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C:\Users\Nathan's laptop\Downloads\"/>
    </mc:Choice>
  </mc:AlternateContent>
  <xr:revisionPtr revIDLastSave="0" documentId="13_ncr:1_{45AD0399-FCF6-48BC-BB3B-066FC438DE6B}" xr6:coauthVersionLast="36" xr6:coauthVersionMax="36" xr10:uidLastSave="{00000000-0000-0000-0000-000000000000}"/>
  <bookViews>
    <workbookView xWindow="0" yWindow="0" windowWidth="20235" windowHeight="12585" xr2:uid="{00000000-000D-0000-FFFF-FFFF00000000}"/>
  </bookViews>
  <sheets>
    <sheet name="Sheet1" sheetId="1" r:id="rId1"/>
  </sheets>
  <definedNames>
    <definedName name="solver_adj" localSheetId="0" hidden="1">Sheet1!$B$1:$B$6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Sheet1!$H$1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V55" i="1" l="1"/>
  <c r="V54" i="1"/>
  <c r="V53" i="1"/>
  <c r="V52" i="1"/>
  <c r="V51" i="1"/>
  <c r="V50" i="1"/>
  <c r="V49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AD11" i="1" s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J11" i="1" s="1"/>
  <c r="K11" i="1" l="1"/>
  <c r="AW11" i="1"/>
  <c r="AX12" i="1" s="1"/>
  <c r="AV11" i="1"/>
  <c r="AZ11" i="1" s="1"/>
  <c r="AS11" i="1"/>
  <c r="AR11" i="1"/>
  <c r="AS54" i="1"/>
  <c r="AR54" i="1"/>
  <c r="AS53" i="1"/>
  <c r="AR53" i="1"/>
  <c r="AS52" i="1"/>
  <c r="AT52" i="1" s="1"/>
  <c r="AR52" i="1"/>
  <c r="AT51" i="1"/>
  <c r="AS51" i="1"/>
  <c r="AR51" i="1"/>
  <c r="AS50" i="1"/>
  <c r="AR50" i="1"/>
  <c r="AS49" i="1"/>
  <c r="AR49" i="1"/>
  <c r="AS48" i="1"/>
  <c r="AT48" i="1" s="1"/>
  <c r="AR48" i="1"/>
  <c r="AT47" i="1"/>
  <c r="AS47" i="1"/>
  <c r="AR47" i="1"/>
  <c r="AS46" i="1"/>
  <c r="AR46" i="1"/>
  <c r="AS45" i="1"/>
  <c r="AR45" i="1"/>
  <c r="AS44" i="1"/>
  <c r="AT44" i="1" s="1"/>
  <c r="AR44" i="1"/>
  <c r="AT43" i="1"/>
  <c r="AS43" i="1"/>
  <c r="AR43" i="1"/>
  <c r="AS42" i="1"/>
  <c r="AR42" i="1"/>
  <c r="AS41" i="1"/>
  <c r="AR41" i="1"/>
  <c r="AS40" i="1"/>
  <c r="AT40" i="1" s="1"/>
  <c r="AR40" i="1"/>
  <c r="AT39" i="1"/>
  <c r="AS39" i="1"/>
  <c r="AR39" i="1"/>
  <c r="AS38" i="1"/>
  <c r="AR38" i="1"/>
  <c r="AS37" i="1"/>
  <c r="AR37" i="1"/>
  <c r="AS36" i="1"/>
  <c r="AT36" i="1" s="1"/>
  <c r="AR36" i="1"/>
  <c r="AT35" i="1"/>
  <c r="AS35" i="1"/>
  <c r="AR35" i="1"/>
  <c r="AS34" i="1"/>
  <c r="AR34" i="1"/>
  <c r="AS33" i="1"/>
  <c r="AR33" i="1"/>
  <c r="AS32" i="1"/>
  <c r="AT32" i="1" s="1"/>
  <c r="AR32" i="1"/>
  <c r="AT31" i="1"/>
  <c r="AS31" i="1"/>
  <c r="AR31" i="1"/>
  <c r="AS30" i="1"/>
  <c r="AR30" i="1"/>
  <c r="AS29" i="1"/>
  <c r="AR29" i="1"/>
  <c r="AS28" i="1"/>
  <c r="AT28" i="1" s="1"/>
  <c r="AR28" i="1"/>
  <c r="AT27" i="1"/>
  <c r="AS27" i="1"/>
  <c r="AR27" i="1"/>
  <c r="AS26" i="1"/>
  <c r="AR26" i="1"/>
  <c r="AS25" i="1"/>
  <c r="AR25" i="1"/>
  <c r="AS24" i="1"/>
  <c r="AT24" i="1" s="1"/>
  <c r="AR24" i="1"/>
  <c r="AT23" i="1"/>
  <c r="AS23" i="1"/>
  <c r="AR23" i="1"/>
  <c r="AS22" i="1"/>
  <c r="AR22" i="1"/>
  <c r="AS21" i="1"/>
  <c r="AR21" i="1"/>
  <c r="AS20" i="1"/>
  <c r="AT20" i="1" s="1"/>
  <c r="AR20" i="1"/>
  <c r="AT19" i="1"/>
  <c r="AS19" i="1"/>
  <c r="AR19" i="1"/>
  <c r="AS18" i="1"/>
  <c r="AR18" i="1"/>
  <c r="AS17" i="1"/>
  <c r="AT17" i="1" s="1"/>
  <c r="AR17" i="1"/>
  <c r="AS16" i="1"/>
  <c r="AR16" i="1"/>
  <c r="AS15" i="1"/>
  <c r="AR15" i="1"/>
  <c r="AS14" i="1"/>
  <c r="AR14" i="1"/>
  <c r="AT13" i="1"/>
  <c r="AS13" i="1"/>
  <c r="AR13" i="1"/>
  <c r="AS12" i="1"/>
  <c r="AT11" i="1" s="1"/>
  <c r="AR12" i="1"/>
  <c r="AY11" i="1"/>
  <c r="BB11" i="1"/>
  <c r="AE12" i="1"/>
  <c r="AA11" i="1"/>
  <c r="AI11" i="1"/>
  <c r="AF11" i="1"/>
  <c r="AC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11" i="1"/>
  <c r="Z12" i="1"/>
  <c r="Z13" i="1"/>
  <c r="AA12" i="1" s="1"/>
  <c r="Z14" i="1"/>
  <c r="Z15" i="1"/>
  <c r="AA14" i="1" s="1"/>
  <c r="Z16" i="1"/>
  <c r="Z17" i="1"/>
  <c r="AA16" i="1" s="1"/>
  <c r="Z18" i="1"/>
  <c r="Z19" i="1"/>
  <c r="AA18" i="1" s="1"/>
  <c r="Z20" i="1"/>
  <c r="Z21" i="1"/>
  <c r="AA21" i="1" s="1"/>
  <c r="Z22" i="1"/>
  <c r="Z23" i="1"/>
  <c r="AA22" i="1" s="1"/>
  <c r="Z24" i="1"/>
  <c r="Z25" i="1"/>
  <c r="AA24" i="1" s="1"/>
  <c r="Z26" i="1"/>
  <c r="Z27" i="1"/>
  <c r="AA27" i="1" s="1"/>
  <c r="Z28" i="1"/>
  <c r="Z29" i="1"/>
  <c r="AA29" i="1" s="1"/>
  <c r="Z30" i="1"/>
  <c r="Z31" i="1"/>
  <c r="AA31" i="1" s="1"/>
  <c r="Z32" i="1"/>
  <c r="Z33" i="1"/>
  <c r="AA33" i="1" s="1"/>
  <c r="Z34" i="1"/>
  <c r="Z35" i="1"/>
  <c r="AA34" i="1" s="1"/>
  <c r="Z36" i="1"/>
  <c r="Z37" i="1"/>
  <c r="AA37" i="1" s="1"/>
  <c r="Z38" i="1"/>
  <c r="Z39" i="1"/>
  <c r="AA39" i="1" s="1"/>
  <c r="Z40" i="1"/>
  <c r="Z41" i="1"/>
  <c r="AA41" i="1" s="1"/>
  <c r="Z42" i="1"/>
  <c r="Z43" i="1"/>
  <c r="AA43" i="1" s="1"/>
  <c r="Z44" i="1"/>
  <c r="Z45" i="1"/>
  <c r="AA45" i="1" s="1"/>
  <c r="Z46" i="1"/>
  <c r="Z47" i="1"/>
  <c r="AA47" i="1" s="1"/>
  <c r="Z48" i="1"/>
  <c r="Z49" i="1"/>
  <c r="AA49" i="1" s="1"/>
  <c r="Z50" i="1"/>
  <c r="Z51" i="1"/>
  <c r="AA51" i="1" s="1"/>
  <c r="Z52" i="1"/>
  <c r="Z53" i="1"/>
  <c r="AA53" i="1" s="1"/>
  <c r="Z54" i="1"/>
  <c r="Z55" i="1"/>
  <c r="AA54" i="1" s="1"/>
  <c r="Z11" i="1"/>
  <c r="F14" i="1"/>
  <c r="E56" i="1"/>
  <c r="G56" i="1" s="1"/>
  <c r="E55" i="1"/>
  <c r="G55" i="1" s="1"/>
  <c r="E54" i="1"/>
  <c r="G54" i="1" s="1"/>
  <c r="E53" i="1"/>
  <c r="G53" i="1" s="1"/>
  <c r="E52" i="1"/>
  <c r="G52" i="1" s="1"/>
  <c r="E51" i="1"/>
  <c r="G51" i="1" s="1"/>
  <c r="E50" i="1"/>
  <c r="G50" i="1" s="1"/>
  <c r="E49" i="1"/>
  <c r="G49" i="1" s="1"/>
  <c r="E48" i="1"/>
  <c r="G48" i="1" s="1"/>
  <c r="E47" i="1"/>
  <c r="G47" i="1" s="1"/>
  <c r="E46" i="1"/>
  <c r="G46" i="1" s="1"/>
  <c r="E45" i="1"/>
  <c r="G45" i="1" s="1"/>
  <c r="E44" i="1"/>
  <c r="G44" i="1" s="1"/>
  <c r="E43" i="1"/>
  <c r="G43" i="1" s="1"/>
  <c r="E42" i="1"/>
  <c r="G42" i="1" s="1"/>
  <c r="E41" i="1"/>
  <c r="G41" i="1" s="1"/>
  <c r="E40" i="1"/>
  <c r="G40" i="1" s="1"/>
  <c r="E39" i="1"/>
  <c r="G39" i="1" s="1"/>
  <c r="E38" i="1"/>
  <c r="G38" i="1" s="1"/>
  <c r="E37" i="1"/>
  <c r="G37" i="1" s="1"/>
  <c r="E36" i="1"/>
  <c r="G36" i="1" s="1"/>
  <c r="E35" i="1"/>
  <c r="G35" i="1" s="1"/>
  <c r="E34" i="1"/>
  <c r="G34" i="1" s="1"/>
  <c r="E33" i="1"/>
  <c r="G33" i="1" s="1"/>
  <c r="E32" i="1"/>
  <c r="G32" i="1" s="1"/>
  <c r="E31" i="1"/>
  <c r="G31" i="1" s="1"/>
  <c r="E30" i="1"/>
  <c r="G30" i="1" s="1"/>
  <c r="E29" i="1"/>
  <c r="G29" i="1" s="1"/>
  <c r="E28" i="1"/>
  <c r="G28" i="1" s="1"/>
  <c r="E27" i="1"/>
  <c r="G27" i="1" s="1"/>
  <c r="E26" i="1"/>
  <c r="G26" i="1" s="1"/>
  <c r="E25" i="1"/>
  <c r="G25" i="1" s="1"/>
  <c r="E24" i="1"/>
  <c r="G24" i="1" s="1"/>
  <c r="E23" i="1"/>
  <c r="G23" i="1" s="1"/>
  <c r="E22" i="1"/>
  <c r="G22" i="1" s="1"/>
  <c r="E21" i="1"/>
  <c r="G21" i="1" s="1"/>
  <c r="E20" i="1"/>
  <c r="G20" i="1" s="1"/>
  <c r="E19" i="1"/>
  <c r="G19" i="1" s="1"/>
  <c r="E18" i="1"/>
  <c r="G18" i="1" s="1"/>
  <c r="E17" i="1"/>
  <c r="G17" i="1" s="1"/>
  <c r="E16" i="1"/>
  <c r="G16" i="1" s="1"/>
  <c r="E15" i="1"/>
  <c r="G15" i="1" s="1"/>
  <c r="G14" i="1"/>
  <c r="E14" i="1"/>
  <c r="E13" i="1"/>
  <c r="G13" i="1" s="1"/>
  <c r="E12" i="1"/>
  <c r="G12" i="1" s="1"/>
  <c r="G11" i="1"/>
  <c r="P11" i="1" s="1"/>
  <c r="E11" i="1"/>
  <c r="M11" i="1" s="1"/>
  <c r="F54" i="1" l="1"/>
  <c r="F46" i="1"/>
  <c r="F38" i="1"/>
  <c r="F30" i="1"/>
  <c r="AA13" i="1"/>
  <c r="AA15" i="1"/>
  <c r="AA17" i="1"/>
  <c r="AA19" i="1"/>
  <c r="AA23" i="1"/>
  <c r="AA25" i="1"/>
  <c r="AA35" i="1"/>
  <c r="H11" i="1"/>
  <c r="O11" i="1" s="1"/>
  <c r="F13" i="1"/>
  <c r="H16" i="1"/>
  <c r="H20" i="1"/>
  <c r="H24" i="1"/>
  <c r="H28" i="1"/>
  <c r="H32" i="1"/>
  <c r="H36" i="1"/>
  <c r="H40" i="1"/>
  <c r="H44" i="1"/>
  <c r="H48" i="1"/>
  <c r="H52" i="1"/>
  <c r="F11" i="1"/>
  <c r="N11" i="1" s="1"/>
  <c r="F50" i="1"/>
  <c r="F42" i="1"/>
  <c r="F34" i="1"/>
  <c r="F26" i="1"/>
  <c r="F18" i="1"/>
  <c r="AA20" i="1"/>
  <c r="AA26" i="1"/>
  <c r="AA28" i="1"/>
  <c r="AA30" i="1"/>
  <c r="AA32" i="1"/>
  <c r="AA36" i="1"/>
  <c r="AA38" i="1"/>
  <c r="AA40" i="1"/>
  <c r="AA42" i="1"/>
  <c r="AA44" i="1"/>
  <c r="AA46" i="1"/>
  <c r="AA48" i="1"/>
  <c r="AA50" i="1"/>
  <c r="AA52" i="1"/>
  <c r="AI12" i="1"/>
  <c r="AT18" i="1"/>
  <c r="AT21" i="1"/>
  <c r="AT25" i="1"/>
  <c r="AT29" i="1"/>
  <c r="AT33" i="1"/>
  <c r="AT37" i="1"/>
  <c r="AT41" i="1"/>
  <c r="AT45" i="1"/>
  <c r="F22" i="1"/>
  <c r="AT14" i="1"/>
  <c r="AT15" i="1"/>
  <c r="AG11" i="1"/>
  <c r="AA55" i="1"/>
  <c r="F53" i="1"/>
  <c r="F49" i="1"/>
  <c r="F45" i="1"/>
  <c r="F41" i="1"/>
  <c r="F37" i="1"/>
  <c r="F33" i="1"/>
  <c r="F29" i="1"/>
  <c r="F25" i="1"/>
  <c r="F21" i="1"/>
  <c r="F17" i="1"/>
  <c r="Y55" i="1"/>
  <c r="H18" i="1"/>
  <c r="H22" i="1"/>
  <c r="H26" i="1"/>
  <c r="H30" i="1"/>
  <c r="H34" i="1"/>
  <c r="H38" i="1"/>
  <c r="H42" i="1"/>
  <c r="H46" i="1"/>
  <c r="H50" i="1"/>
  <c r="H54" i="1"/>
  <c r="F56" i="1"/>
  <c r="F52" i="1"/>
  <c r="F48" i="1"/>
  <c r="F44" i="1"/>
  <c r="F40" i="1"/>
  <c r="F36" i="1"/>
  <c r="F32" i="1"/>
  <c r="F28" i="1"/>
  <c r="F24" i="1"/>
  <c r="F20" i="1"/>
  <c r="F16" i="1"/>
  <c r="F12" i="1"/>
  <c r="H15" i="1"/>
  <c r="F55" i="1"/>
  <c r="F51" i="1"/>
  <c r="F47" i="1"/>
  <c r="F43" i="1"/>
  <c r="F39" i="1"/>
  <c r="F35" i="1"/>
  <c r="F31" i="1"/>
  <c r="F27" i="1"/>
  <c r="F23" i="1"/>
  <c r="F19" i="1"/>
  <c r="F15" i="1"/>
  <c r="BA11" i="1"/>
  <c r="AH11" i="1"/>
  <c r="AB12" i="1"/>
  <c r="AD12" i="1" s="1"/>
  <c r="AH12" i="1" s="1"/>
  <c r="BB12" i="1"/>
  <c r="AT12" i="1"/>
  <c r="AT16" i="1"/>
  <c r="AT30" i="1"/>
  <c r="AT38" i="1"/>
  <c r="AT46" i="1"/>
  <c r="AT53" i="1"/>
  <c r="AT54" i="1"/>
  <c r="AU12" i="1"/>
  <c r="AT22" i="1"/>
  <c r="AT26" i="1"/>
  <c r="AT34" i="1"/>
  <c r="AT42" i="1"/>
  <c r="AT49" i="1"/>
  <c r="AT50" i="1"/>
  <c r="I12" i="1"/>
  <c r="H12" i="1"/>
  <c r="H13" i="1"/>
  <c r="H14" i="1"/>
  <c r="H17" i="1"/>
  <c r="H19" i="1"/>
  <c r="H21" i="1"/>
  <c r="H23" i="1"/>
  <c r="H25" i="1"/>
  <c r="H27" i="1"/>
  <c r="H29" i="1"/>
  <c r="H31" i="1"/>
  <c r="H33" i="1"/>
  <c r="H35" i="1"/>
  <c r="H37" i="1"/>
  <c r="H39" i="1"/>
  <c r="H41" i="1"/>
  <c r="H43" i="1"/>
  <c r="H45" i="1"/>
  <c r="H47" i="1"/>
  <c r="H49" i="1"/>
  <c r="H51" i="1"/>
  <c r="H53" i="1"/>
  <c r="H56" i="1"/>
  <c r="H55" i="1"/>
  <c r="K12" i="1" l="1"/>
  <c r="J12" i="1"/>
  <c r="N12" i="1" s="1"/>
  <c r="AC12" i="1"/>
  <c r="AG12" i="1" s="1"/>
  <c r="AF12" i="1"/>
  <c r="AE13" i="1"/>
  <c r="AI13" i="1" s="1"/>
  <c r="AV12" i="1"/>
  <c r="AZ12" i="1" s="1"/>
  <c r="AY12" i="1"/>
  <c r="AW12" i="1"/>
  <c r="M12" i="1"/>
  <c r="O12" i="1" l="1"/>
  <c r="L12" i="1"/>
  <c r="P12" i="1" s="1"/>
  <c r="AB13" i="1"/>
  <c r="AD13" i="1" s="1"/>
  <c r="AU13" i="1"/>
  <c r="AY13" i="1" s="1"/>
  <c r="BA12" i="1"/>
  <c r="AX13" i="1"/>
  <c r="I13" i="1"/>
  <c r="L13" i="1" l="1"/>
  <c r="J13" i="1"/>
  <c r="N13" i="1" s="1"/>
  <c r="K13" i="1"/>
  <c r="O13" i="1" s="1"/>
  <c r="AF13" i="1"/>
  <c r="AC13" i="1"/>
  <c r="AG13" i="1" s="1"/>
  <c r="AV13" i="1"/>
  <c r="AZ13" i="1" s="1"/>
  <c r="AW13" i="1"/>
  <c r="BA13" i="1" s="1"/>
  <c r="BB13" i="1"/>
  <c r="AH13" i="1"/>
  <c r="AE14" i="1"/>
  <c r="P13" i="1"/>
  <c r="M13" i="1"/>
  <c r="AB14" i="1" l="1"/>
  <c r="AD14" i="1" s="1"/>
  <c r="AH14" i="1" s="1"/>
  <c r="AX14" i="1"/>
  <c r="BB14" i="1" s="1"/>
  <c r="AU14" i="1"/>
  <c r="AY14" i="1" s="1"/>
  <c r="AI14" i="1"/>
  <c r="L14" i="1"/>
  <c r="I14" i="1"/>
  <c r="J14" i="1" l="1"/>
  <c r="N14" i="1" s="1"/>
  <c r="K14" i="1"/>
  <c r="O14" i="1" s="1"/>
  <c r="AC14" i="1"/>
  <c r="AG14" i="1" s="1"/>
  <c r="AF14" i="1"/>
  <c r="AE15" i="1"/>
  <c r="AI15" i="1" s="1"/>
  <c r="AV14" i="1"/>
  <c r="AZ14" i="1" s="1"/>
  <c r="AW14" i="1"/>
  <c r="BA14" i="1" s="1"/>
  <c r="P14" i="1"/>
  <c r="M14" i="1"/>
  <c r="AB15" i="1" l="1"/>
  <c r="AF15" i="1" s="1"/>
  <c r="AU15" i="1"/>
  <c r="AV15" i="1" s="1"/>
  <c r="AZ15" i="1" s="1"/>
  <c r="AX15" i="1"/>
  <c r="BB15" i="1" s="1"/>
  <c r="L15" i="1"/>
  <c r="I15" i="1"/>
  <c r="J15" i="1" l="1"/>
  <c r="K15" i="1"/>
  <c r="O15" i="1" s="1"/>
  <c r="AC15" i="1"/>
  <c r="AG15" i="1" s="1"/>
  <c r="AY15" i="1"/>
  <c r="AD15" i="1"/>
  <c r="AH15" i="1" s="1"/>
  <c r="AW15" i="1"/>
  <c r="BA15" i="1" s="1"/>
  <c r="AU16" i="1"/>
  <c r="P15" i="1"/>
  <c r="M15" i="1"/>
  <c r="AB16" i="1" l="1"/>
  <c r="AC16" i="1" s="1"/>
  <c r="AG16" i="1" s="1"/>
  <c r="AE16" i="1"/>
  <c r="AI16" i="1" s="1"/>
  <c r="AX16" i="1"/>
  <c r="BB16" i="1" s="1"/>
  <c r="AV16" i="1"/>
  <c r="AZ16" i="1" s="1"/>
  <c r="AY16" i="1"/>
  <c r="AW16" i="1"/>
  <c r="BA16" i="1" s="1"/>
  <c r="L16" i="1"/>
  <c r="I16" i="1"/>
  <c r="N15" i="1"/>
  <c r="J16" i="1" l="1"/>
  <c r="K16" i="1"/>
  <c r="O16" i="1" s="1"/>
  <c r="AD16" i="1"/>
  <c r="AH16" i="1" s="1"/>
  <c r="AB17" i="1"/>
  <c r="AF17" i="1" s="1"/>
  <c r="AF16" i="1"/>
  <c r="AU17" i="1"/>
  <c r="AX17" i="1"/>
  <c r="P16" i="1"/>
  <c r="M16" i="1"/>
  <c r="AC17" i="1" l="1"/>
  <c r="AG17" i="1" s="1"/>
  <c r="AD17" i="1"/>
  <c r="AH17" i="1" s="1"/>
  <c r="AE17" i="1"/>
  <c r="AI17" i="1" s="1"/>
  <c r="BB17" i="1"/>
  <c r="AW17" i="1"/>
  <c r="BA17" i="1" s="1"/>
  <c r="AV17" i="1"/>
  <c r="AZ17" i="1" s="1"/>
  <c r="AY17" i="1"/>
  <c r="L17" i="1"/>
  <c r="I17" i="1"/>
  <c r="N16" i="1"/>
  <c r="J17" i="1" l="1"/>
  <c r="K17" i="1"/>
  <c r="O17" i="1" s="1"/>
  <c r="AB18" i="1"/>
  <c r="AD18" i="1" s="1"/>
  <c r="AH18" i="1" s="1"/>
  <c r="AE18" i="1"/>
  <c r="AI18" i="1" s="1"/>
  <c r="AU18" i="1"/>
  <c r="AX18" i="1"/>
  <c r="P17" i="1"/>
  <c r="M17" i="1"/>
  <c r="AC18" i="1" l="1"/>
  <c r="AG18" i="1" s="1"/>
  <c r="AF18" i="1"/>
  <c r="AE19" i="1"/>
  <c r="AI19" i="1" s="1"/>
  <c r="BB18" i="1"/>
  <c r="AW18" i="1"/>
  <c r="BA18" i="1" s="1"/>
  <c r="AV18" i="1"/>
  <c r="AZ18" i="1" s="1"/>
  <c r="AY18" i="1"/>
  <c r="L18" i="1"/>
  <c r="I18" i="1"/>
  <c r="N17" i="1"/>
  <c r="J18" i="1" l="1"/>
  <c r="K18" i="1"/>
  <c r="O18" i="1" s="1"/>
  <c r="AB19" i="1"/>
  <c r="AF19" i="1" s="1"/>
  <c r="AU19" i="1"/>
  <c r="AX19" i="1"/>
  <c r="P18" i="1"/>
  <c r="M18" i="1"/>
  <c r="AC19" i="1" l="1"/>
  <c r="AG19" i="1" s="1"/>
  <c r="AD19" i="1"/>
  <c r="AH19" i="1" s="1"/>
  <c r="BB19" i="1"/>
  <c r="AV19" i="1"/>
  <c r="AZ19" i="1" s="1"/>
  <c r="AY19" i="1"/>
  <c r="AW19" i="1"/>
  <c r="BA19" i="1" s="1"/>
  <c r="L19" i="1"/>
  <c r="I19" i="1"/>
  <c r="N18" i="1"/>
  <c r="J19" i="1" l="1"/>
  <c r="K19" i="1"/>
  <c r="O19" i="1" s="1"/>
  <c r="AE20" i="1"/>
  <c r="AI20" i="1" s="1"/>
  <c r="AB20" i="1"/>
  <c r="AD20" i="1" s="1"/>
  <c r="AH20" i="1" s="1"/>
  <c r="AU20" i="1"/>
  <c r="AX20" i="1"/>
  <c r="P19" i="1"/>
  <c r="M19" i="1"/>
  <c r="AE21" i="1" l="1"/>
  <c r="AI21" i="1" s="1"/>
  <c r="AF20" i="1"/>
  <c r="AC20" i="1"/>
  <c r="AG20" i="1" s="1"/>
  <c r="BB20" i="1"/>
  <c r="AW20" i="1"/>
  <c r="BA20" i="1" s="1"/>
  <c r="AV20" i="1"/>
  <c r="AZ20" i="1" s="1"/>
  <c r="AY20" i="1"/>
  <c r="L20" i="1"/>
  <c r="I20" i="1"/>
  <c r="N19" i="1"/>
  <c r="J20" i="1" l="1"/>
  <c r="K20" i="1"/>
  <c r="O20" i="1" s="1"/>
  <c r="AB21" i="1"/>
  <c r="AC21" i="1" s="1"/>
  <c r="AG21" i="1" s="1"/>
  <c r="AU21" i="1"/>
  <c r="AX21" i="1"/>
  <c r="P20" i="1"/>
  <c r="M20" i="1"/>
  <c r="AF21" i="1" l="1"/>
  <c r="AB22" i="1"/>
  <c r="AD22" i="1" s="1"/>
  <c r="AH22" i="1" s="1"/>
  <c r="AD21" i="1"/>
  <c r="AH21" i="1" s="1"/>
  <c r="BB21" i="1"/>
  <c r="AW21" i="1"/>
  <c r="BA21" i="1" s="1"/>
  <c r="AY21" i="1"/>
  <c r="AV21" i="1"/>
  <c r="AZ21" i="1" s="1"/>
  <c r="L21" i="1"/>
  <c r="I21" i="1"/>
  <c r="N20" i="1"/>
  <c r="J21" i="1" l="1"/>
  <c r="K21" i="1"/>
  <c r="O21" i="1" s="1"/>
  <c r="AF22" i="1"/>
  <c r="AC22" i="1"/>
  <c r="AG22" i="1" s="1"/>
  <c r="AE22" i="1"/>
  <c r="AI22" i="1" s="1"/>
  <c r="AU22" i="1"/>
  <c r="AX22" i="1"/>
  <c r="P21" i="1"/>
  <c r="M21" i="1"/>
  <c r="AB23" i="1" l="1"/>
  <c r="AF23" i="1" s="1"/>
  <c r="AE23" i="1"/>
  <c r="AI23" i="1" s="1"/>
  <c r="BB22" i="1"/>
  <c r="AY22" i="1"/>
  <c r="AW22" i="1"/>
  <c r="BA22" i="1" s="1"/>
  <c r="AV22" i="1"/>
  <c r="AZ22" i="1" s="1"/>
  <c r="L22" i="1"/>
  <c r="I22" i="1"/>
  <c r="N21" i="1"/>
  <c r="J22" i="1" l="1"/>
  <c r="K22" i="1"/>
  <c r="O22" i="1" s="1"/>
  <c r="AD23" i="1"/>
  <c r="AH23" i="1" s="1"/>
  <c r="AC23" i="1"/>
  <c r="AG23" i="1" s="1"/>
  <c r="AU23" i="1"/>
  <c r="AV23" i="1" s="1"/>
  <c r="AZ23" i="1" s="1"/>
  <c r="AX23" i="1"/>
  <c r="P22" i="1"/>
  <c r="M22" i="1"/>
  <c r="AE24" i="1" l="1"/>
  <c r="AI24" i="1" s="1"/>
  <c r="AB24" i="1"/>
  <c r="AD24" i="1" s="1"/>
  <c r="AH24" i="1" s="1"/>
  <c r="AW23" i="1"/>
  <c r="BA23" i="1" s="1"/>
  <c r="AY23" i="1"/>
  <c r="AU24" i="1"/>
  <c r="AV24" i="1" s="1"/>
  <c r="AZ24" i="1" s="1"/>
  <c r="BB23" i="1"/>
  <c r="L23" i="1"/>
  <c r="I23" i="1"/>
  <c r="N22" i="1"/>
  <c r="J23" i="1" l="1"/>
  <c r="N23" i="1" s="1"/>
  <c r="K23" i="1"/>
  <c r="O23" i="1" s="1"/>
  <c r="AF24" i="1"/>
  <c r="AC24" i="1"/>
  <c r="AG24" i="1" s="1"/>
  <c r="AE25" i="1"/>
  <c r="AI25" i="1" s="1"/>
  <c r="AX24" i="1"/>
  <c r="BB24" i="1" s="1"/>
  <c r="AW24" i="1"/>
  <c r="BA24" i="1" s="1"/>
  <c r="AY24" i="1"/>
  <c r="AU25" i="1"/>
  <c r="P23" i="1"/>
  <c r="M23" i="1"/>
  <c r="AB25" i="1" l="1"/>
  <c r="AD25" i="1" s="1"/>
  <c r="AH25" i="1" s="1"/>
  <c r="AX25" i="1"/>
  <c r="BB25" i="1" s="1"/>
  <c r="AY25" i="1"/>
  <c r="AW25" i="1"/>
  <c r="BA25" i="1" s="1"/>
  <c r="AV25" i="1"/>
  <c r="AZ25" i="1" s="1"/>
  <c r="L24" i="1"/>
  <c r="I24" i="1"/>
  <c r="J24" i="1" l="1"/>
  <c r="K24" i="1"/>
  <c r="O24" i="1" s="1"/>
  <c r="AC25" i="1"/>
  <c r="AB26" i="1" s="1"/>
  <c r="AC26" i="1" s="1"/>
  <c r="AE26" i="1"/>
  <c r="AI26" i="1" s="1"/>
  <c r="AF25" i="1"/>
  <c r="AX26" i="1"/>
  <c r="AU26" i="1"/>
  <c r="P24" i="1"/>
  <c r="M24" i="1"/>
  <c r="AF26" i="1" l="1"/>
  <c r="AG25" i="1"/>
  <c r="AD26" i="1"/>
  <c r="AE27" i="1" s="1"/>
  <c r="AI27" i="1" s="1"/>
  <c r="AG26" i="1"/>
  <c r="AB27" i="1"/>
  <c r="AV26" i="1"/>
  <c r="AZ26" i="1" s="1"/>
  <c r="AY26" i="1"/>
  <c r="AW26" i="1"/>
  <c r="BA26" i="1" s="1"/>
  <c r="BB26" i="1"/>
  <c r="L25" i="1"/>
  <c r="I25" i="1"/>
  <c r="N24" i="1"/>
  <c r="J25" i="1" l="1"/>
  <c r="K25" i="1"/>
  <c r="O25" i="1" s="1"/>
  <c r="AH26" i="1"/>
  <c r="AF27" i="1"/>
  <c r="AD27" i="1"/>
  <c r="AC27" i="1"/>
  <c r="AG27" i="1" s="1"/>
  <c r="AU27" i="1"/>
  <c r="AY27" i="1" s="1"/>
  <c r="AX27" i="1"/>
  <c r="P25" i="1"/>
  <c r="M25" i="1"/>
  <c r="AB28" i="1" l="1"/>
  <c r="AH27" i="1"/>
  <c r="AE28" i="1"/>
  <c r="AV27" i="1"/>
  <c r="AZ27" i="1" s="1"/>
  <c r="AW27" i="1"/>
  <c r="BA27" i="1" s="1"/>
  <c r="BB27" i="1"/>
  <c r="L26" i="1"/>
  <c r="I26" i="1"/>
  <c r="N25" i="1"/>
  <c r="J26" i="1" l="1"/>
  <c r="K26" i="1"/>
  <c r="O26" i="1" s="1"/>
  <c r="AI28" i="1"/>
  <c r="AD28" i="1"/>
  <c r="AH28" i="1" s="1"/>
  <c r="AF28" i="1"/>
  <c r="AC28" i="1"/>
  <c r="AU28" i="1"/>
  <c r="AV28" i="1" s="1"/>
  <c r="AZ28" i="1" s="1"/>
  <c r="AX28" i="1"/>
  <c r="BB28" i="1" s="1"/>
  <c r="P26" i="1"/>
  <c r="M26" i="1"/>
  <c r="AG28" i="1" l="1"/>
  <c r="AB29" i="1"/>
  <c r="AE29" i="1"/>
  <c r="AU29" i="1"/>
  <c r="AW29" i="1" s="1"/>
  <c r="BA29" i="1" s="1"/>
  <c r="AY28" i="1"/>
  <c r="AW28" i="1"/>
  <c r="BA28" i="1" s="1"/>
  <c r="L27" i="1"/>
  <c r="I27" i="1"/>
  <c r="N26" i="1"/>
  <c r="J27" i="1" l="1"/>
  <c r="K27" i="1"/>
  <c r="O27" i="1" s="1"/>
  <c r="AI29" i="1"/>
  <c r="AC29" i="1"/>
  <c r="AG29" i="1" s="1"/>
  <c r="AD29" i="1"/>
  <c r="AH29" i="1" s="1"/>
  <c r="AF29" i="1"/>
  <c r="AY29" i="1"/>
  <c r="AV29" i="1"/>
  <c r="AZ29" i="1" s="1"/>
  <c r="AX29" i="1"/>
  <c r="BB29" i="1" s="1"/>
  <c r="P27" i="1"/>
  <c r="M27" i="1"/>
  <c r="AE30" i="1" l="1"/>
  <c r="AI30" i="1" s="1"/>
  <c r="AB30" i="1"/>
  <c r="AU30" i="1"/>
  <c r="AY30" i="1" s="1"/>
  <c r="AX30" i="1"/>
  <c r="BB30" i="1" s="1"/>
  <c r="L28" i="1"/>
  <c r="I28" i="1"/>
  <c r="N27" i="1"/>
  <c r="J28" i="1" l="1"/>
  <c r="K28" i="1"/>
  <c r="O28" i="1" s="1"/>
  <c r="AV30" i="1"/>
  <c r="AZ30" i="1" s="1"/>
  <c r="AW30" i="1"/>
  <c r="BA30" i="1" s="1"/>
  <c r="AD30" i="1"/>
  <c r="AF30" i="1"/>
  <c r="AC30" i="1"/>
  <c r="AG30" i="1" s="1"/>
  <c r="P28" i="1"/>
  <c r="M28" i="1"/>
  <c r="AU31" i="1" l="1"/>
  <c r="AY31" i="1" s="1"/>
  <c r="AX31" i="1"/>
  <c r="BB31" i="1" s="1"/>
  <c r="AH30" i="1"/>
  <c r="AE31" i="1"/>
  <c r="AB31" i="1"/>
  <c r="L29" i="1"/>
  <c r="I29" i="1"/>
  <c r="N28" i="1"/>
  <c r="J29" i="1" l="1"/>
  <c r="K29" i="1"/>
  <c r="O29" i="1" s="1"/>
  <c r="AW31" i="1"/>
  <c r="BA31" i="1" s="1"/>
  <c r="AV31" i="1"/>
  <c r="AZ31" i="1" s="1"/>
  <c r="AF31" i="1"/>
  <c r="AC31" i="1"/>
  <c r="AG31" i="1" s="1"/>
  <c r="AD31" i="1"/>
  <c r="AH31" i="1" s="1"/>
  <c r="AI31" i="1"/>
  <c r="P29" i="1"/>
  <c r="M29" i="1"/>
  <c r="AX32" i="1" l="1"/>
  <c r="BB32" i="1" s="1"/>
  <c r="AU32" i="1"/>
  <c r="AW32" i="1" s="1"/>
  <c r="BA32" i="1" s="1"/>
  <c r="AE32" i="1"/>
  <c r="AI32" i="1" s="1"/>
  <c r="AB32" i="1"/>
  <c r="L30" i="1"/>
  <c r="I30" i="1"/>
  <c r="N29" i="1"/>
  <c r="J30" i="1" l="1"/>
  <c r="K30" i="1"/>
  <c r="O30" i="1" s="1"/>
  <c r="AV32" i="1"/>
  <c r="AZ32" i="1" s="1"/>
  <c r="AY32" i="1"/>
  <c r="AX33" i="1"/>
  <c r="BB33" i="1" s="1"/>
  <c r="AC32" i="1"/>
  <c r="AG32" i="1" s="1"/>
  <c r="AF32" i="1"/>
  <c r="AD32" i="1"/>
  <c r="P30" i="1"/>
  <c r="M30" i="1"/>
  <c r="AU33" i="1" l="1"/>
  <c r="AY33" i="1" s="1"/>
  <c r="AB33" i="1"/>
  <c r="AD33" i="1" s="1"/>
  <c r="AH33" i="1" s="1"/>
  <c r="AH32" i="1"/>
  <c r="AE33" i="1"/>
  <c r="L31" i="1"/>
  <c r="I31" i="1"/>
  <c r="N30" i="1"/>
  <c r="J31" i="1" l="1"/>
  <c r="K31" i="1"/>
  <c r="O31" i="1" s="1"/>
  <c r="AW33" i="1"/>
  <c r="BA33" i="1" s="1"/>
  <c r="AV33" i="1"/>
  <c r="AZ33" i="1" s="1"/>
  <c r="AF33" i="1"/>
  <c r="AC33" i="1"/>
  <c r="AG33" i="1" s="1"/>
  <c r="AI33" i="1"/>
  <c r="AE34" i="1"/>
  <c r="AI34" i="1" s="1"/>
  <c r="P31" i="1"/>
  <c r="M31" i="1"/>
  <c r="AU34" i="1" l="1"/>
  <c r="AW34" i="1" s="1"/>
  <c r="BA34" i="1" s="1"/>
  <c r="AX34" i="1"/>
  <c r="BB34" i="1" s="1"/>
  <c r="AB34" i="1"/>
  <c r="AF34" i="1" s="1"/>
  <c r="L32" i="1"/>
  <c r="I32" i="1"/>
  <c r="N31" i="1"/>
  <c r="J32" i="1" l="1"/>
  <c r="K32" i="1"/>
  <c r="O32" i="1" s="1"/>
  <c r="AY34" i="1"/>
  <c r="AV34" i="1"/>
  <c r="AZ34" i="1" s="1"/>
  <c r="AX35" i="1"/>
  <c r="BB35" i="1" s="1"/>
  <c r="AD34" i="1"/>
  <c r="AH34" i="1" s="1"/>
  <c r="AC34" i="1"/>
  <c r="AG34" i="1" s="1"/>
  <c r="P32" i="1"/>
  <c r="M32" i="1"/>
  <c r="AU35" i="1" l="1"/>
  <c r="AV35" i="1" s="1"/>
  <c r="AZ35" i="1" s="1"/>
  <c r="AE35" i="1"/>
  <c r="AI35" i="1" s="1"/>
  <c r="AB35" i="1"/>
  <c r="AC35" i="1" s="1"/>
  <c r="L33" i="1"/>
  <c r="I33" i="1"/>
  <c r="N32" i="1"/>
  <c r="J33" i="1" l="1"/>
  <c r="K33" i="1"/>
  <c r="O33" i="1" s="1"/>
  <c r="AW35" i="1"/>
  <c r="BA35" i="1" s="1"/>
  <c r="AY35" i="1"/>
  <c r="AU36" i="1"/>
  <c r="AV36" i="1" s="1"/>
  <c r="AZ36" i="1" s="1"/>
  <c r="AD35" i="1"/>
  <c r="AH35" i="1" s="1"/>
  <c r="AF35" i="1"/>
  <c r="AG35" i="1"/>
  <c r="AB36" i="1"/>
  <c r="P33" i="1"/>
  <c r="M33" i="1"/>
  <c r="AX36" i="1" l="1"/>
  <c r="BB36" i="1" s="1"/>
  <c r="AW36" i="1"/>
  <c r="BA36" i="1" s="1"/>
  <c r="AU37" i="1"/>
  <c r="AY37" i="1" s="1"/>
  <c r="AY36" i="1"/>
  <c r="AE36" i="1"/>
  <c r="AI36" i="1" s="1"/>
  <c r="AF36" i="1"/>
  <c r="AC36" i="1"/>
  <c r="AG36" i="1" s="1"/>
  <c r="AD36" i="1"/>
  <c r="L34" i="1"/>
  <c r="I34" i="1"/>
  <c r="N33" i="1"/>
  <c r="J34" i="1" l="1"/>
  <c r="K34" i="1"/>
  <c r="O34" i="1" s="1"/>
  <c r="AX37" i="1"/>
  <c r="BB37" i="1" s="1"/>
  <c r="AW37" i="1"/>
  <c r="BA37" i="1" s="1"/>
  <c r="AV37" i="1"/>
  <c r="AZ37" i="1" s="1"/>
  <c r="AH36" i="1"/>
  <c r="AE37" i="1"/>
  <c r="AI37" i="1" s="1"/>
  <c r="AB37" i="1"/>
  <c r="P34" i="1"/>
  <c r="M34" i="1"/>
  <c r="AX38" i="1" l="1"/>
  <c r="BB38" i="1" s="1"/>
  <c r="AU38" i="1"/>
  <c r="AY38" i="1" s="1"/>
  <c r="AF37" i="1"/>
  <c r="AC37" i="1"/>
  <c r="AG37" i="1" s="1"/>
  <c r="AD37" i="1"/>
  <c r="AH37" i="1" s="1"/>
  <c r="L35" i="1"/>
  <c r="I35" i="1"/>
  <c r="N34" i="1"/>
  <c r="J35" i="1" l="1"/>
  <c r="K35" i="1"/>
  <c r="O35" i="1" s="1"/>
  <c r="AW38" i="1"/>
  <c r="BA38" i="1" s="1"/>
  <c r="AV38" i="1"/>
  <c r="AZ38" i="1" s="1"/>
  <c r="AE38" i="1"/>
  <c r="AI38" i="1" s="1"/>
  <c r="AB38" i="1"/>
  <c r="P35" i="1"/>
  <c r="M35" i="1"/>
  <c r="AX39" i="1" l="1"/>
  <c r="BB39" i="1" s="1"/>
  <c r="AU39" i="1"/>
  <c r="AY39" i="1" s="1"/>
  <c r="AC38" i="1"/>
  <c r="AG38" i="1" s="1"/>
  <c r="AD38" i="1"/>
  <c r="AF38" i="1"/>
  <c r="L36" i="1"/>
  <c r="I36" i="1"/>
  <c r="N35" i="1"/>
  <c r="J36" i="1" l="1"/>
  <c r="K36" i="1"/>
  <c r="O36" i="1" s="1"/>
  <c r="AV39" i="1"/>
  <c r="AU40" i="1" s="1"/>
  <c r="AY40" i="1" s="1"/>
  <c r="AW39" i="1"/>
  <c r="BA39" i="1" s="1"/>
  <c r="AB39" i="1"/>
  <c r="AD39" i="1" s="1"/>
  <c r="AH39" i="1" s="1"/>
  <c r="AH38" i="1"/>
  <c r="AE39" i="1"/>
  <c r="AI39" i="1" s="1"/>
  <c r="P36" i="1"/>
  <c r="M36" i="1"/>
  <c r="AV40" i="1" l="1"/>
  <c r="AZ40" i="1" s="1"/>
  <c r="AW40" i="1"/>
  <c r="BA40" i="1" s="1"/>
  <c r="AZ39" i="1"/>
  <c r="AX40" i="1"/>
  <c r="BB40" i="1" s="1"/>
  <c r="AF39" i="1"/>
  <c r="AC39" i="1"/>
  <c r="AE40" i="1"/>
  <c r="AI40" i="1" s="1"/>
  <c r="L37" i="1"/>
  <c r="I37" i="1"/>
  <c r="N36" i="1"/>
  <c r="J37" i="1" l="1"/>
  <c r="K37" i="1"/>
  <c r="O37" i="1" s="1"/>
  <c r="AU41" i="1"/>
  <c r="AW41" i="1" s="1"/>
  <c r="AX41" i="1"/>
  <c r="BB41" i="1" s="1"/>
  <c r="AG39" i="1"/>
  <c r="AB40" i="1"/>
  <c r="P37" i="1"/>
  <c r="M37" i="1"/>
  <c r="AV41" i="1" l="1"/>
  <c r="AZ41" i="1" s="1"/>
  <c r="AY41" i="1"/>
  <c r="AC40" i="1"/>
  <c r="AF40" i="1"/>
  <c r="AD40" i="1"/>
  <c r="BA41" i="1"/>
  <c r="AX42" i="1"/>
  <c r="BB42" i="1" s="1"/>
  <c r="L38" i="1"/>
  <c r="I38" i="1"/>
  <c r="N37" i="1"/>
  <c r="J38" i="1" l="1"/>
  <c r="K38" i="1"/>
  <c r="O38" i="1" s="1"/>
  <c r="AU42" i="1"/>
  <c r="AY42" i="1" s="1"/>
  <c r="AH40" i="1"/>
  <c r="AE41" i="1"/>
  <c r="AG40" i="1"/>
  <c r="AB41" i="1"/>
  <c r="P38" i="1"/>
  <c r="M38" i="1"/>
  <c r="AV42" i="1" l="1"/>
  <c r="AZ42" i="1" s="1"/>
  <c r="AW42" i="1"/>
  <c r="AX43" i="1" s="1"/>
  <c r="AD41" i="1"/>
  <c r="AH41" i="1" s="1"/>
  <c r="AF41" i="1"/>
  <c r="AC41" i="1"/>
  <c r="AG41" i="1" s="1"/>
  <c r="AI41" i="1"/>
  <c r="L39" i="1"/>
  <c r="I39" i="1"/>
  <c r="N38" i="1"/>
  <c r="J39" i="1" l="1"/>
  <c r="K39" i="1"/>
  <c r="O39" i="1" s="1"/>
  <c r="AU43" i="1"/>
  <c r="AV43" i="1" s="1"/>
  <c r="AZ43" i="1" s="1"/>
  <c r="BA42" i="1"/>
  <c r="AE42" i="1"/>
  <c r="AI42" i="1" s="1"/>
  <c r="AB42" i="1"/>
  <c r="BB43" i="1"/>
  <c r="P39" i="1"/>
  <c r="M39" i="1"/>
  <c r="AW43" i="1" l="1"/>
  <c r="BA43" i="1" s="1"/>
  <c r="AY43" i="1"/>
  <c r="AF42" i="1"/>
  <c r="AC42" i="1"/>
  <c r="AD42" i="1"/>
  <c r="AU44" i="1"/>
  <c r="L40" i="1"/>
  <c r="I40" i="1"/>
  <c r="N39" i="1"/>
  <c r="J40" i="1" l="1"/>
  <c r="K40" i="1"/>
  <c r="O40" i="1" s="1"/>
  <c r="AX44" i="1"/>
  <c r="BB44" i="1" s="1"/>
  <c r="AH42" i="1"/>
  <c r="AE43" i="1"/>
  <c r="AI43" i="1" s="1"/>
  <c r="AG42" i="1"/>
  <c r="AB43" i="1"/>
  <c r="AW44" i="1"/>
  <c r="BA44" i="1" s="1"/>
  <c r="AY44" i="1"/>
  <c r="AV44" i="1"/>
  <c r="AZ44" i="1" s="1"/>
  <c r="P40" i="1"/>
  <c r="M40" i="1"/>
  <c r="AD43" i="1" l="1"/>
  <c r="AF43" i="1"/>
  <c r="AC43" i="1"/>
  <c r="AX45" i="1"/>
  <c r="BB45" i="1" s="1"/>
  <c r="AU45" i="1"/>
  <c r="L41" i="1"/>
  <c r="I41" i="1"/>
  <c r="N40" i="1"/>
  <c r="J41" i="1" l="1"/>
  <c r="K41" i="1"/>
  <c r="O41" i="1" s="1"/>
  <c r="AG43" i="1"/>
  <c r="AB44" i="1"/>
  <c r="AH43" i="1"/>
  <c r="AE44" i="1"/>
  <c r="AI44" i="1" s="1"/>
  <c r="AW45" i="1"/>
  <c r="AY45" i="1"/>
  <c r="AV45" i="1"/>
  <c r="AZ45" i="1" s="1"/>
  <c r="P41" i="1"/>
  <c r="M41" i="1"/>
  <c r="AF44" i="1" l="1"/>
  <c r="AD44" i="1"/>
  <c r="AC44" i="1"/>
  <c r="AG44" i="1" s="1"/>
  <c r="AU46" i="1"/>
  <c r="BA45" i="1"/>
  <c r="AX46" i="1"/>
  <c r="L42" i="1"/>
  <c r="I42" i="1"/>
  <c r="N41" i="1"/>
  <c r="J42" i="1" l="1"/>
  <c r="K42" i="1"/>
  <c r="O42" i="1" s="1"/>
  <c r="AH44" i="1"/>
  <c r="AE45" i="1"/>
  <c r="AB45" i="1"/>
  <c r="BB46" i="1"/>
  <c r="AV46" i="1"/>
  <c r="AZ46" i="1" s="1"/>
  <c r="AW46" i="1"/>
  <c r="BA46" i="1" s="1"/>
  <c r="AY46" i="1"/>
  <c r="P42" i="1"/>
  <c r="M42" i="1"/>
  <c r="AF45" i="1" l="1"/>
  <c r="AC45" i="1"/>
  <c r="AG45" i="1" s="1"/>
  <c r="AD45" i="1"/>
  <c r="AH45" i="1" s="1"/>
  <c r="AI45" i="1"/>
  <c r="AU47" i="1"/>
  <c r="AX47" i="1"/>
  <c r="L43" i="1"/>
  <c r="I43" i="1"/>
  <c r="N42" i="1"/>
  <c r="J43" i="1" l="1"/>
  <c r="K43" i="1"/>
  <c r="O43" i="1" s="1"/>
  <c r="AB46" i="1"/>
  <c r="AE46" i="1"/>
  <c r="BB47" i="1"/>
  <c r="AY47" i="1"/>
  <c r="AV47" i="1"/>
  <c r="AZ47" i="1" s="1"/>
  <c r="AW47" i="1"/>
  <c r="BA47" i="1" s="1"/>
  <c r="P43" i="1"/>
  <c r="M43" i="1"/>
  <c r="AI46" i="1" l="1"/>
  <c r="AD46" i="1"/>
  <c r="AH46" i="1" s="1"/>
  <c r="AF46" i="1"/>
  <c r="AC46" i="1"/>
  <c r="AG46" i="1" s="1"/>
  <c r="AX48" i="1"/>
  <c r="BB48" i="1" s="1"/>
  <c r="AU48" i="1"/>
  <c r="L44" i="1"/>
  <c r="I44" i="1"/>
  <c r="N43" i="1"/>
  <c r="J44" i="1" l="1"/>
  <c r="K44" i="1"/>
  <c r="O44" i="1" s="1"/>
  <c r="AB47" i="1"/>
  <c r="AE47" i="1"/>
  <c r="AW48" i="1"/>
  <c r="AV48" i="1"/>
  <c r="AZ48" i="1" s="1"/>
  <c r="AY48" i="1"/>
  <c r="P44" i="1"/>
  <c r="M44" i="1"/>
  <c r="AI47" i="1" l="1"/>
  <c r="AF47" i="1"/>
  <c r="AD47" i="1"/>
  <c r="AH47" i="1" s="1"/>
  <c r="AC47" i="1"/>
  <c r="AG47" i="1" s="1"/>
  <c r="AU49" i="1"/>
  <c r="AY49" i="1" s="1"/>
  <c r="BA48" i="1"/>
  <c r="AX49" i="1"/>
  <c r="L45" i="1"/>
  <c r="I45" i="1"/>
  <c r="N44" i="1"/>
  <c r="J45" i="1" l="1"/>
  <c r="K45" i="1"/>
  <c r="O45" i="1" s="1"/>
  <c r="AB48" i="1"/>
  <c r="AD48" i="1" s="1"/>
  <c r="AH48" i="1" s="1"/>
  <c r="AE48" i="1"/>
  <c r="AW49" i="1"/>
  <c r="BA49" i="1" s="1"/>
  <c r="AV49" i="1"/>
  <c r="AZ49" i="1" s="1"/>
  <c r="BB49" i="1"/>
  <c r="P45" i="1"/>
  <c r="M45" i="1"/>
  <c r="AF48" i="1" l="1"/>
  <c r="AC48" i="1"/>
  <c r="AG48" i="1" s="1"/>
  <c r="AI48" i="1"/>
  <c r="AE49" i="1"/>
  <c r="AX50" i="1"/>
  <c r="BB50" i="1" s="1"/>
  <c r="AU50" i="1"/>
  <c r="AW50" i="1" s="1"/>
  <c r="BA50" i="1" s="1"/>
  <c r="L46" i="1"/>
  <c r="I46" i="1"/>
  <c r="N45" i="1"/>
  <c r="J46" i="1" l="1"/>
  <c r="K46" i="1"/>
  <c r="O46" i="1" s="1"/>
  <c r="AB49" i="1"/>
  <c r="AD49" i="1" s="1"/>
  <c r="AH49" i="1" s="1"/>
  <c r="AI49" i="1"/>
  <c r="AY50" i="1"/>
  <c r="AV50" i="1"/>
  <c r="AZ50" i="1" s="1"/>
  <c r="AX51" i="1"/>
  <c r="P46" i="1"/>
  <c r="M46" i="1"/>
  <c r="AF49" i="1" l="1"/>
  <c r="AC49" i="1"/>
  <c r="AG49" i="1" s="1"/>
  <c r="AE50" i="1"/>
  <c r="AU51" i="1"/>
  <c r="AV51" i="1" s="1"/>
  <c r="AZ51" i="1" s="1"/>
  <c r="BB51" i="1"/>
  <c r="L47" i="1"/>
  <c r="I47" i="1"/>
  <c r="N46" i="1"/>
  <c r="J47" i="1" l="1"/>
  <c r="K47" i="1"/>
  <c r="O47" i="1" s="1"/>
  <c r="AB50" i="1"/>
  <c r="AD50" i="1" s="1"/>
  <c r="AH50" i="1" s="1"/>
  <c r="AI50" i="1"/>
  <c r="AY51" i="1"/>
  <c r="AW51" i="1"/>
  <c r="BA51" i="1" s="1"/>
  <c r="AU52" i="1"/>
  <c r="AY52" i="1" s="1"/>
  <c r="P47" i="1"/>
  <c r="M47" i="1"/>
  <c r="AF50" i="1" l="1"/>
  <c r="AC50" i="1"/>
  <c r="AG50" i="1" s="1"/>
  <c r="AE51" i="1"/>
  <c r="AV52" i="1"/>
  <c r="AZ52" i="1" s="1"/>
  <c r="AW52" i="1"/>
  <c r="BA52" i="1" s="1"/>
  <c r="AX52" i="1"/>
  <c r="BB52" i="1" s="1"/>
  <c r="L48" i="1"/>
  <c r="I48" i="1"/>
  <c r="N47" i="1"/>
  <c r="J48" i="1" l="1"/>
  <c r="K48" i="1"/>
  <c r="O48" i="1" s="1"/>
  <c r="AB51" i="1"/>
  <c r="AD51" i="1" s="1"/>
  <c r="AH51" i="1" s="1"/>
  <c r="AI51" i="1"/>
  <c r="AU53" i="1"/>
  <c r="AW53" i="1" s="1"/>
  <c r="BA53" i="1" s="1"/>
  <c r="AX53" i="1"/>
  <c r="BB53" i="1" s="1"/>
  <c r="P48" i="1"/>
  <c r="M48" i="1"/>
  <c r="AC51" i="1" l="1"/>
  <c r="AG51" i="1" s="1"/>
  <c r="AF51" i="1"/>
  <c r="AE52" i="1"/>
  <c r="AY53" i="1"/>
  <c r="AV53" i="1"/>
  <c r="AZ53" i="1" s="1"/>
  <c r="AX54" i="1"/>
  <c r="L49" i="1"/>
  <c r="I49" i="1"/>
  <c r="N48" i="1"/>
  <c r="J49" i="1" l="1"/>
  <c r="K49" i="1"/>
  <c r="O49" i="1" s="1"/>
  <c r="AB52" i="1"/>
  <c r="AC52" i="1" s="1"/>
  <c r="AG52" i="1" s="1"/>
  <c r="AI52" i="1"/>
  <c r="AU54" i="1"/>
  <c r="AW54" i="1" s="1"/>
  <c r="BA54" i="1" s="1"/>
  <c r="BB54" i="1"/>
  <c r="P49" i="1"/>
  <c r="M49" i="1"/>
  <c r="BC11" i="1" l="1"/>
  <c r="AD52" i="1"/>
  <c r="AH52" i="1" s="1"/>
  <c r="AF52" i="1"/>
  <c r="AY54" i="1"/>
  <c r="AB53" i="1"/>
  <c r="AV54" i="1"/>
  <c r="AZ54" i="1" s="1"/>
  <c r="L50" i="1"/>
  <c r="I50" i="1"/>
  <c r="N49" i="1"/>
  <c r="J50" i="1" l="1"/>
  <c r="K50" i="1"/>
  <c r="O50" i="1" s="1"/>
  <c r="AE53" i="1"/>
  <c r="AI53" i="1" s="1"/>
  <c r="AF53" i="1"/>
  <c r="AC53" i="1"/>
  <c r="AG53" i="1" s="1"/>
  <c r="AD53" i="1"/>
  <c r="P50" i="1"/>
  <c r="M50" i="1"/>
  <c r="AH53" i="1" l="1"/>
  <c r="AE54" i="1"/>
  <c r="AB54" i="1"/>
  <c r="L51" i="1"/>
  <c r="I51" i="1"/>
  <c r="N50" i="1"/>
  <c r="J51" i="1" l="1"/>
  <c r="K51" i="1"/>
  <c r="O51" i="1" s="1"/>
  <c r="AD54" i="1"/>
  <c r="AH54" i="1" s="1"/>
  <c r="AC54" i="1"/>
  <c r="AG54" i="1" s="1"/>
  <c r="AF54" i="1"/>
  <c r="AI54" i="1"/>
  <c r="P51" i="1"/>
  <c r="M51" i="1"/>
  <c r="AE55" i="1" l="1"/>
  <c r="AI55" i="1" s="1"/>
  <c r="AB55" i="1"/>
  <c r="AD55" i="1" s="1"/>
  <c r="AH55" i="1" s="1"/>
  <c r="L52" i="1"/>
  <c r="I52" i="1"/>
  <c r="N51" i="1"/>
  <c r="AJ11" i="1" l="1"/>
  <c r="J52" i="1"/>
  <c r="K52" i="1"/>
  <c r="O52" i="1" s="1"/>
  <c r="AC55" i="1"/>
  <c r="AG55" i="1" s="1"/>
  <c r="AF55" i="1"/>
  <c r="P52" i="1"/>
  <c r="M52" i="1"/>
  <c r="L53" i="1" l="1"/>
  <c r="I53" i="1"/>
  <c r="N52" i="1"/>
  <c r="J53" i="1" l="1"/>
  <c r="K53" i="1"/>
  <c r="O53" i="1" s="1"/>
  <c r="P53" i="1"/>
  <c r="M53" i="1"/>
  <c r="L54" i="1" l="1"/>
  <c r="I54" i="1"/>
  <c r="N53" i="1"/>
  <c r="J54" i="1" l="1"/>
  <c r="K54" i="1"/>
  <c r="O54" i="1" s="1"/>
  <c r="P54" i="1"/>
  <c r="M54" i="1"/>
  <c r="L55" i="1" l="1"/>
  <c r="I55" i="1"/>
  <c r="N54" i="1"/>
  <c r="J55" i="1" l="1"/>
  <c r="K55" i="1"/>
  <c r="O55" i="1" s="1"/>
  <c r="P55" i="1"/>
  <c r="M55" i="1"/>
  <c r="L56" i="1" l="1"/>
  <c r="P56" i="1" s="1"/>
  <c r="I56" i="1"/>
  <c r="N55" i="1"/>
  <c r="J56" i="1" l="1"/>
  <c r="N56" i="1" s="1"/>
  <c r="K56" i="1"/>
  <c r="O56" i="1" s="1"/>
  <c r="M56" i="1"/>
  <c r="Q11" i="1" l="1"/>
  <c r="H1" i="1" s="1"/>
</calcChain>
</file>

<file path=xl/sharedStrings.xml><?xml version="1.0" encoding="utf-8"?>
<sst xmlns="http://schemas.openxmlformats.org/spreadsheetml/2006/main" count="60" uniqueCount="30">
  <si>
    <t>[s]</t>
  </si>
  <si>
    <t>[°C]</t>
  </si>
  <si>
    <t>T(K)</t>
  </si>
  <si>
    <t>[mg]</t>
  </si>
  <si>
    <t>V_exp</t>
  </si>
  <si>
    <t>dV/dt_exp</t>
  </si>
  <si>
    <t>dM/dt_exp</t>
  </si>
  <si>
    <t>M_exp</t>
  </si>
  <si>
    <t>M_model</t>
  </si>
  <si>
    <t>dM/dt_model</t>
  </si>
  <si>
    <t>A1</t>
  </si>
  <si>
    <t>A2</t>
  </si>
  <si>
    <t>E1</t>
  </si>
  <si>
    <t>E2</t>
  </si>
  <si>
    <t>Y1</t>
  </si>
  <si>
    <t>Y2</t>
  </si>
  <si>
    <t>R</t>
  </si>
  <si>
    <t>Error1</t>
  </si>
  <si>
    <t>Error2</t>
  </si>
  <si>
    <t>dV/dt_model</t>
  </si>
  <si>
    <t>Error3</t>
  </si>
  <si>
    <t>Sum Error</t>
  </si>
  <si>
    <t>V_model</t>
  </si>
  <si>
    <t>Error4</t>
  </si>
  <si>
    <t>Minf</t>
  </si>
  <si>
    <t>error</t>
  </si>
  <si>
    <t>Error1_M</t>
  </si>
  <si>
    <t>Error2_dM</t>
  </si>
  <si>
    <t>Error3_dV</t>
  </si>
  <si>
    <t>Error4_V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</si>
</sst>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0" fontId="1" fillId="3" borderId="0" xfId="0" applyFont="1" applyFill="1"/>
    <xf numFmtId="0" fontId="0" fillId="4" borderId="0" xfId="0" applyFill="1"/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10_exp</c:v>
          </c:tx>
          <c:spPr>
            <a:ln w="19050" cap="rnd">
              <a:noFill/>
              <a:round/>
            </a:ln>
            <a:effectLst/>
          </c:spPr>
          <c:marker>
            <c:symbol val="squar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Sheet1!$B$11:$B$55</c:f>
              <c:numCache>
                <c:formatCode>General</c:formatCode>
                <c:ptCount val="45"/>
                <c:pt idx="0">
                  <c:v>150.16499999999999</c:v>
                </c:pt>
                <c:pt idx="1">
                  <c:v>158.05699999999999</c:v>
                </c:pt>
                <c:pt idx="2">
                  <c:v>165.97300000000001</c:v>
                </c:pt>
                <c:pt idx="3">
                  <c:v>173.84800000000001</c:v>
                </c:pt>
                <c:pt idx="4">
                  <c:v>181.74199999999999</c:v>
                </c:pt>
                <c:pt idx="5">
                  <c:v>189.60900000000001</c:v>
                </c:pt>
                <c:pt idx="6">
                  <c:v>197.499</c:v>
                </c:pt>
                <c:pt idx="7">
                  <c:v>205.37799999999999</c:v>
                </c:pt>
                <c:pt idx="8">
                  <c:v>213.25299999999999</c:v>
                </c:pt>
                <c:pt idx="9">
                  <c:v>221.12200000000001</c:v>
                </c:pt>
                <c:pt idx="10">
                  <c:v>228.97300000000001</c:v>
                </c:pt>
                <c:pt idx="11">
                  <c:v>236.833</c:v>
                </c:pt>
                <c:pt idx="12">
                  <c:v>244.684</c:v>
                </c:pt>
                <c:pt idx="13">
                  <c:v>252.529</c:v>
                </c:pt>
                <c:pt idx="14">
                  <c:v>260.363</c:v>
                </c:pt>
                <c:pt idx="15">
                  <c:v>268.19799999999998</c:v>
                </c:pt>
                <c:pt idx="16">
                  <c:v>276.024</c:v>
                </c:pt>
                <c:pt idx="17">
                  <c:v>283.85399999999998</c:v>
                </c:pt>
                <c:pt idx="18">
                  <c:v>291.673</c:v>
                </c:pt>
                <c:pt idx="19">
                  <c:v>299.49</c:v>
                </c:pt>
                <c:pt idx="20">
                  <c:v>307.28800000000001</c:v>
                </c:pt>
                <c:pt idx="21">
                  <c:v>315.09800000000001</c:v>
                </c:pt>
                <c:pt idx="22">
                  <c:v>322.89</c:v>
                </c:pt>
                <c:pt idx="23">
                  <c:v>330.67099999999999</c:v>
                </c:pt>
                <c:pt idx="24">
                  <c:v>338.45499999999998</c:v>
                </c:pt>
                <c:pt idx="25">
                  <c:v>346.22699999999998</c:v>
                </c:pt>
                <c:pt idx="26">
                  <c:v>353.94799999999998</c:v>
                </c:pt>
                <c:pt idx="27">
                  <c:v>361.70699999999999</c:v>
                </c:pt>
                <c:pt idx="28">
                  <c:v>369.48700000000002</c:v>
                </c:pt>
                <c:pt idx="29">
                  <c:v>377.31799999999998</c:v>
                </c:pt>
                <c:pt idx="30">
                  <c:v>385.10599999999999</c:v>
                </c:pt>
                <c:pt idx="31">
                  <c:v>392.84500000000003</c:v>
                </c:pt>
                <c:pt idx="32">
                  <c:v>400.589</c:v>
                </c:pt>
                <c:pt idx="33">
                  <c:v>408.31900000000002</c:v>
                </c:pt>
                <c:pt idx="34">
                  <c:v>416.06599999999997</c:v>
                </c:pt>
                <c:pt idx="35">
                  <c:v>423.76400000000001</c:v>
                </c:pt>
                <c:pt idx="36">
                  <c:v>431.51900000000001</c:v>
                </c:pt>
                <c:pt idx="37">
                  <c:v>439.22899999999998</c:v>
                </c:pt>
                <c:pt idx="38">
                  <c:v>446.94499999999999</c:v>
                </c:pt>
                <c:pt idx="39">
                  <c:v>454.649</c:v>
                </c:pt>
                <c:pt idx="40">
                  <c:v>462.33</c:v>
                </c:pt>
                <c:pt idx="41">
                  <c:v>470.02699999999999</c:v>
                </c:pt>
                <c:pt idx="42">
                  <c:v>477.7</c:v>
                </c:pt>
                <c:pt idx="43">
                  <c:v>485.37400000000002</c:v>
                </c:pt>
                <c:pt idx="44">
                  <c:v>493.04300000000001</c:v>
                </c:pt>
              </c:numCache>
            </c:numRef>
          </c:xVal>
          <c:yVal>
            <c:numRef>
              <c:f>Sheet1!$H$11:$H$55</c:f>
              <c:numCache>
                <c:formatCode>General</c:formatCode>
                <c:ptCount val="45"/>
                <c:pt idx="0">
                  <c:v>1.5571600514980807E-5</c:v>
                </c:pt>
                <c:pt idx="1">
                  <c:v>1.7767595459402328E-5</c:v>
                </c:pt>
                <c:pt idx="2">
                  <c:v>2.1760313540163791E-5</c:v>
                </c:pt>
                <c:pt idx="3">
                  <c:v>2.5553395716892733E-5</c:v>
                </c:pt>
                <c:pt idx="4">
                  <c:v>3.2341016454189818E-5</c:v>
                </c:pt>
                <c:pt idx="5">
                  <c:v>4.0126816711682585E-5</c:v>
                </c:pt>
                <c:pt idx="6">
                  <c:v>4.9908976009554898E-5</c:v>
                </c:pt>
                <c:pt idx="7">
                  <c:v>6.22864020599185E-5</c:v>
                </c:pt>
                <c:pt idx="8">
                  <c:v>7.7458730766829538E-5</c:v>
                </c:pt>
                <c:pt idx="9">
                  <c:v>9.4427782610075794E-5</c:v>
                </c:pt>
                <c:pt idx="10">
                  <c:v>1.1818445519062386E-4</c:v>
                </c:pt>
                <c:pt idx="11">
                  <c:v>1.4852911260443413E-4</c:v>
                </c:pt>
                <c:pt idx="12">
                  <c:v>1.9005338064437979E-4</c:v>
                </c:pt>
                <c:pt idx="13">
                  <c:v>2.4615106967911768E-4</c:v>
                </c:pt>
                <c:pt idx="14">
                  <c:v>3.1129226516679126E-4</c:v>
                </c:pt>
                <c:pt idx="15">
                  <c:v>3.7096343688381122E-4</c:v>
                </c:pt>
                <c:pt idx="16">
                  <c:v>4.0939334841116421E-4</c:v>
                </c:pt>
                <c:pt idx="17">
                  <c:v>4.3474710822402206E-4</c:v>
                </c:pt>
                <c:pt idx="18">
                  <c:v>4.6788666829436558E-4</c:v>
                </c:pt>
                <c:pt idx="19">
                  <c:v>5.1995171206753216E-4</c:v>
                </c:pt>
                <c:pt idx="20">
                  <c:v>5.9142136571321358E-4</c:v>
                </c:pt>
                <c:pt idx="21">
                  <c:v>6.8211595691776807E-4</c:v>
                </c:pt>
                <c:pt idx="22">
                  <c:v>7.6638227201230669E-4</c:v>
                </c:pt>
                <c:pt idx="23">
                  <c:v>8.2309883234956132E-4</c:v>
                </c:pt>
                <c:pt idx="24">
                  <c:v>8.97303497880566E-4</c:v>
                </c:pt>
                <c:pt idx="25">
                  <c:v>1.0981971081142189E-3</c:v>
                </c:pt>
                <c:pt idx="26">
                  <c:v>1.2946987284590361E-3</c:v>
                </c:pt>
                <c:pt idx="27">
                  <c:v>1.1862365417950745E-3</c:v>
                </c:pt>
                <c:pt idx="28">
                  <c:v>7.7836042625459821E-4</c:v>
                </c:pt>
                <c:pt idx="29">
                  <c:v>4.0514110365515312E-4</c:v>
                </c:pt>
                <c:pt idx="30">
                  <c:v>2.5643231873708665E-4</c:v>
                </c:pt>
                <c:pt idx="31">
                  <c:v>2.312183040570608E-4</c:v>
                </c:pt>
                <c:pt idx="32">
                  <c:v>2.2475010076622329E-4</c:v>
                </c:pt>
                <c:pt idx="33">
                  <c:v>2.1450877888906178E-4</c:v>
                </c:pt>
                <c:pt idx="34">
                  <c:v>2.0093353741446523E-4</c:v>
                </c:pt>
                <c:pt idx="35">
                  <c:v>1.8266685219496626E-4</c:v>
                </c:pt>
                <c:pt idx="36">
                  <c:v>1.662767444734292E-4</c:v>
                </c:pt>
                <c:pt idx="37">
                  <c:v>1.5050550805440879E-4</c:v>
                </c:pt>
                <c:pt idx="38">
                  <c:v>1.3766891942475597E-4</c:v>
                </c:pt>
                <c:pt idx="39">
                  <c:v>1.260501098097268E-4</c:v>
                </c:pt>
                <c:pt idx="40">
                  <c:v>1.153695889436857E-4</c:v>
                </c:pt>
                <c:pt idx="41">
                  <c:v>1.0993949235384425E-4</c:v>
                </c:pt>
                <c:pt idx="42">
                  <c:v>1.0428979626956537E-4</c:v>
                </c:pt>
                <c:pt idx="43">
                  <c:v>1.039903424135036E-4</c:v>
                </c:pt>
                <c:pt idx="44">
                  <c:v>1.0305205366452736E-4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46-4C43-BAE9-27D3C15B59FF}"/>
            </c:ext>
          </c:extLst>
        </c:ser>
        <c:ser>
          <c:idx val="1"/>
          <c:order val="1"/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xVal>
            <c:numRef>
              <c:f>Sheet1!$B$11:$B$54</c:f>
              <c:numCache>
                <c:formatCode>General</c:formatCode>
                <c:ptCount val="44"/>
                <c:pt idx="0">
                  <c:v>150.16499999999999</c:v>
                </c:pt>
                <c:pt idx="1">
                  <c:v>158.05699999999999</c:v>
                </c:pt>
                <c:pt idx="2">
                  <c:v>165.97300000000001</c:v>
                </c:pt>
                <c:pt idx="3">
                  <c:v>173.84800000000001</c:v>
                </c:pt>
                <c:pt idx="4">
                  <c:v>181.74199999999999</c:v>
                </c:pt>
                <c:pt idx="5">
                  <c:v>189.60900000000001</c:v>
                </c:pt>
                <c:pt idx="6">
                  <c:v>197.499</c:v>
                </c:pt>
                <c:pt idx="7">
                  <c:v>205.37799999999999</c:v>
                </c:pt>
                <c:pt idx="8">
                  <c:v>213.25299999999999</c:v>
                </c:pt>
                <c:pt idx="9">
                  <c:v>221.12200000000001</c:v>
                </c:pt>
                <c:pt idx="10">
                  <c:v>228.97300000000001</c:v>
                </c:pt>
                <c:pt idx="11">
                  <c:v>236.833</c:v>
                </c:pt>
                <c:pt idx="12">
                  <c:v>244.684</c:v>
                </c:pt>
                <c:pt idx="13">
                  <c:v>252.529</c:v>
                </c:pt>
                <c:pt idx="14">
                  <c:v>260.363</c:v>
                </c:pt>
                <c:pt idx="15">
                  <c:v>268.19799999999998</c:v>
                </c:pt>
                <c:pt idx="16">
                  <c:v>276.024</c:v>
                </c:pt>
                <c:pt idx="17">
                  <c:v>283.85399999999998</c:v>
                </c:pt>
                <c:pt idx="18">
                  <c:v>291.673</c:v>
                </c:pt>
                <c:pt idx="19">
                  <c:v>299.49</c:v>
                </c:pt>
                <c:pt idx="20">
                  <c:v>307.28800000000001</c:v>
                </c:pt>
                <c:pt idx="21">
                  <c:v>315.09800000000001</c:v>
                </c:pt>
                <c:pt idx="22">
                  <c:v>322.89</c:v>
                </c:pt>
                <c:pt idx="23">
                  <c:v>330.67099999999999</c:v>
                </c:pt>
                <c:pt idx="24">
                  <c:v>338.45499999999998</c:v>
                </c:pt>
                <c:pt idx="25">
                  <c:v>346.22699999999998</c:v>
                </c:pt>
                <c:pt idx="26">
                  <c:v>353.94799999999998</c:v>
                </c:pt>
                <c:pt idx="27">
                  <c:v>361.70699999999999</c:v>
                </c:pt>
                <c:pt idx="28">
                  <c:v>369.48700000000002</c:v>
                </c:pt>
                <c:pt idx="29">
                  <c:v>377.31799999999998</c:v>
                </c:pt>
                <c:pt idx="30">
                  <c:v>385.10599999999999</c:v>
                </c:pt>
                <c:pt idx="31">
                  <c:v>392.84500000000003</c:v>
                </c:pt>
                <c:pt idx="32">
                  <c:v>400.589</c:v>
                </c:pt>
                <c:pt idx="33">
                  <c:v>408.31900000000002</c:v>
                </c:pt>
                <c:pt idx="34">
                  <c:v>416.06599999999997</c:v>
                </c:pt>
                <c:pt idx="35">
                  <c:v>423.76400000000001</c:v>
                </c:pt>
                <c:pt idx="36">
                  <c:v>431.51900000000001</c:v>
                </c:pt>
                <c:pt idx="37">
                  <c:v>439.22899999999998</c:v>
                </c:pt>
                <c:pt idx="38">
                  <c:v>446.94499999999999</c:v>
                </c:pt>
                <c:pt idx="39">
                  <c:v>454.649</c:v>
                </c:pt>
                <c:pt idx="40">
                  <c:v>462.33</c:v>
                </c:pt>
                <c:pt idx="41">
                  <c:v>470.02699999999999</c:v>
                </c:pt>
                <c:pt idx="42">
                  <c:v>477.7</c:v>
                </c:pt>
                <c:pt idx="43">
                  <c:v>485.37400000000002</c:v>
                </c:pt>
              </c:numCache>
            </c:numRef>
          </c:xVal>
          <c:yVal>
            <c:numRef>
              <c:f>Sheet1!$K$11:$K$54</c:f>
              <c:numCache>
                <c:formatCode>General</c:formatCode>
                <c:ptCount val="44"/>
                <c:pt idx="0">
                  <c:v>9.1328884124613748E-6</c:v>
                </c:pt>
                <c:pt idx="1">
                  <c:v>1.315968419288184E-5</c:v>
                </c:pt>
                <c:pt idx="2">
                  <c:v>1.8728216100080089E-5</c:v>
                </c:pt>
                <c:pt idx="3">
                  <c:v>2.626450632962144E-5</c:v>
                </c:pt>
                <c:pt idx="4">
                  <c:v>3.6410523046672175E-5</c:v>
                </c:pt>
                <c:pt idx="5">
                  <c:v>4.9821831527543473E-5</c:v>
                </c:pt>
                <c:pt idx="6">
                  <c:v>6.7446393439776585E-5</c:v>
                </c:pt>
                <c:pt idx="7">
                  <c:v>9.0228474217682582E-5</c:v>
                </c:pt>
                <c:pt idx="8">
                  <c:v>1.1932564532378551E-4</c:v>
                </c:pt>
                <c:pt idx="9">
                  <c:v>1.5598295868116314E-4</c:v>
                </c:pt>
                <c:pt idx="10">
                  <c:v>2.0142353425272312E-4</c:v>
                </c:pt>
                <c:pt idx="11">
                  <c:v>2.570777752096033E-4</c:v>
                </c:pt>
                <c:pt idx="12">
                  <c:v>3.2389819962061613E-4</c:v>
                </c:pt>
                <c:pt idx="13">
                  <c:v>4.0254672341437202E-4</c:v>
                </c:pt>
                <c:pt idx="14">
                  <c:v>4.9286265199553303E-4</c:v>
                </c:pt>
                <c:pt idx="15">
                  <c:v>5.9381282404073071E-4</c:v>
                </c:pt>
                <c:pt idx="16">
                  <c:v>7.0247446105859313E-4</c:v>
                </c:pt>
                <c:pt idx="17">
                  <c:v>8.1431764296472817E-4</c:v>
                </c:pt>
                <c:pt idx="18">
                  <c:v>9.2184788036960453E-4</c:v>
                </c:pt>
                <c:pt idx="19">
                  <c:v>1.015641518077337E-3</c:v>
                </c:pt>
                <c:pt idx="20">
                  <c:v>1.0835950782244327E-3</c:v>
                </c:pt>
                <c:pt idx="21">
                  <c:v>1.1141790671553471E-3</c:v>
                </c:pt>
                <c:pt idx="22">
                  <c:v>1.0954545339498577E-3</c:v>
                </c:pt>
                <c:pt idx="23">
                  <c:v>1.0210808509586841E-3</c:v>
                </c:pt>
                <c:pt idx="24">
                  <c:v>8.9255548576812078E-4</c:v>
                </c:pt>
                <c:pt idx="25">
                  <c:v>7.2078484719223426E-4</c:v>
                </c:pt>
                <c:pt idx="26">
                  <c:v>5.2698476895361474E-4</c:v>
                </c:pt>
                <c:pt idx="27">
                  <c:v>3.4050979110789671E-4</c:v>
                </c:pt>
                <c:pt idx="28">
                  <c:v>1.8679172652413383E-4</c:v>
                </c:pt>
                <c:pt idx="29">
                  <c:v>8.1732603747114636E-5</c:v>
                </c:pt>
                <c:pt idx="30">
                  <c:v>2.5333421084434248E-5</c:v>
                </c:pt>
                <c:pt idx="31">
                  <c:v>4.221657998207291E-6</c:v>
                </c:pt>
                <c:pt idx="32">
                  <c:v>2.6783032498341272E-8</c:v>
                </c:pt>
                <c:pt idx="33">
                  <c:v>-4.66200226946551E-9</c:v>
                </c:pt>
                <c:pt idx="34">
                  <c:v>1.7540962861915752E-9</c:v>
                </c:pt>
                <c:pt idx="35">
                  <c:v>-1.0568695472452466E-9</c:v>
                </c:pt>
                <c:pt idx="36">
                  <c:v>9.0335199196169735E-10</c:v>
                </c:pt>
                <c:pt idx="37">
                  <c:v>-1.0264509595535405E-9</c:v>
                </c:pt>
                <c:pt idx="38">
                  <c:v>1.4865355067997436E-9</c:v>
                </c:pt>
                <c:pt idx="39">
                  <c:v>-2.6666677026367519E-9</c:v>
                </c:pt>
                <c:pt idx="40">
                  <c:v>5.8004174566197094E-9</c:v>
                </c:pt>
                <c:pt idx="41">
                  <c:v>-1.5057847303736346E-8</c:v>
                </c:pt>
                <c:pt idx="42">
                  <c:v>4.6056499048884378E-8</c:v>
                </c:pt>
                <c:pt idx="43">
                  <c:v>-1.6425994911538202E-7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346-4C43-BAE9-27D3C15B59FF}"/>
            </c:ext>
          </c:extLst>
        </c:ser>
        <c:ser>
          <c:idx val="2"/>
          <c:order val="2"/>
          <c:tx>
            <c:v>20_exp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3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Sheet1!$U$11:$U$56</c:f>
              <c:numCache>
                <c:formatCode>General</c:formatCode>
                <c:ptCount val="46"/>
                <c:pt idx="0">
                  <c:v>160.29900000000001</c:v>
                </c:pt>
                <c:pt idx="1">
                  <c:v>168.28</c:v>
                </c:pt>
                <c:pt idx="2">
                  <c:v>176.26499999999999</c:v>
                </c:pt>
                <c:pt idx="3">
                  <c:v>184.22</c:v>
                </c:pt>
                <c:pt idx="4">
                  <c:v>192.19800000000001</c:v>
                </c:pt>
                <c:pt idx="5">
                  <c:v>200.16200000000001</c:v>
                </c:pt>
                <c:pt idx="6">
                  <c:v>208.173</c:v>
                </c:pt>
                <c:pt idx="7">
                  <c:v>216.16399999999999</c:v>
                </c:pt>
                <c:pt idx="8">
                  <c:v>224.15199999999999</c:v>
                </c:pt>
                <c:pt idx="9">
                  <c:v>232.11699999999999</c:v>
                </c:pt>
                <c:pt idx="10">
                  <c:v>240.06200000000001</c:v>
                </c:pt>
                <c:pt idx="11">
                  <c:v>247.99100000000001</c:v>
                </c:pt>
                <c:pt idx="12">
                  <c:v>255.94800000000001</c:v>
                </c:pt>
                <c:pt idx="13">
                  <c:v>263.86599999999999</c:v>
                </c:pt>
                <c:pt idx="14">
                  <c:v>271.78399999999999</c:v>
                </c:pt>
                <c:pt idx="15">
                  <c:v>279.721</c:v>
                </c:pt>
                <c:pt idx="16">
                  <c:v>287.62799999999999</c:v>
                </c:pt>
                <c:pt idx="17">
                  <c:v>295.53800000000001</c:v>
                </c:pt>
                <c:pt idx="18">
                  <c:v>303.45800000000003</c:v>
                </c:pt>
                <c:pt idx="19">
                  <c:v>311.36200000000002</c:v>
                </c:pt>
                <c:pt idx="20">
                  <c:v>319.25299999999999</c:v>
                </c:pt>
                <c:pt idx="21">
                  <c:v>327.15199999999999</c:v>
                </c:pt>
                <c:pt idx="22">
                  <c:v>335.03300000000002</c:v>
                </c:pt>
                <c:pt idx="23">
                  <c:v>342.91399999999999</c:v>
                </c:pt>
                <c:pt idx="24">
                  <c:v>350.791</c:v>
                </c:pt>
                <c:pt idx="25">
                  <c:v>358.63499999999999</c:v>
                </c:pt>
                <c:pt idx="26">
                  <c:v>366.47</c:v>
                </c:pt>
                <c:pt idx="27">
                  <c:v>374.30399999999997</c:v>
                </c:pt>
                <c:pt idx="28">
                  <c:v>382.21499999999997</c:v>
                </c:pt>
                <c:pt idx="29">
                  <c:v>390.16199999999998</c:v>
                </c:pt>
                <c:pt idx="30">
                  <c:v>398.09500000000003</c:v>
                </c:pt>
                <c:pt idx="31">
                  <c:v>405.95</c:v>
                </c:pt>
                <c:pt idx="32">
                  <c:v>413.75900000000001</c:v>
                </c:pt>
                <c:pt idx="33">
                  <c:v>421.57600000000002</c:v>
                </c:pt>
                <c:pt idx="34">
                  <c:v>429.39699999999999</c:v>
                </c:pt>
                <c:pt idx="35">
                  <c:v>437.21100000000001</c:v>
                </c:pt>
                <c:pt idx="36">
                  <c:v>445.02100000000002</c:v>
                </c:pt>
                <c:pt idx="37">
                  <c:v>452.834</c:v>
                </c:pt>
                <c:pt idx="38">
                  <c:v>460.67500000000001</c:v>
                </c:pt>
                <c:pt idx="39">
                  <c:v>468.50299999999999</c:v>
                </c:pt>
                <c:pt idx="40">
                  <c:v>476.30200000000002</c:v>
                </c:pt>
                <c:pt idx="41">
                  <c:v>484.09399999999999</c:v>
                </c:pt>
                <c:pt idx="42">
                  <c:v>491.899</c:v>
                </c:pt>
                <c:pt idx="43">
                  <c:v>499.68200000000002</c:v>
                </c:pt>
                <c:pt idx="44">
                  <c:v>507.44400000000002</c:v>
                </c:pt>
              </c:numCache>
            </c:numRef>
          </c:xVal>
          <c:yVal>
            <c:numRef>
              <c:f>Sheet1!$AA$11:$AA$54</c:f>
              <c:numCache>
                <c:formatCode>General</c:formatCode>
                <c:ptCount val="44"/>
                <c:pt idx="0">
                  <c:v>1.1784781988873061E-4</c:v>
                </c:pt>
                <c:pt idx="1">
                  <c:v>1.3546382618352207E-4</c:v>
                </c:pt>
                <c:pt idx="2">
                  <c:v>1.6515005901361623E-4</c:v>
                </c:pt>
                <c:pt idx="3">
                  <c:v>2.144911877559654E-4</c:v>
                </c:pt>
                <c:pt idx="4">
                  <c:v>2.6791009573321384E-4</c:v>
                </c:pt>
                <c:pt idx="5">
                  <c:v>3.2679322788522108E-4</c:v>
                </c:pt>
                <c:pt idx="6">
                  <c:v>3.846976930208616E-4</c:v>
                </c:pt>
                <c:pt idx="7">
                  <c:v>4.6193083172994809E-4</c:v>
                </c:pt>
                <c:pt idx="8">
                  <c:v>5.5955286661356352E-4</c:v>
                </c:pt>
                <c:pt idx="9">
                  <c:v>6.5913223552992173E-4</c:v>
                </c:pt>
                <c:pt idx="10">
                  <c:v>7.2160381340864721E-4</c:v>
                </c:pt>
                <c:pt idx="11">
                  <c:v>7.4696760024975384E-4</c:v>
                </c:pt>
                <c:pt idx="12">
                  <c:v>7.8228116842403439E-4</c:v>
                </c:pt>
                <c:pt idx="13">
                  <c:v>8.3724963251052831E-4</c:v>
                </c:pt>
                <c:pt idx="14">
                  <c:v>8.7639631316561994E-4</c:v>
                </c:pt>
                <c:pt idx="15">
                  <c:v>9.2484033047627223E-4</c:v>
                </c:pt>
                <c:pt idx="16">
                  <c:v>9.5974612072706E-4</c:v>
                </c:pt>
                <c:pt idx="17">
                  <c:v>9.9073724291233001E-4</c:v>
                </c:pt>
                <c:pt idx="18">
                  <c:v>1.0497834862337417E-3</c:v>
                </c:pt>
                <c:pt idx="19">
                  <c:v>1.1264457358499448E-3</c:v>
                </c:pt>
                <c:pt idx="20">
                  <c:v>1.2439673333998851E-3</c:v>
                </c:pt>
                <c:pt idx="21">
                  <c:v>1.4018589453753717E-3</c:v>
                </c:pt>
                <c:pt idx="22">
                  <c:v>1.6398381415243847E-3</c:v>
                </c:pt>
                <c:pt idx="23">
                  <c:v>1.8862175628972984E-3</c:v>
                </c:pt>
                <c:pt idx="24">
                  <c:v>2.1008718618226591E-3</c:v>
                </c:pt>
                <c:pt idx="25">
                  <c:v>1.8576731082529663E-3</c:v>
                </c:pt>
                <c:pt idx="26">
                  <c:v>1.0579390447035542E-3</c:v>
                </c:pt>
                <c:pt idx="27">
                  <c:v>5.6248886766268691E-4</c:v>
                </c:pt>
                <c:pt idx="28">
                  <c:v>3.9407658526114292E-4</c:v>
                </c:pt>
                <c:pt idx="29">
                  <c:v>3.4571412353517905E-4</c:v>
                </c:pt>
                <c:pt idx="30">
                  <c:v>3.3796634298886391E-4</c:v>
                </c:pt>
                <c:pt idx="31">
                  <c:v>3.3551967544791689E-4</c:v>
                </c:pt>
                <c:pt idx="32">
                  <c:v>3.3617212012550707E-4</c:v>
                </c:pt>
                <c:pt idx="33">
                  <c:v>3.2402033800548829E-4</c:v>
                </c:pt>
                <c:pt idx="34">
                  <c:v>3.030605527380853E-4</c:v>
                </c:pt>
                <c:pt idx="35">
                  <c:v>2.8055121136140909E-4</c:v>
                </c:pt>
                <c:pt idx="36">
                  <c:v>2.6513720585347178E-4</c:v>
                </c:pt>
                <c:pt idx="37">
                  <c:v>2.5967298167869912E-4</c:v>
                </c:pt>
                <c:pt idx="38">
                  <c:v>2.4996786709963192E-4</c:v>
                </c:pt>
                <c:pt idx="39">
                  <c:v>2.4817364423627047E-4</c:v>
                </c:pt>
                <c:pt idx="40">
                  <c:v>2.5918364817051343E-4</c:v>
                </c:pt>
                <c:pt idx="41">
                  <c:v>2.5070186736191047E-4</c:v>
                </c:pt>
                <c:pt idx="42">
                  <c:v>2.4743964397398732E-4</c:v>
                </c:pt>
                <c:pt idx="43">
                  <c:v>2.4784742189748005E-4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346-4C43-BAE9-27D3C15B59FF}"/>
            </c:ext>
          </c:extLst>
        </c:ser>
        <c:ser>
          <c:idx val="3"/>
          <c:order val="3"/>
          <c:tx>
            <c:v>model</c:v>
          </c:tx>
          <c:spPr>
            <a:ln w="25400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xVal>
            <c:numRef>
              <c:f>Sheet1!$U$11:$U$54</c:f>
              <c:numCache>
                <c:formatCode>General</c:formatCode>
                <c:ptCount val="44"/>
                <c:pt idx="0">
                  <c:v>160.29900000000001</c:v>
                </c:pt>
                <c:pt idx="1">
                  <c:v>168.28</c:v>
                </c:pt>
                <c:pt idx="2">
                  <c:v>176.26499999999999</c:v>
                </c:pt>
                <c:pt idx="3">
                  <c:v>184.22</c:v>
                </c:pt>
                <c:pt idx="4">
                  <c:v>192.19800000000001</c:v>
                </c:pt>
                <c:pt idx="5">
                  <c:v>200.16200000000001</c:v>
                </c:pt>
                <c:pt idx="6">
                  <c:v>208.173</c:v>
                </c:pt>
                <c:pt idx="7">
                  <c:v>216.16399999999999</c:v>
                </c:pt>
                <c:pt idx="8">
                  <c:v>224.15199999999999</c:v>
                </c:pt>
                <c:pt idx="9">
                  <c:v>232.11699999999999</c:v>
                </c:pt>
                <c:pt idx="10">
                  <c:v>240.06200000000001</c:v>
                </c:pt>
                <c:pt idx="11">
                  <c:v>247.99100000000001</c:v>
                </c:pt>
                <c:pt idx="12">
                  <c:v>255.94800000000001</c:v>
                </c:pt>
                <c:pt idx="13">
                  <c:v>263.86599999999999</c:v>
                </c:pt>
                <c:pt idx="14">
                  <c:v>271.78399999999999</c:v>
                </c:pt>
                <c:pt idx="15">
                  <c:v>279.721</c:v>
                </c:pt>
                <c:pt idx="16">
                  <c:v>287.62799999999999</c:v>
                </c:pt>
                <c:pt idx="17">
                  <c:v>295.53800000000001</c:v>
                </c:pt>
                <c:pt idx="18">
                  <c:v>303.45800000000003</c:v>
                </c:pt>
                <c:pt idx="19">
                  <c:v>311.36200000000002</c:v>
                </c:pt>
                <c:pt idx="20">
                  <c:v>319.25299999999999</c:v>
                </c:pt>
                <c:pt idx="21">
                  <c:v>327.15199999999999</c:v>
                </c:pt>
                <c:pt idx="22">
                  <c:v>335.03300000000002</c:v>
                </c:pt>
                <c:pt idx="23">
                  <c:v>342.91399999999999</c:v>
                </c:pt>
                <c:pt idx="24">
                  <c:v>350.791</c:v>
                </c:pt>
                <c:pt idx="25">
                  <c:v>358.63499999999999</c:v>
                </c:pt>
                <c:pt idx="26">
                  <c:v>366.47</c:v>
                </c:pt>
                <c:pt idx="27">
                  <c:v>374.30399999999997</c:v>
                </c:pt>
                <c:pt idx="28">
                  <c:v>382.21499999999997</c:v>
                </c:pt>
                <c:pt idx="29">
                  <c:v>390.16199999999998</c:v>
                </c:pt>
                <c:pt idx="30">
                  <c:v>398.09500000000003</c:v>
                </c:pt>
                <c:pt idx="31">
                  <c:v>405.95</c:v>
                </c:pt>
                <c:pt idx="32">
                  <c:v>413.75900000000001</c:v>
                </c:pt>
                <c:pt idx="33">
                  <c:v>421.57600000000002</c:v>
                </c:pt>
                <c:pt idx="34">
                  <c:v>429.39699999999999</c:v>
                </c:pt>
                <c:pt idx="35">
                  <c:v>437.21100000000001</c:v>
                </c:pt>
                <c:pt idx="36">
                  <c:v>445.02100000000002</c:v>
                </c:pt>
                <c:pt idx="37">
                  <c:v>452.834</c:v>
                </c:pt>
                <c:pt idx="38">
                  <c:v>460.67500000000001</c:v>
                </c:pt>
                <c:pt idx="39">
                  <c:v>468.50299999999999</c:v>
                </c:pt>
                <c:pt idx="40">
                  <c:v>476.30200000000002</c:v>
                </c:pt>
                <c:pt idx="41">
                  <c:v>484.09399999999999</c:v>
                </c:pt>
                <c:pt idx="42">
                  <c:v>491.899</c:v>
                </c:pt>
                <c:pt idx="43">
                  <c:v>499.68200000000002</c:v>
                </c:pt>
              </c:numCache>
            </c:numRef>
          </c:xVal>
          <c:yVal>
            <c:numRef>
              <c:f>Sheet1!$AD$11:$AD$55</c:f>
              <c:numCache>
                <c:formatCode>General</c:formatCode>
                <c:ptCount val="45"/>
                <c:pt idx="0">
                  <c:v>1.4575934593982408E-5</c:v>
                </c:pt>
                <c:pt idx="1">
                  <c:v>2.0736138872207492E-5</c:v>
                </c:pt>
                <c:pt idx="2">
                  <c:v>2.9130235921789033E-5</c:v>
                </c:pt>
                <c:pt idx="3">
                  <c:v>4.0376395113712447E-5</c:v>
                </c:pt>
                <c:pt idx="4">
                  <c:v>5.5366873329150891E-5</c:v>
                </c:pt>
                <c:pt idx="5">
                  <c:v>7.5032121442569782E-5</c:v>
                </c:pt>
                <c:pt idx="6">
                  <c:v>1.0075375416307784E-4</c:v>
                </c:pt>
                <c:pt idx="7">
                  <c:v>1.3375232145314666E-4</c:v>
                </c:pt>
                <c:pt idx="8">
                  <c:v>1.7568167536674678E-4</c:v>
                </c:pt>
                <c:pt idx="9">
                  <c:v>2.2818277838083091E-4</c:v>
                </c:pt>
                <c:pt idx="10">
                  <c:v>2.9310647868591638E-4</c:v>
                </c:pt>
                <c:pt idx="11">
                  <c:v>3.7235716843274754E-4</c:v>
                </c:pt>
                <c:pt idx="12">
                  <c:v>4.683230162716027E-4</c:v>
                </c:pt>
                <c:pt idx="13">
                  <c:v>5.8166995057772942E-4</c:v>
                </c:pt>
                <c:pt idx="14">
                  <c:v>7.1382782811370011E-4</c:v>
                </c:pt>
                <c:pt idx="15">
                  <c:v>8.6523399041486403E-4</c:v>
                </c:pt>
                <c:pt idx="16">
                  <c:v>1.0332233595228965E-3</c:v>
                </c:pt>
                <c:pt idx="17">
                  <c:v>1.214962635751742E-3</c:v>
                </c:pt>
                <c:pt idx="18">
                  <c:v>1.4045340652465447E-3</c:v>
                </c:pt>
                <c:pt idx="19">
                  <c:v>1.5916489685793981E-3</c:v>
                </c:pt>
                <c:pt idx="20">
                  <c:v>1.763590345071085E-3</c:v>
                </c:pt>
                <c:pt idx="21">
                  <c:v>1.9054847999508539E-3</c:v>
                </c:pt>
                <c:pt idx="22">
                  <c:v>1.9983718050446226E-3</c:v>
                </c:pt>
                <c:pt idx="23">
                  <c:v>2.0255135422216786E-3</c:v>
                </c:pt>
                <c:pt idx="24">
                  <c:v>1.9724029309124329E-3</c:v>
                </c:pt>
                <c:pt idx="25">
                  <c:v>1.8309070114591261E-3</c:v>
                </c:pt>
                <c:pt idx="26">
                  <c:v>1.6069012513772664E-3</c:v>
                </c:pt>
                <c:pt idx="27">
                  <c:v>1.3188521760307821E-3</c:v>
                </c:pt>
                <c:pt idx="28">
                  <c:v>9.9930256802177207E-4</c:v>
                </c:pt>
                <c:pt idx="29">
                  <c:v>6.8448150269460255E-4</c:v>
                </c:pt>
                <c:pt idx="30">
                  <c:v>4.1196355614030232E-4</c:v>
                </c:pt>
                <c:pt idx="31">
                  <c:v>2.0929209195655815E-4</c:v>
                </c:pt>
                <c:pt idx="32">
                  <c:v>8.4645658532734433E-5</c:v>
                </c:pt>
                <c:pt idx="33">
                  <c:v>2.4523708040664282E-5</c:v>
                </c:pt>
                <c:pt idx="34">
                  <c:v>3.9601312544562506E-6</c:v>
                </c:pt>
                <c:pt idx="35">
                  <c:v>7.3335593960579218E-8</c:v>
                </c:pt>
                <c:pt idx="36">
                  <c:v>-1.0284425525492838E-8</c:v>
                </c:pt>
                <c:pt idx="37">
                  <c:v>3.2525787614593908E-9</c:v>
                </c:pt>
                <c:pt idx="38">
                  <c:v>-1.6633645233778197E-9</c:v>
                </c:pt>
                <c:pt idx="39">
                  <c:v>1.2100233150174195E-9</c:v>
                </c:pt>
                <c:pt idx="40">
                  <c:v>-1.1676520234406744E-9</c:v>
                </c:pt>
                <c:pt idx="41">
                  <c:v>1.4310168215739326E-9</c:v>
                </c:pt>
                <c:pt idx="42">
                  <c:v>-2.1632839825465507E-9</c:v>
                </c:pt>
                <c:pt idx="43">
                  <c:v>3.9478163429628232E-9</c:v>
                </c:pt>
                <c:pt idx="44">
                  <c:v>-8.5522236425492273E-9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346-4C43-BAE9-27D3C15B59FF}"/>
            </c:ext>
          </c:extLst>
        </c:ser>
        <c:ser>
          <c:idx val="4"/>
          <c:order val="4"/>
          <c:tx>
            <c:v>30_exp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Sheet1!$AN$11:$AN$54</c:f>
              <c:numCache>
                <c:formatCode>General</c:formatCode>
                <c:ptCount val="44"/>
                <c:pt idx="0">
                  <c:v>166.11799999999999</c:v>
                </c:pt>
                <c:pt idx="1">
                  <c:v>174.62700000000001</c:v>
                </c:pt>
                <c:pt idx="2">
                  <c:v>182.94399999999999</c:v>
                </c:pt>
                <c:pt idx="3">
                  <c:v>191.1</c:v>
                </c:pt>
                <c:pt idx="4">
                  <c:v>199.155</c:v>
                </c:pt>
                <c:pt idx="5">
                  <c:v>207.16</c:v>
                </c:pt>
                <c:pt idx="6">
                  <c:v>215.13300000000001</c:v>
                </c:pt>
                <c:pt idx="7">
                  <c:v>223.071</c:v>
                </c:pt>
                <c:pt idx="8">
                  <c:v>230.988</c:v>
                </c:pt>
                <c:pt idx="9">
                  <c:v>238.88</c:v>
                </c:pt>
                <c:pt idx="10">
                  <c:v>246.774</c:v>
                </c:pt>
                <c:pt idx="11">
                  <c:v>254.655</c:v>
                </c:pt>
                <c:pt idx="12">
                  <c:v>262.52600000000001</c:v>
                </c:pt>
                <c:pt idx="13">
                  <c:v>270.39100000000002</c:v>
                </c:pt>
                <c:pt idx="14">
                  <c:v>278.25200000000001</c:v>
                </c:pt>
                <c:pt idx="15">
                  <c:v>286.101</c:v>
                </c:pt>
                <c:pt idx="16">
                  <c:v>293.964</c:v>
                </c:pt>
                <c:pt idx="17">
                  <c:v>301.82299999999998</c:v>
                </c:pt>
                <c:pt idx="18">
                  <c:v>309.67700000000002</c:v>
                </c:pt>
                <c:pt idx="19">
                  <c:v>317.50799999999998</c:v>
                </c:pt>
                <c:pt idx="20">
                  <c:v>325.34500000000003</c:v>
                </c:pt>
                <c:pt idx="21">
                  <c:v>333.16300000000001</c:v>
                </c:pt>
                <c:pt idx="22">
                  <c:v>340.98599999999999</c:v>
                </c:pt>
                <c:pt idx="23">
                  <c:v>348.80599999999998</c:v>
                </c:pt>
                <c:pt idx="24">
                  <c:v>356.58600000000001</c:v>
                </c:pt>
                <c:pt idx="25">
                  <c:v>364.375</c:v>
                </c:pt>
                <c:pt idx="26">
                  <c:v>372.18799999999999</c:v>
                </c:pt>
                <c:pt idx="27">
                  <c:v>380.02699999999999</c:v>
                </c:pt>
                <c:pt idx="28">
                  <c:v>387.87200000000001</c:v>
                </c:pt>
                <c:pt idx="29">
                  <c:v>395.71</c:v>
                </c:pt>
                <c:pt idx="30">
                  <c:v>403.505</c:v>
                </c:pt>
                <c:pt idx="31">
                  <c:v>411.30700000000002</c:v>
                </c:pt>
                <c:pt idx="32">
                  <c:v>419.08499999999998</c:v>
                </c:pt>
                <c:pt idx="33">
                  <c:v>426.858</c:v>
                </c:pt>
                <c:pt idx="34">
                  <c:v>434.61700000000002</c:v>
                </c:pt>
                <c:pt idx="35">
                  <c:v>442.38400000000001</c:v>
                </c:pt>
                <c:pt idx="36">
                  <c:v>450.17200000000003</c:v>
                </c:pt>
                <c:pt idx="37">
                  <c:v>457.91899999999998</c:v>
                </c:pt>
                <c:pt idx="38">
                  <c:v>465.66399999999999</c:v>
                </c:pt>
                <c:pt idx="39">
                  <c:v>473.41399999999999</c:v>
                </c:pt>
                <c:pt idx="40">
                  <c:v>481.14699999999999</c:v>
                </c:pt>
                <c:pt idx="41">
                  <c:v>488.89</c:v>
                </c:pt>
                <c:pt idx="42">
                  <c:v>496.59399999999999</c:v>
                </c:pt>
                <c:pt idx="43">
                  <c:v>504.32</c:v>
                </c:pt>
              </c:numCache>
            </c:numRef>
          </c:xVal>
          <c:yVal>
            <c:numRef>
              <c:f>Sheet1!$AT$11:$AT$54</c:f>
              <c:numCache>
                <c:formatCode>General</c:formatCode>
                <c:ptCount val="44"/>
                <c:pt idx="0">
                  <c:v>2.0428096230513254E-4</c:v>
                </c:pt>
                <c:pt idx="1">
                  <c:v>2.2286084877614493E-4</c:v>
                </c:pt>
                <c:pt idx="2">
                  <c:v>2.6803930956360161E-4</c:v>
                </c:pt>
                <c:pt idx="3">
                  <c:v>3.1986741393014162E-4</c:v>
                </c:pt>
                <c:pt idx="4">
                  <c:v>4.0142333665033059E-4</c:v>
                </c:pt>
                <c:pt idx="5">
                  <c:v>4.8307704824668285E-4</c:v>
                </c:pt>
                <c:pt idx="6">
                  <c:v>5.7656321385879394E-4</c:v>
                </c:pt>
                <c:pt idx="7">
                  <c:v>6.9498554289254555E-4</c:v>
                </c:pt>
                <c:pt idx="8">
                  <c:v>8.3492142468223618E-4</c:v>
                </c:pt>
                <c:pt idx="9">
                  <c:v>9.5735309763866905E-4</c:v>
                </c:pt>
                <c:pt idx="10">
                  <c:v>1.0167109454697898E-3</c:v>
                </c:pt>
                <c:pt idx="11">
                  <c:v>1.067658949950874E-3</c:v>
                </c:pt>
                <c:pt idx="12">
                  <c:v>1.137675785283794E-3</c:v>
                </c:pt>
                <c:pt idx="13">
                  <c:v>1.2247078850691206E-3</c:v>
                </c:pt>
                <c:pt idx="14">
                  <c:v>1.3157493287771563E-3</c:v>
                </c:pt>
                <c:pt idx="15">
                  <c:v>1.3773563207600328E-3</c:v>
                </c:pt>
                <c:pt idx="16">
                  <c:v>1.437496479600453E-3</c:v>
                </c:pt>
                <c:pt idx="17">
                  <c:v>1.4843373512826788E-3</c:v>
                </c:pt>
                <c:pt idx="18">
                  <c:v>1.5576790084051509E-3</c:v>
                </c:pt>
                <c:pt idx="19">
                  <c:v>1.6616285837667347E-3</c:v>
                </c:pt>
                <c:pt idx="20">
                  <c:v>1.8095831534017948E-3</c:v>
                </c:pt>
                <c:pt idx="21">
                  <c:v>2.064616542435678E-3</c:v>
                </c:pt>
                <c:pt idx="22">
                  <c:v>2.4617371685348305E-3</c:v>
                </c:pt>
                <c:pt idx="23">
                  <c:v>2.8755796924578927E-3</c:v>
                </c:pt>
                <c:pt idx="24">
                  <c:v>3.1635679327588068E-3</c:v>
                </c:pt>
                <c:pt idx="25">
                  <c:v>2.7402398878478978E-3</c:v>
                </c:pt>
                <c:pt idx="26">
                  <c:v>1.6810885701232237E-3</c:v>
                </c:pt>
                <c:pt idx="27">
                  <c:v>8.9848419418836478E-4</c:v>
                </c:pt>
                <c:pt idx="28">
                  <c:v>5.9964138863333877E-4</c:v>
                </c:pt>
                <c:pt idx="29">
                  <c:v>5.1965008793176254E-4</c:v>
                </c:pt>
                <c:pt idx="30">
                  <c:v>4.969630686618709E-4</c:v>
                </c:pt>
                <c:pt idx="31">
                  <c:v>4.9598517990023794E-4</c:v>
                </c:pt>
                <c:pt idx="32">
                  <c:v>5.0067904595607615E-4</c:v>
                </c:pt>
                <c:pt idx="33">
                  <c:v>4.9569181327174805E-4</c:v>
                </c:pt>
                <c:pt idx="34">
                  <c:v>4.6361706189018692E-4</c:v>
                </c:pt>
                <c:pt idx="35">
                  <c:v>4.1081106876201395E-4</c:v>
                </c:pt>
                <c:pt idx="36">
                  <c:v>3.6895742976410933E-4</c:v>
                </c:pt>
                <c:pt idx="37">
                  <c:v>3.4040307792444074E-4</c:v>
                </c:pt>
                <c:pt idx="38">
                  <c:v>3.1654259214058955E-4</c:v>
                </c:pt>
                <c:pt idx="39">
                  <c:v>3.128266148463843E-4</c:v>
                </c:pt>
                <c:pt idx="40">
                  <c:v>2.9708260578410056E-4</c:v>
                </c:pt>
                <c:pt idx="41">
                  <c:v>3.0109194970678876E-4</c:v>
                </c:pt>
                <c:pt idx="42">
                  <c:v>2.9043296220498949E-4</c:v>
                </c:pt>
                <c:pt idx="43">
                  <c:v>7.394674723866174E-4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45-48DF-918A-66426E5836F9}"/>
            </c:ext>
          </c:extLst>
        </c:ser>
        <c:ser>
          <c:idx val="5"/>
          <c:order val="5"/>
          <c:tx>
            <c:v>30_model</c:v>
          </c:tx>
          <c:spPr>
            <a:ln w="25400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xVal>
            <c:numRef>
              <c:f>Sheet1!$AN$11:$AN$54</c:f>
              <c:numCache>
                <c:formatCode>General</c:formatCode>
                <c:ptCount val="44"/>
                <c:pt idx="0">
                  <c:v>166.11799999999999</c:v>
                </c:pt>
                <c:pt idx="1">
                  <c:v>174.62700000000001</c:v>
                </c:pt>
                <c:pt idx="2">
                  <c:v>182.94399999999999</c:v>
                </c:pt>
                <c:pt idx="3">
                  <c:v>191.1</c:v>
                </c:pt>
                <c:pt idx="4">
                  <c:v>199.155</c:v>
                </c:pt>
                <c:pt idx="5">
                  <c:v>207.16</c:v>
                </c:pt>
                <c:pt idx="6">
                  <c:v>215.13300000000001</c:v>
                </c:pt>
                <c:pt idx="7">
                  <c:v>223.071</c:v>
                </c:pt>
                <c:pt idx="8">
                  <c:v>230.988</c:v>
                </c:pt>
                <c:pt idx="9">
                  <c:v>238.88</c:v>
                </c:pt>
                <c:pt idx="10">
                  <c:v>246.774</c:v>
                </c:pt>
                <c:pt idx="11">
                  <c:v>254.655</c:v>
                </c:pt>
                <c:pt idx="12">
                  <c:v>262.52600000000001</c:v>
                </c:pt>
                <c:pt idx="13">
                  <c:v>270.39100000000002</c:v>
                </c:pt>
                <c:pt idx="14">
                  <c:v>278.25200000000001</c:v>
                </c:pt>
                <c:pt idx="15">
                  <c:v>286.101</c:v>
                </c:pt>
                <c:pt idx="16">
                  <c:v>293.964</c:v>
                </c:pt>
                <c:pt idx="17">
                  <c:v>301.82299999999998</c:v>
                </c:pt>
                <c:pt idx="18">
                  <c:v>309.67700000000002</c:v>
                </c:pt>
                <c:pt idx="19">
                  <c:v>317.50799999999998</c:v>
                </c:pt>
                <c:pt idx="20">
                  <c:v>325.34500000000003</c:v>
                </c:pt>
                <c:pt idx="21">
                  <c:v>333.16300000000001</c:v>
                </c:pt>
                <c:pt idx="22">
                  <c:v>340.98599999999999</c:v>
                </c:pt>
                <c:pt idx="23">
                  <c:v>348.80599999999998</c:v>
                </c:pt>
                <c:pt idx="24">
                  <c:v>356.58600000000001</c:v>
                </c:pt>
                <c:pt idx="25">
                  <c:v>364.375</c:v>
                </c:pt>
                <c:pt idx="26">
                  <c:v>372.18799999999999</c:v>
                </c:pt>
                <c:pt idx="27">
                  <c:v>380.02699999999999</c:v>
                </c:pt>
                <c:pt idx="28">
                  <c:v>387.87200000000001</c:v>
                </c:pt>
                <c:pt idx="29">
                  <c:v>395.71</c:v>
                </c:pt>
                <c:pt idx="30">
                  <c:v>403.505</c:v>
                </c:pt>
                <c:pt idx="31">
                  <c:v>411.30700000000002</c:v>
                </c:pt>
                <c:pt idx="32">
                  <c:v>419.08499999999998</c:v>
                </c:pt>
                <c:pt idx="33">
                  <c:v>426.858</c:v>
                </c:pt>
                <c:pt idx="34">
                  <c:v>434.61700000000002</c:v>
                </c:pt>
                <c:pt idx="35">
                  <c:v>442.38400000000001</c:v>
                </c:pt>
                <c:pt idx="36">
                  <c:v>450.17200000000003</c:v>
                </c:pt>
                <c:pt idx="37">
                  <c:v>457.91899999999998</c:v>
                </c:pt>
                <c:pt idx="38">
                  <c:v>465.66399999999999</c:v>
                </c:pt>
                <c:pt idx="39">
                  <c:v>473.41399999999999</c:v>
                </c:pt>
                <c:pt idx="40">
                  <c:v>481.14699999999999</c:v>
                </c:pt>
                <c:pt idx="41">
                  <c:v>488.89</c:v>
                </c:pt>
                <c:pt idx="42">
                  <c:v>496.59399999999999</c:v>
                </c:pt>
                <c:pt idx="43">
                  <c:v>504.32</c:v>
                </c:pt>
              </c:numCache>
            </c:numRef>
          </c:xVal>
          <c:yVal>
            <c:numRef>
              <c:f>Sheet1!$AW$11:$AW$53</c:f>
              <c:numCache>
                <c:formatCode>General</c:formatCode>
                <c:ptCount val="43"/>
                <c:pt idx="0">
                  <c:v>1.8879153644774421E-5</c:v>
                </c:pt>
                <c:pt idx="1">
                  <c:v>2.7214408800042609E-5</c:v>
                </c:pt>
                <c:pt idx="2">
                  <c:v>3.8388451499445062E-5</c:v>
                </c:pt>
                <c:pt idx="3">
                  <c:v>5.3133890201554772E-5</c:v>
                </c:pt>
                <c:pt idx="4">
                  <c:v>7.2414544945045823E-5</c:v>
                </c:pt>
                <c:pt idx="5">
                  <c:v>9.7440588301136703E-5</c:v>
                </c:pt>
                <c:pt idx="6">
                  <c:v>1.2960691249468026E-4</c:v>
                </c:pt>
                <c:pt idx="7">
                  <c:v>1.704578726037378E-4</c:v>
                </c:pt>
                <c:pt idx="8">
                  <c:v>2.2184399283496964E-4</c:v>
                </c:pt>
                <c:pt idx="9">
                  <c:v>2.8572185686674879E-4</c:v>
                </c:pt>
                <c:pt idx="10">
                  <c:v>3.6451528734475497E-4</c:v>
                </c:pt>
                <c:pt idx="11">
                  <c:v>4.6039418066785495E-4</c:v>
                </c:pt>
                <c:pt idx="12">
                  <c:v>5.7565002378321306E-4</c:v>
                </c:pt>
                <c:pt idx="13">
                  <c:v>7.1240560395483216E-4</c:v>
                </c:pt>
                <c:pt idx="14">
                  <c:v>8.7230702678944329E-4</c:v>
                </c:pt>
                <c:pt idx="15">
                  <c:v>1.0559107490949826E-3</c:v>
                </c:pt>
                <c:pt idx="16">
                  <c:v>1.2634722891841181E-3</c:v>
                </c:pt>
                <c:pt idx="17">
                  <c:v>1.4922002450611777E-3</c:v>
                </c:pt>
                <c:pt idx="18">
                  <c:v>1.7372446439321747E-3</c:v>
                </c:pt>
                <c:pt idx="19">
                  <c:v>1.989842678491061E-3</c:v>
                </c:pt>
                <c:pt idx="20">
                  <c:v>2.2398944647497245E-3</c:v>
                </c:pt>
                <c:pt idx="21">
                  <c:v>2.4709354068522516E-3</c:v>
                </c:pt>
                <c:pt idx="22">
                  <c:v>2.6658048900117365E-3</c:v>
                </c:pt>
                <c:pt idx="23">
                  <c:v>2.8032317038683518E-3</c:v>
                </c:pt>
                <c:pt idx="24">
                  <c:v>2.8599399953987644E-3</c:v>
                </c:pt>
                <c:pt idx="25">
                  <c:v>2.8214418216025352E-3</c:v>
                </c:pt>
                <c:pt idx="26">
                  <c:v>2.6774916290974128E-3</c:v>
                </c:pt>
                <c:pt idx="27">
                  <c:v>2.4275490817106836E-3</c:v>
                </c:pt>
                <c:pt idx="28">
                  <c:v>2.0842037602800292E-3</c:v>
                </c:pt>
                <c:pt idx="29">
                  <c:v>1.6765244253081437E-3</c:v>
                </c:pt>
                <c:pt idx="30">
                  <c:v>1.2462206791971253E-3</c:v>
                </c:pt>
                <c:pt idx="31">
                  <c:v>8.4276730115046396E-4</c:v>
                </c:pt>
                <c:pt idx="32">
                  <c:v>5.0647431873993866E-4</c:v>
                </c:pt>
                <c:pt idx="33">
                  <c:v>2.621591825096609E-4</c:v>
                </c:pt>
                <c:pt idx="34">
                  <c:v>1.1140349538321151E-4</c:v>
                </c:pt>
                <c:pt idx="35">
                  <c:v>3.5922915391378467E-5</c:v>
                </c:pt>
                <c:pt idx="36">
                  <c:v>7.5011129731849408E-6</c:v>
                </c:pt>
                <c:pt idx="37">
                  <c:v>6.1968278256937712E-7</c:v>
                </c:pt>
                <c:pt idx="38">
                  <c:v>-3.4568686058480051E-8</c:v>
                </c:pt>
                <c:pt idx="39">
                  <c:v>7.1962506237595182E-9</c:v>
                </c:pt>
                <c:pt idx="40">
                  <c:v>-2.7035546847794649E-9</c:v>
                </c:pt>
                <c:pt idx="41">
                  <c:v>1.5118489749882373E-9</c:v>
                </c:pt>
                <c:pt idx="42">
                  <c:v>-1.1489113061313356E-9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45-48DF-918A-66426E5836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1661232"/>
        <c:axId val="811648720"/>
      </c:scatterChart>
      <c:valAx>
        <c:axId val="811661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648720"/>
        <c:crosses val="autoZero"/>
        <c:crossBetween val="midCat"/>
      </c:valAx>
      <c:valAx>
        <c:axId val="81164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661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Exp_10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Sheet1!$B$11:$B$56</c:f>
              <c:numCache>
                <c:formatCode>General</c:formatCode>
                <c:ptCount val="46"/>
                <c:pt idx="0">
                  <c:v>150.16499999999999</c:v>
                </c:pt>
                <c:pt idx="1">
                  <c:v>158.05699999999999</c:v>
                </c:pt>
                <c:pt idx="2">
                  <c:v>165.97300000000001</c:v>
                </c:pt>
                <c:pt idx="3">
                  <c:v>173.84800000000001</c:v>
                </c:pt>
                <c:pt idx="4">
                  <c:v>181.74199999999999</c:v>
                </c:pt>
                <c:pt idx="5">
                  <c:v>189.60900000000001</c:v>
                </c:pt>
                <c:pt idx="6">
                  <c:v>197.499</c:v>
                </c:pt>
                <c:pt idx="7">
                  <c:v>205.37799999999999</c:v>
                </c:pt>
                <c:pt idx="8">
                  <c:v>213.25299999999999</c:v>
                </c:pt>
                <c:pt idx="9">
                  <c:v>221.12200000000001</c:v>
                </c:pt>
                <c:pt idx="10">
                  <c:v>228.97300000000001</c:v>
                </c:pt>
                <c:pt idx="11">
                  <c:v>236.833</c:v>
                </c:pt>
                <c:pt idx="12">
                  <c:v>244.684</c:v>
                </c:pt>
                <c:pt idx="13">
                  <c:v>252.529</c:v>
                </c:pt>
                <c:pt idx="14">
                  <c:v>260.363</c:v>
                </c:pt>
                <c:pt idx="15">
                  <c:v>268.19799999999998</c:v>
                </c:pt>
                <c:pt idx="16">
                  <c:v>276.024</c:v>
                </c:pt>
                <c:pt idx="17">
                  <c:v>283.85399999999998</c:v>
                </c:pt>
                <c:pt idx="18">
                  <c:v>291.673</c:v>
                </c:pt>
                <c:pt idx="19">
                  <c:v>299.49</c:v>
                </c:pt>
                <c:pt idx="20">
                  <c:v>307.28800000000001</c:v>
                </c:pt>
                <c:pt idx="21">
                  <c:v>315.09800000000001</c:v>
                </c:pt>
                <c:pt idx="22">
                  <c:v>322.89</c:v>
                </c:pt>
                <c:pt idx="23">
                  <c:v>330.67099999999999</c:v>
                </c:pt>
                <c:pt idx="24">
                  <c:v>338.45499999999998</c:v>
                </c:pt>
                <c:pt idx="25">
                  <c:v>346.22699999999998</c:v>
                </c:pt>
                <c:pt idx="26">
                  <c:v>353.94799999999998</c:v>
                </c:pt>
                <c:pt idx="27">
                  <c:v>361.70699999999999</c:v>
                </c:pt>
                <c:pt idx="28">
                  <c:v>369.48700000000002</c:v>
                </c:pt>
                <c:pt idx="29">
                  <c:v>377.31799999999998</c:v>
                </c:pt>
                <c:pt idx="30">
                  <c:v>385.10599999999999</c:v>
                </c:pt>
                <c:pt idx="31">
                  <c:v>392.84500000000003</c:v>
                </c:pt>
                <c:pt idx="32">
                  <c:v>400.589</c:v>
                </c:pt>
                <c:pt idx="33">
                  <c:v>408.31900000000002</c:v>
                </c:pt>
                <c:pt idx="34">
                  <c:v>416.06599999999997</c:v>
                </c:pt>
                <c:pt idx="35">
                  <c:v>423.76400000000001</c:v>
                </c:pt>
                <c:pt idx="36">
                  <c:v>431.51900000000001</c:v>
                </c:pt>
                <c:pt idx="37">
                  <c:v>439.22899999999998</c:v>
                </c:pt>
                <c:pt idx="38">
                  <c:v>446.94499999999999</c:v>
                </c:pt>
                <c:pt idx="39">
                  <c:v>454.649</c:v>
                </c:pt>
                <c:pt idx="40">
                  <c:v>462.33</c:v>
                </c:pt>
                <c:pt idx="41">
                  <c:v>470.02699999999999</c:v>
                </c:pt>
                <c:pt idx="42">
                  <c:v>477.7</c:v>
                </c:pt>
                <c:pt idx="43">
                  <c:v>485.37400000000002</c:v>
                </c:pt>
                <c:pt idx="44">
                  <c:v>493.04300000000001</c:v>
                </c:pt>
                <c:pt idx="45">
                  <c:v>500.71600000000001</c:v>
                </c:pt>
              </c:numCache>
            </c:numRef>
          </c:xVal>
          <c:yVal>
            <c:numRef>
              <c:f>Sheet1!$G$11:$G$56</c:f>
              <c:numCache>
                <c:formatCode>General</c:formatCode>
                <c:ptCount val="46"/>
                <c:pt idx="0">
                  <c:v>0</c:v>
                </c:pt>
                <c:pt idx="1">
                  <c:v>7.3186522420409794E-4</c:v>
                </c:pt>
                <c:pt idx="2">
                  <c:v>1.5669422107960074E-3</c:v>
                </c:pt>
                <c:pt idx="3">
                  <c:v>2.5896769471837056E-3</c:v>
                </c:pt>
                <c:pt idx="4">
                  <c:v>3.790686545877664E-3</c:v>
                </c:pt>
                <c:pt idx="5">
                  <c:v>5.3107143192245854E-3</c:v>
                </c:pt>
                <c:pt idx="6">
                  <c:v>7.1966747046736668E-3</c:v>
                </c:pt>
                <c:pt idx="7">
                  <c:v>9.542396577122747E-3</c:v>
                </c:pt>
                <c:pt idx="8">
                  <c:v>1.2469857473938917E-2</c:v>
                </c:pt>
                <c:pt idx="9">
                  <c:v>1.6110417819979905E-2</c:v>
                </c:pt>
                <c:pt idx="10">
                  <c:v>2.0548523602653468E-2</c:v>
                </c:pt>
                <c:pt idx="11">
                  <c:v>2.610319299661279E-2</c:v>
                </c:pt>
                <c:pt idx="12">
                  <c:v>3.3084061289021194E-2</c:v>
                </c:pt>
                <c:pt idx="13">
                  <c:v>4.2016570179307045E-2</c:v>
                </c:pt>
                <c:pt idx="14">
                  <c:v>5.3585670454225576E-2</c:v>
                </c:pt>
                <c:pt idx="15">
                  <c:v>6.8216406917064765E-2</c:v>
                </c:pt>
                <c:pt idx="16">
                  <c:v>8.5651688450603891E-2</c:v>
                </c:pt>
                <c:pt idx="17">
                  <c:v>0.10489317582592861</c:v>
                </c:pt>
                <c:pt idx="18">
                  <c:v>0.12532628991245764</c:v>
                </c:pt>
                <c:pt idx="19">
                  <c:v>0.14731696332229283</c:v>
                </c:pt>
                <c:pt idx="20">
                  <c:v>0.17175469378946684</c:v>
                </c:pt>
                <c:pt idx="21">
                  <c:v>0.19955149797798788</c:v>
                </c:pt>
                <c:pt idx="22">
                  <c:v>0.23161094795312298</c:v>
                </c:pt>
                <c:pt idx="23">
                  <c:v>0.2676309147377014</c:v>
                </c:pt>
                <c:pt idx="24">
                  <c:v>0.30631655985813078</c:v>
                </c:pt>
                <c:pt idx="25">
                  <c:v>0.34848982425851738</c:v>
                </c:pt>
                <c:pt idx="26">
                  <c:v>0.40010508833988567</c:v>
                </c:pt>
                <c:pt idx="27">
                  <c:v>0.46095592857746037</c:v>
                </c:pt>
                <c:pt idx="28">
                  <c:v>0.51670904604182888</c:v>
                </c:pt>
                <c:pt idx="29">
                  <c:v>0.55329198607579499</c:v>
                </c:pt>
                <c:pt idx="30">
                  <c:v>0.57233361794758719</c:v>
                </c:pt>
                <c:pt idx="31">
                  <c:v>0.58438593692823027</c:v>
                </c:pt>
                <c:pt idx="32">
                  <c:v>0.59525319721891212</c:v>
                </c:pt>
                <c:pt idx="33">
                  <c:v>0.60581645195492462</c:v>
                </c:pt>
                <c:pt idx="34">
                  <c:v>0.61589836456271052</c:v>
                </c:pt>
                <c:pt idx="35">
                  <c:v>0.62534224082119039</c:v>
                </c:pt>
                <c:pt idx="36">
                  <c:v>0.6339275828743538</c:v>
                </c:pt>
                <c:pt idx="37">
                  <c:v>0.64174258986460497</c:v>
                </c:pt>
                <c:pt idx="38">
                  <c:v>0.64881634874316219</c:v>
                </c:pt>
                <c:pt idx="39">
                  <c:v>0.65528678795612572</c:v>
                </c:pt>
                <c:pt idx="40">
                  <c:v>0.66121114311718288</c:v>
                </c:pt>
                <c:pt idx="41">
                  <c:v>0.6666335137975361</c:v>
                </c:pt>
                <c:pt idx="42">
                  <c:v>0.67180066993816678</c:v>
                </c:pt>
                <c:pt idx="43">
                  <c:v>0.67670229036283636</c:v>
                </c:pt>
                <c:pt idx="44">
                  <c:v>0.68158983645627103</c:v>
                </c:pt>
                <c:pt idx="45">
                  <c:v>0.68643328297850381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EE-49B2-8407-FDC15BC810D6}"/>
            </c:ext>
          </c:extLst>
        </c:ser>
        <c:ser>
          <c:idx val="1"/>
          <c:order val="1"/>
          <c:tx>
            <c:v>Model_10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Sheet1!$B$11:$B$56</c:f>
              <c:numCache>
                <c:formatCode>General</c:formatCode>
                <c:ptCount val="46"/>
                <c:pt idx="0">
                  <c:v>150.16499999999999</c:v>
                </c:pt>
                <c:pt idx="1">
                  <c:v>158.05699999999999</c:v>
                </c:pt>
                <c:pt idx="2">
                  <c:v>165.97300000000001</c:v>
                </c:pt>
                <c:pt idx="3">
                  <c:v>173.84800000000001</c:v>
                </c:pt>
                <c:pt idx="4">
                  <c:v>181.74199999999999</c:v>
                </c:pt>
                <c:pt idx="5">
                  <c:v>189.60900000000001</c:v>
                </c:pt>
                <c:pt idx="6">
                  <c:v>197.499</c:v>
                </c:pt>
                <c:pt idx="7">
                  <c:v>205.37799999999999</c:v>
                </c:pt>
                <c:pt idx="8">
                  <c:v>213.25299999999999</c:v>
                </c:pt>
                <c:pt idx="9">
                  <c:v>221.12200000000001</c:v>
                </c:pt>
                <c:pt idx="10">
                  <c:v>228.97300000000001</c:v>
                </c:pt>
                <c:pt idx="11">
                  <c:v>236.833</c:v>
                </c:pt>
                <c:pt idx="12">
                  <c:v>244.684</c:v>
                </c:pt>
                <c:pt idx="13">
                  <c:v>252.529</c:v>
                </c:pt>
                <c:pt idx="14">
                  <c:v>260.363</c:v>
                </c:pt>
                <c:pt idx="15">
                  <c:v>268.19799999999998</c:v>
                </c:pt>
                <c:pt idx="16">
                  <c:v>276.024</c:v>
                </c:pt>
                <c:pt idx="17">
                  <c:v>283.85399999999998</c:v>
                </c:pt>
                <c:pt idx="18">
                  <c:v>291.673</c:v>
                </c:pt>
                <c:pt idx="19">
                  <c:v>299.49</c:v>
                </c:pt>
                <c:pt idx="20">
                  <c:v>307.28800000000001</c:v>
                </c:pt>
                <c:pt idx="21">
                  <c:v>315.09800000000001</c:v>
                </c:pt>
                <c:pt idx="22">
                  <c:v>322.89</c:v>
                </c:pt>
                <c:pt idx="23">
                  <c:v>330.67099999999999</c:v>
                </c:pt>
                <c:pt idx="24">
                  <c:v>338.45499999999998</c:v>
                </c:pt>
                <c:pt idx="25">
                  <c:v>346.22699999999998</c:v>
                </c:pt>
                <c:pt idx="26">
                  <c:v>353.94799999999998</c:v>
                </c:pt>
                <c:pt idx="27">
                  <c:v>361.70699999999999</c:v>
                </c:pt>
                <c:pt idx="28">
                  <c:v>369.48700000000002</c:v>
                </c:pt>
                <c:pt idx="29">
                  <c:v>377.31799999999998</c:v>
                </c:pt>
                <c:pt idx="30">
                  <c:v>385.10599999999999</c:v>
                </c:pt>
                <c:pt idx="31">
                  <c:v>392.84500000000003</c:v>
                </c:pt>
                <c:pt idx="32">
                  <c:v>400.589</c:v>
                </c:pt>
                <c:pt idx="33">
                  <c:v>408.31900000000002</c:v>
                </c:pt>
                <c:pt idx="34">
                  <c:v>416.06599999999997</c:v>
                </c:pt>
                <c:pt idx="35">
                  <c:v>423.76400000000001</c:v>
                </c:pt>
                <c:pt idx="36">
                  <c:v>431.51900000000001</c:v>
                </c:pt>
                <c:pt idx="37">
                  <c:v>439.22899999999998</c:v>
                </c:pt>
                <c:pt idx="38">
                  <c:v>446.94499999999999</c:v>
                </c:pt>
                <c:pt idx="39">
                  <c:v>454.649</c:v>
                </c:pt>
                <c:pt idx="40">
                  <c:v>462.33</c:v>
                </c:pt>
                <c:pt idx="41">
                  <c:v>470.02699999999999</c:v>
                </c:pt>
                <c:pt idx="42">
                  <c:v>477.7</c:v>
                </c:pt>
                <c:pt idx="43">
                  <c:v>485.37400000000002</c:v>
                </c:pt>
                <c:pt idx="44">
                  <c:v>493.04300000000001</c:v>
                </c:pt>
                <c:pt idx="45">
                  <c:v>500.71600000000001</c:v>
                </c:pt>
              </c:numCache>
            </c:numRef>
          </c:xVal>
          <c:yVal>
            <c:numRef>
              <c:f>Sheet1!$L$11:$L$56</c:f>
              <c:numCache>
                <c:formatCode>General</c:formatCode>
                <c:ptCount val="46"/>
                <c:pt idx="0">
                  <c:v>0</c:v>
                </c:pt>
                <c:pt idx="1">
                  <c:v>6.1850515706544647E-4</c:v>
                </c:pt>
                <c:pt idx="2">
                  <c:v>1.2370103141308929E-3</c:v>
                </c:pt>
                <c:pt idx="3">
                  <c:v>2.1172364708346571E-3</c:v>
                </c:pt>
                <c:pt idx="4">
                  <c:v>3.3516682683268646E-3</c:v>
                </c:pt>
                <c:pt idx="5">
                  <c:v>5.0629628515204573E-3</c:v>
                </c:pt>
                <c:pt idx="6">
                  <c:v>7.4045889333150001E-3</c:v>
                </c:pt>
                <c:pt idx="7">
                  <c:v>1.05745694249845E-2</c:v>
                </c:pt>
                <c:pt idx="8">
                  <c:v>1.481530771321558E-2</c:v>
                </c:pt>
                <c:pt idx="9">
                  <c:v>2.04236130434335E-2</c:v>
                </c:pt>
                <c:pt idx="10">
                  <c:v>2.7754812101448166E-2</c:v>
                </c:pt>
                <c:pt idx="11">
                  <c:v>3.7221718211326152E-2</c:v>
                </c:pt>
                <c:pt idx="12">
                  <c:v>4.9304373646177506E-2</c:v>
                </c:pt>
                <c:pt idx="13">
                  <c:v>6.452758902834646E-2</c:v>
                </c:pt>
                <c:pt idx="14">
                  <c:v>8.3447285028821941E-2</c:v>
                </c:pt>
                <c:pt idx="15">
                  <c:v>0.10661182967261199</c:v>
                </c:pt>
                <c:pt idx="16">
                  <c:v>0.13452103240252633</c:v>
                </c:pt>
                <c:pt idx="17">
                  <c:v>0.16753733207228022</c:v>
                </c:pt>
                <c:pt idx="18">
                  <c:v>0.20581026129162244</c:v>
                </c:pt>
                <c:pt idx="19">
                  <c:v>0.24913711166899385</c:v>
                </c:pt>
                <c:pt idx="20">
                  <c:v>0.29687226301862868</c:v>
                </c:pt>
                <c:pt idx="21">
                  <c:v>0.34780123169517702</c:v>
                </c:pt>
                <c:pt idx="22">
                  <c:v>0.40016764785147835</c:v>
                </c:pt>
                <c:pt idx="23">
                  <c:v>0.45165401094712165</c:v>
                </c:pt>
                <c:pt idx="24">
                  <c:v>0.49964481094217983</c:v>
                </c:pt>
                <c:pt idx="25">
                  <c:v>0.54159491877328148</c:v>
                </c:pt>
                <c:pt idx="26">
                  <c:v>0.57547180659131647</c:v>
                </c:pt>
                <c:pt idx="27">
                  <c:v>0.60024009073213636</c:v>
                </c:pt>
                <c:pt idx="28">
                  <c:v>0.61624405091420753</c:v>
                </c:pt>
                <c:pt idx="29">
                  <c:v>0.6250232620608418</c:v>
                </c:pt>
                <c:pt idx="30">
                  <c:v>0.62886469443695614</c:v>
                </c:pt>
                <c:pt idx="31">
                  <c:v>0.6300553652279246</c:v>
                </c:pt>
                <c:pt idx="32">
                  <c:v>0.6302537831538404</c:v>
                </c:pt>
                <c:pt idx="33">
                  <c:v>0.63025504195636783</c:v>
                </c:pt>
                <c:pt idx="34">
                  <c:v>0.6302548228422612</c:v>
                </c:pt>
                <c:pt idx="35">
                  <c:v>0.63025490528478667</c:v>
                </c:pt>
                <c:pt idx="36">
                  <c:v>0.63025485561191796</c:v>
                </c:pt>
                <c:pt idx="37">
                  <c:v>0.63025489806946156</c:v>
                </c:pt>
                <c:pt idx="38">
                  <c:v>0.63025484982626645</c:v>
                </c:pt>
                <c:pt idx="39">
                  <c:v>0.63025491969343528</c:v>
                </c:pt>
                <c:pt idx="40">
                  <c:v>0.63025479436005327</c:v>
                </c:pt>
                <c:pt idx="41">
                  <c:v>0.63025506697967371</c:v>
                </c:pt>
                <c:pt idx="42">
                  <c:v>0.63025435926085038</c:v>
                </c:pt>
                <c:pt idx="43">
                  <c:v>0.63025652391630571</c:v>
                </c:pt>
                <c:pt idx="44">
                  <c:v>0.63024880369869729</c:v>
                </c:pt>
                <c:pt idx="45">
                  <c:v>0.63028063430467385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FEE-49B2-8407-FDC15BC810D6}"/>
            </c:ext>
          </c:extLst>
        </c:ser>
        <c:ser>
          <c:idx val="2"/>
          <c:order val="2"/>
          <c:tx>
            <c:v>Exp_20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Sheet1!$U$11:$U$55</c:f>
              <c:numCache>
                <c:formatCode>General</c:formatCode>
                <c:ptCount val="45"/>
                <c:pt idx="0">
                  <c:v>160.29900000000001</c:v>
                </c:pt>
                <c:pt idx="1">
                  <c:v>168.28</c:v>
                </c:pt>
                <c:pt idx="2">
                  <c:v>176.26499999999999</c:v>
                </c:pt>
                <c:pt idx="3">
                  <c:v>184.22</c:v>
                </c:pt>
                <c:pt idx="4">
                  <c:v>192.19800000000001</c:v>
                </c:pt>
                <c:pt idx="5">
                  <c:v>200.16200000000001</c:v>
                </c:pt>
                <c:pt idx="6">
                  <c:v>208.173</c:v>
                </c:pt>
                <c:pt idx="7">
                  <c:v>216.16399999999999</c:v>
                </c:pt>
                <c:pt idx="8">
                  <c:v>224.15199999999999</c:v>
                </c:pt>
                <c:pt idx="9">
                  <c:v>232.11699999999999</c:v>
                </c:pt>
                <c:pt idx="10">
                  <c:v>240.06200000000001</c:v>
                </c:pt>
                <c:pt idx="11">
                  <c:v>247.99100000000001</c:v>
                </c:pt>
                <c:pt idx="12">
                  <c:v>255.94800000000001</c:v>
                </c:pt>
                <c:pt idx="13">
                  <c:v>263.86599999999999</c:v>
                </c:pt>
                <c:pt idx="14">
                  <c:v>271.78399999999999</c:v>
                </c:pt>
                <c:pt idx="15">
                  <c:v>279.721</c:v>
                </c:pt>
                <c:pt idx="16">
                  <c:v>287.62799999999999</c:v>
                </c:pt>
                <c:pt idx="17">
                  <c:v>295.53800000000001</c:v>
                </c:pt>
                <c:pt idx="18">
                  <c:v>303.45800000000003</c:v>
                </c:pt>
                <c:pt idx="19">
                  <c:v>311.36200000000002</c:v>
                </c:pt>
                <c:pt idx="20">
                  <c:v>319.25299999999999</c:v>
                </c:pt>
                <c:pt idx="21">
                  <c:v>327.15199999999999</c:v>
                </c:pt>
                <c:pt idx="22">
                  <c:v>335.03300000000002</c:v>
                </c:pt>
                <c:pt idx="23">
                  <c:v>342.91399999999999</c:v>
                </c:pt>
                <c:pt idx="24">
                  <c:v>350.791</c:v>
                </c:pt>
                <c:pt idx="25">
                  <c:v>358.63499999999999</c:v>
                </c:pt>
                <c:pt idx="26">
                  <c:v>366.47</c:v>
                </c:pt>
                <c:pt idx="27">
                  <c:v>374.30399999999997</c:v>
                </c:pt>
                <c:pt idx="28">
                  <c:v>382.21499999999997</c:v>
                </c:pt>
                <c:pt idx="29">
                  <c:v>390.16199999999998</c:v>
                </c:pt>
                <c:pt idx="30">
                  <c:v>398.09500000000003</c:v>
                </c:pt>
                <c:pt idx="31">
                  <c:v>405.95</c:v>
                </c:pt>
                <c:pt idx="32">
                  <c:v>413.75900000000001</c:v>
                </c:pt>
                <c:pt idx="33">
                  <c:v>421.57600000000002</c:v>
                </c:pt>
                <c:pt idx="34">
                  <c:v>429.39699999999999</c:v>
                </c:pt>
                <c:pt idx="35">
                  <c:v>437.21100000000001</c:v>
                </c:pt>
                <c:pt idx="36">
                  <c:v>445.02100000000002</c:v>
                </c:pt>
                <c:pt idx="37">
                  <c:v>452.834</c:v>
                </c:pt>
                <c:pt idx="38">
                  <c:v>460.67500000000001</c:v>
                </c:pt>
                <c:pt idx="39">
                  <c:v>468.50299999999999</c:v>
                </c:pt>
                <c:pt idx="40">
                  <c:v>476.30200000000002</c:v>
                </c:pt>
                <c:pt idx="41">
                  <c:v>484.09399999999999</c:v>
                </c:pt>
                <c:pt idx="42">
                  <c:v>491.899</c:v>
                </c:pt>
                <c:pt idx="43">
                  <c:v>499.68200000000002</c:v>
                </c:pt>
                <c:pt idx="44">
                  <c:v>507.44400000000002</c:v>
                </c:pt>
              </c:numCache>
            </c:numRef>
          </c:xVal>
          <c:yVal>
            <c:numRef>
              <c:f>Sheet1!$Z$11:$Z$55</c:f>
              <c:numCache>
                <c:formatCode>General</c:formatCode>
                <c:ptCount val="45"/>
                <c:pt idx="0">
                  <c:v>0</c:v>
                </c:pt>
                <c:pt idx="1">
                  <c:v>2.8283476773295346E-3</c:v>
                </c:pt>
                <c:pt idx="2">
                  <c:v>6.0794795057340645E-3</c:v>
                </c:pt>
                <c:pt idx="3">
                  <c:v>1.0043080922060854E-2</c:v>
                </c:pt>
                <c:pt idx="4">
                  <c:v>1.5190869428204024E-2</c:v>
                </c:pt>
                <c:pt idx="5">
                  <c:v>2.1620711725801156E-2</c:v>
                </c:pt>
                <c:pt idx="6">
                  <c:v>2.9463749195046463E-2</c:v>
                </c:pt>
                <c:pt idx="7">
                  <c:v>3.869649382754714E-2</c:v>
                </c:pt>
                <c:pt idx="8">
                  <c:v>4.9782833789065895E-2</c:v>
                </c:pt>
                <c:pt idx="9">
                  <c:v>6.3212102587791419E-2</c:v>
                </c:pt>
                <c:pt idx="10">
                  <c:v>7.903127624050954E-2</c:v>
                </c:pt>
                <c:pt idx="11">
                  <c:v>9.6349767762317073E-2</c:v>
                </c:pt>
                <c:pt idx="12">
                  <c:v>0.11427699016831117</c:v>
                </c:pt>
                <c:pt idx="13">
                  <c:v>0.13305173821048799</c:v>
                </c:pt>
                <c:pt idx="14">
                  <c:v>0.15314572939074067</c:v>
                </c:pt>
                <c:pt idx="15">
                  <c:v>0.17417924090671555</c:v>
                </c:pt>
                <c:pt idx="16">
                  <c:v>0.19637540883814608</c:v>
                </c:pt>
                <c:pt idx="17">
                  <c:v>0.21940931573559552</c:v>
                </c:pt>
                <c:pt idx="18">
                  <c:v>0.24318700956549144</c:v>
                </c:pt>
                <c:pt idx="19">
                  <c:v>0.26838181323510124</c:v>
                </c:pt>
                <c:pt idx="20">
                  <c:v>0.29541651089549992</c:v>
                </c:pt>
                <c:pt idx="21">
                  <c:v>0.32527172689709716</c:v>
                </c:pt>
                <c:pt idx="22">
                  <c:v>0.35891634158610608</c:v>
                </c:pt>
                <c:pt idx="23">
                  <c:v>0.39827245698269131</c:v>
                </c:pt>
                <c:pt idx="24">
                  <c:v>0.44354167849222648</c:v>
                </c:pt>
                <c:pt idx="25">
                  <c:v>0.49396260317597029</c:v>
                </c:pt>
                <c:pt idx="26">
                  <c:v>0.53854675777404148</c:v>
                </c:pt>
                <c:pt idx="27">
                  <c:v>0.56393729484692678</c:v>
                </c:pt>
                <c:pt idx="28">
                  <c:v>0.57743702767083127</c:v>
                </c:pt>
                <c:pt idx="29">
                  <c:v>0.5868948657170987</c:v>
                </c:pt>
                <c:pt idx="30">
                  <c:v>0.595192004681943</c:v>
                </c:pt>
                <c:pt idx="31">
                  <c:v>0.60330319691367573</c:v>
                </c:pt>
                <c:pt idx="32">
                  <c:v>0.61135566912442574</c:v>
                </c:pt>
                <c:pt idx="33">
                  <c:v>0.61942380000743791</c:v>
                </c:pt>
                <c:pt idx="34">
                  <c:v>0.62720028811956963</c:v>
                </c:pt>
                <c:pt idx="35">
                  <c:v>0.63447374138528367</c:v>
                </c:pt>
                <c:pt idx="36">
                  <c:v>0.64120697045795749</c:v>
                </c:pt>
                <c:pt idx="37">
                  <c:v>0.64757026339844082</c:v>
                </c:pt>
                <c:pt idx="38">
                  <c:v>0.65380241495872959</c:v>
                </c:pt>
                <c:pt idx="39">
                  <c:v>0.65980164376912076</c:v>
                </c:pt>
                <c:pt idx="40">
                  <c:v>0.66575781123079125</c:v>
                </c:pt>
                <c:pt idx="41">
                  <c:v>0.67197821878688357</c:v>
                </c:pt>
                <c:pt idx="42">
                  <c:v>0.67799506360356943</c:v>
                </c:pt>
                <c:pt idx="43">
                  <c:v>0.68393361505894512</c:v>
                </c:pt>
                <c:pt idx="44">
                  <c:v>0.68988195318448464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36-4522-B194-88AA9A07F026}"/>
            </c:ext>
          </c:extLst>
        </c:ser>
        <c:ser>
          <c:idx val="3"/>
          <c:order val="3"/>
          <c:tx>
            <c:v>Model_20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Sheet1!$U$11:$U$55</c:f>
              <c:numCache>
                <c:formatCode>General</c:formatCode>
                <c:ptCount val="45"/>
                <c:pt idx="0">
                  <c:v>160.29900000000001</c:v>
                </c:pt>
                <c:pt idx="1">
                  <c:v>168.28</c:v>
                </c:pt>
                <c:pt idx="2">
                  <c:v>176.26499999999999</c:v>
                </c:pt>
                <c:pt idx="3">
                  <c:v>184.22</c:v>
                </c:pt>
                <c:pt idx="4">
                  <c:v>192.19800000000001</c:v>
                </c:pt>
                <c:pt idx="5">
                  <c:v>200.16200000000001</c:v>
                </c:pt>
                <c:pt idx="6">
                  <c:v>208.173</c:v>
                </c:pt>
                <c:pt idx="7">
                  <c:v>216.16399999999999</c:v>
                </c:pt>
                <c:pt idx="8">
                  <c:v>224.15199999999999</c:v>
                </c:pt>
                <c:pt idx="9">
                  <c:v>232.11699999999999</c:v>
                </c:pt>
                <c:pt idx="10">
                  <c:v>240.06200000000001</c:v>
                </c:pt>
                <c:pt idx="11">
                  <c:v>247.99100000000001</c:v>
                </c:pt>
                <c:pt idx="12">
                  <c:v>255.94800000000001</c:v>
                </c:pt>
                <c:pt idx="13">
                  <c:v>263.86599999999999</c:v>
                </c:pt>
                <c:pt idx="14">
                  <c:v>271.78399999999999</c:v>
                </c:pt>
                <c:pt idx="15">
                  <c:v>279.721</c:v>
                </c:pt>
                <c:pt idx="16">
                  <c:v>287.62799999999999</c:v>
                </c:pt>
                <c:pt idx="17">
                  <c:v>295.53800000000001</c:v>
                </c:pt>
                <c:pt idx="18">
                  <c:v>303.45800000000003</c:v>
                </c:pt>
                <c:pt idx="19">
                  <c:v>311.36200000000002</c:v>
                </c:pt>
                <c:pt idx="20">
                  <c:v>319.25299999999999</c:v>
                </c:pt>
                <c:pt idx="21">
                  <c:v>327.15199999999999</c:v>
                </c:pt>
                <c:pt idx="22">
                  <c:v>335.03300000000002</c:v>
                </c:pt>
                <c:pt idx="23">
                  <c:v>342.91399999999999</c:v>
                </c:pt>
                <c:pt idx="24">
                  <c:v>350.791</c:v>
                </c:pt>
                <c:pt idx="25">
                  <c:v>358.63499999999999</c:v>
                </c:pt>
                <c:pt idx="26">
                  <c:v>366.47</c:v>
                </c:pt>
                <c:pt idx="27">
                  <c:v>374.30399999999997</c:v>
                </c:pt>
                <c:pt idx="28">
                  <c:v>382.21499999999997</c:v>
                </c:pt>
                <c:pt idx="29">
                  <c:v>390.16199999999998</c:v>
                </c:pt>
                <c:pt idx="30">
                  <c:v>398.09500000000003</c:v>
                </c:pt>
                <c:pt idx="31">
                  <c:v>405.95</c:v>
                </c:pt>
                <c:pt idx="32">
                  <c:v>413.75900000000001</c:v>
                </c:pt>
                <c:pt idx="33">
                  <c:v>421.57600000000002</c:v>
                </c:pt>
                <c:pt idx="34">
                  <c:v>429.39699999999999</c:v>
                </c:pt>
                <c:pt idx="35">
                  <c:v>437.21100000000001</c:v>
                </c:pt>
                <c:pt idx="36">
                  <c:v>445.02100000000002</c:v>
                </c:pt>
                <c:pt idx="37">
                  <c:v>452.834</c:v>
                </c:pt>
                <c:pt idx="38">
                  <c:v>460.67500000000001</c:v>
                </c:pt>
                <c:pt idx="39">
                  <c:v>468.50299999999999</c:v>
                </c:pt>
                <c:pt idx="40">
                  <c:v>476.30200000000002</c:v>
                </c:pt>
                <c:pt idx="41">
                  <c:v>484.09399999999999</c:v>
                </c:pt>
                <c:pt idx="42">
                  <c:v>491.899</c:v>
                </c:pt>
                <c:pt idx="43">
                  <c:v>499.68200000000002</c:v>
                </c:pt>
                <c:pt idx="44">
                  <c:v>507.44400000000002</c:v>
                </c:pt>
              </c:numCache>
            </c:numRef>
          </c:xVal>
          <c:yVal>
            <c:numRef>
              <c:f>Sheet1!$AE$11:$AE$55</c:f>
              <c:numCache>
                <c:formatCode>General</c:formatCode>
                <c:ptCount val="45"/>
                <c:pt idx="0">
                  <c:v>0</c:v>
                </c:pt>
                <c:pt idx="1">
                  <c:v>3.4982243025557781E-4</c:v>
                </c:pt>
                <c:pt idx="2">
                  <c:v>8.4748976318855759E-4</c:v>
                </c:pt>
                <c:pt idx="3">
                  <c:v>1.5466154253114942E-3</c:v>
                </c:pt>
                <c:pt idx="4">
                  <c:v>2.5156489080405929E-3</c:v>
                </c:pt>
                <c:pt idx="5">
                  <c:v>3.8444538679402143E-3</c:v>
                </c:pt>
                <c:pt idx="6">
                  <c:v>5.6452247825618893E-3</c:v>
                </c:pt>
                <c:pt idx="7">
                  <c:v>8.0633148824757576E-3</c:v>
                </c:pt>
                <c:pt idx="8">
                  <c:v>1.1273370597351277E-2</c:v>
                </c:pt>
                <c:pt idx="9">
                  <c:v>1.54897308061532E-2</c:v>
                </c:pt>
                <c:pt idx="10">
                  <c:v>2.0966117487293143E-2</c:v>
                </c:pt>
                <c:pt idx="11">
                  <c:v>2.8000672975755134E-2</c:v>
                </c:pt>
                <c:pt idx="12">
                  <c:v>3.6937245018141072E-2</c:v>
                </c:pt>
                <c:pt idx="13">
                  <c:v>4.8176997408659536E-2</c:v>
                </c:pt>
                <c:pt idx="14">
                  <c:v>6.2137076222525039E-2</c:v>
                </c:pt>
                <c:pt idx="15">
                  <c:v>7.9268944097253838E-2</c:v>
                </c:pt>
                <c:pt idx="16">
                  <c:v>0.10003455986721058</c:v>
                </c:pt>
                <c:pt idx="17">
                  <c:v>0.12483192049576008</c:v>
                </c:pt>
                <c:pt idx="18">
                  <c:v>0.15399102375380189</c:v>
                </c:pt>
                <c:pt idx="19">
                  <c:v>0.18769984131971895</c:v>
                </c:pt>
                <c:pt idx="20">
                  <c:v>0.22589941656562451</c:v>
                </c:pt>
                <c:pt idx="21">
                  <c:v>0.26822558484733056</c:v>
                </c:pt>
                <c:pt idx="22">
                  <c:v>0.31395722004615106</c:v>
                </c:pt>
                <c:pt idx="23">
                  <c:v>0.361918143367222</c:v>
                </c:pt>
                <c:pt idx="24">
                  <c:v>0.4105304683805423</c:v>
                </c:pt>
                <c:pt idx="25">
                  <c:v>0.4578681387224407</c:v>
                </c:pt>
                <c:pt idx="26">
                  <c:v>0.50180990699745975</c:v>
                </c:pt>
                <c:pt idx="27">
                  <c:v>0.54037553703051411</c:v>
                </c:pt>
                <c:pt idx="28">
                  <c:v>0.57202798925525289</c:v>
                </c:pt>
                <c:pt idx="29">
                  <c:v>0.5960112508877754</c:v>
                </c:pt>
                <c:pt idx="30">
                  <c:v>0.6124388069524459</c:v>
                </c:pt>
                <c:pt idx="31">
                  <c:v>0.62232593229981314</c:v>
                </c:pt>
                <c:pt idx="32">
                  <c:v>0.62734894250677053</c:v>
                </c:pt>
                <c:pt idx="33">
                  <c:v>0.62938043831155621</c:v>
                </c:pt>
                <c:pt idx="34">
                  <c:v>0.6299690073045322</c:v>
                </c:pt>
                <c:pt idx="35">
                  <c:v>0.6300640504546392</c:v>
                </c:pt>
                <c:pt idx="36">
                  <c:v>0.63006581050889421</c:v>
                </c:pt>
                <c:pt idx="37">
                  <c:v>0.63006556368268163</c:v>
                </c:pt>
                <c:pt idx="38">
                  <c:v>0.63006564174457191</c:v>
                </c:pt>
                <c:pt idx="39">
                  <c:v>0.63006560182382332</c:v>
                </c:pt>
                <c:pt idx="40">
                  <c:v>0.63006563086438283</c:v>
                </c:pt>
                <c:pt idx="41">
                  <c:v>0.63006560284073432</c:v>
                </c:pt>
                <c:pt idx="42">
                  <c:v>0.63006563718513808</c:v>
                </c:pt>
                <c:pt idx="43">
                  <c:v>0.6300655852663225</c:v>
                </c:pt>
                <c:pt idx="44">
                  <c:v>0.63006568001391472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36-4522-B194-88AA9A07F0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1659600"/>
        <c:axId val="811656336"/>
      </c:scatterChart>
      <c:valAx>
        <c:axId val="811659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656336"/>
        <c:crosses val="autoZero"/>
        <c:crossBetween val="midCat"/>
      </c:valAx>
      <c:valAx>
        <c:axId val="81165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659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52318</xdr:colOff>
      <xdr:row>11</xdr:row>
      <xdr:rowOff>27608</xdr:rowOff>
    </xdr:from>
    <xdr:to>
      <xdr:col>19</xdr:col>
      <xdr:colOff>110435</xdr:colOff>
      <xdr:row>35</xdr:row>
      <xdr:rowOff>110435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27214</xdr:colOff>
      <xdr:row>38</xdr:row>
      <xdr:rowOff>93435</xdr:rowOff>
    </xdr:from>
    <xdr:to>
      <xdr:col>12</xdr:col>
      <xdr:colOff>417285</xdr:colOff>
      <xdr:row>53</xdr:row>
      <xdr:rowOff>115207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C56"/>
  <sheetViews>
    <sheetView tabSelected="1" zoomScale="69" zoomScaleNormal="69" workbookViewId="0">
      <selection activeCell="R7" sqref="R7"/>
    </sheetView>
  </sheetViews>
  <sheetFormatPr defaultRowHeight="15" x14ac:dyDescent="0.25"/>
  <cols>
    <col min="2" max="2" width="9.85546875" bestFit="1" customWidth="1"/>
    <col min="4" max="4" width="9.85546875" bestFit="1" customWidth="1"/>
    <col min="6" max="6" width="12.42578125" bestFit="1" customWidth="1"/>
    <col min="8" max="8" width="11.85546875" bestFit="1" customWidth="1"/>
    <col min="10" max="13" width="13.140625" customWidth="1"/>
    <col min="14" max="15" width="11.85546875" bestFit="1" customWidth="1"/>
    <col min="16" max="16" width="11.85546875" customWidth="1"/>
    <col min="17" max="17" width="11.85546875" bestFit="1" customWidth="1"/>
    <col min="30" max="30" width="11.85546875" bestFit="1" customWidth="1"/>
    <col min="36" max="36" width="11.85546875" bestFit="1" customWidth="1"/>
    <col min="48" max="48" width="12.42578125" bestFit="1" customWidth="1"/>
    <col min="49" max="49" width="11.85546875" bestFit="1" customWidth="1"/>
    <col min="55" max="55" width="11.85546875" bestFit="1" customWidth="1"/>
  </cols>
  <sheetData>
    <row r="1" spans="1:55" x14ac:dyDescent="0.25">
      <c r="A1" t="s">
        <v>10</v>
      </c>
      <c r="B1">
        <v>7000</v>
      </c>
      <c r="G1" t="s">
        <v>25</v>
      </c>
      <c r="H1">
        <f>SUM(Q11,AJ11,BC11)</f>
        <v>0.59859335501510358</v>
      </c>
    </row>
    <row r="2" spans="1:55" x14ac:dyDescent="0.25">
      <c r="A2" t="s">
        <v>12</v>
      </c>
      <c r="B2">
        <v>70372.497377391424</v>
      </c>
    </row>
    <row r="3" spans="1:55" x14ac:dyDescent="0.25">
      <c r="A3" t="s">
        <v>14</v>
      </c>
      <c r="B3">
        <v>0.63006561746291467</v>
      </c>
    </row>
    <row r="4" spans="1:55" x14ac:dyDescent="0.25">
      <c r="A4" t="s">
        <v>11</v>
      </c>
      <c r="B4">
        <v>910000</v>
      </c>
    </row>
    <row r="5" spans="1:55" x14ac:dyDescent="0.25">
      <c r="A5" t="s">
        <v>13</v>
      </c>
      <c r="B5">
        <v>1515186.388897778</v>
      </c>
    </row>
    <row r="6" spans="1:55" x14ac:dyDescent="0.25">
      <c r="A6" t="s">
        <v>15</v>
      </c>
      <c r="B6">
        <v>0.98458071375698308</v>
      </c>
    </row>
    <row r="7" spans="1:55" x14ac:dyDescent="0.25">
      <c r="A7" t="s">
        <v>24</v>
      </c>
      <c r="B7">
        <v>0</v>
      </c>
    </row>
    <row r="8" spans="1:55" x14ac:dyDescent="0.25">
      <c r="A8" t="s">
        <v>16</v>
      </c>
      <c r="B8">
        <v>8.3140000000000001</v>
      </c>
    </row>
    <row r="9" spans="1:55" x14ac:dyDescent="0.25">
      <c r="A9" s="6">
        <v>10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T9" s="6">
        <v>20</v>
      </c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M9" s="6">
        <v>30</v>
      </c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</row>
    <row r="10" spans="1:55" x14ac:dyDescent="0.25">
      <c r="A10" t="s">
        <v>0</v>
      </c>
      <c r="B10" t="s">
        <v>1</v>
      </c>
      <c r="C10" t="s">
        <v>2</v>
      </c>
      <c r="D10" t="s">
        <v>3</v>
      </c>
      <c r="E10" t="s">
        <v>7</v>
      </c>
      <c r="F10" t="s">
        <v>6</v>
      </c>
      <c r="G10" t="s">
        <v>4</v>
      </c>
      <c r="H10" t="s">
        <v>5</v>
      </c>
      <c r="I10" t="s">
        <v>8</v>
      </c>
      <c r="J10" t="s">
        <v>9</v>
      </c>
      <c r="K10" t="s">
        <v>19</v>
      </c>
      <c r="L10" t="s">
        <v>22</v>
      </c>
      <c r="M10" t="s">
        <v>26</v>
      </c>
      <c r="N10" t="s">
        <v>27</v>
      </c>
      <c r="O10" t="s">
        <v>28</v>
      </c>
      <c r="P10" t="s">
        <v>29</v>
      </c>
      <c r="Q10" t="s">
        <v>21</v>
      </c>
      <c r="T10" t="s">
        <v>0</v>
      </c>
      <c r="U10" t="s">
        <v>1</v>
      </c>
      <c r="V10" t="s">
        <v>2</v>
      </c>
      <c r="W10" t="s">
        <v>3</v>
      </c>
      <c r="X10" t="s">
        <v>7</v>
      </c>
      <c r="Y10" t="s">
        <v>6</v>
      </c>
      <c r="Z10" t="s">
        <v>4</v>
      </c>
      <c r="AA10" t="s">
        <v>5</v>
      </c>
      <c r="AB10" t="s">
        <v>8</v>
      </c>
      <c r="AC10" t="s">
        <v>9</v>
      </c>
      <c r="AD10" t="s">
        <v>19</v>
      </c>
      <c r="AE10" t="s">
        <v>22</v>
      </c>
      <c r="AF10" t="s">
        <v>17</v>
      </c>
      <c r="AG10" t="s">
        <v>18</v>
      </c>
      <c r="AH10" t="s">
        <v>20</v>
      </c>
      <c r="AI10" t="s">
        <v>23</v>
      </c>
      <c r="AJ10" t="s">
        <v>21</v>
      </c>
      <c r="AM10" t="s">
        <v>0</v>
      </c>
      <c r="AN10" t="s">
        <v>1</v>
      </c>
      <c r="AO10" t="s">
        <v>2</v>
      </c>
      <c r="AP10" t="s">
        <v>3</v>
      </c>
      <c r="AQ10" t="s">
        <v>7</v>
      </c>
      <c r="AR10" t="s">
        <v>6</v>
      </c>
      <c r="AS10" t="s">
        <v>4</v>
      </c>
      <c r="AT10" t="s">
        <v>5</v>
      </c>
      <c r="AU10" t="s">
        <v>8</v>
      </c>
      <c r="AV10" t="s">
        <v>9</v>
      </c>
      <c r="AW10" t="s">
        <v>19</v>
      </c>
      <c r="AX10" t="s">
        <v>22</v>
      </c>
      <c r="AY10" t="s">
        <v>17</v>
      </c>
      <c r="AZ10" t="s">
        <v>18</v>
      </c>
      <c r="BA10" t="s">
        <v>20</v>
      </c>
      <c r="BB10" t="s">
        <v>23</v>
      </c>
      <c r="BC10" t="s">
        <v>21</v>
      </c>
    </row>
    <row r="11" spans="1:55" x14ac:dyDescent="0.25">
      <c r="A11">
        <v>658</v>
      </c>
      <c r="B11">
        <v>150.16499999999999</v>
      </c>
      <c r="C11">
        <f t="shared" ref="C11:C56" si="0">B11+273.15</f>
        <v>423.31499999999994</v>
      </c>
      <c r="D11">
        <v>10.6577</v>
      </c>
      <c r="E11">
        <f>D11/$D$11</f>
        <v>1</v>
      </c>
      <c r="F11">
        <f>(E12-E11)/(A12-A11)</f>
        <v>-1.5571600514980807E-5</v>
      </c>
      <c r="G11">
        <f t="shared" ref="G11:G56" si="1">1-E11</f>
        <v>0</v>
      </c>
      <c r="H11">
        <f>(G12-G11)/(A12-A11)</f>
        <v>1.5571600514980807E-5</v>
      </c>
      <c r="I11">
        <v>1</v>
      </c>
      <c r="J11">
        <f>-(I11)*(($B$1*EXP(-$B$2/($B$8*C11)))+($B$4*EXP(-$B$5/($B$8*C11))))</f>
        <v>-1.4495138536898391E-5</v>
      </c>
      <c r="K11">
        <f>(I11)*(($B$3*$B$1*EXP(-$B$2/($B$8*C11)))+($B$6*$B$4*EXP(-$B$5/($B$8*C11))))</f>
        <v>9.1328884124613748E-6</v>
      </c>
      <c r="L11">
        <v>0</v>
      </c>
      <c r="M11">
        <f>(I11-E11)^2</f>
        <v>0</v>
      </c>
      <c r="N11">
        <f>(J11-F11)^2</f>
        <v>1.1587703902571078E-12</v>
      </c>
      <c r="O11">
        <f>(K11-H11)^2</f>
        <v>4.1457013539130215E-11</v>
      </c>
      <c r="P11">
        <f>(L11-G11)^2</f>
        <v>0</v>
      </c>
      <c r="Q11">
        <f>1000*SUM(O11:O56)+SUM(P11:P56)</f>
        <v>0.29047016322376634</v>
      </c>
      <c r="T11">
        <v>336</v>
      </c>
      <c r="U11">
        <v>160.29900000000001</v>
      </c>
      <c r="V11">
        <f t="shared" ref="V11:V55" si="2">U11+273.15</f>
        <v>433.44899999999996</v>
      </c>
      <c r="W11">
        <v>9.3029399999999995</v>
      </c>
      <c r="X11">
        <v>1</v>
      </c>
      <c r="Y11">
        <f>(X12-X11)/(T12-T11)</f>
        <v>-1.1784781988873061E-4</v>
      </c>
      <c r="Z11">
        <f>1-X11</f>
        <v>0</v>
      </c>
      <c r="AA11">
        <f>(Z12-Z11)/(T12-T11)</f>
        <v>1.1784781988873061E-4</v>
      </c>
      <c r="AB11">
        <v>1</v>
      </c>
      <c r="AC11">
        <f t="shared" ref="AC11:AC55" si="3">-(AB11-$B$7)*(($B$1*EXP(-$B$2/($B$8*V11)))+($B$4*EXP(-$B$5/($B$8*V11))))</f>
        <v>-2.3133994603094397E-5</v>
      </c>
      <c r="AD11">
        <f t="shared" ref="AD11:AD55" si="4">(AB11-$B$7)*(($B$3*$B$1*EXP(-$B$2/($B$8*V11)))+($B$6*$B$4*EXP(-$B$5/($B$8*V11))))</f>
        <v>1.4575934593982408E-5</v>
      </c>
      <c r="AE11">
        <v>0</v>
      </c>
      <c r="AF11">
        <f>(AB11-X11)^2</f>
        <v>0</v>
      </c>
      <c r="AG11">
        <f>(AC11-Y11)^2</f>
        <v>8.9707087002380224E-9</v>
      </c>
      <c r="AH11">
        <f>(AD11-AA11)^2</f>
        <v>1.066508229233163E-8</v>
      </c>
      <c r="AI11">
        <f>(AE11-Z11)^2</f>
        <v>0</v>
      </c>
      <c r="AJ11">
        <f>1000*SUM(AH11:AH56)+SUM(AI11:AI55)</f>
        <v>0.1123902390077082</v>
      </c>
      <c r="AM11">
        <v>224</v>
      </c>
      <c r="AN11">
        <v>166.11799999999999</v>
      </c>
      <c r="AO11" s="2">
        <v>439.26799999999997</v>
      </c>
      <c r="AP11">
        <v>6.3913200000000003</v>
      </c>
      <c r="AQ11">
        <v>1</v>
      </c>
      <c r="AR11">
        <f>(AQ12-AQ11)/(AM12-AM11)</f>
        <v>-2.0428096230513254E-4</v>
      </c>
      <c r="AS11">
        <f>1-AQ11</f>
        <v>0</v>
      </c>
      <c r="AT11">
        <f>(AS12-AS11)/(AM12-AM11)</f>
        <v>2.0428096230513254E-4</v>
      </c>
      <c r="AU11">
        <v>1</v>
      </c>
      <c r="AV11">
        <f t="shared" ref="AV11:AV54" si="5">-(AU11-$B$7)*(($B$1*EXP(-$B$2/($B$8*AO11)))+($B$4*EXP(-$B$5/($B$8*AO11))))</f>
        <v>-2.9963789677645181E-5</v>
      </c>
      <c r="AW11">
        <f t="shared" ref="AW11:AW54" si="6">(AU11-$B$7)*(($B$3*$B$1*EXP(-$B$2/($B$8*AO11)))+($B$6*$B$4*EXP(-$B$5/($B$8*AO11))))</f>
        <v>1.8879153644774421E-5</v>
      </c>
      <c r="AX11">
        <v>0</v>
      </c>
      <c r="AY11">
        <f>(AU11-AQ11)^2</f>
        <v>0</v>
      </c>
      <c r="AZ11">
        <f>(AV11-AR11)^2</f>
        <v>3.0386476672841235E-8</v>
      </c>
      <c r="BA11">
        <f>(AW11-AT11)^2</f>
        <v>3.4373830654532044E-8</v>
      </c>
      <c r="BB11">
        <f>(AX11-AS11)^2</f>
        <v>0</v>
      </c>
      <c r="BC11">
        <f>1000*SUM(BA11:BA56)+SUM(BB11:BB54)</f>
        <v>0.19573295278362904</v>
      </c>
    </row>
    <row r="12" spans="1:55" x14ac:dyDescent="0.25">
      <c r="A12">
        <v>705</v>
      </c>
      <c r="B12">
        <v>158.05699999999999</v>
      </c>
      <c r="C12">
        <f t="shared" si="0"/>
        <v>431.20699999999999</v>
      </c>
      <c r="D12">
        <v>10.649900000000001</v>
      </c>
      <c r="E12">
        <f t="shared" ref="E12:E56" si="7">D12/$D$11</f>
        <v>0.9992681347757959</v>
      </c>
      <c r="F12">
        <f t="shared" ref="F12:F56" si="8">(E13-E12)/(A13-A12)</f>
        <v>-1.7767595459402328E-5</v>
      </c>
      <c r="G12">
        <f>1-E12</f>
        <v>7.3186522420409794E-4</v>
      </c>
      <c r="H12">
        <f t="shared" ref="H12:H56" si="9">(G13-G12)/(A13-A12)</f>
        <v>1.7767595459402328E-5</v>
      </c>
      <c r="I12">
        <f>I11+J11*(A12-A11)</f>
        <v>0.9993187284887658</v>
      </c>
      <c r="J12">
        <f t="shared" ref="J12:J56" si="10">-(I12)*(($B$1*EXP(-$B$2/($B$8*C12)))+($B$4*EXP(-$B$5/($B$8*C12))))</f>
        <v>-2.0886212210518553E-5</v>
      </c>
      <c r="K12">
        <f t="shared" ref="K12:K56" si="11">(I12)*(($B$3*$B$1*EXP(-$B$2/($B$8*C12)))+($B$6*$B$4*EXP(-$B$5/($B$8*C12))))</f>
        <v>1.315968419288184E-5</v>
      </c>
      <c r="L12">
        <f>L11+K12*(A12-A11)</f>
        <v>6.1850515706544647E-4</v>
      </c>
      <c r="M12">
        <f t="shared" ref="M12:M56" si="12">(I12-E12)^2</f>
        <v>2.5597237920799205E-9</v>
      </c>
      <c r="N12">
        <f t="shared" ref="N12:N56" si="13">(J12-F12)^2</f>
        <v>9.7257704403427192E-12</v>
      </c>
      <c r="O12">
        <f t="shared" ref="O12:O56" si="14">(K12-H12)^2</f>
        <v>2.1232846240126446E-11</v>
      </c>
      <c r="P12">
        <f t="shared" ref="P12:P56" si="15">(L12-G12)^2</f>
        <v>1.285050482167957E-8</v>
      </c>
      <c r="T12">
        <v>360</v>
      </c>
      <c r="U12">
        <v>168.28</v>
      </c>
      <c r="V12">
        <f t="shared" si="2"/>
        <v>441.42999999999995</v>
      </c>
      <c r="W12">
        <v>9.2949999999999999</v>
      </c>
      <c r="X12">
        <v>0.99717165232267047</v>
      </c>
      <c r="Y12">
        <f t="shared" ref="Y12:Y55" si="16">(X13-X12)/(T13-T12)</f>
        <v>-1.3546382618352207E-4</v>
      </c>
      <c r="Z12">
        <f t="shared" ref="Z12:Z55" si="17">1-X12</f>
        <v>2.8283476773295346E-3</v>
      </c>
      <c r="AA12">
        <f t="shared" ref="AA12:AA55" si="18">(Z13-Z12)/(T13-T12)</f>
        <v>1.3546382618352207E-4</v>
      </c>
      <c r="AB12">
        <f>AB11+AC11*(T12-T11)</f>
        <v>0.99944478412952575</v>
      </c>
      <c r="AC12">
        <f t="shared" si="3"/>
        <v>-3.2911078302773774E-5</v>
      </c>
      <c r="AD12">
        <f t="shared" si="4"/>
        <v>2.0736138872207492E-5</v>
      </c>
      <c r="AE12">
        <f>AE11+AD11*(T12-T11)</f>
        <v>3.4982243025557781E-4</v>
      </c>
      <c r="AF12">
        <f t="shared" ref="AF12:AF55" si="19">(AB12-X12)^2</f>
        <v>5.1671282113371894E-6</v>
      </c>
      <c r="AG12">
        <f t="shared" ref="AG12:AG55" si="20">(AC12-Y12)^2</f>
        <v>1.0517066097892324E-8</v>
      </c>
      <c r="AH12">
        <f t="shared" ref="AH12:AH55" si="21">(AD12-AA12)^2</f>
        <v>1.3162442235802772E-8</v>
      </c>
      <c r="AI12">
        <f t="shared" ref="AI12:AI55" si="22">(AE12-Z12)^2</f>
        <v>6.1430874003830187E-6</v>
      </c>
      <c r="AM12">
        <v>240</v>
      </c>
      <c r="AN12" s="1">
        <v>174.62700000000001</v>
      </c>
      <c r="AO12" s="2">
        <v>447.77699999999999</v>
      </c>
      <c r="AP12" s="1">
        <v>6.3704299999999998</v>
      </c>
      <c r="AQ12">
        <v>0.99673150460311788</v>
      </c>
      <c r="AR12">
        <f t="shared" ref="AR12:AR54" si="23">(AQ13-AQ12)/(AM13-AM12)</f>
        <v>-2.2286084877614493E-4</v>
      </c>
      <c r="AS12">
        <f t="shared" ref="AS12:AS54" si="24">1-AQ12</f>
        <v>3.2684953968821207E-3</v>
      </c>
      <c r="AT12">
        <f t="shared" ref="AT12:AT54" si="25">(AS13-AS12)/(AM13-AM12)</f>
        <v>2.2286084877614493E-4</v>
      </c>
      <c r="AU12">
        <f>AU11+AV11*(AM12-AM11)</f>
        <v>0.9995205793651577</v>
      </c>
      <c r="AV12">
        <f t="shared" si="5"/>
        <v>-4.3192975534241769E-5</v>
      </c>
      <c r="AW12">
        <f t="shared" si="6"/>
        <v>2.7214408800042609E-5</v>
      </c>
      <c r="AX12">
        <f>AX11+AW11*(AM12-AM11)</f>
        <v>3.0206645831639073E-4</v>
      </c>
      <c r="AY12">
        <f t="shared" ref="AY12:AY54" si="26">(AU12-AQ12)^2</f>
        <v>7.7789380282474933E-6</v>
      </c>
      <c r="AZ12">
        <f t="shared" ref="AZ12:AZ54" si="27">(AV12-AR12)^2</f>
        <v>3.2280544675268579E-8</v>
      </c>
      <c r="BA12">
        <f t="shared" ref="BA12:BA54" si="28">(AW12-AT12)^2</f>
        <v>3.8277529475322609E-8</v>
      </c>
      <c r="BB12">
        <f t="shared" ref="BB12:BB54" si="29">(AX12-AS12)^2</f>
        <v>8.7997006475602032E-6</v>
      </c>
    </row>
    <row r="13" spans="1:55" x14ac:dyDescent="0.25">
      <c r="A13">
        <v>752</v>
      </c>
      <c r="B13">
        <v>165.97300000000001</v>
      </c>
      <c r="C13">
        <f t="shared" si="0"/>
        <v>439.12299999999999</v>
      </c>
      <c r="D13">
        <v>10.641</v>
      </c>
      <c r="E13">
        <f t="shared" si="7"/>
        <v>0.99843305778920399</v>
      </c>
      <c r="F13">
        <f t="shared" si="8"/>
        <v>-2.1760313540163791E-5</v>
      </c>
      <c r="G13">
        <f t="shared" si="1"/>
        <v>1.5669422107960074E-3</v>
      </c>
      <c r="H13">
        <f t="shared" si="9"/>
        <v>2.1760313540163791E-5</v>
      </c>
      <c r="I13">
        <f t="shared" ref="I13:I56" si="30">I12+J12*(A13-A12)</f>
        <v>0.99833707651487147</v>
      </c>
      <c r="J13">
        <f t="shared" si="10"/>
        <v>-2.9724231224508011E-5</v>
      </c>
      <c r="K13">
        <f t="shared" si="11"/>
        <v>1.8728216100080089E-5</v>
      </c>
      <c r="L13">
        <f t="shared" ref="L13:L56" si="31">L12+K12*(A13-A12)</f>
        <v>1.2370103141308929E-3</v>
      </c>
      <c r="M13">
        <f t="shared" si="12"/>
        <v>9.2124050224952116E-9</v>
      </c>
      <c r="N13">
        <f t="shared" si="13"/>
        <v>6.3423984883010611E-11</v>
      </c>
      <c r="O13">
        <f t="shared" si="14"/>
        <v>9.1936148861621412E-12</v>
      </c>
      <c r="P13">
        <f t="shared" si="15"/>
        <v>1.0885505643703975E-7</v>
      </c>
      <c r="T13">
        <v>384</v>
      </c>
      <c r="U13">
        <v>176.26499999999999</v>
      </c>
      <c r="V13">
        <f t="shared" si="2"/>
        <v>449.41499999999996</v>
      </c>
      <c r="W13">
        <v>9.2853499999999993</v>
      </c>
      <c r="X13">
        <v>0.99392052049426594</v>
      </c>
      <c r="Y13">
        <f t="shared" si="16"/>
        <v>-1.6515005901361623E-4</v>
      </c>
      <c r="Z13">
        <f t="shared" si="17"/>
        <v>6.0794795057340645E-3</v>
      </c>
      <c r="AA13">
        <f t="shared" si="18"/>
        <v>1.6515005901361623E-4</v>
      </c>
      <c r="AB13">
        <f t="shared" ref="AB13:AB55" si="32">AB12+AC12*(T13-T12)</f>
        <v>0.9986549182502592</v>
      </c>
      <c r="AC13">
        <f t="shared" si="3"/>
        <v>-4.6233654264595114E-5</v>
      </c>
      <c r="AD13">
        <f t="shared" si="4"/>
        <v>2.9130235921789033E-5</v>
      </c>
      <c r="AE13">
        <f t="shared" ref="AE13:AE55" si="33">AE12+AD12*(T13-T12)</f>
        <v>8.4748976318855759E-4</v>
      </c>
      <c r="AF13">
        <f t="shared" si="19"/>
        <v>2.2414522111954104E-5</v>
      </c>
      <c r="AG13">
        <f t="shared" si="20"/>
        <v>1.4141111318433013E-8</v>
      </c>
      <c r="AH13">
        <f t="shared" si="21"/>
        <v>1.8501392273931968E-8</v>
      </c>
      <c r="AI13">
        <f t="shared" si="22"/>
        <v>2.7373716666101403E-5</v>
      </c>
      <c r="AM13">
        <v>256</v>
      </c>
      <c r="AN13">
        <v>182.94399999999999</v>
      </c>
      <c r="AO13" s="2">
        <v>456.09399999999994</v>
      </c>
      <c r="AP13">
        <v>6.3476400000000002</v>
      </c>
      <c r="AQ13">
        <v>0.99316573102269956</v>
      </c>
      <c r="AR13">
        <f t="shared" si="23"/>
        <v>-2.6803930956360161E-4</v>
      </c>
      <c r="AS13">
        <f t="shared" si="24"/>
        <v>6.8342689773004395E-3</v>
      </c>
      <c r="AT13">
        <f t="shared" si="25"/>
        <v>2.6803930956360161E-4</v>
      </c>
      <c r="AU13">
        <f t="shared" ref="AU13:AU54" si="34">AU12+AV12*(AM13-AM12)</f>
        <v>0.99882949175660984</v>
      </c>
      <c r="AV13">
        <f t="shared" si="5"/>
        <v>-6.092770409219255E-5</v>
      </c>
      <c r="AW13">
        <f t="shared" si="6"/>
        <v>3.8388451499445062E-5</v>
      </c>
      <c r="AX13">
        <f t="shared" ref="AX13:AX54" si="35">AX12+AW12*(AM13-AM12)</f>
        <v>7.3749699911707252E-4</v>
      </c>
      <c r="AY13">
        <f t="shared" si="26"/>
        <v>3.2078185650983952E-5</v>
      </c>
      <c r="AZ13">
        <f t="shared" si="27"/>
        <v>4.2895217120944606E-8</v>
      </c>
      <c r="BA13">
        <f t="shared" si="28"/>
        <v>5.2739516609603371E-8</v>
      </c>
      <c r="BB13">
        <f t="shared" si="29"/>
        <v>3.7170628553961922E-5</v>
      </c>
    </row>
    <row r="14" spans="1:55" x14ac:dyDescent="0.25">
      <c r="A14">
        <v>799</v>
      </c>
      <c r="B14">
        <v>173.84800000000001</v>
      </c>
      <c r="C14">
        <f t="shared" si="0"/>
        <v>446.99799999999999</v>
      </c>
      <c r="D14">
        <v>10.630100000000001</v>
      </c>
      <c r="E14">
        <f t="shared" si="7"/>
        <v>0.99741032305281629</v>
      </c>
      <c r="F14">
        <f t="shared" si="8"/>
        <v>-2.5553395716892733E-5</v>
      </c>
      <c r="G14">
        <f t="shared" si="1"/>
        <v>2.5896769471837056E-3</v>
      </c>
      <c r="H14">
        <f t="shared" si="9"/>
        <v>2.5553395716892733E-5</v>
      </c>
      <c r="I14">
        <f t="shared" si="30"/>
        <v>0.99694003764731964</v>
      </c>
      <c r="J14">
        <f t="shared" si="10"/>
        <v>-4.1685350861360654E-5</v>
      </c>
      <c r="K14">
        <f t="shared" si="11"/>
        <v>2.626450632962144E-5</v>
      </c>
      <c r="L14">
        <f t="shared" si="31"/>
        <v>2.1172364708346571E-3</v>
      </c>
      <c r="M14">
        <f t="shared" si="12"/>
        <v>2.2116836262314944E-7</v>
      </c>
      <c r="N14">
        <f t="shared" si="13"/>
        <v>2.6023997678312503E-10</v>
      </c>
      <c r="O14">
        <f t="shared" si="14"/>
        <v>5.0567830353539755E-13</v>
      </c>
      <c r="P14">
        <f t="shared" si="15"/>
        <v>2.2320000369291586E-7</v>
      </c>
      <c r="T14">
        <v>408</v>
      </c>
      <c r="U14">
        <v>184.22</v>
      </c>
      <c r="V14">
        <f t="shared" si="2"/>
        <v>457.37</v>
      </c>
      <c r="W14">
        <v>9.2755899999999993</v>
      </c>
      <c r="X14">
        <v>0.98995691907793915</v>
      </c>
      <c r="Y14">
        <f t="shared" si="16"/>
        <v>-2.144911877559654E-4</v>
      </c>
      <c r="Z14">
        <f t="shared" si="17"/>
        <v>1.0043080922060854E-2</v>
      </c>
      <c r="AA14">
        <f t="shared" si="18"/>
        <v>2.144911877559654E-4</v>
      </c>
      <c r="AB14">
        <f t="shared" si="32"/>
        <v>0.99754531054790896</v>
      </c>
      <c r="AC14">
        <f t="shared" si="3"/>
        <v>-6.4082841524182966E-5</v>
      </c>
      <c r="AD14">
        <f t="shared" si="4"/>
        <v>4.0376395113712447E-5</v>
      </c>
      <c r="AE14">
        <f t="shared" si="33"/>
        <v>1.5466154253114942E-3</v>
      </c>
      <c r="AF14">
        <f t="shared" si="19"/>
        <v>5.7583685101510618E-5</v>
      </c>
      <c r="AG14">
        <f t="shared" si="20"/>
        <v>2.262267061617974E-8</v>
      </c>
      <c r="AH14">
        <f t="shared" si="21"/>
        <v>3.031596101685474E-8</v>
      </c>
      <c r="AI14">
        <f t="shared" si="22"/>
        <v>7.2189925937452359E-5</v>
      </c>
      <c r="AM14">
        <v>272</v>
      </c>
      <c r="AN14">
        <v>191.1</v>
      </c>
      <c r="AO14" s="2">
        <v>464.25</v>
      </c>
      <c r="AP14">
        <v>6.3202299999999996</v>
      </c>
      <c r="AQ14">
        <v>0.98887710206968193</v>
      </c>
      <c r="AR14">
        <f t="shared" si="23"/>
        <v>-3.1986741393014162E-4</v>
      </c>
      <c r="AS14">
        <f t="shared" si="24"/>
        <v>1.1122897930318065E-2</v>
      </c>
      <c r="AT14">
        <f t="shared" si="25"/>
        <v>3.1986741393014162E-4</v>
      </c>
      <c r="AU14">
        <f t="shared" si="34"/>
        <v>0.99785464849113481</v>
      </c>
      <c r="AV14">
        <f t="shared" si="5"/>
        <v>-8.4330724814835972E-5</v>
      </c>
      <c r="AW14">
        <f t="shared" si="6"/>
        <v>5.3133890201554772E-5</v>
      </c>
      <c r="AX14">
        <f t="shared" si="35"/>
        <v>1.3517122231081935E-3</v>
      </c>
      <c r="AY14">
        <f t="shared" si="26"/>
        <v>8.059633974934133E-5</v>
      </c>
      <c r="AZ14">
        <f t="shared" si="27"/>
        <v>5.5477531919400142E-8</v>
      </c>
      <c r="BA14">
        <f t="shared" si="28"/>
        <v>7.1146772680668624E-8</v>
      </c>
      <c r="BB14">
        <f t="shared" si="29"/>
        <v>9.5476070124782492E-5</v>
      </c>
    </row>
    <row r="15" spans="1:55" x14ac:dyDescent="0.25">
      <c r="A15">
        <v>846</v>
      </c>
      <c r="B15">
        <v>181.74199999999999</v>
      </c>
      <c r="C15">
        <f t="shared" si="0"/>
        <v>454.89199999999994</v>
      </c>
      <c r="D15">
        <v>10.6173</v>
      </c>
      <c r="E15">
        <f t="shared" si="7"/>
        <v>0.99620931345412234</v>
      </c>
      <c r="F15">
        <f t="shared" si="8"/>
        <v>-3.2341016454189818E-5</v>
      </c>
      <c r="G15">
        <f t="shared" si="1"/>
        <v>3.790686545877664E-3</v>
      </c>
      <c r="H15">
        <f t="shared" si="9"/>
        <v>3.2341016454189818E-5</v>
      </c>
      <c r="I15">
        <f t="shared" si="30"/>
        <v>0.9949808261568357</v>
      </c>
      <c r="J15">
        <f t="shared" si="10"/>
        <v>-5.778846208635608E-5</v>
      </c>
      <c r="K15">
        <f t="shared" si="11"/>
        <v>3.6410523046672175E-5</v>
      </c>
      <c r="L15">
        <f t="shared" si="31"/>
        <v>3.3516682683268646E-3</v>
      </c>
      <c r="M15">
        <f t="shared" si="12"/>
        <v>1.5091810395946337E-6</v>
      </c>
      <c r="N15">
        <f t="shared" si="13"/>
        <v>6.4757248920205774E-10</v>
      </c>
      <c r="O15">
        <f t="shared" si="14"/>
        <v>1.6560883906257368E-11</v>
      </c>
      <c r="P15">
        <f t="shared" si="15"/>
        <v>1.9273704802367074E-7</v>
      </c>
      <c r="T15">
        <v>432</v>
      </c>
      <c r="U15">
        <v>192.19800000000001</v>
      </c>
      <c r="V15">
        <f t="shared" si="2"/>
        <v>465.34799999999996</v>
      </c>
      <c r="W15">
        <v>9.2630400000000002</v>
      </c>
      <c r="X15">
        <v>0.98480913057179598</v>
      </c>
      <c r="Y15">
        <f t="shared" si="16"/>
        <v>-2.6791009573321384E-4</v>
      </c>
      <c r="Z15">
        <f t="shared" si="17"/>
        <v>1.5190869428204024E-2</v>
      </c>
      <c r="AA15">
        <f t="shared" si="18"/>
        <v>2.6791009573321384E-4</v>
      </c>
      <c r="AB15">
        <f t="shared" si="32"/>
        <v>0.99600732235132861</v>
      </c>
      <c r="AC15">
        <f t="shared" si="3"/>
        <v>-8.7874773348364397E-5</v>
      </c>
      <c r="AD15">
        <f t="shared" si="4"/>
        <v>5.5366873329150891E-5</v>
      </c>
      <c r="AE15">
        <f t="shared" si="33"/>
        <v>2.5156489080405929E-3</v>
      </c>
      <c r="AF15">
        <f t="shared" si="19"/>
        <v>1.2539949913119216E-4</v>
      </c>
      <c r="AG15">
        <f t="shared" si="20"/>
        <v>3.2412717306216671E-8</v>
      </c>
      <c r="AH15">
        <f t="shared" si="21"/>
        <v>4.5174621389902971E-8</v>
      </c>
      <c r="AI15">
        <f t="shared" si="22"/>
        <v>1.606612152347721E-4</v>
      </c>
      <c r="AM15">
        <v>288</v>
      </c>
      <c r="AN15">
        <v>199.155</v>
      </c>
      <c r="AO15" s="2">
        <v>472.30499999999995</v>
      </c>
      <c r="AP15">
        <v>6.2875199999999998</v>
      </c>
      <c r="AQ15">
        <v>0.98375922344679967</v>
      </c>
      <c r="AR15">
        <f t="shared" si="23"/>
        <v>-4.0142333665033059E-4</v>
      </c>
      <c r="AS15">
        <f t="shared" si="24"/>
        <v>1.6240776553200331E-2</v>
      </c>
      <c r="AT15">
        <f t="shared" si="25"/>
        <v>4.0142333665033059E-4</v>
      </c>
      <c r="AU15">
        <f t="shared" si="34"/>
        <v>0.99650535689409747</v>
      </c>
      <c r="AV15">
        <f t="shared" si="5"/>
        <v>-1.1493175145255104E-4</v>
      </c>
      <c r="AW15">
        <f t="shared" si="6"/>
        <v>7.2414544945045823E-5</v>
      </c>
      <c r="AX15">
        <f t="shared" si="35"/>
        <v>2.2018544663330699E-3</v>
      </c>
      <c r="AY15">
        <f t="shared" si="26"/>
        <v>1.6246391785632378E-4</v>
      </c>
      <c r="AZ15">
        <f t="shared" si="27"/>
        <v>8.2077428389136576E-8</v>
      </c>
      <c r="BA15">
        <f t="shared" si="28"/>
        <v>1.0824678501937146E-7</v>
      </c>
      <c r="BB15">
        <f t="shared" si="29"/>
        <v>1.9709133336112943E-4</v>
      </c>
    </row>
    <row r="16" spans="1:55" x14ac:dyDescent="0.25">
      <c r="A16">
        <v>893</v>
      </c>
      <c r="B16">
        <v>189.60900000000001</v>
      </c>
      <c r="C16">
        <f t="shared" si="0"/>
        <v>462.75900000000001</v>
      </c>
      <c r="D16">
        <v>10.601100000000001</v>
      </c>
      <c r="E16">
        <f t="shared" si="7"/>
        <v>0.99468928568077541</v>
      </c>
      <c r="F16">
        <f t="shared" si="8"/>
        <v>-4.0126816711682585E-5</v>
      </c>
      <c r="G16">
        <f t="shared" si="1"/>
        <v>5.3107143192245854E-3</v>
      </c>
      <c r="H16">
        <f t="shared" si="9"/>
        <v>4.0126816711682585E-5</v>
      </c>
      <c r="I16">
        <f t="shared" si="30"/>
        <v>0.99226476843877698</v>
      </c>
      <c r="J16">
        <f t="shared" si="10"/>
        <v>-7.9074036333169636E-5</v>
      </c>
      <c r="K16">
        <f t="shared" si="11"/>
        <v>4.9821831527543473E-5</v>
      </c>
      <c r="L16">
        <f t="shared" si="31"/>
        <v>5.0629628515204573E-3</v>
      </c>
      <c r="M16">
        <f t="shared" si="12"/>
        <v>5.8782838567477039E-6</v>
      </c>
      <c r="N16">
        <f t="shared" si="13"/>
        <v>1.516885916244346E-9</v>
      </c>
      <c r="O16">
        <f t="shared" si="14"/>
        <v>9.3993312279762114E-11</v>
      </c>
      <c r="P16">
        <f t="shared" si="15"/>
        <v>6.1380789749549621E-8</v>
      </c>
      <c r="T16">
        <v>456</v>
      </c>
      <c r="U16">
        <v>200.16200000000001</v>
      </c>
      <c r="V16">
        <f t="shared" si="2"/>
        <v>473.31200000000001</v>
      </c>
      <c r="W16">
        <v>9.2477499999999999</v>
      </c>
      <c r="X16">
        <v>0.97837928827419884</v>
      </c>
      <c r="Y16">
        <f t="shared" si="16"/>
        <v>-3.2679322788522108E-4</v>
      </c>
      <c r="Z16">
        <f t="shared" si="17"/>
        <v>2.1620711725801156E-2</v>
      </c>
      <c r="AA16">
        <f t="shared" si="18"/>
        <v>3.2679322788522108E-4</v>
      </c>
      <c r="AB16">
        <f t="shared" si="32"/>
        <v>0.99389832779096787</v>
      </c>
      <c r="AC16">
        <f t="shared" si="3"/>
        <v>-1.1908620207638315E-4</v>
      </c>
      <c r="AD16">
        <f t="shared" si="4"/>
        <v>7.5032121442569782E-5</v>
      </c>
      <c r="AE16">
        <f t="shared" si="33"/>
        <v>3.8444538679402143E-3</v>
      </c>
      <c r="AF16">
        <f t="shared" si="19"/>
        <v>2.4084058752303869E-4</v>
      </c>
      <c r="AG16">
        <f t="shared" si="20"/>
        <v>4.3142208570353265E-8</v>
      </c>
      <c r="AH16">
        <f t="shared" si="21"/>
        <v>6.3383654717228016E-8</v>
      </c>
      <c r="AI16">
        <f t="shared" si="22"/>
        <v>3.1599534342916289E-4</v>
      </c>
      <c r="AM16">
        <v>304</v>
      </c>
      <c r="AN16">
        <v>207.16</v>
      </c>
      <c r="AO16" s="2">
        <v>480.30999999999995</v>
      </c>
      <c r="AP16">
        <v>6.2464700000000004</v>
      </c>
      <c r="AQ16">
        <v>0.97733645006039438</v>
      </c>
      <c r="AR16">
        <f t="shared" si="23"/>
        <v>-4.8307704824668285E-4</v>
      </c>
      <c r="AS16">
        <f t="shared" si="24"/>
        <v>2.2663549939605621E-2</v>
      </c>
      <c r="AT16">
        <f t="shared" si="25"/>
        <v>4.8307704824668285E-4</v>
      </c>
      <c r="AU16">
        <f t="shared" si="34"/>
        <v>0.99466644887085665</v>
      </c>
      <c r="AV16">
        <f t="shared" si="5"/>
        <v>-1.5465149279768786E-4</v>
      </c>
      <c r="AW16">
        <f t="shared" si="6"/>
        <v>9.7440588301136703E-5</v>
      </c>
      <c r="AX16">
        <f t="shared" si="35"/>
        <v>3.360487185453803E-3</v>
      </c>
      <c r="AY16">
        <f t="shared" si="26"/>
        <v>3.0032885877062356E-4</v>
      </c>
      <c r="AZ16">
        <f t="shared" si="27"/>
        <v>1.0786334547198088E-7</v>
      </c>
      <c r="BA16">
        <f t="shared" si="28"/>
        <v>1.4871547923933279E-7</v>
      </c>
      <c r="BB16">
        <f t="shared" si="29"/>
        <v>3.7260823169072311E-4</v>
      </c>
    </row>
    <row r="17" spans="1:54" x14ac:dyDescent="0.25">
      <c r="A17">
        <v>940</v>
      </c>
      <c r="B17">
        <v>197.499</v>
      </c>
      <c r="C17">
        <f t="shared" si="0"/>
        <v>470.649</v>
      </c>
      <c r="D17">
        <v>10.581</v>
      </c>
      <c r="E17">
        <f t="shared" si="7"/>
        <v>0.99280332529532633</v>
      </c>
      <c r="F17">
        <f t="shared" si="8"/>
        <v>-4.9908976009554898E-5</v>
      </c>
      <c r="G17">
        <f t="shared" si="1"/>
        <v>7.1966747046736668E-3</v>
      </c>
      <c r="H17">
        <f t="shared" si="9"/>
        <v>4.9908976009554898E-5</v>
      </c>
      <c r="I17">
        <f t="shared" si="30"/>
        <v>0.988548288731118</v>
      </c>
      <c r="J17">
        <f t="shared" si="10"/>
        <v>-1.0704661795602018E-4</v>
      </c>
      <c r="K17">
        <f t="shared" si="11"/>
        <v>6.7446393439776585E-5</v>
      </c>
      <c r="L17">
        <f t="shared" si="31"/>
        <v>7.4045889333150001E-3</v>
      </c>
      <c r="M17">
        <f t="shared" si="12"/>
        <v>1.8105336162749886E-5</v>
      </c>
      <c r="N17">
        <f t="shared" si="13"/>
        <v>3.2647101272024689E-9</v>
      </c>
      <c r="O17">
        <f t="shared" si="14"/>
        <v>3.0756101012184342E-10</v>
      </c>
      <c r="P17">
        <f t="shared" si="15"/>
        <v>4.3228326471520623E-8</v>
      </c>
      <c r="T17">
        <v>480</v>
      </c>
      <c r="U17">
        <v>208.173</v>
      </c>
      <c r="V17">
        <f t="shared" si="2"/>
        <v>481.32299999999998</v>
      </c>
      <c r="W17">
        <v>9.22865</v>
      </c>
      <c r="X17">
        <v>0.97053625080495354</v>
      </c>
      <c r="Y17">
        <f t="shared" si="16"/>
        <v>-3.846976930208616E-4</v>
      </c>
      <c r="Z17">
        <f t="shared" si="17"/>
        <v>2.9463749195046463E-2</v>
      </c>
      <c r="AA17">
        <f t="shared" si="18"/>
        <v>3.846976930208616E-4</v>
      </c>
      <c r="AB17">
        <f t="shared" si="32"/>
        <v>0.99104025894113468</v>
      </c>
      <c r="AC17">
        <f t="shared" si="3"/>
        <v>-1.59909938537486E-4</v>
      </c>
      <c r="AD17">
        <f t="shared" si="4"/>
        <v>1.0075375416307784E-4</v>
      </c>
      <c r="AE17">
        <f t="shared" si="33"/>
        <v>5.6452247825618893E-3</v>
      </c>
      <c r="AF17">
        <f t="shared" si="19"/>
        <v>4.2041434964858236E-4</v>
      </c>
      <c r="AG17">
        <f t="shared" si="20"/>
        <v>5.0529534565678348E-8</v>
      </c>
      <c r="AH17">
        <f t="shared" si="21"/>
        <v>8.0624160414072843E-8</v>
      </c>
      <c r="AI17">
        <f t="shared" si="22"/>
        <v>5.6732210518812371E-4</v>
      </c>
      <c r="AM17">
        <v>320</v>
      </c>
      <c r="AN17">
        <v>215.13300000000001</v>
      </c>
      <c r="AO17" s="2">
        <v>488.28300000000002</v>
      </c>
      <c r="AP17">
        <v>6.1970700000000001</v>
      </c>
      <c r="AQ17">
        <v>0.96960721728844745</v>
      </c>
      <c r="AR17">
        <f t="shared" si="23"/>
        <v>-5.7656321385879394E-4</v>
      </c>
      <c r="AS17">
        <f t="shared" si="24"/>
        <v>3.0392782711552546E-2</v>
      </c>
      <c r="AT17">
        <f t="shared" si="25"/>
        <v>5.7656321385879394E-4</v>
      </c>
      <c r="AU17">
        <f t="shared" si="34"/>
        <v>0.9921920249860936</v>
      </c>
      <c r="AV17">
        <f t="shared" si="5"/>
        <v>-2.057038329064335E-4</v>
      </c>
      <c r="AW17">
        <f t="shared" si="6"/>
        <v>1.2960691249468026E-4</v>
      </c>
      <c r="AX17">
        <f t="shared" si="35"/>
        <v>4.9195365982719905E-3</v>
      </c>
      <c r="AY17">
        <f t="shared" si="26"/>
        <v>5.1007353873965672E-4</v>
      </c>
      <c r="AZ17">
        <f t="shared" si="27"/>
        <v>1.3753668044036801E-7</v>
      </c>
      <c r="BA17">
        <f t="shared" si="28"/>
        <v>1.9976993532908839E-7</v>
      </c>
      <c r="BB17">
        <f t="shared" si="29"/>
        <v>6.4888626754776302E-4</v>
      </c>
    </row>
    <row r="18" spans="1:54" x14ac:dyDescent="0.25">
      <c r="A18">
        <v>987</v>
      </c>
      <c r="B18">
        <v>205.37799999999999</v>
      </c>
      <c r="C18">
        <f t="shared" si="0"/>
        <v>478.52799999999996</v>
      </c>
      <c r="D18">
        <v>10.555999999999999</v>
      </c>
      <c r="E18">
        <f t="shared" si="7"/>
        <v>0.99045760342287725</v>
      </c>
      <c r="F18">
        <f t="shared" si="8"/>
        <v>-6.22864020599185E-5</v>
      </c>
      <c r="G18">
        <f t="shared" si="1"/>
        <v>9.542396577122747E-3</v>
      </c>
      <c r="H18">
        <f t="shared" si="9"/>
        <v>6.22864020599185E-5</v>
      </c>
      <c r="I18">
        <f t="shared" si="30"/>
        <v>0.98351709768718509</v>
      </c>
      <c r="J18">
        <f t="shared" si="10"/>
        <v>-1.4320488488326914E-4</v>
      </c>
      <c r="K18">
        <f t="shared" si="11"/>
        <v>9.0228474217682582E-5</v>
      </c>
      <c r="L18">
        <f t="shared" si="31"/>
        <v>1.05745694249845E-2</v>
      </c>
      <c r="M18">
        <f t="shared" si="12"/>
        <v>4.8170619867175765E-5</v>
      </c>
      <c r="N18">
        <f t="shared" si="13"/>
        <v>6.5478008624328922E-9</v>
      </c>
      <c r="O18">
        <f t="shared" si="14"/>
        <v>7.807593964696947E-10</v>
      </c>
      <c r="P18">
        <f t="shared" si="15"/>
        <v>1.0653807878630407E-6</v>
      </c>
      <c r="T18">
        <v>504</v>
      </c>
      <c r="U18">
        <v>216.16399999999999</v>
      </c>
      <c r="V18">
        <f t="shared" si="2"/>
        <v>489.31399999999996</v>
      </c>
      <c r="W18">
        <v>9.2043900000000001</v>
      </c>
      <c r="X18">
        <v>0.96130350617245286</v>
      </c>
      <c r="Y18">
        <f t="shared" si="16"/>
        <v>-4.6193083172994809E-4</v>
      </c>
      <c r="Z18">
        <f t="shared" si="17"/>
        <v>3.869649382754714E-2</v>
      </c>
      <c r="AA18">
        <f t="shared" si="18"/>
        <v>4.6193083172994809E-4</v>
      </c>
      <c r="AB18">
        <f t="shared" si="32"/>
        <v>0.98720242041623496</v>
      </c>
      <c r="AC18">
        <f t="shared" si="3"/>
        <v>-2.1228316185816827E-4</v>
      </c>
      <c r="AD18">
        <f t="shared" si="4"/>
        <v>1.3375232145314666E-4</v>
      </c>
      <c r="AE18">
        <f t="shared" si="33"/>
        <v>8.0633148824757576E-3</v>
      </c>
      <c r="AF18">
        <f t="shared" si="19"/>
        <v>6.7075375900677936E-4</v>
      </c>
      <c r="AG18">
        <f t="shared" si="20"/>
        <v>6.232395907240916E-8</v>
      </c>
      <c r="AH18">
        <f t="shared" si="21"/>
        <v>1.0770113460750066E-7</v>
      </c>
      <c r="AI18">
        <f t="shared" si="22"/>
        <v>9.3839165228076467E-4</v>
      </c>
      <c r="AM18">
        <v>336</v>
      </c>
      <c r="AN18">
        <v>223.071</v>
      </c>
      <c r="AO18" s="2">
        <v>496.221</v>
      </c>
      <c r="AP18">
        <v>6.1381100000000002</v>
      </c>
      <c r="AQ18">
        <v>0.96038220586670675</v>
      </c>
      <c r="AR18">
        <f t="shared" si="23"/>
        <v>-6.9498554289254555E-4</v>
      </c>
      <c r="AS18">
        <f t="shared" si="24"/>
        <v>3.9617794133293249E-2</v>
      </c>
      <c r="AT18">
        <f t="shared" si="25"/>
        <v>6.9498554289254555E-4</v>
      </c>
      <c r="AU18">
        <f t="shared" si="34"/>
        <v>0.98890076365959068</v>
      </c>
      <c r="AV18">
        <f t="shared" si="5"/>
        <v>-2.7053987375175393E-4</v>
      </c>
      <c r="AW18">
        <f t="shared" si="6"/>
        <v>1.704578726037378E-4</v>
      </c>
      <c r="AX18">
        <f t="shared" si="35"/>
        <v>6.9932471981868742E-3</v>
      </c>
      <c r="AY18">
        <f t="shared" si="26"/>
        <v>8.1330813858606049E-4</v>
      </c>
      <c r="AZ18">
        <f t="shared" si="27"/>
        <v>1.8015412605237434E-7</v>
      </c>
      <c r="BA18">
        <f t="shared" si="28"/>
        <v>2.751292768986042E-7</v>
      </c>
      <c r="BB18">
        <f t="shared" si="29"/>
        <v>1.0643610627209586E-3</v>
      </c>
    </row>
    <row r="19" spans="1:54" x14ac:dyDescent="0.25">
      <c r="A19">
        <v>1034</v>
      </c>
      <c r="B19">
        <v>213.25299999999999</v>
      </c>
      <c r="C19">
        <f t="shared" si="0"/>
        <v>486.40299999999996</v>
      </c>
      <c r="D19">
        <v>10.524800000000001</v>
      </c>
      <c r="E19">
        <f t="shared" si="7"/>
        <v>0.98753014252606108</v>
      </c>
      <c r="F19">
        <f t="shared" si="8"/>
        <v>-7.7458730766829538E-5</v>
      </c>
      <c r="G19">
        <f t="shared" si="1"/>
        <v>1.2469857473938917E-2</v>
      </c>
      <c r="H19">
        <f t="shared" si="9"/>
        <v>7.7458730766829538E-5</v>
      </c>
      <c r="I19">
        <f t="shared" si="30"/>
        <v>0.97678646809767145</v>
      </c>
      <c r="J19">
        <f t="shared" si="10"/>
        <v>-1.8938606077931072E-4</v>
      </c>
      <c r="K19">
        <f t="shared" si="11"/>
        <v>1.1932564532378551E-4</v>
      </c>
      <c r="L19">
        <f t="shared" si="31"/>
        <v>1.481530771321558E-2</v>
      </c>
      <c r="M19">
        <f t="shared" si="12"/>
        <v>1.1542654022323342E-4</v>
      </c>
      <c r="N19">
        <f t="shared" si="13"/>
        <v>1.2527727203722871E-8</v>
      </c>
      <c r="O19">
        <f t="shared" si="14"/>
        <v>1.752838534519452E-9</v>
      </c>
      <c r="P19">
        <f t="shared" si="15"/>
        <v>5.5011368249229579E-6</v>
      </c>
      <c r="T19">
        <v>528</v>
      </c>
      <c r="U19">
        <v>224.15199999999999</v>
      </c>
      <c r="V19">
        <f t="shared" si="2"/>
        <v>497.30199999999996</v>
      </c>
      <c r="W19">
        <v>9.1738800000000005</v>
      </c>
      <c r="X19">
        <v>0.95021716621093411</v>
      </c>
      <c r="Y19">
        <f t="shared" si="16"/>
        <v>-5.5955286661356352E-4</v>
      </c>
      <c r="Z19">
        <f t="shared" si="17"/>
        <v>4.9782833789065895E-2</v>
      </c>
      <c r="AA19">
        <f t="shared" si="18"/>
        <v>5.5955286661356352E-4</v>
      </c>
      <c r="AB19">
        <f t="shared" si="32"/>
        <v>0.98210762453163891</v>
      </c>
      <c r="AC19">
        <f t="shared" si="3"/>
        <v>-2.7883076063436727E-4</v>
      </c>
      <c r="AD19">
        <f t="shared" si="4"/>
        <v>1.7568167536674678E-4</v>
      </c>
      <c r="AE19">
        <f t="shared" si="33"/>
        <v>1.1273370597351277E-2</v>
      </c>
      <c r="AF19">
        <f t="shared" si="19"/>
        <v>1.0170013319046104E-3</v>
      </c>
      <c r="AG19">
        <f t="shared" si="20"/>
        <v>7.8804900785395092E-8</v>
      </c>
      <c r="AH19">
        <f t="shared" si="21"/>
        <v>1.4735709146925014E-7</v>
      </c>
      <c r="AI19">
        <f t="shared" si="22"/>
        <v>1.4829787553140229E-3</v>
      </c>
      <c r="AM19">
        <v>352</v>
      </c>
      <c r="AN19">
        <v>230.988</v>
      </c>
      <c r="AO19" s="2">
        <v>504.13799999999998</v>
      </c>
      <c r="AP19">
        <v>6.0670400000000004</v>
      </c>
      <c r="AQ19">
        <v>0.94926243718042602</v>
      </c>
      <c r="AR19">
        <f t="shared" si="23"/>
        <v>-8.3492142468223618E-4</v>
      </c>
      <c r="AS19">
        <f t="shared" si="24"/>
        <v>5.0737562819573978E-2</v>
      </c>
      <c r="AT19">
        <f t="shared" si="25"/>
        <v>8.3492142468223618E-4</v>
      </c>
      <c r="AU19">
        <f t="shared" si="34"/>
        <v>0.98457212567956265</v>
      </c>
      <c r="AV19">
        <f t="shared" si="5"/>
        <v>-3.5209664943830596E-4</v>
      </c>
      <c r="AW19">
        <f t="shared" si="6"/>
        <v>2.2184399283496964E-4</v>
      </c>
      <c r="AX19">
        <f t="shared" si="35"/>
        <v>9.720573159846679E-3</v>
      </c>
      <c r="AY19">
        <f t="shared" si="26"/>
        <v>1.2467741019060615E-3</v>
      </c>
      <c r="AZ19">
        <f t="shared" si="27"/>
        <v>2.3311976358935173E-7</v>
      </c>
      <c r="BA19">
        <f t="shared" si="28"/>
        <v>3.7586393744043979E-7</v>
      </c>
      <c r="BB19">
        <f t="shared" si="29"/>
        <v>1.682393440746176E-3</v>
      </c>
    </row>
    <row r="20" spans="1:54" x14ac:dyDescent="0.25">
      <c r="A20">
        <v>1081</v>
      </c>
      <c r="B20">
        <v>221.12200000000001</v>
      </c>
      <c r="C20">
        <f t="shared" si="0"/>
        <v>494.27199999999999</v>
      </c>
      <c r="D20">
        <v>10.486000000000001</v>
      </c>
      <c r="E20">
        <f t="shared" si="7"/>
        <v>0.98388958218002009</v>
      </c>
      <c r="F20">
        <f t="shared" si="8"/>
        <v>-9.4427782610075794E-5</v>
      </c>
      <c r="G20">
        <f t="shared" si="1"/>
        <v>1.6110417819979905E-2</v>
      </c>
      <c r="H20">
        <f t="shared" si="9"/>
        <v>9.4427782610075794E-5</v>
      </c>
      <c r="I20">
        <f t="shared" si="30"/>
        <v>0.96788532324104382</v>
      </c>
      <c r="J20">
        <f t="shared" si="10"/>
        <v>-2.4756621272123961E-4</v>
      </c>
      <c r="K20">
        <f t="shared" si="11"/>
        <v>1.5598295868116314E-4</v>
      </c>
      <c r="L20">
        <f t="shared" si="31"/>
        <v>2.04236130434335E-2</v>
      </c>
      <c r="M20">
        <f t="shared" si="12"/>
        <v>2.5613630418580216E-4</v>
      </c>
      <c r="N20">
        <f t="shared" si="13"/>
        <v>2.3451378776911805E-8</v>
      </c>
      <c r="O20">
        <f t="shared" si="14"/>
        <v>3.7890397011425642E-9</v>
      </c>
      <c r="P20">
        <f t="shared" si="15"/>
        <v>1.8603653035622907E-5</v>
      </c>
      <c r="T20">
        <v>552</v>
      </c>
      <c r="U20">
        <v>232.11699999999999</v>
      </c>
      <c r="V20">
        <f t="shared" si="2"/>
        <v>505.26699999999994</v>
      </c>
      <c r="W20">
        <v>9.1367600000000007</v>
      </c>
      <c r="X20">
        <v>0.93678789741220858</v>
      </c>
      <c r="Y20">
        <f t="shared" si="16"/>
        <v>-6.5913223552992173E-4</v>
      </c>
      <c r="Z20">
        <f t="shared" si="17"/>
        <v>6.3212102587791419E-2</v>
      </c>
      <c r="AA20">
        <f t="shared" si="18"/>
        <v>6.5913223552992173E-4</v>
      </c>
      <c r="AB20">
        <f t="shared" si="32"/>
        <v>0.97541568627641406</v>
      </c>
      <c r="AC20">
        <f t="shared" si="3"/>
        <v>-3.6215716594670657E-4</v>
      </c>
      <c r="AD20">
        <f t="shared" si="4"/>
        <v>2.2818277838083091E-4</v>
      </c>
      <c r="AE20">
        <f t="shared" si="33"/>
        <v>1.54897308061532E-2</v>
      </c>
      <c r="AF20">
        <f t="shared" si="19"/>
        <v>1.4921060725376369E-3</v>
      </c>
      <c r="AG20">
        <f t="shared" si="20"/>
        <v>8.8194191953955485E-8</v>
      </c>
      <c r="AH20">
        <f t="shared" si="21"/>
        <v>1.8571743461709609E-7</v>
      </c>
      <c r="AI20">
        <f t="shared" si="22"/>
        <v>2.2774247684648999E-3</v>
      </c>
      <c r="AM20">
        <v>368</v>
      </c>
      <c r="AN20">
        <v>238.88</v>
      </c>
      <c r="AO20" s="2">
        <v>512.03</v>
      </c>
      <c r="AP20">
        <v>5.9816599999999998</v>
      </c>
      <c r="AQ20">
        <v>0.93590369438551024</v>
      </c>
      <c r="AR20">
        <f t="shared" si="23"/>
        <v>-9.5735309763866905E-4</v>
      </c>
      <c r="AS20">
        <f t="shared" si="24"/>
        <v>6.4096305614489757E-2</v>
      </c>
      <c r="AT20">
        <f t="shared" si="25"/>
        <v>9.5735309763866905E-4</v>
      </c>
      <c r="AU20">
        <f t="shared" si="34"/>
        <v>0.97893857928854977</v>
      </c>
      <c r="AV20">
        <f t="shared" si="5"/>
        <v>-4.5347952490609636E-4</v>
      </c>
      <c r="AW20">
        <f t="shared" si="6"/>
        <v>2.8572185686674879E-4</v>
      </c>
      <c r="AX20">
        <f t="shared" si="35"/>
        <v>1.3270077045206193E-2</v>
      </c>
      <c r="AY20">
        <f t="shared" si="26"/>
        <v>1.8520013186178593E-3</v>
      </c>
      <c r="AZ20">
        <f t="shared" si="27"/>
        <v>2.5388857729828724E-7</v>
      </c>
      <c r="BA20">
        <f t="shared" si="28"/>
        <v>4.5108852358082906E-7</v>
      </c>
      <c r="BB20">
        <f t="shared" si="29"/>
        <v>2.5833055105770569E-3</v>
      </c>
    </row>
    <row r="21" spans="1:54" x14ac:dyDescent="0.25">
      <c r="A21">
        <v>1128</v>
      </c>
      <c r="B21">
        <v>228.97300000000001</v>
      </c>
      <c r="C21">
        <f t="shared" si="0"/>
        <v>502.12299999999999</v>
      </c>
      <c r="D21">
        <v>10.438700000000001</v>
      </c>
      <c r="E21">
        <f t="shared" si="7"/>
        <v>0.97945147639734653</v>
      </c>
      <c r="F21">
        <f t="shared" si="8"/>
        <v>-1.1818445519062386E-4</v>
      </c>
      <c r="G21">
        <f t="shared" si="1"/>
        <v>2.0548523602653468E-2</v>
      </c>
      <c r="H21">
        <f t="shared" si="9"/>
        <v>1.1818445519062386E-4</v>
      </c>
      <c r="I21">
        <f t="shared" si="30"/>
        <v>0.95624971124314551</v>
      </c>
      <c r="J21">
        <f t="shared" si="10"/>
        <v>-3.1968659877648186E-4</v>
      </c>
      <c r="K21">
        <f t="shared" si="11"/>
        <v>2.0142353425272312E-4</v>
      </c>
      <c r="L21">
        <f t="shared" si="31"/>
        <v>2.7754812101448166E-2</v>
      </c>
      <c r="M21">
        <f t="shared" si="12"/>
        <v>5.3832190627069697E-4</v>
      </c>
      <c r="N21">
        <f t="shared" si="13"/>
        <v>4.0603113869695733E-8</v>
      </c>
      <c r="O21">
        <f t="shared" si="14"/>
        <v>6.9287442831064109E-9</v>
      </c>
      <c r="P21">
        <f t="shared" si="15"/>
        <v>5.1930593927860742E-5</v>
      </c>
      <c r="T21">
        <v>576</v>
      </c>
      <c r="U21">
        <v>240.06200000000001</v>
      </c>
      <c r="V21">
        <f t="shared" si="2"/>
        <v>513.21199999999999</v>
      </c>
      <c r="W21">
        <v>9.0898599999999998</v>
      </c>
      <c r="X21">
        <v>0.92096872375949046</v>
      </c>
      <c r="Y21">
        <f t="shared" si="16"/>
        <v>-7.2160381340864721E-4</v>
      </c>
      <c r="Z21">
        <f t="shared" si="17"/>
        <v>7.903127624050954E-2</v>
      </c>
      <c r="AA21">
        <f t="shared" si="18"/>
        <v>7.2160381340864721E-4</v>
      </c>
      <c r="AB21">
        <f t="shared" si="32"/>
        <v>0.96672391429369309</v>
      </c>
      <c r="AC21">
        <f t="shared" si="3"/>
        <v>-4.651999261063765E-4</v>
      </c>
      <c r="AD21">
        <f t="shared" si="4"/>
        <v>2.9310647868591638E-4</v>
      </c>
      <c r="AE21">
        <f t="shared" si="33"/>
        <v>2.0966117487293143E-2</v>
      </c>
      <c r="AF21">
        <f t="shared" si="19"/>
        <v>2.0935374608211858E-3</v>
      </c>
      <c r="AG21">
        <f t="shared" si="20"/>
        <v>6.5742953423715536E-8</v>
      </c>
      <c r="AH21">
        <f t="shared" si="21"/>
        <v>1.8360996586448402E-7</v>
      </c>
      <c r="AI21">
        <f t="shared" si="22"/>
        <v>3.371562661036223E-3</v>
      </c>
      <c r="AM21">
        <v>384</v>
      </c>
      <c r="AN21">
        <v>246.774</v>
      </c>
      <c r="AO21" s="2">
        <v>519.92399999999998</v>
      </c>
      <c r="AP21">
        <v>5.8837599999999997</v>
      </c>
      <c r="AQ21">
        <v>0.92058604482329154</v>
      </c>
      <c r="AR21">
        <f t="shared" si="23"/>
        <v>-1.0167109454697898E-3</v>
      </c>
      <c r="AS21">
        <f t="shared" si="24"/>
        <v>7.9413955176708462E-2</v>
      </c>
      <c r="AT21">
        <f t="shared" si="25"/>
        <v>1.0167109454697898E-3</v>
      </c>
      <c r="AU21">
        <f t="shared" si="34"/>
        <v>0.97168290689005221</v>
      </c>
      <c r="AV21">
        <f t="shared" si="5"/>
        <v>-5.7853543701138425E-4</v>
      </c>
      <c r="AW21">
        <f t="shared" si="6"/>
        <v>3.6451528734475497E-4</v>
      </c>
      <c r="AX21">
        <f t="shared" si="35"/>
        <v>1.7841626755074173E-2</v>
      </c>
      <c r="AY21">
        <f t="shared" si="26"/>
        <v>2.6108893130695658E-3</v>
      </c>
      <c r="AZ21">
        <f t="shared" si="27"/>
        <v>1.9199777621278222E-7</v>
      </c>
      <c r="BA21">
        <f t="shared" si="28"/>
        <v>4.2535917647714739E-7</v>
      </c>
      <c r="BB21">
        <f t="shared" si="29"/>
        <v>3.7911516272615942E-3</v>
      </c>
    </row>
    <row r="22" spans="1:54" x14ac:dyDescent="0.25">
      <c r="A22">
        <v>1175</v>
      </c>
      <c r="B22">
        <v>236.833</v>
      </c>
      <c r="C22">
        <f t="shared" si="0"/>
        <v>509.98299999999995</v>
      </c>
      <c r="D22">
        <v>10.3795</v>
      </c>
      <c r="E22">
        <f t="shared" si="7"/>
        <v>0.97389680700338721</v>
      </c>
      <c r="F22">
        <f t="shared" si="8"/>
        <v>-1.4852911260443413E-4</v>
      </c>
      <c r="G22">
        <f t="shared" si="1"/>
        <v>2.610319299661279E-2</v>
      </c>
      <c r="H22">
        <f t="shared" si="9"/>
        <v>1.4852911260443413E-4</v>
      </c>
      <c r="I22">
        <f t="shared" si="30"/>
        <v>0.94122444110065084</v>
      </c>
      <c r="J22">
        <f t="shared" si="10"/>
        <v>-4.0801746371239627E-4</v>
      </c>
      <c r="K22">
        <f t="shared" si="11"/>
        <v>2.570777752096033E-4</v>
      </c>
      <c r="L22">
        <f t="shared" si="31"/>
        <v>3.7221718211326152E-2</v>
      </c>
      <c r="M22">
        <f t="shared" si="12"/>
        <v>1.0674834936822899E-3</v>
      </c>
      <c r="N22">
        <f t="shared" si="13"/>
        <v>6.7334204360729043E-8</v>
      </c>
      <c r="O22">
        <f t="shared" si="14"/>
        <v>1.1782812153370851E-8</v>
      </c>
      <c r="P22">
        <f t="shared" si="15"/>
        <v>1.2362160295021683E-4</v>
      </c>
      <c r="T22">
        <v>600</v>
      </c>
      <c r="U22">
        <v>247.99100000000001</v>
      </c>
      <c r="V22">
        <f t="shared" si="2"/>
        <v>521.14099999999996</v>
      </c>
      <c r="W22">
        <v>9.0321800000000003</v>
      </c>
      <c r="X22">
        <v>0.90365023223768293</v>
      </c>
      <c r="Y22">
        <f t="shared" si="16"/>
        <v>-7.4696760024975384E-4</v>
      </c>
      <c r="Z22">
        <f t="shared" si="17"/>
        <v>9.6349767762317073E-2</v>
      </c>
      <c r="AA22">
        <f t="shared" si="18"/>
        <v>7.4696760024975384E-4</v>
      </c>
      <c r="AB22">
        <f t="shared" si="32"/>
        <v>0.95555911606714006</v>
      </c>
      <c r="AC22">
        <f t="shared" si="3"/>
        <v>-5.9098157098639702E-4</v>
      </c>
      <c r="AD22">
        <f t="shared" si="4"/>
        <v>3.7235716843274754E-4</v>
      </c>
      <c r="AE22">
        <f t="shared" si="33"/>
        <v>2.8000672975755134E-2</v>
      </c>
      <c r="AF22">
        <f t="shared" si="19"/>
        <v>2.6945322204200762E-3</v>
      </c>
      <c r="AG22">
        <f t="shared" si="20"/>
        <v>2.433164132534881E-8</v>
      </c>
      <c r="AH22">
        <f t="shared" si="21"/>
        <v>1.4033297562612393E-7</v>
      </c>
      <c r="AI22">
        <f t="shared" si="22"/>
        <v>4.6715987581424289E-3</v>
      </c>
      <c r="AM22">
        <v>400</v>
      </c>
      <c r="AN22">
        <v>254.655</v>
      </c>
      <c r="AO22" s="2">
        <v>527.80499999999995</v>
      </c>
      <c r="AP22">
        <v>5.7797900000000002</v>
      </c>
      <c r="AQ22">
        <v>0.9043186696957749</v>
      </c>
      <c r="AR22">
        <f t="shared" si="23"/>
        <v>-1.067658949950874E-3</v>
      </c>
      <c r="AS22">
        <f t="shared" si="24"/>
        <v>9.5681330304225098E-2</v>
      </c>
      <c r="AT22">
        <f t="shared" si="25"/>
        <v>1.067658949950874E-3</v>
      </c>
      <c r="AU22">
        <f t="shared" si="34"/>
        <v>0.96242633989787008</v>
      </c>
      <c r="AV22">
        <f t="shared" si="5"/>
        <v>-7.3070830705177067E-4</v>
      </c>
      <c r="AW22">
        <f t="shared" si="6"/>
        <v>4.6039418066785495E-4</v>
      </c>
      <c r="AX22">
        <f t="shared" si="35"/>
        <v>2.3673871352590251E-2</v>
      </c>
      <c r="AY22">
        <f t="shared" si="26"/>
        <v>3.3765013363154595E-3</v>
      </c>
      <c r="AZ22">
        <f t="shared" si="27"/>
        <v>1.1353573575011906E-7</v>
      </c>
      <c r="BA22">
        <f t="shared" si="28"/>
        <v>3.6877050001235837E-7</v>
      </c>
      <c r="BB22">
        <f t="shared" si="29"/>
        <v>5.1850741446713778E-3</v>
      </c>
    </row>
    <row r="23" spans="1:54" x14ac:dyDescent="0.25">
      <c r="A23">
        <v>1222</v>
      </c>
      <c r="B23">
        <v>244.684</v>
      </c>
      <c r="C23">
        <f t="shared" si="0"/>
        <v>517.83399999999995</v>
      </c>
      <c r="D23">
        <v>10.305099999999999</v>
      </c>
      <c r="E23">
        <f t="shared" si="7"/>
        <v>0.96691593871097881</v>
      </c>
      <c r="F23">
        <f t="shared" si="8"/>
        <v>-1.9005338064437979E-4</v>
      </c>
      <c r="G23">
        <f t="shared" si="1"/>
        <v>3.3084061289021194E-2</v>
      </c>
      <c r="H23">
        <f t="shared" si="9"/>
        <v>1.9005338064437979E-4</v>
      </c>
      <c r="I23">
        <f t="shared" si="30"/>
        <v>0.92204762030616827</v>
      </c>
      <c r="J23">
        <f t="shared" si="10"/>
        <v>-5.1407058351296347E-4</v>
      </c>
      <c r="K23">
        <f t="shared" si="11"/>
        <v>3.2389819962061613E-4</v>
      </c>
      <c r="L23">
        <f t="shared" si="31"/>
        <v>4.9304373646177506E-2</v>
      </c>
      <c r="M23">
        <f t="shared" si="12"/>
        <v>2.0131659964754598E-3</v>
      </c>
      <c r="N23">
        <f t="shared" si="13"/>
        <v>1.0498714775478092E-7</v>
      </c>
      <c r="O23">
        <f t="shared" si="14"/>
        <v>1.7914435566781476E-8</v>
      </c>
      <c r="P23">
        <f t="shared" si="15"/>
        <v>2.6309853296371778E-4</v>
      </c>
      <c r="T23">
        <v>624</v>
      </c>
      <c r="U23">
        <v>255.94800000000001</v>
      </c>
      <c r="V23">
        <f t="shared" si="2"/>
        <v>529.09799999999996</v>
      </c>
      <c r="W23">
        <v>8.9594199999999997</v>
      </c>
      <c r="X23">
        <v>0.88572300983168883</v>
      </c>
      <c r="Y23">
        <f t="shared" si="16"/>
        <v>-7.8228116842403439E-4</v>
      </c>
      <c r="Z23">
        <f t="shared" si="17"/>
        <v>0.11427699016831117</v>
      </c>
      <c r="AA23">
        <f t="shared" si="18"/>
        <v>7.8228116842403439E-4</v>
      </c>
      <c r="AB23">
        <f t="shared" si="32"/>
        <v>0.94137555836346654</v>
      </c>
      <c r="AC23">
        <f t="shared" si="3"/>
        <v>-7.4329244969341293E-4</v>
      </c>
      <c r="AD23">
        <f t="shared" si="4"/>
        <v>4.683230162716027E-4</v>
      </c>
      <c r="AE23">
        <f t="shared" si="33"/>
        <v>3.6937245018141072E-2</v>
      </c>
      <c r="AF23">
        <f t="shared" si="19"/>
        <v>3.0972061580818726E-3</v>
      </c>
      <c r="AG23">
        <f t="shared" si="20"/>
        <v>1.5201201882555126E-9</v>
      </c>
      <c r="AH23">
        <f t="shared" si="21"/>
        <v>9.8569721302969453E-8</v>
      </c>
      <c r="AI23">
        <f t="shared" si="22"/>
        <v>5.9814361798932571E-3</v>
      </c>
      <c r="AM23">
        <v>416</v>
      </c>
      <c r="AN23">
        <v>262.52600000000001</v>
      </c>
      <c r="AO23" s="2">
        <v>535.67599999999993</v>
      </c>
      <c r="AP23">
        <v>5.6706099999999999</v>
      </c>
      <c r="AQ23">
        <v>0.88723612649656092</v>
      </c>
      <c r="AR23">
        <f t="shared" si="23"/>
        <v>-1.137675785283794E-3</v>
      </c>
      <c r="AS23">
        <f t="shared" si="24"/>
        <v>0.11276387350343908</v>
      </c>
      <c r="AT23">
        <f t="shared" si="25"/>
        <v>1.137675785283794E-3</v>
      </c>
      <c r="AU23">
        <f t="shared" si="34"/>
        <v>0.95073500698504176</v>
      </c>
      <c r="AV23">
        <f t="shared" si="5"/>
        <v>-9.1363503709531563E-4</v>
      </c>
      <c r="AW23">
        <f t="shared" si="6"/>
        <v>5.7565002378321306E-4</v>
      </c>
      <c r="AX23">
        <f t="shared" si="35"/>
        <v>3.1040178243275929E-2</v>
      </c>
      <c r="AY23">
        <f t="shared" si="26"/>
        <v>4.0321078232903734E-3</v>
      </c>
      <c r="AZ23">
        <f t="shared" si="27"/>
        <v>5.019425684885319E-8</v>
      </c>
      <c r="BA23">
        <f t="shared" si="28"/>
        <v>3.1587295659030791E-7</v>
      </c>
      <c r="BB23">
        <f t="shared" si="29"/>
        <v>6.6787623669760134E-3</v>
      </c>
    </row>
    <row r="24" spans="1:54" x14ac:dyDescent="0.25">
      <c r="A24">
        <v>1269</v>
      </c>
      <c r="B24">
        <v>252.529</v>
      </c>
      <c r="C24">
        <f t="shared" si="0"/>
        <v>525.67899999999997</v>
      </c>
      <c r="D24">
        <v>10.209899999999999</v>
      </c>
      <c r="E24">
        <f t="shared" si="7"/>
        <v>0.95798342982069296</v>
      </c>
      <c r="F24">
        <f t="shared" si="8"/>
        <v>-2.4615106967911768E-4</v>
      </c>
      <c r="G24">
        <f t="shared" si="1"/>
        <v>4.2016570179307045E-2</v>
      </c>
      <c r="H24">
        <f t="shared" si="9"/>
        <v>2.4615106967911768E-4</v>
      </c>
      <c r="I24">
        <f t="shared" si="30"/>
        <v>0.89788630288105897</v>
      </c>
      <c r="J24">
        <f t="shared" si="10"/>
        <v>-6.3889650896252199E-4</v>
      </c>
      <c r="K24">
        <f t="shared" si="11"/>
        <v>4.0254672341437202E-4</v>
      </c>
      <c r="L24">
        <f t="shared" si="31"/>
        <v>6.452758902834646E-2</v>
      </c>
      <c r="M24">
        <f t="shared" si="12"/>
        <v>3.6116646663984803E-3</v>
      </c>
      <c r="N24">
        <f t="shared" si="13"/>
        <v>1.5424898007791422E-7</v>
      </c>
      <c r="O24">
        <f t="shared" si="14"/>
        <v>2.4459600507277573E-8</v>
      </c>
      <c r="P24">
        <f t="shared" si="15"/>
        <v>5.0674596962180783E-4</v>
      </c>
      <c r="T24">
        <v>648</v>
      </c>
      <c r="U24">
        <v>263.86599999999999</v>
      </c>
      <c r="V24">
        <f t="shared" si="2"/>
        <v>537.01599999999996</v>
      </c>
      <c r="W24">
        <v>8.8655899999999992</v>
      </c>
      <c r="X24">
        <v>0.86694826178951201</v>
      </c>
      <c r="Y24">
        <f t="shared" si="16"/>
        <v>-8.3724963251052831E-4</v>
      </c>
      <c r="Z24">
        <f t="shared" si="17"/>
        <v>0.13305173821048799</v>
      </c>
      <c r="AA24">
        <f t="shared" si="18"/>
        <v>8.3724963251052831E-4</v>
      </c>
      <c r="AB24">
        <f t="shared" si="32"/>
        <v>0.9235365395708246</v>
      </c>
      <c r="AC24">
        <f t="shared" si="3"/>
        <v>-9.2318948131139107E-4</v>
      </c>
      <c r="AD24">
        <f t="shared" si="4"/>
        <v>5.8166995057772942E-4</v>
      </c>
      <c r="AE24">
        <f t="shared" si="33"/>
        <v>4.8176997408659536E-2</v>
      </c>
      <c r="AF24">
        <f t="shared" si="19"/>
        <v>3.2022331822549963E-3</v>
      </c>
      <c r="AG24">
        <f t="shared" si="20"/>
        <v>7.3856576119151521E-9</v>
      </c>
      <c r="AH24">
        <f t="shared" si="21"/>
        <v>6.5320973816870648E-8</v>
      </c>
      <c r="AI24">
        <f t="shared" si="22"/>
        <v>7.2037216261775635E-3</v>
      </c>
      <c r="AM24">
        <v>432</v>
      </c>
      <c r="AN24">
        <v>270.39100000000002</v>
      </c>
      <c r="AO24" s="2">
        <v>543.54099999999994</v>
      </c>
      <c r="AP24">
        <v>5.5542699999999998</v>
      </c>
      <c r="AQ24">
        <v>0.86903331393202021</v>
      </c>
      <c r="AR24">
        <f t="shared" si="23"/>
        <v>-1.2247078850691206E-3</v>
      </c>
      <c r="AS24">
        <f t="shared" si="24"/>
        <v>0.13096668606797979</v>
      </c>
      <c r="AT24">
        <f t="shared" si="25"/>
        <v>1.2247078850691206E-3</v>
      </c>
      <c r="AU24">
        <f t="shared" si="34"/>
        <v>0.93611684639151671</v>
      </c>
      <c r="AV24">
        <f t="shared" si="5"/>
        <v>-1.1306847798225777E-3</v>
      </c>
      <c r="AW24">
        <f t="shared" si="6"/>
        <v>7.1240560395483216E-4</v>
      </c>
      <c r="AX24">
        <f t="shared" si="35"/>
        <v>4.0250578623807334E-2</v>
      </c>
      <c r="AY24">
        <f t="shared" si="26"/>
        <v>4.5002003272443204E-3</v>
      </c>
      <c r="AZ24">
        <f t="shared" si="27"/>
        <v>8.8403443202024958E-9</v>
      </c>
      <c r="BA24">
        <f t="shared" si="28"/>
        <v>2.6245362723490346E-7</v>
      </c>
      <c r="BB24">
        <f t="shared" si="29"/>
        <v>8.2294121498226406E-3</v>
      </c>
    </row>
    <row r="25" spans="1:54" x14ac:dyDescent="0.25">
      <c r="A25">
        <v>1316</v>
      </c>
      <c r="B25">
        <v>260.363</v>
      </c>
      <c r="C25">
        <f t="shared" si="0"/>
        <v>533.51299999999992</v>
      </c>
      <c r="D25">
        <v>10.086600000000001</v>
      </c>
      <c r="E25">
        <f t="shared" si="7"/>
        <v>0.94641432954577442</v>
      </c>
      <c r="F25">
        <f t="shared" si="8"/>
        <v>-3.1129226516679126E-4</v>
      </c>
      <c r="G25">
        <f t="shared" si="1"/>
        <v>5.3585670454225576E-2</v>
      </c>
      <c r="H25">
        <f t="shared" si="9"/>
        <v>3.1129226516679126E-4</v>
      </c>
      <c r="I25">
        <f t="shared" si="30"/>
        <v>0.86785816695982043</v>
      </c>
      <c r="J25">
        <f t="shared" si="10"/>
        <v>-7.822401958388766E-4</v>
      </c>
      <c r="K25">
        <f t="shared" si="11"/>
        <v>4.9286265199553303E-4</v>
      </c>
      <c r="L25">
        <f t="shared" si="31"/>
        <v>8.3447285028821941E-2</v>
      </c>
      <c r="M25">
        <f t="shared" si="12"/>
        <v>6.1710706802308377E-3</v>
      </c>
      <c r="N25">
        <f t="shared" si="13"/>
        <v>2.2179195340431929E-7</v>
      </c>
      <c r="O25">
        <f t="shared" si="14"/>
        <v>3.296780537313892E-8</v>
      </c>
      <c r="P25">
        <f t="shared" si="15"/>
        <v>8.9171602500174609E-4</v>
      </c>
      <c r="T25">
        <v>672</v>
      </c>
      <c r="U25">
        <v>271.78399999999999</v>
      </c>
      <c r="V25">
        <f t="shared" si="2"/>
        <v>544.93399999999997</v>
      </c>
      <c r="W25">
        <v>8.7456700000000005</v>
      </c>
      <c r="X25">
        <v>0.84685427060925933</v>
      </c>
      <c r="Y25">
        <f t="shared" si="16"/>
        <v>-8.7639631316561994E-4</v>
      </c>
      <c r="Z25">
        <f t="shared" si="17"/>
        <v>0.15314572939074067</v>
      </c>
      <c r="AA25">
        <f t="shared" si="18"/>
        <v>8.7639631316561994E-4</v>
      </c>
      <c r="AB25">
        <f t="shared" si="32"/>
        <v>0.90137999201935126</v>
      </c>
      <c r="AC25">
        <f t="shared" si="3"/>
        <v>-1.1329420433828317E-3</v>
      </c>
      <c r="AD25">
        <f t="shared" si="4"/>
        <v>7.1382782811370011E-4</v>
      </c>
      <c r="AE25">
        <f t="shared" si="33"/>
        <v>6.2137076222525039E-2</v>
      </c>
      <c r="AF25">
        <f t="shared" si="19"/>
        <v>2.9730542952909576E-3</v>
      </c>
      <c r="AG25">
        <f t="shared" si="20"/>
        <v>6.5815711692682391E-8</v>
      </c>
      <c r="AH25">
        <f t="shared" si="21"/>
        <v>2.642851233207628E-8</v>
      </c>
      <c r="AI25">
        <f t="shared" si="22"/>
        <v>8.2825749514925644E-3</v>
      </c>
      <c r="AM25">
        <v>448</v>
      </c>
      <c r="AN25">
        <v>278.25200000000001</v>
      </c>
      <c r="AO25" s="2">
        <v>551.40200000000004</v>
      </c>
      <c r="AP25">
        <v>5.42903</v>
      </c>
      <c r="AQ25">
        <v>0.84943798777091428</v>
      </c>
      <c r="AR25">
        <f t="shared" si="23"/>
        <v>-1.3157493287771563E-3</v>
      </c>
      <c r="AS25">
        <f t="shared" si="24"/>
        <v>0.15056201222908572</v>
      </c>
      <c r="AT25">
        <f t="shared" si="25"/>
        <v>1.3157493287771563E-3</v>
      </c>
      <c r="AU25">
        <f t="shared" si="34"/>
        <v>0.91802588991435552</v>
      </c>
      <c r="AV25">
        <f t="shared" si="5"/>
        <v>-1.3844701291620422E-3</v>
      </c>
      <c r="AW25">
        <f t="shared" si="6"/>
        <v>8.7230702678944329E-4</v>
      </c>
      <c r="AX25">
        <f t="shared" si="35"/>
        <v>5.1649068287084647E-2</v>
      </c>
      <c r="AY25">
        <f t="shared" si="26"/>
        <v>4.7043003204382712E-3</v>
      </c>
      <c r="AZ25">
        <f t="shared" si="27"/>
        <v>4.722548405539341E-9</v>
      </c>
      <c r="BA25">
        <f t="shared" si="28"/>
        <v>1.9664107519216205E-7</v>
      </c>
      <c r="BB25">
        <f t="shared" si="29"/>
        <v>9.7837704792734445E-3</v>
      </c>
    </row>
    <row r="26" spans="1:54" x14ac:dyDescent="0.25">
      <c r="A26">
        <v>1363</v>
      </c>
      <c r="B26">
        <v>268.19799999999998</v>
      </c>
      <c r="C26">
        <f t="shared" si="0"/>
        <v>541.34799999999996</v>
      </c>
      <c r="D26">
        <v>9.9306699999999992</v>
      </c>
      <c r="E26">
        <f t="shared" si="7"/>
        <v>0.93178359308293524</v>
      </c>
      <c r="F26">
        <f t="shared" si="8"/>
        <v>-3.7096343688381122E-4</v>
      </c>
      <c r="G26">
        <f t="shared" si="1"/>
        <v>6.8216406917064765E-2</v>
      </c>
      <c r="H26">
        <f t="shared" si="9"/>
        <v>3.7096343688381122E-4</v>
      </c>
      <c r="I26">
        <f t="shared" si="30"/>
        <v>0.8310928777553932</v>
      </c>
      <c r="J26">
        <f t="shared" si="10"/>
        <v>-9.4246187632303574E-4</v>
      </c>
      <c r="K26">
        <f t="shared" si="11"/>
        <v>5.9381282404073071E-4</v>
      </c>
      <c r="L26">
        <f t="shared" si="31"/>
        <v>0.10661182967261199</v>
      </c>
      <c r="M26">
        <f t="shared" si="12"/>
        <v>1.0138620153172108E-2</v>
      </c>
      <c r="N26">
        <f t="shared" si="13"/>
        <v>3.2661046628146898E-7</v>
      </c>
      <c r="O26">
        <f t="shared" si="14"/>
        <v>4.966184935621459E-8</v>
      </c>
      <c r="P26">
        <f t="shared" si="15"/>
        <v>1.4742084885771933E-3</v>
      </c>
      <c r="T26">
        <v>696</v>
      </c>
      <c r="U26">
        <v>279.721</v>
      </c>
      <c r="V26">
        <f t="shared" si="2"/>
        <v>552.87099999999998</v>
      </c>
      <c r="W26">
        <v>8.5965799999999994</v>
      </c>
      <c r="X26">
        <v>0.82582075909328445</v>
      </c>
      <c r="Y26">
        <f t="shared" si="16"/>
        <v>-9.2484033047627223E-4</v>
      </c>
      <c r="Z26">
        <f t="shared" si="17"/>
        <v>0.17417924090671555</v>
      </c>
      <c r="AA26">
        <f t="shared" si="18"/>
        <v>9.2484033047627223E-4</v>
      </c>
      <c r="AB26">
        <f t="shared" si="32"/>
        <v>0.87418938297816329</v>
      </c>
      <c r="AC26">
        <f t="shared" si="3"/>
        <v>-1.3732442565250614E-3</v>
      </c>
      <c r="AD26">
        <f t="shared" si="4"/>
        <v>8.6523399041486403E-4</v>
      </c>
      <c r="AE26">
        <f t="shared" si="33"/>
        <v>7.9268944097253838E-2</v>
      </c>
      <c r="AF26">
        <f t="shared" si="19"/>
        <v>2.3395237765168712E-3</v>
      </c>
      <c r="AG26">
        <f t="shared" si="20"/>
        <v>2.0106608089596801E-7</v>
      </c>
      <c r="AH26">
        <f t="shared" si="21"/>
        <v>3.5529157755162365E-9</v>
      </c>
      <c r="AI26">
        <f t="shared" si="22"/>
        <v>9.0079644404601183E-3</v>
      </c>
      <c r="AM26">
        <v>464</v>
      </c>
      <c r="AN26">
        <v>286.101</v>
      </c>
      <c r="AO26" s="2">
        <v>559.25099999999998</v>
      </c>
      <c r="AP26">
        <v>5.2944800000000001</v>
      </c>
      <c r="AQ26">
        <v>0.82838599851047978</v>
      </c>
      <c r="AR26">
        <f t="shared" si="23"/>
        <v>-1.3773563207600328E-3</v>
      </c>
      <c r="AS26">
        <f t="shared" si="24"/>
        <v>0.17161400148952022</v>
      </c>
      <c r="AT26">
        <f t="shared" si="25"/>
        <v>1.3773563207600328E-3</v>
      </c>
      <c r="AU26">
        <f t="shared" si="34"/>
        <v>0.89587436784776286</v>
      </c>
      <c r="AV26">
        <f t="shared" si="5"/>
        <v>-1.675874257901611E-3</v>
      </c>
      <c r="AW26">
        <f t="shared" si="6"/>
        <v>1.0559107490949826E-3</v>
      </c>
      <c r="AX26">
        <f t="shared" si="35"/>
        <v>6.5605980715715745E-2</v>
      </c>
      <c r="AY26">
        <f t="shared" si="26"/>
        <v>4.5546799958055316E-3</v>
      </c>
      <c r="AZ26">
        <f t="shared" si="27"/>
        <v>8.9112958795263225E-8</v>
      </c>
      <c r="BA26">
        <f t="shared" si="28"/>
        <v>1.0332725554307093E-7</v>
      </c>
      <c r="BB26">
        <f t="shared" si="29"/>
        <v>1.1237700468379361E-2</v>
      </c>
    </row>
    <row r="27" spans="1:54" x14ac:dyDescent="0.25">
      <c r="A27">
        <v>1410</v>
      </c>
      <c r="B27">
        <v>276.024</v>
      </c>
      <c r="C27">
        <f t="shared" si="0"/>
        <v>549.17399999999998</v>
      </c>
      <c r="D27">
        <v>9.7448499999999996</v>
      </c>
      <c r="E27">
        <f t="shared" si="7"/>
        <v>0.91434831154939611</v>
      </c>
      <c r="F27">
        <f t="shared" si="8"/>
        <v>-4.0939334841116421E-4</v>
      </c>
      <c r="G27">
        <f t="shared" si="1"/>
        <v>8.5651688450603891E-2</v>
      </c>
      <c r="H27">
        <f t="shared" si="9"/>
        <v>4.0939334841116421E-4</v>
      </c>
      <c r="I27">
        <f t="shared" si="30"/>
        <v>0.78679716956821055</v>
      </c>
      <c r="J27">
        <f t="shared" si="10"/>
        <v>-1.1149227026341275E-3</v>
      </c>
      <c r="K27">
        <f t="shared" si="11"/>
        <v>7.0247446105859313E-4</v>
      </c>
      <c r="L27">
        <f t="shared" si="31"/>
        <v>0.13452103240252633</v>
      </c>
      <c r="M27">
        <f t="shared" si="12"/>
        <v>1.6269293820704557E-2</v>
      </c>
      <c r="N27">
        <f t="shared" si="13"/>
        <v>4.9777166967027163E-7</v>
      </c>
      <c r="O27">
        <f t="shared" si="14"/>
        <v>8.5896538590654917E-8</v>
      </c>
      <c r="P27">
        <f t="shared" si="15"/>
        <v>2.3882127782912984E-3</v>
      </c>
      <c r="T27">
        <v>720</v>
      </c>
      <c r="U27">
        <v>287.62799999999999</v>
      </c>
      <c r="V27">
        <f t="shared" si="2"/>
        <v>560.77800000000002</v>
      </c>
      <c r="W27">
        <v>8.4237000000000002</v>
      </c>
      <c r="X27">
        <v>0.80362459116185392</v>
      </c>
      <c r="Y27">
        <f t="shared" si="16"/>
        <v>-9.5974612072706E-4</v>
      </c>
      <c r="Z27">
        <f t="shared" si="17"/>
        <v>0.19637540883814608</v>
      </c>
      <c r="AA27">
        <f t="shared" si="18"/>
        <v>9.5974612072706E-4</v>
      </c>
      <c r="AB27">
        <f t="shared" si="32"/>
        <v>0.84123152082156183</v>
      </c>
      <c r="AC27">
        <f t="shared" si="3"/>
        <v>-1.6398662788224773E-3</v>
      </c>
      <c r="AD27">
        <f t="shared" si="4"/>
        <v>1.0332233595228965E-3</v>
      </c>
      <c r="AE27">
        <f t="shared" si="33"/>
        <v>0.10003455986721058</v>
      </c>
      <c r="AF27">
        <f t="shared" si="19"/>
        <v>1.4142811584302185E-3</v>
      </c>
      <c r="AG27">
        <f t="shared" si="20"/>
        <v>4.625634294477354E-7</v>
      </c>
      <c r="AH27">
        <f t="shared" si="21"/>
        <v>5.3989046210603768E-9</v>
      </c>
      <c r="AI27">
        <f t="shared" si="22"/>
        <v>9.2815591804406052E-3</v>
      </c>
      <c r="AM27" s="5">
        <v>480</v>
      </c>
      <c r="AN27">
        <v>293.964</v>
      </c>
      <c r="AO27" s="2">
        <v>567.11400000000003</v>
      </c>
      <c r="AP27">
        <v>5.1536299999999997</v>
      </c>
      <c r="AQ27">
        <v>0.80634829737831926</v>
      </c>
      <c r="AR27">
        <f t="shared" si="23"/>
        <v>-1.437496479600453E-3</v>
      </c>
      <c r="AS27">
        <f t="shared" si="24"/>
        <v>0.19365170262168074</v>
      </c>
      <c r="AT27">
        <f t="shared" si="25"/>
        <v>1.437496479600453E-3</v>
      </c>
      <c r="AU27">
        <f t="shared" si="34"/>
        <v>0.8690603797213371</v>
      </c>
      <c r="AV27">
        <f t="shared" si="5"/>
        <v>-2.0053027084254212E-3</v>
      </c>
      <c r="AW27">
        <f t="shared" si="6"/>
        <v>1.2634722891841181E-3</v>
      </c>
      <c r="AX27">
        <f t="shared" si="35"/>
        <v>8.2500552701235463E-2</v>
      </c>
      <c r="AY27">
        <f t="shared" si="26"/>
        <v>3.9328052717974502E-3</v>
      </c>
      <c r="AZ27">
        <f t="shared" si="27"/>
        <v>3.2240391349243217E-7</v>
      </c>
      <c r="BA27">
        <f t="shared" si="28"/>
        <v>3.0284418850060782E-8</v>
      </c>
      <c r="BB27">
        <f t="shared" si="29"/>
        <v>1.2354578128637304E-2</v>
      </c>
    </row>
    <row r="28" spans="1:54" x14ac:dyDescent="0.25">
      <c r="A28">
        <v>1457</v>
      </c>
      <c r="B28">
        <v>283.85399999999998</v>
      </c>
      <c r="C28">
        <f t="shared" si="0"/>
        <v>557.00399999999991</v>
      </c>
      <c r="D28">
        <v>9.5397800000000004</v>
      </c>
      <c r="E28">
        <f t="shared" si="7"/>
        <v>0.89510682417407139</v>
      </c>
      <c r="F28">
        <f t="shared" si="8"/>
        <v>-4.3474710822402206E-4</v>
      </c>
      <c r="G28">
        <f t="shared" si="1"/>
        <v>0.10489317582592861</v>
      </c>
      <c r="H28">
        <f t="shared" si="9"/>
        <v>4.3474710822402206E-4</v>
      </c>
      <c r="I28">
        <f t="shared" si="30"/>
        <v>0.73439580254440662</v>
      </c>
      <c r="J28">
        <f t="shared" si="10"/>
        <v>-1.2924330742625524E-3</v>
      </c>
      <c r="K28">
        <f t="shared" si="11"/>
        <v>8.1431764296472817E-4</v>
      </c>
      <c r="L28">
        <f t="shared" si="31"/>
        <v>0.16753733207228022</v>
      </c>
      <c r="M28">
        <f t="shared" si="12"/>
        <v>2.5828032473250578E-2</v>
      </c>
      <c r="N28">
        <f t="shared" si="13"/>
        <v>7.3562521633944706E-7</v>
      </c>
      <c r="O28">
        <f t="shared" si="14"/>
        <v>1.4407379084334558E-7</v>
      </c>
      <c r="P28">
        <f t="shared" si="15"/>
        <v>3.9242903118173137E-3</v>
      </c>
      <c r="T28">
        <v>744</v>
      </c>
      <c r="U28">
        <v>295.53800000000001</v>
      </c>
      <c r="V28">
        <f t="shared" si="2"/>
        <v>568.68799999999999</v>
      </c>
      <c r="W28">
        <v>8.2363</v>
      </c>
      <c r="X28">
        <v>0.78059068426440448</v>
      </c>
      <c r="Y28">
        <f t="shared" si="16"/>
        <v>-9.9073724291233001E-4</v>
      </c>
      <c r="Z28">
        <f t="shared" si="17"/>
        <v>0.21940931573559552</v>
      </c>
      <c r="AA28">
        <f t="shared" si="18"/>
        <v>9.9073724291233001E-4</v>
      </c>
      <c r="AB28">
        <f t="shared" si="32"/>
        <v>0.80187473012982236</v>
      </c>
      <c r="AC28">
        <f t="shared" si="3"/>
        <v>-1.9283112775523796E-3</v>
      </c>
      <c r="AD28">
        <f t="shared" si="4"/>
        <v>1.214962635751742E-3</v>
      </c>
      <c r="AE28">
        <f t="shared" si="33"/>
        <v>0.12483192049576008</v>
      </c>
      <c r="AF28">
        <f t="shared" si="19"/>
        <v>4.5301060840121184E-4</v>
      </c>
      <c r="AG28">
        <f t="shared" si="20"/>
        <v>8.7904507043122086E-7</v>
      </c>
      <c r="AH28">
        <f t="shared" si="21"/>
        <v>5.027702679398865E-8</v>
      </c>
      <c r="AI28">
        <f t="shared" si="22"/>
        <v>8.9448836903520471E-3</v>
      </c>
      <c r="AM28">
        <v>496</v>
      </c>
      <c r="AN28">
        <v>301.82299999999998</v>
      </c>
      <c r="AO28" s="2">
        <v>574.97299999999996</v>
      </c>
      <c r="AP28">
        <v>5.0066300000000004</v>
      </c>
      <c r="AQ28">
        <v>0.78334835370471201</v>
      </c>
      <c r="AR28">
        <f t="shared" si="23"/>
        <v>-1.4843373512826788E-3</v>
      </c>
      <c r="AS28">
        <f t="shared" si="24"/>
        <v>0.21665164629528799</v>
      </c>
      <c r="AT28">
        <f t="shared" si="25"/>
        <v>1.4843373512826788E-3</v>
      </c>
      <c r="AU28">
        <f t="shared" si="34"/>
        <v>0.83697553638653033</v>
      </c>
      <c r="AV28">
        <f t="shared" si="5"/>
        <v>-2.3683251453552102E-3</v>
      </c>
      <c r="AW28">
        <f t="shared" si="6"/>
        <v>1.4922002450611777E-3</v>
      </c>
      <c r="AX28">
        <f t="shared" si="35"/>
        <v>0.10271610932818136</v>
      </c>
      <c r="AY28">
        <f t="shared" si="26"/>
        <v>2.8758747223891147E-3</v>
      </c>
      <c r="AZ28">
        <f t="shared" si="27"/>
        <v>7.8143442006922014E-7</v>
      </c>
      <c r="BA28">
        <f t="shared" si="28"/>
        <v>6.182509857195646E-11</v>
      </c>
      <c r="BB28">
        <f t="shared" si="29"/>
        <v>1.2981306583982923E-2</v>
      </c>
    </row>
    <row r="29" spans="1:54" x14ac:dyDescent="0.25">
      <c r="A29">
        <v>1504</v>
      </c>
      <c r="B29">
        <v>291.673</v>
      </c>
      <c r="C29">
        <f t="shared" si="0"/>
        <v>564.82299999999998</v>
      </c>
      <c r="D29">
        <v>9.3220100000000006</v>
      </c>
      <c r="E29">
        <f t="shared" si="7"/>
        <v>0.87467371008754236</v>
      </c>
      <c r="F29">
        <f t="shared" si="8"/>
        <v>-4.6788666829436558E-4</v>
      </c>
      <c r="G29">
        <f t="shared" si="1"/>
        <v>0.12532628991245764</v>
      </c>
      <c r="H29">
        <f t="shared" si="9"/>
        <v>4.6788666829436558E-4</v>
      </c>
      <c r="I29">
        <f t="shared" si="30"/>
        <v>0.67365144805406663</v>
      </c>
      <c r="J29">
        <f t="shared" si="10"/>
        <v>-1.4630982152011556E-3</v>
      </c>
      <c r="K29">
        <f t="shared" si="11"/>
        <v>9.2184788036960453E-4</v>
      </c>
      <c r="L29">
        <f t="shared" si="31"/>
        <v>0.20581026129162244</v>
      </c>
      <c r="M29">
        <f t="shared" si="12"/>
        <v>4.0409949833055375E-2</v>
      </c>
      <c r="N29">
        <f t="shared" si="13"/>
        <v>9.9044602309660586E-7</v>
      </c>
      <c r="O29">
        <f t="shared" si="14"/>
        <v>2.0608078206882008E-7</v>
      </c>
      <c r="P29">
        <f t="shared" si="15"/>
        <v>6.4776696489622183E-3</v>
      </c>
      <c r="T29">
        <v>768</v>
      </c>
      <c r="U29">
        <v>303.45800000000003</v>
      </c>
      <c r="V29">
        <f t="shared" si="2"/>
        <v>576.60799999999995</v>
      </c>
      <c r="W29">
        <v>8.0393899999999991</v>
      </c>
      <c r="X29">
        <v>0.75681299043450856</v>
      </c>
      <c r="Y29">
        <f t="shared" si="16"/>
        <v>-1.0497834862337417E-3</v>
      </c>
      <c r="Z29">
        <f t="shared" si="17"/>
        <v>0.24318700956549144</v>
      </c>
      <c r="AA29">
        <f t="shared" si="18"/>
        <v>1.0497834862337417E-3</v>
      </c>
      <c r="AB29">
        <f t="shared" si="32"/>
        <v>0.75559525946856521</v>
      </c>
      <c r="AC29">
        <f t="shared" si="3"/>
        <v>-2.229186970878021E-3</v>
      </c>
      <c r="AD29">
        <f t="shared" si="4"/>
        <v>1.4045340652465447E-3</v>
      </c>
      <c r="AE29">
        <f t="shared" si="33"/>
        <v>0.15399102375380189</v>
      </c>
      <c r="AF29">
        <f t="shared" si="19"/>
        <v>1.4828687054173322E-6</v>
      </c>
      <c r="AG29">
        <f t="shared" si="20"/>
        <v>1.3909925795910687E-6</v>
      </c>
      <c r="AH29">
        <f t="shared" si="21"/>
        <v>1.2584797330991899E-7</v>
      </c>
      <c r="AI29">
        <f t="shared" si="22"/>
        <v>7.9559238849191243E-3</v>
      </c>
      <c r="AM29">
        <v>512</v>
      </c>
      <c r="AN29">
        <v>309.67700000000002</v>
      </c>
      <c r="AO29" s="2">
        <v>582.827</v>
      </c>
      <c r="AP29">
        <v>4.8548400000000003</v>
      </c>
      <c r="AQ29">
        <v>0.75959895608418915</v>
      </c>
      <c r="AR29">
        <f t="shared" si="23"/>
        <v>-1.5576790084051509E-3</v>
      </c>
      <c r="AS29">
        <f t="shared" si="24"/>
        <v>0.24040104391581085</v>
      </c>
      <c r="AT29">
        <f t="shared" si="25"/>
        <v>1.5576790084051509E-3</v>
      </c>
      <c r="AU29">
        <f t="shared" si="34"/>
        <v>0.79908233406084694</v>
      </c>
      <c r="AV29">
        <f t="shared" si="5"/>
        <v>-2.7572440009145998E-3</v>
      </c>
      <c r="AW29">
        <f t="shared" si="6"/>
        <v>1.7372446439321747E-3</v>
      </c>
      <c r="AX29">
        <f t="shared" si="35"/>
        <v>0.1265913132491602</v>
      </c>
      <c r="AY29">
        <f t="shared" si="26"/>
        <v>1.5589371364476258E-3</v>
      </c>
      <c r="AZ29">
        <f t="shared" si="27"/>
        <v>1.4389561712541942E-6</v>
      </c>
      <c r="BA29">
        <f t="shared" si="28"/>
        <v>3.2243817462223959E-8</v>
      </c>
      <c r="BB29">
        <f t="shared" si="29"/>
        <v>1.2952654794415562E-2</v>
      </c>
    </row>
    <row r="30" spans="1:54" x14ac:dyDescent="0.25">
      <c r="A30">
        <v>1551</v>
      </c>
      <c r="B30">
        <v>299.49</v>
      </c>
      <c r="C30">
        <f t="shared" si="0"/>
        <v>572.64</v>
      </c>
      <c r="D30">
        <v>9.0876400000000004</v>
      </c>
      <c r="E30">
        <f t="shared" si="7"/>
        <v>0.85268303667770717</v>
      </c>
      <c r="F30">
        <f t="shared" si="8"/>
        <v>-5.1995171206753216E-4</v>
      </c>
      <c r="G30">
        <f t="shared" si="1"/>
        <v>0.14731696332229283</v>
      </c>
      <c r="H30">
        <f t="shared" si="9"/>
        <v>5.1995171206753216E-4</v>
      </c>
      <c r="I30">
        <f t="shared" si="30"/>
        <v>0.60488583193961232</v>
      </c>
      <c r="J30">
        <f t="shared" si="10"/>
        <v>-1.611961500402166E-3</v>
      </c>
      <c r="K30">
        <f t="shared" si="11"/>
        <v>1.015641518077337E-3</v>
      </c>
      <c r="L30">
        <f t="shared" si="31"/>
        <v>0.24913711166899385</v>
      </c>
      <c r="M30">
        <f t="shared" si="12"/>
        <v>6.1403454676013297E-2</v>
      </c>
      <c r="N30">
        <f t="shared" si="13"/>
        <v>1.1924853778186516E-6</v>
      </c>
      <c r="O30">
        <f t="shared" si="14"/>
        <v>2.4570838378203789E-7</v>
      </c>
      <c r="P30">
        <f t="shared" si="15"/>
        <v>1.0367342609344203E-2</v>
      </c>
      <c r="T30">
        <v>792</v>
      </c>
      <c r="U30">
        <v>311.36200000000002</v>
      </c>
      <c r="V30">
        <f t="shared" si="2"/>
        <v>584.51199999999994</v>
      </c>
      <c r="W30">
        <v>7.8279500000000004</v>
      </c>
      <c r="X30">
        <v>0.73161818676489876</v>
      </c>
      <c r="Y30">
        <f t="shared" si="16"/>
        <v>-1.1264457358499448E-3</v>
      </c>
      <c r="Z30">
        <f t="shared" si="17"/>
        <v>0.26838181323510124</v>
      </c>
      <c r="AA30">
        <f t="shared" si="18"/>
        <v>1.1264457358499448E-3</v>
      </c>
      <c r="AB30">
        <f t="shared" si="32"/>
        <v>0.70209477216749272</v>
      </c>
      <c r="AC30">
        <f t="shared" si="3"/>
        <v>-2.5261638224102611E-3</v>
      </c>
      <c r="AD30">
        <f t="shared" si="4"/>
        <v>1.5916489685793981E-3</v>
      </c>
      <c r="AE30">
        <f t="shared" si="33"/>
        <v>0.18769984131971895</v>
      </c>
      <c r="AF30">
        <f t="shared" si="19"/>
        <v>8.7163200949032802E-4</v>
      </c>
      <c r="AG30">
        <f t="shared" si="20"/>
        <v>1.959210721844073E-6</v>
      </c>
      <c r="AH30">
        <f t="shared" si="21"/>
        <v>2.164140477419339E-7</v>
      </c>
      <c r="AI30">
        <f t="shared" si="22"/>
        <v>6.5095805921545364E-3</v>
      </c>
      <c r="AM30">
        <v>528</v>
      </c>
      <c r="AN30">
        <v>317.50799999999998</v>
      </c>
      <c r="AO30" s="2">
        <v>590.6579999999999</v>
      </c>
      <c r="AP30">
        <v>4.6955499999999999</v>
      </c>
      <c r="AQ30">
        <v>0.73467609194970673</v>
      </c>
      <c r="AR30">
        <f t="shared" si="23"/>
        <v>-1.6616285837667347E-3</v>
      </c>
      <c r="AS30">
        <f t="shared" si="24"/>
        <v>0.26532390805029327</v>
      </c>
      <c r="AT30">
        <f t="shared" si="25"/>
        <v>1.6616285837667347E-3</v>
      </c>
      <c r="AU30">
        <f t="shared" si="34"/>
        <v>0.75496643004621333</v>
      </c>
      <c r="AV30">
        <f t="shared" si="5"/>
        <v>-3.1581515057170725E-3</v>
      </c>
      <c r="AW30">
        <f t="shared" si="6"/>
        <v>1.989842678491061E-3</v>
      </c>
      <c r="AX30">
        <f t="shared" si="35"/>
        <v>0.15438722755207501</v>
      </c>
      <c r="AY30">
        <f t="shared" si="26"/>
        <v>4.1169782007054705E-4</v>
      </c>
      <c r="AZ30">
        <f t="shared" si="27"/>
        <v>2.239580855922777E-6</v>
      </c>
      <c r="BA30">
        <f t="shared" si="28"/>
        <v>1.0772449197570906E-7</v>
      </c>
      <c r="BB30">
        <f t="shared" si="29"/>
        <v>1.2306947079963758E-2</v>
      </c>
    </row>
    <row r="31" spans="1:54" x14ac:dyDescent="0.25">
      <c r="A31">
        <v>1598</v>
      </c>
      <c r="B31">
        <v>307.28800000000001</v>
      </c>
      <c r="C31">
        <f t="shared" si="0"/>
        <v>580.43799999999999</v>
      </c>
      <c r="D31">
        <v>8.8271899999999999</v>
      </c>
      <c r="E31">
        <f t="shared" si="7"/>
        <v>0.82824530621053316</v>
      </c>
      <c r="F31">
        <f t="shared" si="8"/>
        <v>-5.9142136571321358E-4</v>
      </c>
      <c r="G31">
        <f t="shared" si="1"/>
        <v>0.17175469378946684</v>
      </c>
      <c r="H31">
        <f t="shared" si="9"/>
        <v>5.9142136571321358E-4</v>
      </c>
      <c r="I31">
        <f t="shared" si="30"/>
        <v>0.52912364142071056</v>
      </c>
      <c r="J31">
        <f t="shared" si="10"/>
        <v>-1.7198130610391743E-3</v>
      </c>
      <c r="K31">
        <f t="shared" si="11"/>
        <v>1.0835950782244327E-3</v>
      </c>
      <c r="L31">
        <f t="shared" si="31"/>
        <v>0.29687226301862868</v>
      </c>
      <c r="M31">
        <f t="shared" si="12"/>
        <v>8.9473770346635007E-2</v>
      </c>
      <c r="N31">
        <f t="shared" si="13"/>
        <v>1.2732678180805957E-6</v>
      </c>
      <c r="O31">
        <f t="shared" si="14"/>
        <v>2.4223496328707616E-7</v>
      </c>
      <c r="P31">
        <f t="shared" si="15"/>
        <v>1.5654406129814107E-2</v>
      </c>
      <c r="T31">
        <v>816</v>
      </c>
      <c r="U31">
        <v>319.25299999999999</v>
      </c>
      <c r="V31">
        <f t="shared" si="2"/>
        <v>592.40300000000002</v>
      </c>
      <c r="W31">
        <v>7.5931199999999999</v>
      </c>
      <c r="X31">
        <v>0.70458348910450008</v>
      </c>
      <c r="Y31">
        <f t="shared" si="16"/>
        <v>-1.2439673333998851E-3</v>
      </c>
      <c r="Z31">
        <f t="shared" si="17"/>
        <v>0.29541651089549992</v>
      </c>
      <c r="AA31">
        <f t="shared" si="18"/>
        <v>1.2439673333998851E-3</v>
      </c>
      <c r="AB31">
        <f t="shared" si="32"/>
        <v>0.64146684042964641</v>
      </c>
      <c r="AC31">
        <f t="shared" si="3"/>
        <v>-2.7990582190034973E-3</v>
      </c>
      <c r="AD31">
        <f t="shared" si="4"/>
        <v>1.763590345071085E-3</v>
      </c>
      <c r="AE31">
        <f t="shared" si="33"/>
        <v>0.22589941656562451</v>
      </c>
      <c r="AF31">
        <f t="shared" si="19"/>
        <v>3.9837113399449073E-3</v>
      </c>
      <c r="AG31">
        <f t="shared" si="20"/>
        <v>2.4183076624874271E-6</v>
      </c>
      <c r="AH31">
        <f t="shared" si="21"/>
        <v>2.7000807425824793E-7</v>
      </c>
      <c r="AI31">
        <f t="shared" si="22"/>
        <v>4.8326264040687954E-3</v>
      </c>
      <c r="AM31">
        <v>544</v>
      </c>
      <c r="AN31" s="3">
        <v>325.34500000000003</v>
      </c>
      <c r="AO31" s="2">
        <v>598.495</v>
      </c>
      <c r="AP31" s="3">
        <v>4.5256299999999996</v>
      </c>
      <c r="AQ31">
        <v>0.70809003460943898</v>
      </c>
      <c r="AR31">
        <f t="shared" si="23"/>
        <v>-1.8095831534017948E-3</v>
      </c>
      <c r="AS31">
        <f t="shared" si="24"/>
        <v>0.29190996539056102</v>
      </c>
      <c r="AT31">
        <f t="shared" si="25"/>
        <v>1.8095831534017948E-3</v>
      </c>
      <c r="AU31">
        <f t="shared" si="34"/>
        <v>0.70443600595474021</v>
      </c>
      <c r="AV31">
        <f t="shared" si="5"/>
        <v>-3.5550177674654078E-3</v>
      </c>
      <c r="AW31">
        <f t="shared" si="6"/>
        <v>2.2398944647497245E-3</v>
      </c>
      <c r="AX31">
        <f t="shared" si="35"/>
        <v>0.18622471040793198</v>
      </c>
      <c r="AY31">
        <f t="shared" si="26"/>
        <v>1.3351925409359711E-5</v>
      </c>
      <c r="AZ31">
        <f t="shared" si="27"/>
        <v>3.0465419919713938E-6</v>
      </c>
      <c r="BA31">
        <f t="shared" si="28"/>
        <v>1.8516782467397488E-7</v>
      </c>
      <c r="BB31">
        <f t="shared" si="29"/>
        <v>1.1169373120743316E-2</v>
      </c>
    </row>
    <row r="32" spans="1:54" x14ac:dyDescent="0.25">
      <c r="A32">
        <v>1645</v>
      </c>
      <c r="B32">
        <v>315.09800000000001</v>
      </c>
      <c r="C32">
        <f t="shared" si="0"/>
        <v>588.24800000000005</v>
      </c>
      <c r="D32">
        <v>8.5309399999999993</v>
      </c>
      <c r="E32">
        <f t="shared" si="7"/>
        <v>0.80044850202201212</v>
      </c>
      <c r="F32">
        <f t="shared" si="8"/>
        <v>-6.8211595691776807E-4</v>
      </c>
      <c r="G32">
        <f t="shared" si="1"/>
        <v>0.19955149797798788</v>
      </c>
      <c r="H32">
        <f t="shared" si="9"/>
        <v>6.8211595691776807E-4</v>
      </c>
      <c r="I32">
        <f t="shared" si="30"/>
        <v>0.44829242755186938</v>
      </c>
      <c r="J32">
        <f t="shared" si="10"/>
        <v>-1.7683540194461211E-3</v>
      </c>
      <c r="K32">
        <f t="shared" si="11"/>
        <v>1.1141790671553471E-3</v>
      </c>
      <c r="L32">
        <f t="shared" si="31"/>
        <v>0.34780123169517702</v>
      </c>
      <c r="M32">
        <f t="shared" si="12"/>
        <v>0.12401390078622072</v>
      </c>
      <c r="N32">
        <f t="shared" si="13"/>
        <v>1.17991312848535E-6</v>
      </c>
      <c r="O32">
        <f t="shared" si="14"/>
        <v>1.8667853122817039E-7</v>
      </c>
      <c r="P32">
        <f t="shared" si="15"/>
        <v>2.1977983547217486E-2</v>
      </c>
      <c r="T32">
        <v>840</v>
      </c>
      <c r="U32">
        <v>327.15199999999999</v>
      </c>
      <c r="V32">
        <f t="shared" si="2"/>
        <v>600.30199999999991</v>
      </c>
      <c r="W32">
        <v>7.32524</v>
      </c>
      <c r="X32">
        <v>0.67472827310290284</v>
      </c>
      <c r="Y32">
        <f t="shared" si="16"/>
        <v>-1.4018589453753717E-3</v>
      </c>
      <c r="Z32">
        <f t="shared" si="17"/>
        <v>0.32527172689709716</v>
      </c>
      <c r="AA32">
        <f t="shared" si="18"/>
        <v>1.4018589453753717E-3</v>
      </c>
      <c r="AB32">
        <f t="shared" si="32"/>
        <v>0.57428944317356245</v>
      </c>
      <c r="AC32">
        <f t="shared" si="3"/>
        <v>-3.0242640562163511E-3</v>
      </c>
      <c r="AD32">
        <f t="shared" si="4"/>
        <v>1.9054847999508539E-3</v>
      </c>
      <c r="AE32">
        <f t="shared" si="33"/>
        <v>0.26822558484733056</v>
      </c>
      <c r="AF32">
        <f t="shared" si="19"/>
        <v>1.0087958557574963E-2</v>
      </c>
      <c r="AG32">
        <f t="shared" si="20"/>
        <v>2.6321983436829305E-6</v>
      </c>
      <c r="AH32">
        <f t="shared" si="21"/>
        <v>2.5363900139688471E-7</v>
      </c>
      <c r="AI32">
        <f t="shared" si="22"/>
        <v>3.2542623227621494E-3</v>
      </c>
      <c r="AM32">
        <v>560</v>
      </c>
      <c r="AN32">
        <v>333.16300000000001</v>
      </c>
      <c r="AO32" s="2">
        <v>606.31299999999999</v>
      </c>
      <c r="AP32">
        <v>4.3405800000000001</v>
      </c>
      <c r="AQ32">
        <v>0.67913670415501026</v>
      </c>
      <c r="AR32">
        <f t="shared" si="23"/>
        <v>-2.064616542435678E-3</v>
      </c>
      <c r="AS32">
        <f t="shared" si="24"/>
        <v>0.32086329584498974</v>
      </c>
      <c r="AT32">
        <f t="shared" si="25"/>
        <v>2.064616542435678E-3</v>
      </c>
      <c r="AU32">
        <f t="shared" si="34"/>
        <v>0.64755572167529363</v>
      </c>
      <c r="AV32">
        <f t="shared" si="5"/>
        <v>-3.9217112287478371E-3</v>
      </c>
      <c r="AW32">
        <f t="shared" si="6"/>
        <v>2.4709354068522516E-3</v>
      </c>
      <c r="AX32">
        <f t="shared" si="35"/>
        <v>0.22206302184392757</v>
      </c>
      <c r="AY32">
        <f t="shared" si="26"/>
        <v>9.9735845438416902E-4</v>
      </c>
      <c r="AZ32">
        <f t="shared" si="27"/>
        <v>3.4488006739288569E-6</v>
      </c>
      <c r="BA32">
        <f t="shared" si="28"/>
        <v>1.6509501958077394E-7</v>
      </c>
      <c r="BB32">
        <f t="shared" si="29"/>
        <v>9.7614941426849618E-3</v>
      </c>
    </row>
    <row r="33" spans="1:54" x14ac:dyDescent="0.25">
      <c r="A33">
        <v>1692</v>
      </c>
      <c r="B33">
        <v>322.89</v>
      </c>
      <c r="C33">
        <f t="shared" si="0"/>
        <v>596.04</v>
      </c>
      <c r="D33">
        <v>8.1892600000000009</v>
      </c>
      <c r="E33">
        <f t="shared" si="7"/>
        <v>0.76838905204687702</v>
      </c>
      <c r="F33">
        <f t="shared" si="8"/>
        <v>-7.6638227201230669E-4</v>
      </c>
      <c r="G33">
        <f t="shared" si="1"/>
        <v>0.23161094795312298</v>
      </c>
      <c r="H33">
        <f t="shared" si="9"/>
        <v>7.6638227201230669E-4</v>
      </c>
      <c r="I33">
        <f t="shared" si="30"/>
        <v>0.36517978863790168</v>
      </c>
      <c r="J33">
        <f t="shared" si="10"/>
        <v>-1.7386356334772313E-3</v>
      </c>
      <c r="K33">
        <f t="shared" si="11"/>
        <v>1.0954545339498577E-3</v>
      </c>
      <c r="L33">
        <f t="shared" si="31"/>
        <v>0.40016764785147835</v>
      </c>
      <c r="M33">
        <f t="shared" si="12"/>
        <v>0.16257771009880845</v>
      </c>
      <c r="N33">
        <f t="shared" si="13"/>
        <v>9.4527659887984531E-7</v>
      </c>
      <c r="O33">
        <f t="shared" si="14"/>
        <v>1.0828855357669617E-7</v>
      </c>
      <c r="P33">
        <f t="shared" si="15"/>
        <v>2.8411361080624233E-2</v>
      </c>
      <c r="T33">
        <v>864</v>
      </c>
      <c r="U33">
        <v>335.03300000000002</v>
      </c>
      <c r="V33">
        <f t="shared" si="2"/>
        <v>608.18299999999999</v>
      </c>
      <c r="W33">
        <v>7.0185000000000004</v>
      </c>
      <c r="X33">
        <v>0.64108365841389392</v>
      </c>
      <c r="Y33">
        <f t="shared" si="16"/>
        <v>-1.6398381415243847E-3</v>
      </c>
      <c r="Z33">
        <f t="shared" si="17"/>
        <v>0.35891634158610608</v>
      </c>
      <c r="AA33">
        <f t="shared" si="18"/>
        <v>1.6398381415243847E-3</v>
      </c>
      <c r="AB33">
        <f t="shared" si="32"/>
        <v>0.50170710582437006</v>
      </c>
      <c r="AC33">
        <f t="shared" si="3"/>
        <v>-3.171688391903476E-3</v>
      </c>
      <c r="AD33">
        <f t="shared" si="4"/>
        <v>1.9983718050446226E-3</v>
      </c>
      <c r="AE33">
        <f t="shared" si="33"/>
        <v>0.31395722004615106</v>
      </c>
      <c r="AF33">
        <f t="shared" si="19"/>
        <v>1.942582341174031E-2</v>
      </c>
      <c r="AG33">
        <f t="shared" si="20"/>
        <v>2.3465651895864847E-6</v>
      </c>
      <c r="AH33">
        <f t="shared" si="21"/>
        <v>1.2854638787724322E-7</v>
      </c>
      <c r="AI33">
        <f t="shared" si="22"/>
        <v>2.0213226096444472E-3</v>
      </c>
      <c r="AM33">
        <v>576</v>
      </c>
      <c r="AN33">
        <v>340.98599999999999</v>
      </c>
      <c r="AO33" s="2">
        <v>614.13599999999997</v>
      </c>
      <c r="AP33">
        <v>4.1294500000000003</v>
      </c>
      <c r="AQ33">
        <v>0.64610283947603941</v>
      </c>
      <c r="AR33">
        <f t="shared" si="23"/>
        <v>-2.4617371685348305E-3</v>
      </c>
      <c r="AS33">
        <f t="shared" si="24"/>
        <v>0.35389716052396059</v>
      </c>
      <c r="AT33">
        <f t="shared" si="25"/>
        <v>2.4617371685348305E-3</v>
      </c>
      <c r="AU33">
        <f t="shared" si="34"/>
        <v>0.58480834201532828</v>
      </c>
      <c r="AV33">
        <f t="shared" si="5"/>
        <v>-4.2309956552559298E-3</v>
      </c>
      <c r="AW33">
        <f t="shared" si="6"/>
        <v>2.6658048900117365E-3</v>
      </c>
      <c r="AX33">
        <f t="shared" si="35"/>
        <v>0.26159798835356357</v>
      </c>
      <c r="AY33">
        <f t="shared" si="26"/>
        <v>3.7570154189611243E-3</v>
      </c>
      <c r="AZ33">
        <f t="shared" si="27"/>
        <v>3.1302755928346344E-6</v>
      </c>
      <c r="BA33">
        <f t="shared" si="28"/>
        <v>4.1643634948776104E-8</v>
      </c>
      <c r="BB33">
        <f t="shared" si="29"/>
        <v>8.5191371833405905E-3</v>
      </c>
    </row>
    <row r="34" spans="1:54" x14ac:dyDescent="0.25">
      <c r="A34">
        <v>1739</v>
      </c>
      <c r="B34">
        <v>330.67099999999999</v>
      </c>
      <c r="C34">
        <f t="shared" si="0"/>
        <v>603.82099999999991</v>
      </c>
      <c r="D34">
        <v>7.8053699999999999</v>
      </c>
      <c r="E34">
        <f t="shared" si="7"/>
        <v>0.7323690852622986</v>
      </c>
      <c r="F34">
        <f t="shared" si="8"/>
        <v>-8.2309883234956132E-4</v>
      </c>
      <c r="G34">
        <f t="shared" si="1"/>
        <v>0.2676309147377014</v>
      </c>
      <c r="H34">
        <f t="shared" si="9"/>
        <v>8.2309883234956132E-4</v>
      </c>
      <c r="I34">
        <f t="shared" si="30"/>
        <v>0.28346391386447178</v>
      </c>
      <c r="J34">
        <f t="shared" si="10"/>
        <v>-1.6205944629549386E-3</v>
      </c>
      <c r="K34">
        <f t="shared" si="11"/>
        <v>1.0210808509586841E-3</v>
      </c>
      <c r="L34">
        <f t="shared" si="31"/>
        <v>0.45165401094712165</v>
      </c>
      <c r="M34">
        <f t="shared" si="12"/>
        <v>0.20151585290771226</v>
      </c>
      <c r="N34">
        <f t="shared" si="13"/>
        <v>6.3599928083466845E-7</v>
      </c>
      <c r="O34">
        <f t="shared" si="14"/>
        <v>3.9196879692543046E-8</v>
      </c>
      <c r="P34">
        <f t="shared" si="15"/>
        <v>3.3864499938501547E-2</v>
      </c>
      <c r="T34">
        <v>888</v>
      </c>
      <c r="U34">
        <v>342.91399999999999</v>
      </c>
      <c r="V34">
        <f t="shared" si="2"/>
        <v>616.06399999999996</v>
      </c>
      <c r="W34">
        <v>6.6776</v>
      </c>
      <c r="X34">
        <v>0.60172754301730869</v>
      </c>
      <c r="Y34">
        <f t="shared" si="16"/>
        <v>-1.8862175628972984E-3</v>
      </c>
      <c r="Z34">
        <f t="shared" si="17"/>
        <v>0.39827245698269131</v>
      </c>
      <c r="AA34">
        <f t="shared" si="18"/>
        <v>1.8862175628972984E-3</v>
      </c>
      <c r="AB34">
        <f t="shared" si="32"/>
        <v>0.42558658441868663</v>
      </c>
      <c r="AC34">
        <f t="shared" si="3"/>
        <v>-3.2147660276683789E-3</v>
      </c>
      <c r="AD34">
        <f t="shared" si="4"/>
        <v>2.0255135422216786E-3</v>
      </c>
      <c r="AE34">
        <f t="shared" si="33"/>
        <v>0.361918143367222</v>
      </c>
      <c r="AF34">
        <f t="shared" si="19"/>
        <v>3.1025637296041488E-2</v>
      </c>
      <c r="AG34">
        <f t="shared" si="20"/>
        <v>1.765041023245595E-6</v>
      </c>
      <c r="AH34">
        <f t="shared" si="21"/>
        <v>1.9403369855938175E-8</v>
      </c>
      <c r="AI34">
        <f t="shared" si="22"/>
        <v>1.3216361184518975E-3</v>
      </c>
      <c r="AM34">
        <v>592</v>
      </c>
      <c r="AN34" s="3">
        <v>348.80599999999998</v>
      </c>
      <c r="AO34" s="2">
        <v>621.9559999999999</v>
      </c>
      <c r="AP34" s="3">
        <v>3.87771</v>
      </c>
      <c r="AQ34">
        <v>0.60671504477948213</v>
      </c>
      <c r="AR34">
        <f t="shared" si="23"/>
        <v>-2.8755796924578927E-3</v>
      </c>
      <c r="AS34">
        <f t="shared" si="24"/>
        <v>0.39328495522051787</v>
      </c>
      <c r="AT34">
        <f t="shared" si="25"/>
        <v>2.8755796924578927E-3</v>
      </c>
      <c r="AU34">
        <f t="shared" si="34"/>
        <v>0.51711241153123344</v>
      </c>
      <c r="AV34">
        <f t="shared" si="5"/>
        <v>-4.4491107373167338E-3</v>
      </c>
      <c r="AW34">
        <f t="shared" si="6"/>
        <v>2.8032317038683518E-3</v>
      </c>
      <c r="AX34">
        <f t="shared" si="35"/>
        <v>0.30425086659375133</v>
      </c>
      <c r="AY34">
        <f t="shared" si="26"/>
        <v>8.0286318850201609E-3</v>
      </c>
      <c r="AZ34">
        <f t="shared" si="27"/>
        <v>2.4759999491345561E-6</v>
      </c>
      <c r="BA34">
        <f t="shared" si="28"/>
        <v>5.2342314529523417E-9</v>
      </c>
      <c r="BB34">
        <f t="shared" si="29"/>
        <v>7.9270689375989193E-3</v>
      </c>
    </row>
    <row r="35" spans="1:54" x14ac:dyDescent="0.25">
      <c r="A35">
        <v>1786</v>
      </c>
      <c r="B35">
        <v>338.45499999999998</v>
      </c>
      <c r="C35">
        <f t="shared" si="0"/>
        <v>611.60500000000002</v>
      </c>
      <c r="D35">
        <v>7.3930699999999998</v>
      </c>
      <c r="E35">
        <f t="shared" si="7"/>
        <v>0.69368344014186922</v>
      </c>
      <c r="F35">
        <f t="shared" si="8"/>
        <v>-8.97303497880566E-4</v>
      </c>
      <c r="G35">
        <f t="shared" si="1"/>
        <v>0.30631655985813078</v>
      </c>
      <c r="H35">
        <f t="shared" si="9"/>
        <v>8.97303497880566E-4</v>
      </c>
      <c r="I35">
        <f t="shared" si="30"/>
        <v>0.20729597410558967</v>
      </c>
      <c r="J35">
        <f t="shared" si="10"/>
        <v>-1.4166071930129659E-3</v>
      </c>
      <c r="K35">
        <f t="shared" si="11"/>
        <v>8.9255548576812078E-4</v>
      </c>
      <c r="L35">
        <f t="shared" si="31"/>
        <v>0.49964481094217983</v>
      </c>
      <c r="M35">
        <f t="shared" si="12"/>
        <v>0.23657276711719302</v>
      </c>
      <c r="N35">
        <f t="shared" si="13"/>
        <v>2.6967632777816454E-7</v>
      </c>
      <c r="O35">
        <f t="shared" si="14"/>
        <v>2.2543619019926505E-11</v>
      </c>
      <c r="P35">
        <f t="shared" si="15"/>
        <v>3.7375812667217116E-2</v>
      </c>
      <c r="T35">
        <v>912</v>
      </c>
      <c r="U35" s="3">
        <v>350.791</v>
      </c>
      <c r="V35">
        <f t="shared" si="2"/>
        <v>623.94100000000003</v>
      </c>
      <c r="W35" s="3">
        <v>6.3137499999999998</v>
      </c>
      <c r="X35">
        <v>0.55645832150777352</v>
      </c>
      <c r="Y35">
        <f t="shared" si="16"/>
        <v>-2.1008718618226591E-3</v>
      </c>
      <c r="Z35">
        <f t="shared" si="17"/>
        <v>0.44354167849222648</v>
      </c>
      <c r="AA35">
        <f t="shared" si="18"/>
        <v>2.1008718618226591E-3</v>
      </c>
      <c r="AB35">
        <f t="shared" si="32"/>
        <v>0.34843219975464557</v>
      </c>
      <c r="AC35">
        <f t="shared" si="3"/>
        <v>-3.1304722496280752E-3</v>
      </c>
      <c r="AD35">
        <f t="shared" si="4"/>
        <v>1.9724029309124329E-3</v>
      </c>
      <c r="AE35">
        <f t="shared" si="33"/>
        <v>0.4105304683805423</v>
      </c>
      <c r="AF35">
        <f t="shared" si="19"/>
        <v>4.3274867331647218E-2</v>
      </c>
      <c r="AG35">
        <f t="shared" si="20"/>
        <v>1.0600769585690633E-6</v>
      </c>
      <c r="AH35">
        <f t="shared" si="21"/>
        <v>1.6504266209216459E-8</v>
      </c>
      <c r="AI35">
        <f t="shared" si="22"/>
        <v>1.0897399930377596E-3</v>
      </c>
      <c r="AM35">
        <v>608</v>
      </c>
      <c r="AN35" s="4">
        <v>356.58600000000001</v>
      </c>
      <c r="AO35" s="2">
        <v>629.73599999999999</v>
      </c>
      <c r="AP35" s="4">
        <v>3.58365</v>
      </c>
      <c r="AQ35">
        <v>0.56070576970015584</v>
      </c>
      <c r="AR35">
        <f t="shared" si="23"/>
        <v>-3.1635679327588068E-3</v>
      </c>
      <c r="AS35">
        <f t="shared" si="24"/>
        <v>0.43929423029984416</v>
      </c>
      <c r="AT35">
        <f t="shared" si="25"/>
        <v>3.1635679327588068E-3</v>
      </c>
      <c r="AU35">
        <f t="shared" si="34"/>
        <v>0.44592663973416569</v>
      </c>
      <c r="AV35">
        <f t="shared" si="5"/>
        <v>-4.5391145241584288E-3</v>
      </c>
      <c r="AW35">
        <f t="shared" si="6"/>
        <v>2.8599399953987644E-3</v>
      </c>
      <c r="AX35">
        <f t="shared" si="35"/>
        <v>0.34910257385564497</v>
      </c>
      <c r="AY35">
        <f t="shared" si="26"/>
        <v>1.3174248675749659E-2</v>
      </c>
      <c r="AZ35">
        <f t="shared" si="27"/>
        <v>1.8921284251111188E-6</v>
      </c>
      <c r="BA35">
        <f t="shared" si="28"/>
        <v>9.2189924345513801E-8</v>
      </c>
      <c r="BB35">
        <f t="shared" si="29"/>
        <v>8.1345348921484564E-3</v>
      </c>
    </row>
    <row r="36" spans="1:54" x14ac:dyDescent="0.25">
      <c r="A36">
        <v>1833</v>
      </c>
      <c r="B36" s="3">
        <v>346.22699999999998</v>
      </c>
      <c r="C36">
        <f t="shared" si="0"/>
        <v>619.37699999999995</v>
      </c>
      <c r="D36" s="3">
        <v>6.9436</v>
      </c>
      <c r="E36">
        <f t="shared" si="7"/>
        <v>0.65151017574148262</v>
      </c>
      <c r="F36">
        <f t="shared" si="8"/>
        <v>-1.0981971081142189E-3</v>
      </c>
      <c r="G36">
        <f t="shared" si="1"/>
        <v>0.34848982425851738</v>
      </c>
      <c r="H36">
        <f t="shared" si="9"/>
        <v>1.0981971081142189E-3</v>
      </c>
      <c r="I36">
        <f t="shared" si="30"/>
        <v>0.14071543603398029</v>
      </c>
      <c r="J36">
        <f t="shared" si="10"/>
        <v>-1.1439837807601988E-3</v>
      </c>
      <c r="K36">
        <f t="shared" si="11"/>
        <v>7.2078484719223426E-4</v>
      </c>
      <c r="L36">
        <f t="shared" si="31"/>
        <v>0.54159491877328148</v>
      </c>
      <c r="M36">
        <f t="shared" si="12"/>
        <v>0.26091126611285503</v>
      </c>
      <c r="N36">
        <f t="shared" si="13"/>
        <v>2.0964193919901193E-9</v>
      </c>
      <c r="O36">
        <f t="shared" si="14"/>
        <v>1.4244001469424424E-7</v>
      </c>
      <c r="P36">
        <f t="shared" si="15"/>
        <v>3.7289577527555975E-2</v>
      </c>
      <c r="T36">
        <v>936</v>
      </c>
      <c r="U36">
        <v>358.63499999999999</v>
      </c>
      <c r="V36">
        <f t="shared" si="2"/>
        <v>631.78499999999997</v>
      </c>
      <c r="W36">
        <v>5.9084300000000001</v>
      </c>
      <c r="X36">
        <v>0.50603739682402971</v>
      </c>
      <c r="Y36">
        <f t="shared" si="16"/>
        <v>-1.8576731082529663E-3</v>
      </c>
      <c r="Z36">
        <f t="shared" si="17"/>
        <v>0.49396260317597029</v>
      </c>
      <c r="AA36">
        <f t="shared" si="18"/>
        <v>1.8576731082529663E-3</v>
      </c>
      <c r="AB36">
        <f t="shared" si="32"/>
        <v>0.27330086576357177</v>
      </c>
      <c r="AC36">
        <f t="shared" si="3"/>
        <v>-2.9058989424492637E-3</v>
      </c>
      <c r="AD36">
        <f t="shared" si="4"/>
        <v>1.8309070114591261E-3</v>
      </c>
      <c r="AE36">
        <f t="shared" si="33"/>
        <v>0.4578681387224407</v>
      </c>
      <c r="AF36">
        <f t="shared" si="19"/>
        <v>5.4166292890055506E-2</v>
      </c>
      <c r="AG36">
        <f t="shared" si="20"/>
        <v>1.0987773994765236E-6</v>
      </c>
      <c r="AH36">
        <f t="shared" si="21"/>
        <v>7.164239375772228E-10</v>
      </c>
      <c r="AI36">
        <f t="shared" si="22"/>
        <v>1.3028103641871116E-3</v>
      </c>
      <c r="AM36">
        <v>624</v>
      </c>
      <c r="AN36">
        <v>364.375</v>
      </c>
      <c r="AO36" s="2">
        <v>637.52499999999998</v>
      </c>
      <c r="AP36">
        <v>3.2601399999999998</v>
      </c>
      <c r="AQ36">
        <v>0.51008868277601493</v>
      </c>
      <c r="AR36">
        <f t="shared" si="23"/>
        <v>-2.7402398878478944E-3</v>
      </c>
      <c r="AS36">
        <f t="shared" si="24"/>
        <v>0.48991131722398507</v>
      </c>
      <c r="AT36">
        <f t="shared" si="25"/>
        <v>2.7402398878478978E-3</v>
      </c>
      <c r="AU36">
        <f t="shared" si="34"/>
        <v>0.37330080734763083</v>
      </c>
      <c r="AV36">
        <f t="shared" si="5"/>
        <v>-4.478012675828329E-3</v>
      </c>
      <c r="AW36">
        <f t="shared" si="6"/>
        <v>2.8214418216025352E-3</v>
      </c>
      <c r="AX36">
        <f t="shared" si="35"/>
        <v>0.39486161378202522</v>
      </c>
      <c r="AY36">
        <f t="shared" si="26"/>
        <v>1.8710922864211128E-2</v>
      </c>
      <c r="AZ36">
        <f t="shared" si="27"/>
        <v>3.0198542626452926E-6</v>
      </c>
      <c r="BA36">
        <f t="shared" si="28"/>
        <v>6.5937540454925112E-9</v>
      </c>
      <c r="BB36">
        <f t="shared" si="29"/>
        <v>9.0344461244045125E-3</v>
      </c>
    </row>
    <row r="37" spans="1:54" x14ac:dyDescent="0.25">
      <c r="A37">
        <v>1880</v>
      </c>
      <c r="B37" s="4">
        <v>353.94799999999998</v>
      </c>
      <c r="C37">
        <f t="shared" si="0"/>
        <v>627.09799999999996</v>
      </c>
      <c r="D37" s="4">
        <v>6.3935000000000004</v>
      </c>
      <c r="E37">
        <f t="shared" si="7"/>
        <v>0.59989491166011433</v>
      </c>
      <c r="F37">
        <f t="shared" si="8"/>
        <v>-1.2946987284590361E-3</v>
      </c>
      <c r="G37">
        <f t="shared" si="1"/>
        <v>0.40010508833988567</v>
      </c>
      <c r="H37">
        <f t="shared" si="9"/>
        <v>1.2946987284590361E-3</v>
      </c>
      <c r="I37">
        <f t="shared" si="30"/>
        <v>8.6948198338250945E-2</v>
      </c>
      <c r="J37">
        <f t="shared" si="10"/>
        <v>-8.3639664559958745E-4</v>
      </c>
      <c r="K37">
        <f t="shared" si="11"/>
        <v>5.2698476895361474E-4</v>
      </c>
      <c r="L37">
        <f t="shared" si="31"/>
        <v>0.57547180659131647</v>
      </c>
      <c r="M37">
        <f t="shared" si="12"/>
        <v>0.2631143307077019</v>
      </c>
      <c r="N37">
        <f t="shared" si="13"/>
        <v>2.1004079915330892E-7</v>
      </c>
      <c r="O37">
        <f t="shared" si="14"/>
        <v>5.8938472361949171E-7</v>
      </c>
      <c r="P37">
        <f t="shared" si="15"/>
        <v>3.0753485870276712E-2</v>
      </c>
      <c r="T37">
        <v>960</v>
      </c>
      <c r="U37" s="4">
        <v>366.47</v>
      </c>
      <c r="V37">
        <f t="shared" si="2"/>
        <v>639.62</v>
      </c>
      <c r="W37" s="4">
        <v>5.4229000000000003</v>
      </c>
      <c r="X37">
        <v>0.46145324222595852</v>
      </c>
      <c r="Y37">
        <f t="shared" si="16"/>
        <v>-1.0579390447035518E-3</v>
      </c>
      <c r="Z37">
        <f t="shared" si="17"/>
        <v>0.53854675777404148</v>
      </c>
      <c r="AA37">
        <f t="shared" si="18"/>
        <v>1.0579390447035542E-3</v>
      </c>
      <c r="AB37">
        <f t="shared" si="32"/>
        <v>0.20355929114478943</v>
      </c>
      <c r="AC37">
        <f t="shared" si="3"/>
        <v>-2.5503712737853807E-3</v>
      </c>
      <c r="AD37">
        <f t="shared" si="4"/>
        <v>1.6069012513772664E-3</v>
      </c>
      <c r="AE37">
        <f t="shared" si="33"/>
        <v>0.50180990699745975</v>
      </c>
      <c r="AF37">
        <f t="shared" si="19"/>
        <v>6.6509290004256427E-2</v>
      </c>
      <c r="AG37">
        <f t="shared" si="20"/>
        <v>2.227353958402157E-6</v>
      </c>
      <c r="AH37">
        <f t="shared" si="21"/>
        <v>3.0135950435607158E-7</v>
      </c>
      <c r="AI37">
        <f t="shared" si="22"/>
        <v>1.3495962049808337E-3</v>
      </c>
      <c r="AM37">
        <v>640</v>
      </c>
      <c r="AN37">
        <v>372.18799999999999</v>
      </c>
      <c r="AO37" s="2">
        <v>645.33799999999997</v>
      </c>
      <c r="AP37">
        <v>2.9799199999999999</v>
      </c>
      <c r="AQ37">
        <v>0.46624484457044862</v>
      </c>
      <c r="AR37">
        <f t="shared" si="23"/>
        <v>-1.6810885701232306E-3</v>
      </c>
      <c r="AS37">
        <f t="shared" si="24"/>
        <v>0.53375515542955143</v>
      </c>
      <c r="AT37">
        <f t="shared" si="25"/>
        <v>1.6810885701232237E-3</v>
      </c>
      <c r="AU37">
        <f t="shared" si="34"/>
        <v>0.30165260453437759</v>
      </c>
      <c r="AV37">
        <f t="shared" si="5"/>
        <v>-4.2495441028489516E-3</v>
      </c>
      <c r="AW37">
        <f t="shared" si="6"/>
        <v>2.6774916290974128E-3</v>
      </c>
      <c r="AX37">
        <f t="shared" si="35"/>
        <v>0.44000468292766581</v>
      </c>
      <c r="AY37">
        <f t="shared" si="26"/>
        <v>2.7090605480091626E-2</v>
      </c>
      <c r="AZ37">
        <f t="shared" si="27"/>
        <v>6.5969638235893675E-6</v>
      </c>
      <c r="BA37">
        <f t="shared" si="28"/>
        <v>9.9281905593312138E-7</v>
      </c>
      <c r="BB37">
        <f t="shared" si="29"/>
        <v>8.7891510943268105E-3</v>
      </c>
    </row>
    <row r="38" spans="1:54" x14ac:dyDescent="0.25">
      <c r="A38">
        <v>1927</v>
      </c>
      <c r="B38">
        <v>361.70699999999999</v>
      </c>
      <c r="C38">
        <f t="shared" si="0"/>
        <v>634.85699999999997</v>
      </c>
      <c r="D38">
        <v>5.7449700000000004</v>
      </c>
      <c r="E38">
        <f t="shared" si="7"/>
        <v>0.53904407142253963</v>
      </c>
      <c r="F38">
        <f t="shared" si="8"/>
        <v>-1.1862365417950758E-3</v>
      </c>
      <c r="G38">
        <f t="shared" si="1"/>
        <v>0.46095592857746037</v>
      </c>
      <c r="H38">
        <f t="shared" si="9"/>
        <v>1.1862365417950745E-3</v>
      </c>
      <c r="I38">
        <f t="shared" si="30"/>
        <v>4.7637555995070337E-2</v>
      </c>
      <c r="J38">
        <f t="shared" si="10"/>
        <v>-5.404354430242163E-4</v>
      </c>
      <c r="K38">
        <f t="shared" si="11"/>
        <v>3.4050979110789671E-4</v>
      </c>
      <c r="L38">
        <f t="shared" si="31"/>
        <v>0.60024009073213636</v>
      </c>
      <c r="M38">
        <f t="shared" si="12"/>
        <v>0.24148036340456761</v>
      </c>
      <c r="N38">
        <f t="shared" si="13"/>
        <v>4.1705905917364946E-7</v>
      </c>
      <c r="O38">
        <f t="shared" si="14"/>
        <v>7.1525373682789175E-7</v>
      </c>
      <c r="P38">
        <f t="shared" si="15"/>
        <v>1.9400077827130074E-2</v>
      </c>
      <c r="T38">
        <v>984</v>
      </c>
      <c r="U38">
        <v>374.30399999999997</v>
      </c>
      <c r="V38">
        <f t="shared" si="2"/>
        <v>647.45399999999995</v>
      </c>
      <c r="W38">
        <v>4.88375</v>
      </c>
      <c r="X38">
        <v>0.43606270515307327</v>
      </c>
      <c r="Y38">
        <f t="shared" si="16"/>
        <v>-5.6248886766268929E-4</v>
      </c>
      <c r="Z38">
        <f t="shared" si="17"/>
        <v>0.56393729484692678</v>
      </c>
      <c r="AA38">
        <f t="shared" si="18"/>
        <v>5.6248886766268691E-4</v>
      </c>
      <c r="AB38">
        <f t="shared" si="32"/>
        <v>0.14235038057394028</v>
      </c>
      <c r="AC38">
        <f t="shared" si="3"/>
        <v>-2.0931981359995555E-3</v>
      </c>
      <c r="AD38">
        <f t="shared" si="4"/>
        <v>1.3188521760307821E-3</v>
      </c>
      <c r="AE38">
        <f t="shared" si="33"/>
        <v>0.54037553703051411</v>
      </c>
      <c r="AF38">
        <f t="shared" si="19"/>
        <v>8.6266929609677967E-2</v>
      </c>
      <c r="AG38">
        <f t="shared" si="20"/>
        <v>2.3430708641723837E-6</v>
      </c>
      <c r="AH38">
        <f t="shared" si="21"/>
        <v>5.7208545424553024E-7</v>
      </c>
      <c r="AI38">
        <f t="shared" si="22"/>
        <v>5.5515643139928382E-4</v>
      </c>
      <c r="AM38">
        <v>656</v>
      </c>
      <c r="AN38">
        <v>380.02699999999999</v>
      </c>
      <c r="AO38" s="2">
        <v>653.17699999999991</v>
      </c>
      <c r="AP38">
        <v>2.8080099999999999</v>
      </c>
      <c r="AQ38">
        <v>0.43934742744847693</v>
      </c>
      <c r="AR38">
        <f t="shared" si="23"/>
        <v>-8.9848419418836478E-4</v>
      </c>
      <c r="AS38">
        <f t="shared" si="24"/>
        <v>0.56065257255152301</v>
      </c>
      <c r="AT38">
        <f t="shared" si="25"/>
        <v>8.9848419418836478E-4</v>
      </c>
      <c r="AU38">
        <f t="shared" si="34"/>
        <v>0.23365989888879435</v>
      </c>
      <c r="AV38">
        <f t="shared" si="5"/>
        <v>-3.8528512180774051E-3</v>
      </c>
      <c r="AW38">
        <f t="shared" si="6"/>
        <v>2.4275490817106836E-3</v>
      </c>
      <c r="AX38">
        <f t="shared" si="35"/>
        <v>0.48284454899322443</v>
      </c>
      <c r="AY38">
        <f t="shared" si="26"/>
        <v>4.2307359404990239E-2</v>
      </c>
      <c r="AZ38">
        <f t="shared" si="27"/>
        <v>8.728284511842986E-6</v>
      </c>
      <c r="BA38">
        <f t="shared" si="28"/>
        <v>2.3380394302536415E-6</v>
      </c>
      <c r="BB38">
        <f t="shared" si="29"/>
        <v>6.0540885300487462E-3</v>
      </c>
    </row>
    <row r="39" spans="1:54" x14ac:dyDescent="0.25">
      <c r="A39">
        <v>1974</v>
      </c>
      <c r="B39">
        <v>369.48700000000002</v>
      </c>
      <c r="C39">
        <f t="shared" si="0"/>
        <v>642.63699999999994</v>
      </c>
      <c r="D39">
        <v>5.1507699999999996</v>
      </c>
      <c r="E39">
        <f t="shared" si="7"/>
        <v>0.48329095395817107</v>
      </c>
      <c r="F39">
        <f t="shared" si="8"/>
        <v>-7.7836042625459582E-4</v>
      </c>
      <c r="G39">
        <f t="shared" si="1"/>
        <v>0.51670904604182888</v>
      </c>
      <c r="H39">
        <f t="shared" si="9"/>
        <v>7.7836042625459821E-4</v>
      </c>
      <c r="I39">
        <f t="shared" si="30"/>
        <v>2.223709017293217E-2</v>
      </c>
      <c r="J39">
        <f t="shared" si="10"/>
        <v>-2.9646392589439833E-4</v>
      </c>
      <c r="K39">
        <f t="shared" si="11"/>
        <v>1.8679172652413383E-4</v>
      </c>
      <c r="L39">
        <f t="shared" si="31"/>
        <v>0.61624405091420753</v>
      </c>
      <c r="M39">
        <f t="shared" si="12"/>
        <v>0.21257066531129762</v>
      </c>
      <c r="N39">
        <f t="shared" si="13"/>
        <v>2.3222423705940582E-7</v>
      </c>
      <c r="O39">
        <f t="shared" si="14"/>
        <v>3.4995352650079225E-7</v>
      </c>
      <c r="P39">
        <f t="shared" si="15"/>
        <v>9.9072171949444419E-3</v>
      </c>
      <c r="T39">
        <v>1008</v>
      </c>
      <c r="U39">
        <v>382.21499999999997</v>
      </c>
      <c r="V39">
        <f t="shared" si="2"/>
        <v>655.36500000000001</v>
      </c>
      <c r="W39">
        <v>4.41106</v>
      </c>
      <c r="X39">
        <v>0.42256297232916873</v>
      </c>
      <c r="Y39">
        <f t="shared" si="16"/>
        <v>-3.9407658526114292E-4</v>
      </c>
      <c r="Z39">
        <f t="shared" si="17"/>
        <v>0.57743702767083127</v>
      </c>
      <c r="AA39">
        <f t="shared" si="18"/>
        <v>3.9407658526114292E-4</v>
      </c>
      <c r="AB39">
        <f t="shared" si="32"/>
        <v>9.2113625309950958E-2</v>
      </c>
      <c r="AC39">
        <f t="shared" si="3"/>
        <v>-1.5860293599985092E-3</v>
      </c>
      <c r="AD39">
        <f t="shared" si="4"/>
        <v>9.9930256802177207E-4</v>
      </c>
      <c r="AE39">
        <f t="shared" si="33"/>
        <v>0.57202798925525289</v>
      </c>
      <c r="AF39">
        <f t="shared" si="19"/>
        <v>0.10919677094542743</v>
      </c>
      <c r="AG39">
        <f t="shared" si="20"/>
        <v>1.4207514172041066E-6</v>
      </c>
      <c r="AH39">
        <f t="shared" si="21"/>
        <v>3.6629849020856944E-7</v>
      </c>
      <c r="AI39">
        <f t="shared" si="22"/>
        <v>2.9257696581202694E-5</v>
      </c>
      <c r="AM39">
        <v>672</v>
      </c>
      <c r="AN39">
        <v>387.87200000000001</v>
      </c>
      <c r="AO39" s="2">
        <v>661.02199999999993</v>
      </c>
      <c r="AP39">
        <v>2.7161300000000002</v>
      </c>
      <c r="AQ39">
        <v>0.4249716803414631</v>
      </c>
      <c r="AR39">
        <f t="shared" si="23"/>
        <v>-5.996413886333353E-4</v>
      </c>
      <c r="AS39">
        <f t="shared" si="24"/>
        <v>0.57502831965853685</v>
      </c>
      <c r="AT39">
        <f t="shared" si="25"/>
        <v>5.9964138863333877E-4</v>
      </c>
      <c r="AU39">
        <f t="shared" si="34"/>
        <v>0.17201427939955588</v>
      </c>
      <c r="AV39">
        <f t="shared" si="5"/>
        <v>-3.3079154020060524E-3</v>
      </c>
      <c r="AW39">
        <f t="shared" si="6"/>
        <v>2.0842037602800292E-3</v>
      </c>
      <c r="AX39">
        <f t="shared" si="35"/>
        <v>0.52168533430059538</v>
      </c>
      <c r="AY39">
        <f t="shared" si="26"/>
        <v>6.3987446691284797E-2</v>
      </c>
      <c r="AZ39">
        <f t="shared" si="27"/>
        <v>7.3347481315099643E-6</v>
      </c>
      <c r="BA39">
        <f t="shared" si="28"/>
        <v>2.2039254353092465E-6</v>
      </c>
      <c r="BB39">
        <f t="shared" si="29"/>
        <v>2.8454740868975575E-3</v>
      </c>
    </row>
    <row r="40" spans="1:54" x14ac:dyDescent="0.25">
      <c r="A40">
        <v>2021</v>
      </c>
      <c r="B40">
        <v>377.31799999999998</v>
      </c>
      <c r="C40">
        <f t="shared" si="0"/>
        <v>650.46799999999996</v>
      </c>
      <c r="D40">
        <v>4.7608800000000002</v>
      </c>
      <c r="E40">
        <f t="shared" si="7"/>
        <v>0.44670801392420506</v>
      </c>
      <c r="F40">
        <f t="shared" si="8"/>
        <v>-4.0514110365515431E-4</v>
      </c>
      <c r="G40">
        <f t="shared" si="1"/>
        <v>0.55329198607579499</v>
      </c>
      <c r="H40">
        <f t="shared" si="9"/>
        <v>4.0514110365515312E-4</v>
      </c>
      <c r="I40">
        <f t="shared" si="30"/>
        <v>8.3032856558954479E-3</v>
      </c>
      <c r="J40">
        <f t="shared" si="10"/>
        <v>-1.2972078063270192E-4</v>
      </c>
      <c r="K40">
        <f t="shared" si="11"/>
        <v>8.1732603747114636E-5</v>
      </c>
      <c r="L40">
        <f t="shared" si="31"/>
        <v>0.6250232620608418</v>
      </c>
      <c r="M40">
        <f t="shared" si="12"/>
        <v>0.1921987057680104</v>
      </c>
      <c r="N40">
        <f t="shared" si="13"/>
        <v>7.5856354333792022E-8</v>
      </c>
      <c r="O40">
        <f t="shared" si="14"/>
        <v>1.0459305781276774E-7</v>
      </c>
      <c r="P40">
        <f t="shared" si="15"/>
        <v>5.1453759544429524E-3</v>
      </c>
      <c r="T40">
        <v>1032</v>
      </c>
      <c r="U40">
        <v>390.16199999999998</v>
      </c>
      <c r="V40">
        <f t="shared" si="2"/>
        <v>663.3119999999999</v>
      </c>
      <c r="W40">
        <v>4.0899700000000001</v>
      </c>
      <c r="X40">
        <v>0.4131051342829013</v>
      </c>
      <c r="Y40">
        <f t="shared" si="16"/>
        <v>-3.4571412353517905E-4</v>
      </c>
      <c r="Z40">
        <f t="shared" si="17"/>
        <v>0.5868948657170987</v>
      </c>
      <c r="AA40">
        <f t="shared" si="18"/>
        <v>3.4571412353517905E-4</v>
      </c>
      <c r="AB40">
        <f t="shared" si="32"/>
        <v>5.404892066998674E-2</v>
      </c>
      <c r="AC40">
        <f t="shared" si="3"/>
        <v>-1.0863654256374189E-3</v>
      </c>
      <c r="AD40">
        <f t="shared" si="4"/>
        <v>6.8448150269460255E-4</v>
      </c>
      <c r="AE40">
        <f t="shared" si="33"/>
        <v>0.5960112508877754</v>
      </c>
      <c r="AF40">
        <f t="shared" si="19"/>
        <v>0.12892136453404293</v>
      </c>
      <c r="AG40">
        <f t="shared" si="20"/>
        <v>5.4856435130574342E-7</v>
      </c>
      <c r="AH40">
        <f t="shared" si="21"/>
        <v>1.147633371825446E-7</v>
      </c>
      <c r="AI40">
        <f t="shared" si="22"/>
        <v>8.3108478580134037E-5</v>
      </c>
      <c r="AM40">
        <v>688</v>
      </c>
      <c r="AN40">
        <v>395.71</v>
      </c>
      <c r="AO40" s="2">
        <v>668.8599999999999</v>
      </c>
      <c r="AP40">
        <v>2.6548099999999999</v>
      </c>
      <c r="AQ40">
        <v>0.41537741812332973</v>
      </c>
      <c r="AR40">
        <f t="shared" si="23"/>
        <v>-5.1965008793175907E-4</v>
      </c>
      <c r="AS40">
        <f t="shared" si="24"/>
        <v>0.58462258187667027</v>
      </c>
      <c r="AT40">
        <f t="shared" si="25"/>
        <v>5.1965008793176254E-4</v>
      </c>
      <c r="AU40">
        <f t="shared" si="34"/>
        <v>0.11908763296745904</v>
      </c>
      <c r="AV40">
        <f t="shared" si="5"/>
        <v>-2.660872739031539E-3</v>
      </c>
      <c r="AW40">
        <f t="shared" si="6"/>
        <v>1.6765244253081437E-3</v>
      </c>
      <c r="AX40">
        <f t="shared" si="35"/>
        <v>0.5550325944650758</v>
      </c>
      <c r="AY40">
        <f t="shared" si="26"/>
        <v>8.7787636787712009E-2</v>
      </c>
      <c r="AZ40">
        <f t="shared" si="27"/>
        <v>4.5848344415827701E-6</v>
      </c>
      <c r="BA40">
        <f t="shared" si="28"/>
        <v>1.338358232480041E-6</v>
      </c>
      <c r="BB40">
        <f t="shared" si="29"/>
        <v>8.7556735501831894E-4</v>
      </c>
    </row>
    <row r="41" spans="1:54" x14ac:dyDescent="0.25">
      <c r="A41">
        <v>2068</v>
      </c>
      <c r="B41">
        <v>385.10599999999999</v>
      </c>
      <c r="C41">
        <f t="shared" si="0"/>
        <v>658.25599999999997</v>
      </c>
      <c r="D41">
        <v>4.5579400000000003</v>
      </c>
      <c r="E41">
        <f t="shared" si="7"/>
        <v>0.42766638205241281</v>
      </c>
      <c r="F41">
        <f t="shared" si="8"/>
        <v>-2.5643231873708665E-4</v>
      </c>
      <c r="G41">
        <f t="shared" si="1"/>
        <v>0.57233361794758719</v>
      </c>
      <c r="H41">
        <f t="shared" si="9"/>
        <v>2.5643231873708665E-4</v>
      </c>
      <c r="I41">
        <f t="shared" si="30"/>
        <v>2.206408966158457E-3</v>
      </c>
      <c r="J41">
        <f t="shared" si="10"/>
        <v>-4.0207591689329663E-5</v>
      </c>
      <c r="K41">
        <f t="shared" si="11"/>
        <v>2.5333421084434248E-5</v>
      </c>
      <c r="L41">
        <f t="shared" si="31"/>
        <v>0.62886469443695614</v>
      </c>
      <c r="M41">
        <f t="shared" si="12"/>
        <v>0.18101618869855626</v>
      </c>
      <c r="N41">
        <f t="shared" si="13"/>
        <v>4.6753132586877012E-8</v>
      </c>
      <c r="O41">
        <f t="shared" si="14"/>
        <v>5.3406700496271111E-8</v>
      </c>
      <c r="P41">
        <f t="shared" si="15"/>
        <v>3.1957626090468828E-3</v>
      </c>
      <c r="T41">
        <v>1056</v>
      </c>
      <c r="U41">
        <v>398.09500000000003</v>
      </c>
      <c r="V41">
        <f t="shared" si="2"/>
        <v>671.245</v>
      </c>
      <c r="W41">
        <v>3.90889</v>
      </c>
      <c r="X41">
        <v>0.404807995318057</v>
      </c>
      <c r="Y41">
        <f t="shared" si="16"/>
        <v>-3.3796634298886391E-4</v>
      </c>
      <c r="Z41">
        <f t="shared" si="17"/>
        <v>0.595192004681943</v>
      </c>
      <c r="AA41">
        <f t="shared" si="18"/>
        <v>3.3796634298886391E-4</v>
      </c>
      <c r="AB41">
        <f t="shared" si="32"/>
        <v>2.7976150454688688E-2</v>
      </c>
      <c r="AC41">
        <f t="shared" si="3"/>
        <v>-6.5384230582071128E-4</v>
      </c>
      <c r="AD41">
        <f t="shared" si="4"/>
        <v>4.1196355614030232E-4</v>
      </c>
      <c r="AE41">
        <f t="shared" si="33"/>
        <v>0.6124388069524459</v>
      </c>
      <c r="AF41">
        <f t="shared" si="19"/>
        <v>0.14200223930312966</v>
      </c>
      <c r="AG41">
        <f t="shared" si="20"/>
        <v>9.9777623894946614E-8</v>
      </c>
      <c r="AH41">
        <f t="shared" si="21"/>
        <v>5.47558755417941E-9</v>
      </c>
      <c r="AI41">
        <f t="shared" si="22"/>
        <v>2.9745218855782411E-4</v>
      </c>
      <c r="AM41" s="5">
        <v>704</v>
      </c>
      <c r="AN41">
        <v>403.505</v>
      </c>
      <c r="AO41" s="2">
        <v>676.65499999999997</v>
      </c>
      <c r="AP41">
        <v>2.6016699999999999</v>
      </c>
      <c r="AQ41">
        <v>0.40706301671642159</v>
      </c>
      <c r="AR41">
        <f t="shared" si="23"/>
        <v>-4.969630686618709E-4</v>
      </c>
      <c r="AS41">
        <f t="shared" si="24"/>
        <v>0.59293698328357847</v>
      </c>
      <c r="AT41">
        <f t="shared" si="25"/>
        <v>4.969630686618709E-4</v>
      </c>
      <c r="AU41">
        <f t="shared" si="34"/>
        <v>7.6513669142954419E-2</v>
      </c>
      <c r="AV41">
        <f t="shared" si="5"/>
        <v>-1.9779220523336639E-3</v>
      </c>
      <c r="AW41">
        <f t="shared" si="6"/>
        <v>1.2462206791971253E-3</v>
      </c>
      <c r="AX41">
        <f t="shared" si="35"/>
        <v>0.58185698527000607</v>
      </c>
      <c r="AY41">
        <f t="shared" si="26"/>
        <v>0.10926287118124479</v>
      </c>
      <c r="AZ41">
        <f t="shared" si="27"/>
        <v>2.1932395113181899E-6</v>
      </c>
      <c r="BA41">
        <f t="shared" si="28"/>
        <v>5.6138696694499906E-7</v>
      </c>
      <c r="BB41">
        <f t="shared" si="29"/>
        <v>1.2276635598076834E-4</v>
      </c>
    </row>
    <row r="42" spans="1:54" x14ac:dyDescent="0.25">
      <c r="A42">
        <v>2115</v>
      </c>
      <c r="B42">
        <v>392.84500000000003</v>
      </c>
      <c r="C42">
        <f t="shared" si="0"/>
        <v>665.995</v>
      </c>
      <c r="D42">
        <v>4.4294900000000004</v>
      </c>
      <c r="E42">
        <f t="shared" si="7"/>
        <v>0.41561406307176973</v>
      </c>
      <c r="F42">
        <f t="shared" si="8"/>
        <v>-2.312183040570608E-4</v>
      </c>
      <c r="G42">
        <f t="shared" si="1"/>
        <v>0.58438593692823027</v>
      </c>
      <c r="H42">
        <f t="shared" si="9"/>
        <v>2.312183040570608E-4</v>
      </c>
      <c r="I42">
        <f t="shared" si="30"/>
        <v>3.1665215675996282E-4</v>
      </c>
      <c r="J42">
        <f t="shared" si="10"/>
        <v>-6.7003465689917218E-6</v>
      </c>
      <c r="K42">
        <f t="shared" si="11"/>
        <v>4.221657998207291E-6</v>
      </c>
      <c r="L42">
        <f t="shared" si="31"/>
        <v>0.6300553652279246</v>
      </c>
      <c r="M42">
        <f t="shared" si="12"/>
        <v>0.17247193951271048</v>
      </c>
      <c r="N42">
        <f t="shared" si="13"/>
        <v>5.0408313234614396E-8</v>
      </c>
      <c r="O42">
        <f t="shared" si="14"/>
        <v>5.1527477321968412E-8</v>
      </c>
      <c r="P42">
        <f t="shared" si="15"/>
        <v>2.0856966812209219E-3</v>
      </c>
      <c r="T42">
        <v>1080</v>
      </c>
      <c r="U42">
        <v>405.95</v>
      </c>
      <c r="V42">
        <f t="shared" si="2"/>
        <v>679.09999999999991</v>
      </c>
      <c r="W42">
        <v>3.7908300000000001</v>
      </c>
      <c r="X42">
        <v>0.39669680308632427</v>
      </c>
      <c r="Y42">
        <f t="shared" si="16"/>
        <v>-3.3551967544791922E-4</v>
      </c>
      <c r="Z42">
        <f t="shared" si="17"/>
        <v>0.60330319691367573</v>
      </c>
      <c r="AA42">
        <f t="shared" si="18"/>
        <v>3.3551967544791689E-4</v>
      </c>
      <c r="AB42">
        <f t="shared" si="32"/>
        <v>1.2283935114991616E-2</v>
      </c>
      <c r="AC42">
        <f t="shared" si="3"/>
        <v>-3.3217507217631498E-4</v>
      </c>
      <c r="AD42">
        <f t="shared" si="4"/>
        <v>2.0929209195655815E-4</v>
      </c>
      <c r="AE42">
        <f t="shared" si="33"/>
        <v>0.62232593229981314</v>
      </c>
      <c r="AF42">
        <f t="shared" si="19"/>
        <v>0.14777325306194525</v>
      </c>
      <c r="AG42">
        <f t="shared" si="20"/>
        <v>1.1186371044425752E-11</v>
      </c>
      <c r="AH42">
        <f t="shared" si="21"/>
        <v>1.5933402834067944E-8</v>
      </c>
      <c r="AI42">
        <f t="shared" si="22"/>
        <v>3.618644615710045E-4</v>
      </c>
      <c r="AM42">
        <v>720</v>
      </c>
      <c r="AN42">
        <v>411.30700000000002</v>
      </c>
      <c r="AO42" s="2">
        <v>684.45699999999999</v>
      </c>
      <c r="AP42">
        <v>2.5508500000000001</v>
      </c>
      <c r="AQ42">
        <v>0.39911160761783165</v>
      </c>
      <c r="AR42">
        <f t="shared" si="23"/>
        <v>-4.9598517990023794E-4</v>
      </c>
      <c r="AS42">
        <f t="shared" si="24"/>
        <v>0.6008883923821684</v>
      </c>
      <c r="AT42">
        <f t="shared" si="25"/>
        <v>4.9598517990023794E-4</v>
      </c>
      <c r="AU42">
        <f t="shared" si="34"/>
        <v>4.4866916305615796E-2</v>
      </c>
      <c r="AV42">
        <f t="shared" si="5"/>
        <v>-1.3375865589111738E-3</v>
      </c>
      <c r="AW42">
        <f t="shared" si="6"/>
        <v>8.4276730115046396E-4</v>
      </c>
      <c r="AX42">
        <f t="shared" si="35"/>
        <v>0.60179651613716012</v>
      </c>
      <c r="AY42">
        <f t="shared" si="26"/>
        <v>0.1254893013228871</v>
      </c>
      <c r="AZ42">
        <f t="shared" si="27"/>
        <v>7.0829288115310901E-7</v>
      </c>
      <c r="BA42">
        <f t="shared" si="28"/>
        <v>1.2025783961880647E-7</v>
      </c>
      <c r="BB42">
        <f t="shared" si="29"/>
        <v>8.2468875438025912E-7</v>
      </c>
    </row>
    <row r="43" spans="1:54" x14ac:dyDescent="0.25">
      <c r="A43">
        <v>2162</v>
      </c>
      <c r="B43">
        <v>400.589</v>
      </c>
      <c r="C43">
        <f t="shared" si="0"/>
        <v>673.73900000000003</v>
      </c>
      <c r="D43">
        <v>4.3136700000000001</v>
      </c>
      <c r="E43">
        <f t="shared" si="7"/>
        <v>0.40474680278108788</v>
      </c>
      <c r="F43">
        <f t="shared" si="8"/>
        <v>-2.2475010076622329E-4</v>
      </c>
      <c r="G43">
        <f t="shared" si="1"/>
        <v>0.59525319721891212</v>
      </c>
      <c r="H43">
        <f t="shared" si="9"/>
        <v>2.2475010076622329E-4</v>
      </c>
      <c r="I43">
        <f t="shared" si="30"/>
        <v>1.735868017351894E-6</v>
      </c>
      <c r="J43">
        <f t="shared" si="10"/>
        <v>-4.2508322555654622E-8</v>
      </c>
      <c r="K43">
        <f t="shared" si="11"/>
        <v>2.6783032498341272E-8</v>
      </c>
      <c r="L43">
        <f t="shared" si="31"/>
        <v>0.6302537831538404</v>
      </c>
      <c r="M43">
        <f t="shared" si="12"/>
        <v>0.16381856919046595</v>
      </c>
      <c r="N43">
        <f t="shared" si="13"/>
        <v>5.049350210182943E-8</v>
      </c>
      <c r="O43">
        <f t="shared" si="14"/>
        <v>5.0500569533252704E-8</v>
      </c>
      <c r="P43">
        <f t="shared" si="15"/>
        <v>1.2250410157882989E-3</v>
      </c>
      <c r="T43">
        <v>1104</v>
      </c>
      <c r="U43">
        <v>413.75900000000001</v>
      </c>
      <c r="V43">
        <f t="shared" si="2"/>
        <v>686.90899999999999</v>
      </c>
      <c r="W43">
        <v>3.6863600000000001</v>
      </c>
      <c r="X43">
        <v>0.38864433087557421</v>
      </c>
      <c r="Y43">
        <f t="shared" si="16"/>
        <v>-3.3617212012550246E-4</v>
      </c>
      <c r="Z43">
        <f t="shared" si="17"/>
        <v>0.61135566912442574</v>
      </c>
      <c r="AA43">
        <f t="shared" si="18"/>
        <v>3.3617212012550707E-4</v>
      </c>
      <c r="AB43">
        <f t="shared" si="32"/>
        <v>4.3117333827600562E-3</v>
      </c>
      <c r="AC43">
        <f t="shared" si="3"/>
        <v>-1.3434419556740315E-4</v>
      </c>
      <c r="AD43">
        <f t="shared" si="4"/>
        <v>8.4645658532734433E-5</v>
      </c>
      <c r="AE43">
        <f t="shared" si="33"/>
        <v>0.62734894250677053</v>
      </c>
      <c r="AF43">
        <f t="shared" si="19"/>
        <v>0.14771154549557353</v>
      </c>
      <c r="AG43">
        <f t="shared" si="20"/>
        <v>4.0734511131429828E-8</v>
      </c>
      <c r="AH43">
        <f t="shared" si="21"/>
        <v>6.3265560881380528E-8</v>
      </c>
      <c r="AI43">
        <f t="shared" si="22"/>
        <v>2.5578479348241861E-4</v>
      </c>
      <c r="AM43">
        <v>736</v>
      </c>
      <c r="AN43">
        <v>419.08499999999998</v>
      </c>
      <c r="AO43" s="2">
        <v>692.2349999999999</v>
      </c>
      <c r="AP43">
        <v>2.50013</v>
      </c>
      <c r="AQ43">
        <v>0.39117584473942785</v>
      </c>
      <c r="AR43">
        <f t="shared" si="23"/>
        <v>-5.0067904595607962E-4</v>
      </c>
      <c r="AS43">
        <f t="shared" si="24"/>
        <v>0.60882415526057221</v>
      </c>
      <c r="AT43">
        <f t="shared" si="25"/>
        <v>5.0067904595607615E-4</v>
      </c>
      <c r="AU43">
        <f t="shared" si="34"/>
        <v>2.3465531363037015E-2</v>
      </c>
      <c r="AV43">
        <f t="shared" si="5"/>
        <v>-8.0384376595466183E-4</v>
      </c>
      <c r="AW43">
        <f t="shared" si="6"/>
        <v>5.0647431873993866E-4</v>
      </c>
      <c r="AX43">
        <f t="shared" si="35"/>
        <v>0.61528079295556759</v>
      </c>
      <c r="AY43">
        <f t="shared" si="26"/>
        <v>0.13521087456336353</v>
      </c>
      <c r="AZ43">
        <f t="shared" si="27"/>
        <v>9.190884745181875E-8</v>
      </c>
      <c r="BA43">
        <f t="shared" si="28"/>
        <v>3.3585186639377517E-11</v>
      </c>
      <c r="BB43">
        <f t="shared" si="29"/>
        <v>4.1688170324435279E-5</v>
      </c>
    </row>
    <row r="44" spans="1:54" x14ac:dyDescent="0.25">
      <c r="A44">
        <v>2209</v>
      </c>
      <c r="B44">
        <v>408.31900000000002</v>
      </c>
      <c r="C44">
        <f t="shared" si="0"/>
        <v>681.46900000000005</v>
      </c>
      <c r="D44">
        <v>4.2010899999999998</v>
      </c>
      <c r="E44">
        <f t="shared" si="7"/>
        <v>0.39418354804507538</v>
      </c>
      <c r="F44">
        <f t="shared" si="8"/>
        <v>-2.1450877888906295E-4</v>
      </c>
      <c r="G44">
        <f t="shared" si="1"/>
        <v>0.60581645195492462</v>
      </c>
      <c r="H44">
        <f t="shared" si="9"/>
        <v>2.1450877888906178E-4</v>
      </c>
      <c r="I44">
        <f t="shared" si="30"/>
        <v>-2.6202314276387303E-7</v>
      </c>
      <c r="J44">
        <f t="shared" si="10"/>
        <v>7.3992329374168934E-9</v>
      </c>
      <c r="K44">
        <f t="shared" si="11"/>
        <v>-4.66200226946551E-9</v>
      </c>
      <c r="L44">
        <f t="shared" si="31"/>
        <v>0.63025504195636783</v>
      </c>
      <c r="M44">
        <f t="shared" si="12"/>
        <v>0.15538087611989707</v>
      </c>
      <c r="N44">
        <f t="shared" si="13"/>
        <v>4.6017190676069791E-8</v>
      </c>
      <c r="O44">
        <f t="shared" si="14"/>
        <v>4.6016016323038664E-8</v>
      </c>
      <c r="P44">
        <f t="shared" si="15"/>
        <v>5.9724468125864035E-4</v>
      </c>
      <c r="T44">
        <v>1128</v>
      </c>
      <c r="U44">
        <v>421.57600000000002</v>
      </c>
      <c r="V44">
        <f t="shared" si="2"/>
        <v>694.726</v>
      </c>
      <c r="W44">
        <v>3.5860400000000001</v>
      </c>
      <c r="X44">
        <v>0.38057619999256215</v>
      </c>
      <c r="Y44">
        <f t="shared" si="16"/>
        <v>-3.2402033800549057E-4</v>
      </c>
      <c r="Z44">
        <f t="shared" si="17"/>
        <v>0.61942380000743791</v>
      </c>
      <c r="AA44">
        <f t="shared" si="18"/>
        <v>3.2402033800548829E-4</v>
      </c>
      <c r="AB44">
        <f t="shared" si="32"/>
        <v>1.0874726891423807E-3</v>
      </c>
      <c r="AC44">
        <f t="shared" si="3"/>
        <v>-3.8922466741502101E-5</v>
      </c>
      <c r="AD44">
        <f t="shared" si="4"/>
        <v>2.4523708040664282E-5</v>
      </c>
      <c r="AE44">
        <f t="shared" si="33"/>
        <v>0.62938043831155621</v>
      </c>
      <c r="AF44">
        <f t="shared" si="19"/>
        <v>0.1440116941503693</v>
      </c>
      <c r="AG44">
        <f t="shared" si="20"/>
        <v>8.1280796199257737E-8</v>
      </c>
      <c r="AH44">
        <f t="shared" si="21"/>
        <v>8.9698231360286726E-8</v>
      </c>
      <c r="AI44">
        <f t="shared" si="22"/>
        <v>9.913464631903581E-5</v>
      </c>
      <c r="AM44">
        <v>752</v>
      </c>
      <c r="AN44">
        <v>426.858</v>
      </c>
      <c r="AO44" s="2">
        <v>700.00800000000004</v>
      </c>
      <c r="AP44">
        <v>2.4489299999999998</v>
      </c>
      <c r="AQ44">
        <v>0.38316498000413057</v>
      </c>
      <c r="AR44">
        <f t="shared" si="23"/>
        <v>-4.9569181327175152E-4</v>
      </c>
      <c r="AS44">
        <f t="shared" si="24"/>
        <v>0.61683501999586943</v>
      </c>
      <c r="AT44">
        <f t="shared" si="25"/>
        <v>4.9569181327174805E-4</v>
      </c>
      <c r="AU44">
        <f t="shared" si="34"/>
        <v>1.0604031107762426E-2</v>
      </c>
      <c r="AV44">
        <f t="shared" si="5"/>
        <v>-4.160823495897099E-4</v>
      </c>
      <c r="AW44">
        <f t="shared" si="6"/>
        <v>2.621591825096609E-4</v>
      </c>
      <c r="AX44">
        <f t="shared" si="35"/>
        <v>0.62338438205540658</v>
      </c>
      <c r="AY44">
        <f t="shared" si="26"/>
        <v>0.13880166064256225</v>
      </c>
      <c r="AZ44">
        <f t="shared" si="27"/>
        <v>6.3376667077423037E-9</v>
      </c>
      <c r="BA44">
        <f t="shared" si="28"/>
        <v>5.4537489630661333E-8</v>
      </c>
      <c r="BB44">
        <f t="shared" si="29"/>
        <v>4.289414338690478E-5</v>
      </c>
    </row>
    <row r="45" spans="1:54" x14ac:dyDescent="0.25">
      <c r="A45">
        <v>2256</v>
      </c>
      <c r="B45">
        <v>416.06599999999997</v>
      </c>
      <c r="C45">
        <f t="shared" si="0"/>
        <v>689.21599999999989</v>
      </c>
      <c r="D45">
        <v>4.0936399999999997</v>
      </c>
      <c r="E45">
        <f t="shared" si="7"/>
        <v>0.38410163543728942</v>
      </c>
      <c r="F45">
        <f t="shared" si="8"/>
        <v>-2.0093353741446287E-4</v>
      </c>
      <c r="G45">
        <f t="shared" si="1"/>
        <v>0.61589836456271052</v>
      </c>
      <c r="H45">
        <f t="shared" si="9"/>
        <v>2.0093353741446523E-4</v>
      </c>
      <c r="I45">
        <f t="shared" si="30"/>
        <v>8.5740805294720966E-8</v>
      </c>
      <c r="J45">
        <f t="shared" si="10"/>
        <v>-2.7839898537152288E-9</v>
      </c>
      <c r="K45">
        <f t="shared" si="11"/>
        <v>1.7540962861915752E-9</v>
      </c>
      <c r="L45">
        <f t="shared" si="31"/>
        <v>0.6302548228422612</v>
      </c>
      <c r="M45">
        <f t="shared" si="12"/>
        <v>0.14753400047924067</v>
      </c>
      <c r="N45">
        <f t="shared" si="13"/>
        <v>4.037316767178108E-8</v>
      </c>
      <c r="O45">
        <f t="shared" si="14"/>
        <v>4.0373581547423653E-8</v>
      </c>
      <c r="P45">
        <f t="shared" si="15"/>
        <v>2.0610789433247919E-4</v>
      </c>
      <c r="T45">
        <v>1152</v>
      </c>
      <c r="U45">
        <v>429.39699999999999</v>
      </c>
      <c r="V45">
        <f t="shared" si="2"/>
        <v>702.54700000000003</v>
      </c>
      <c r="W45">
        <v>3.4900199999999999</v>
      </c>
      <c r="X45">
        <v>0.37279971188043037</v>
      </c>
      <c r="Y45">
        <f t="shared" si="16"/>
        <v>-3.0306055273808297E-4</v>
      </c>
      <c r="Z45">
        <f t="shared" si="17"/>
        <v>0.62720028811956963</v>
      </c>
      <c r="AA45">
        <f t="shared" si="18"/>
        <v>3.030605527380853E-4</v>
      </c>
      <c r="AB45">
        <f t="shared" si="32"/>
        <v>1.5333348734633025E-4</v>
      </c>
      <c r="AC45">
        <f t="shared" si="3"/>
        <v>-6.2852679859004392E-6</v>
      </c>
      <c r="AD45">
        <f t="shared" si="4"/>
        <v>3.9601312544562506E-6</v>
      </c>
      <c r="AE45">
        <f t="shared" si="33"/>
        <v>0.6299690073045322</v>
      </c>
      <c r="AF45">
        <f t="shared" si="19"/>
        <v>0.13886532332948159</v>
      </c>
      <c r="AG45">
        <f t="shared" si="20"/>
        <v>8.8075569639739036E-8</v>
      </c>
      <c r="AH45">
        <f t="shared" si="21"/>
        <v>8.9461062131684542E-8</v>
      </c>
      <c r="AI45">
        <f t="shared" si="22"/>
        <v>7.6658059251798299E-6</v>
      </c>
      <c r="AM45">
        <v>768</v>
      </c>
      <c r="AN45">
        <v>434.61700000000002</v>
      </c>
      <c r="AO45" s="2">
        <v>707.76700000000005</v>
      </c>
      <c r="AP45">
        <v>2.3982399999999999</v>
      </c>
      <c r="AQ45">
        <v>0.37523391099178255</v>
      </c>
      <c r="AR45">
        <f t="shared" si="23"/>
        <v>-4.6361706189018345E-4</v>
      </c>
      <c r="AS45">
        <f t="shared" si="24"/>
        <v>0.6247660890082174</v>
      </c>
      <c r="AT45">
        <f t="shared" si="25"/>
        <v>4.6361706189018692E-4</v>
      </c>
      <c r="AU45">
        <f t="shared" si="34"/>
        <v>3.9467135143270672E-3</v>
      </c>
      <c r="AV45">
        <f t="shared" si="5"/>
        <v>-1.7681252919624462E-4</v>
      </c>
      <c r="AW45">
        <f t="shared" si="6"/>
        <v>1.1140349538321151E-4</v>
      </c>
      <c r="AX45">
        <f t="shared" si="35"/>
        <v>0.62757892897556111</v>
      </c>
      <c r="AY45">
        <f t="shared" si="26"/>
        <v>0.13785418301066302</v>
      </c>
      <c r="AZ45">
        <f t="shared" si="27"/>
        <v>8.225683997378864E-8</v>
      </c>
      <c r="BA45">
        <f t="shared" si="28"/>
        <v>1.2405439643156359E-7</v>
      </c>
      <c r="BB45">
        <f t="shared" si="29"/>
        <v>7.9120686818862008E-6</v>
      </c>
    </row>
    <row r="46" spans="1:54" x14ac:dyDescent="0.25">
      <c r="A46">
        <v>2303</v>
      </c>
      <c r="B46">
        <v>423.76400000000001</v>
      </c>
      <c r="C46">
        <f t="shared" si="0"/>
        <v>696.91399999999999</v>
      </c>
      <c r="D46">
        <v>3.9929899999999998</v>
      </c>
      <c r="E46">
        <f t="shared" si="7"/>
        <v>0.37465775917880967</v>
      </c>
      <c r="F46">
        <f t="shared" si="8"/>
        <v>-1.8266685219496626E-4</v>
      </c>
      <c r="G46">
        <f t="shared" si="1"/>
        <v>0.62534224082119039</v>
      </c>
      <c r="H46">
        <f t="shared" si="9"/>
        <v>1.8266685219496626E-4</v>
      </c>
      <c r="I46">
        <f t="shared" si="30"/>
        <v>-4.5106717829894785E-8</v>
      </c>
      <c r="J46">
        <f t="shared" si="10"/>
        <v>1.6773960012307025E-9</v>
      </c>
      <c r="K46">
        <f t="shared" si="11"/>
        <v>-1.0568695472452466E-9</v>
      </c>
      <c r="L46">
        <f t="shared" si="31"/>
        <v>0.63025490528478667</v>
      </c>
      <c r="M46">
        <f t="shared" si="12"/>
        <v>0.1403684703120526</v>
      </c>
      <c r="N46">
        <f t="shared" si="13"/>
        <v>3.3367791702926167E-8</v>
      </c>
      <c r="O46">
        <f t="shared" si="14"/>
        <v>3.3367565002001382E-8</v>
      </c>
      <c r="P46">
        <f t="shared" si="15"/>
        <v>2.413427213188176E-5</v>
      </c>
      <c r="T46">
        <v>1176</v>
      </c>
      <c r="U46">
        <v>437.21100000000001</v>
      </c>
      <c r="V46">
        <f t="shared" si="2"/>
        <v>710.36099999999999</v>
      </c>
      <c r="W46">
        <v>3.4022199999999998</v>
      </c>
      <c r="X46">
        <v>0.36552625861471638</v>
      </c>
      <c r="Y46">
        <f t="shared" si="16"/>
        <v>-2.8055121136141142E-4</v>
      </c>
      <c r="Z46">
        <f t="shared" si="17"/>
        <v>0.63447374138528367</v>
      </c>
      <c r="AA46">
        <f t="shared" si="18"/>
        <v>2.8055121136140909E-4</v>
      </c>
      <c r="AB46">
        <f t="shared" si="32"/>
        <v>2.4870556847197121E-6</v>
      </c>
      <c r="AC46">
        <f t="shared" si="3"/>
        <v>-1.1639358176038818E-7</v>
      </c>
      <c r="AD46">
        <f t="shared" si="4"/>
        <v>7.3335593960579218E-8</v>
      </c>
      <c r="AE46">
        <f t="shared" si="33"/>
        <v>0.6300640504546392</v>
      </c>
      <c r="AF46">
        <f t="shared" si="19"/>
        <v>0.13360762757473915</v>
      </c>
      <c r="AG46">
        <f t="shared" si="20"/>
        <v>7.8643687023106095E-8</v>
      </c>
      <c r="AH46">
        <f t="shared" si="21"/>
        <v>7.8667838795020288E-8</v>
      </c>
      <c r="AI46">
        <f t="shared" si="22"/>
        <v>1.944537410380811E-5</v>
      </c>
      <c r="AM46">
        <v>784</v>
      </c>
      <c r="AN46">
        <v>442.38400000000001</v>
      </c>
      <c r="AO46" s="2">
        <v>715.53399999999999</v>
      </c>
      <c r="AP46">
        <v>2.3508300000000002</v>
      </c>
      <c r="AQ46">
        <v>0.36781603800153961</v>
      </c>
      <c r="AR46">
        <f t="shared" si="23"/>
        <v>-4.1081106876201395E-4</v>
      </c>
      <c r="AS46">
        <f t="shared" si="24"/>
        <v>0.63218396199846039</v>
      </c>
      <c r="AT46">
        <f t="shared" si="25"/>
        <v>4.1081106876201395E-4</v>
      </c>
      <c r="AU46">
        <f t="shared" si="34"/>
        <v>1.1177130471871533E-3</v>
      </c>
      <c r="AV46">
        <f t="shared" si="5"/>
        <v>-5.7014562286431812E-5</v>
      </c>
      <c r="AW46">
        <f t="shared" si="6"/>
        <v>3.5922915391378467E-5</v>
      </c>
      <c r="AX46">
        <f t="shared" si="35"/>
        <v>0.62936138490169247</v>
      </c>
      <c r="AY46">
        <f t="shared" si="26"/>
        <v>0.13446766152432788</v>
      </c>
      <c r="AZ46">
        <f t="shared" si="27"/>
        <v>1.2517196799432665E-7</v>
      </c>
      <c r="BA46">
        <f t="shared" si="28"/>
        <v>1.4054112753764514E-7</v>
      </c>
      <c r="BB46">
        <f t="shared" si="29"/>
        <v>7.9669414671988186E-6</v>
      </c>
    </row>
    <row r="47" spans="1:54" x14ac:dyDescent="0.25">
      <c r="A47">
        <v>2350</v>
      </c>
      <c r="B47">
        <v>431.51900000000001</v>
      </c>
      <c r="C47">
        <f t="shared" si="0"/>
        <v>704.66899999999998</v>
      </c>
      <c r="D47">
        <v>3.9014899999999999</v>
      </c>
      <c r="E47">
        <f t="shared" si="7"/>
        <v>0.36607241712564625</v>
      </c>
      <c r="F47">
        <f t="shared" si="8"/>
        <v>-1.662767444734292E-4</v>
      </c>
      <c r="G47">
        <f t="shared" si="1"/>
        <v>0.6339275828743538</v>
      </c>
      <c r="H47">
        <f t="shared" si="9"/>
        <v>1.662767444734292E-4</v>
      </c>
      <c r="I47">
        <f t="shared" si="30"/>
        <v>3.3730894227948225E-8</v>
      </c>
      <c r="J47">
        <f t="shared" si="10"/>
        <v>-1.4337427196856494E-9</v>
      </c>
      <c r="K47">
        <f t="shared" si="11"/>
        <v>9.0335199196169735E-10</v>
      </c>
      <c r="L47">
        <f t="shared" si="31"/>
        <v>0.63025485561191796</v>
      </c>
      <c r="M47">
        <f t="shared" si="12"/>
        <v>0.13400898988431431</v>
      </c>
      <c r="N47">
        <f t="shared" si="13"/>
        <v>2.7647478958594002E-8</v>
      </c>
      <c r="O47">
        <f t="shared" si="14"/>
        <v>2.7647655340641443E-8</v>
      </c>
      <c r="P47">
        <f t="shared" si="15"/>
        <v>1.3488925544239442E-5</v>
      </c>
      <c r="T47">
        <v>1200</v>
      </c>
      <c r="U47">
        <v>445.02100000000002</v>
      </c>
      <c r="V47">
        <f t="shared" si="2"/>
        <v>718.17100000000005</v>
      </c>
      <c r="W47">
        <v>3.3226800000000001</v>
      </c>
      <c r="X47">
        <v>0.35879302954204251</v>
      </c>
      <c r="Y47">
        <f t="shared" si="16"/>
        <v>-2.6513720585347178E-4</v>
      </c>
      <c r="Z47">
        <f t="shared" si="17"/>
        <v>0.64120697045795749</v>
      </c>
      <c r="AA47">
        <f t="shared" si="18"/>
        <v>2.6513720585347178E-4</v>
      </c>
      <c r="AB47">
        <f t="shared" si="32"/>
        <v>-3.0639027752960431E-7</v>
      </c>
      <c r="AC47">
        <f t="shared" si="3"/>
        <v>1.6322784866289223E-8</v>
      </c>
      <c r="AD47">
        <f t="shared" si="4"/>
        <v>-1.0284425525492838E-8</v>
      </c>
      <c r="AE47">
        <f t="shared" si="33"/>
        <v>0.63006581050889421</v>
      </c>
      <c r="AF47">
        <f t="shared" si="19"/>
        <v>0.12873265790944266</v>
      </c>
      <c r="AG47">
        <f t="shared" si="20"/>
        <v>7.0306393749361979E-8</v>
      </c>
      <c r="AH47">
        <f t="shared" si="21"/>
        <v>7.0303191601250954E-8</v>
      </c>
      <c r="AI47">
        <f t="shared" si="22"/>
        <v>1.241254450106118E-4</v>
      </c>
      <c r="AM47">
        <v>800</v>
      </c>
      <c r="AN47">
        <v>450.17200000000003</v>
      </c>
      <c r="AO47" s="2">
        <v>723.322</v>
      </c>
      <c r="AP47">
        <v>2.3088199999999999</v>
      </c>
      <c r="AQ47">
        <v>0.36124306090134739</v>
      </c>
      <c r="AR47">
        <f t="shared" si="23"/>
        <v>-3.689574297641128E-4</v>
      </c>
      <c r="AS47">
        <f t="shared" si="24"/>
        <v>0.63875693909865261</v>
      </c>
      <c r="AT47">
        <f t="shared" si="25"/>
        <v>3.6895742976410933E-4</v>
      </c>
      <c r="AU47">
        <f t="shared" si="34"/>
        <v>2.0548005060424428E-4</v>
      </c>
      <c r="AV47">
        <f t="shared" si="5"/>
        <v>-1.1905288537072812E-5</v>
      </c>
      <c r="AW47">
        <f t="shared" si="6"/>
        <v>7.5011129731849408E-6</v>
      </c>
      <c r="AX47">
        <f t="shared" si="35"/>
        <v>0.62993615154795457</v>
      </c>
      <c r="AY47">
        <f t="shared" si="26"/>
        <v>0.13034813478655691</v>
      </c>
      <c r="AZ47">
        <f t="shared" si="27"/>
        <v>1.2748623155481412E-7</v>
      </c>
      <c r="BA47">
        <f t="shared" si="28"/>
        <v>1.3065066894806109E-7</v>
      </c>
      <c r="BB47">
        <f t="shared" si="29"/>
        <v>7.780629301454952E-5</v>
      </c>
    </row>
    <row r="48" spans="1:54" x14ac:dyDescent="0.25">
      <c r="A48">
        <v>2397</v>
      </c>
      <c r="B48">
        <v>439.22899999999998</v>
      </c>
      <c r="C48">
        <f t="shared" si="0"/>
        <v>712.37899999999991</v>
      </c>
      <c r="D48">
        <v>3.8182</v>
      </c>
      <c r="E48">
        <f t="shared" si="7"/>
        <v>0.35825741013539508</v>
      </c>
      <c r="F48">
        <f t="shared" si="8"/>
        <v>-1.5050550805441115E-4</v>
      </c>
      <c r="G48">
        <f t="shared" si="1"/>
        <v>0.64174258986460497</v>
      </c>
      <c r="H48">
        <f t="shared" si="9"/>
        <v>1.5050550805440879E-4</v>
      </c>
      <c r="I48">
        <f t="shared" si="30"/>
        <v>-3.3655013597277302E-8</v>
      </c>
      <c r="J48">
        <f t="shared" si="10"/>
        <v>1.6291175571311932E-9</v>
      </c>
      <c r="K48">
        <f t="shared" si="11"/>
        <v>-1.0264509595535405E-9</v>
      </c>
      <c r="L48">
        <f t="shared" si="31"/>
        <v>0.63025489806946156</v>
      </c>
      <c r="M48">
        <f t="shared" si="12"/>
        <v>0.12834839603123785</v>
      </c>
      <c r="N48">
        <f t="shared" si="13"/>
        <v>2.2652398339701678E-8</v>
      </c>
      <c r="O48">
        <f t="shared" si="14"/>
        <v>2.2652216928815629E-8</v>
      </c>
      <c r="P48">
        <f t="shared" si="15"/>
        <v>1.3196706278020541E-4</v>
      </c>
      <c r="T48">
        <v>1224</v>
      </c>
      <c r="U48">
        <v>452.834</v>
      </c>
      <c r="V48">
        <f t="shared" si="2"/>
        <v>725.98399999999992</v>
      </c>
      <c r="W48">
        <v>3.2517900000000002</v>
      </c>
      <c r="X48">
        <v>0.35242973660155918</v>
      </c>
      <c r="Y48">
        <f t="shared" si="16"/>
        <v>-2.5967298167870145E-4</v>
      </c>
      <c r="Z48">
        <f t="shared" si="17"/>
        <v>0.64757026339844082</v>
      </c>
      <c r="AA48">
        <f t="shared" si="18"/>
        <v>2.5967298167869912E-4</v>
      </c>
      <c r="AB48">
        <f t="shared" si="32"/>
        <v>8.535655926133701E-8</v>
      </c>
      <c r="AC48">
        <f t="shared" si="3"/>
        <v>-5.1622857545481528E-9</v>
      </c>
      <c r="AD48">
        <f t="shared" si="4"/>
        <v>3.2525787614593908E-9</v>
      </c>
      <c r="AE48">
        <f t="shared" si="33"/>
        <v>0.63006556368268163</v>
      </c>
      <c r="AF48">
        <f t="shared" si="19"/>
        <v>0.12420665907667228</v>
      </c>
      <c r="AG48">
        <f t="shared" si="20"/>
        <v>6.7427376428288075E-8</v>
      </c>
      <c r="AH48">
        <f t="shared" si="21"/>
        <v>6.7428368210835022E-8</v>
      </c>
      <c r="AI48">
        <f t="shared" si="22"/>
        <v>3.0641451213889973E-4</v>
      </c>
      <c r="AM48">
        <v>816</v>
      </c>
      <c r="AN48">
        <v>457.91899999999998</v>
      </c>
      <c r="AO48" s="2">
        <v>731.06899999999996</v>
      </c>
      <c r="AP48">
        <v>2.2710900000000001</v>
      </c>
      <c r="AQ48">
        <v>0.35533974202512159</v>
      </c>
      <c r="AR48">
        <f t="shared" si="23"/>
        <v>-3.4040307792443728E-4</v>
      </c>
      <c r="AS48">
        <f t="shared" si="24"/>
        <v>0.64466025797487836</v>
      </c>
      <c r="AT48">
        <f t="shared" si="25"/>
        <v>3.4040307792444074E-4</v>
      </c>
      <c r="AU48">
        <f t="shared" si="34"/>
        <v>1.4995434011079288E-5</v>
      </c>
      <c r="AV48">
        <f t="shared" si="5"/>
        <v>-9.8352102605543515E-7</v>
      </c>
      <c r="AW48">
        <f t="shared" si="6"/>
        <v>6.1968278256937712E-7</v>
      </c>
      <c r="AX48">
        <f t="shared" si="35"/>
        <v>0.63005616935552555</v>
      </c>
      <c r="AY48">
        <f t="shared" si="26"/>
        <v>0.12625567554003692</v>
      </c>
      <c r="AZ48">
        <f t="shared" si="27"/>
        <v>1.1520563560509386E-7</v>
      </c>
      <c r="BA48">
        <f t="shared" si="28"/>
        <v>1.1545275561413708E-7</v>
      </c>
      <c r="BB48">
        <f t="shared" si="29"/>
        <v>2.1327940440191015E-4</v>
      </c>
    </row>
    <row r="49" spans="1:54" x14ac:dyDescent="0.25">
      <c r="A49">
        <v>2444</v>
      </c>
      <c r="B49">
        <v>446.94499999999999</v>
      </c>
      <c r="C49">
        <f t="shared" si="0"/>
        <v>720.09500000000003</v>
      </c>
      <c r="D49">
        <v>3.74281</v>
      </c>
      <c r="E49">
        <f t="shared" si="7"/>
        <v>0.35118365125683776</v>
      </c>
      <c r="F49">
        <f t="shared" si="8"/>
        <v>-1.3766891942475359E-4</v>
      </c>
      <c r="G49">
        <f t="shared" si="1"/>
        <v>0.64881634874316219</v>
      </c>
      <c r="H49">
        <f t="shared" si="9"/>
        <v>1.3766891942475597E-4</v>
      </c>
      <c r="I49">
        <f t="shared" si="30"/>
        <v>4.2913511587888785E-8</v>
      </c>
      <c r="J49">
        <f t="shared" si="10"/>
        <v>-2.3593344337460856E-9</v>
      </c>
      <c r="K49">
        <f t="shared" si="11"/>
        <v>1.4865355067997436E-9</v>
      </c>
      <c r="L49">
        <f t="shared" si="31"/>
        <v>0.63025484982626645</v>
      </c>
      <c r="M49">
        <f t="shared" si="12"/>
        <v>0.12332992676903871</v>
      </c>
      <c r="N49">
        <f t="shared" si="13"/>
        <v>1.8952081767101644E-8</v>
      </c>
      <c r="O49">
        <f t="shared" si="14"/>
        <v>1.8952322078315922E-8</v>
      </c>
      <c r="P49">
        <f t="shared" si="15"/>
        <v>3.4452924204192155E-4</v>
      </c>
      <c r="T49">
        <v>1248</v>
      </c>
      <c r="U49">
        <v>460.67500000000001</v>
      </c>
      <c r="V49">
        <f t="shared" si="2"/>
        <v>733.82500000000005</v>
      </c>
      <c r="W49">
        <v>3.1882700000000002</v>
      </c>
      <c r="X49">
        <v>0.34619758504127035</v>
      </c>
      <c r="Y49">
        <f t="shared" si="16"/>
        <v>-2.4996786709962732E-4</v>
      </c>
      <c r="Z49">
        <f t="shared" si="17"/>
        <v>0.65380241495872959</v>
      </c>
      <c r="AA49">
        <f t="shared" si="18"/>
        <v>2.4996786709963192E-4</v>
      </c>
      <c r="AB49">
        <f t="shared" si="32"/>
        <v>-3.8538298847818669E-8</v>
      </c>
      <c r="AC49">
        <f t="shared" si="3"/>
        <v>2.6399861812420266E-9</v>
      </c>
      <c r="AD49">
        <f t="shared" si="4"/>
        <v>-1.6633645233778197E-9</v>
      </c>
      <c r="AE49">
        <f t="shared" si="33"/>
        <v>0.63006564174457191</v>
      </c>
      <c r="AF49">
        <f t="shared" si="19"/>
        <v>0.11985279457214107</v>
      </c>
      <c r="AG49">
        <f t="shared" si="20"/>
        <v>6.2485254412736274E-8</v>
      </c>
      <c r="AH49">
        <f t="shared" si="21"/>
        <v>6.2484766160470264E-8</v>
      </c>
      <c r="AI49">
        <f t="shared" si="22"/>
        <v>5.6343440262035353E-4</v>
      </c>
      <c r="AM49">
        <v>832</v>
      </c>
      <c r="AN49">
        <v>465.66399999999999</v>
      </c>
      <c r="AO49" s="2">
        <v>738.81399999999996</v>
      </c>
      <c r="AP49">
        <v>2.2362799999999998</v>
      </c>
      <c r="AQ49">
        <v>0.34989329277833059</v>
      </c>
      <c r="AR49">
        <f t="shared" si="23"/>
        <v>-3.1654259214058955E-4</v>
      </c>
      <c r="AS49">
        <f t="shared" si="24"/>
        <v>0.65010670722166941</v>
      </c>
      <c r="AT49">
        <f t="shared" si="25"/>
        <v>3.1654259214058955E-4</v>
      </c>
      <c r="AU49">
        <f t="shared" si="34"/>
        <v>-7.4090240580767483E-7</v>
      </c>
      <c r="AV49">
        <f t="shared" si="5"/>
        <v>5.4865215781298751E-8</v>
      </c>
      <c r="AW49">
        <f t="shared" si="6"/>
        <v>-3.4568686058480051E-8</v>
      </c>
      <c r="AX49">
        <f t="shared" si="35"/>
        <v>0.63006608428004662</v>
      </c>
      <c r="AY49">
        <f t="shared" si="26"/>
        <v>0.1224258348053763</v>
      </c>
      <c r="AZ49">
        <f t="shared" si="27"/>
        <v>1.0023395000451904E-7</v>
      </c>
      <c r="BA49">
        <f t="shared" si="28"/>
        <v>1.0022109875706137E-7</v>
      </c>
      <c r="BB49">
        <f t="shared" si="29"/>
        <v>4.0162656788829762E-4</v>
      </c>
    </row>
    <row r="50" spans="1:54" x14ac:dyDescent="0.25">
      <c r="A50">
        <v>2491</v>
      </c>
      <c r="B50">
        <v>454.649</v>
      </c>
      <c r="C50">
        <f t="shared" si="0"/>
        <v>727.79899999999998</v>
      </c>
      <c r="D50">
        <v>3.6738499999999998</v>
      </c>
      <c r="E50">
        <f t="shared" si="7"/>
        <v>0.34471321204387434</v>
      </c>
      <c r="F50">
        <f t="shared" si="8"/>
        <v>-1.2605010980972799E-4</v>
      </c>
      <c r="G50">
        <f t="shared" si="1"/>
        <v>0.65528678795612572</v>
      </c>
      <c r="H50">
        <f t="shared" si="9"/>
        <v>1.260501098097268E-4</v>
      </c>
      <c r="I50">
        <f t="shared" si="30"/>
        <v>-6.7975206798177243E-8</v>
      </c>
      <c r="J50">
        <f t="shared" si="10"/>
        <v>4.2323650564755826E-9</v>
      </c>
      <c r="K50">
        <f t="shared" si="11"/>
        <v>-2.6666677026367519E-9</v>
      </c>
      <c r="L50">
        <f t="shared" si="31"/>
        <v>0.63025491969343528</v>
      </c>
      <c r="M50">
        <f t="shared" si="12"/>
        <v>0.11882724542151345</v>
      </c>
      <c r="N50">
        <f t="shared" si="13"/>
        <v>1.5889697181117648E-8</v>
      </c>
      <c r="O50">
        <f t="shared" si="14"/>
        <v>1.5889302457668784E-8</v>
      </c>
      <c r="P50">
        <f t="shared" si="15"/>
        <v>6.2659442872068879E-4</v>
      </c>
      <c r="T50">
        <v>1272</v>
      </c>
      <c r="U50">
        <v>468.50299999999999</v>
      </c>
      <c r="V50">
        <f t="shared" si="2"/>
        <v>741.65300000000002</v>
      </c>
      <c r="W50">
        <v>3.13123</v>
      </c>
      <c r="X50">
        <v>0.3401983562308793</v>
      </c>
      <c r="Y50">
        <f t="shared" si="16"/>
        <v>-2.4817364423627281E-4</v>
      </c>
      <c r="Z50">
        <f t="shared" si="17"/>
        <v>0.65980164376912076</v>
      </c>
      <c r="AA50">
        <f t="shared" si="18"/>
        <v>2.4817364423627047E-4</v>
      </c>
      <c r="AB50">
        <f t="shared" si="32"/>
        <v>2.482136950198997E-8</v>
      </c>
      <c r="AC50">
        <f t="shared" si="3"/>
        <v>-1.9204719024183869E-9</v>
      </c>
      <c r="AD50">
        <f t="shared" si="4"/>
        <v>1.2100233150174195E-9</v>
      </c>
      <c r="AE50">
        <f t="shared" si="33"/>
        <v>0.63006560182382332</v>
      </c>
      <c r="AF50">
        <f t="shared" si="19"/>
        <v>0.11573490469381464</v>
      </c>
      <c r="AG50">
        <f t="shared" si="20"/>
        <v>6.1589204476178956E-8</v>
      </c>
      <c r="AH50">
        <f t="shared" si="21"/>
        <v>6.1589557103183719E-8</v>
      </c>
      <c r="AI50">
        <f t="shared" si="22"/>
        <v>8.8423219057248887E-4</v>
      </c>
      <c r="AM50">
        <v>848</v>
      </c>
      <c r="AN50">
        <v>473.41399999999999</v>
      </c>
      <c r="AO50" s="2">
        <v>746.56399999999996</v>
      </c>
      <c r="AP50">
        <v>2.20391</v>
      </c>
      <c r="AQ50">
        <v>0.34482861130408116</v>
      </c>
      <c r="AR50">
        <f t="shared" si="23"/>
        <v>-3.128266148463843E-4</v>
      </c>
      <c r="AS50">
        <f t="shared" si="24"/>
        <v>0.65517138869591884</v>
      </c>
      <c r="AT50">
        <f t="shared" si="25"/>
        <v>3.128266148463843E-4</v>
      </c>
      <c r="AU50">
        <f t="shared" si="34"/>
        <v>1.3694104669310519E-7</v>
      </c>
      <c r="AV50">
        <f t="shared" si="5"/>
        <v>-1.1421430442017549E-8</v>
      </c>
      <c r="AW50">
        <f t="shared" si="6"/>
        <v>7.1962506237595182E-9</v>
      </c>
      <c r="AX50">
        <f t="shared" si="35"/>
        <v>0.63006553118106967</v>
      </c>
      <c r="AY50">
        <f t="shared" si="26"/>
        <v>0.11890667673153793</v>
      </c>
      <c r="AZ50">
        <f t="shared" si="27"/>
        <v>9.7853345231853369E-8</v>
      </c>
      <c r="BA50">
        <f t="shared" si="28"/>
        <v>9.7855988650589644E-8</v>
      </c>
      <c r="BB50">
        <f t="shared" si="29"/>
        <v>6.3030408155590866E-4</v>
      </c>
    </row>
    <row r="51" spans="1:54" x14ac:dyDescent="0.25">
      <c r="A51">
        <v>2538</v>
      </c>
      <c r="B51">
        <v>462.33</v>
      </c>
      <c r="C51">
        <f t="shared" si="0"/>
        <v>735.48</v>
      </c>
      <c r="D51">
        <v>3.6107100000000001</v>
      </c>
      <c r="E51">
        <f t="shared" si="7"/>
        <v>0.33878885688281712</v>
      </c>
      <c r="F51">
        <f t="shared" si="8"/>
        <v>-1.1536958894368452E-4</v>
      </c>
      <c r="G51">
        <f t="shared" si="1"/>
        <v>0.66121114311718288</v>
      </c>
      <c r="H51">
        <f t="shared" si="9"/>
        <v>1.153695889436857E-4</v>
      </c>
      <c r="I51">
        <f t="shared" si="30"/>
        <v>1.3094595085617515E-7</v>
      </c>
      <c r="J51">
        <f t="shared" si="10"/>
        <v>-9.2060529821897776E-9</v>
      </c>
      <c r="K51">
        <f t="shared" si="11"/>
        <v>5.8004174566197094E-9</v>
      </c>
      <c r="L51">
        <f t="shared" si="31"/>
        <v>0.63025479436005327</v>
      </c>
      <c r="M51">
        <f t="shared" si="12"/>
        <v>0.11477780082192508</v>
      </c>
      <c r="N51">
        <f t="shared" si="13"/>
        <v>1.3308017940689448E-8</v>
      </c>
      <c r="O51">
        <f t="shared" si="14"/>
        <v>1.3308803703124505E-8</v>
      </c>
      <c r="P51">
        <f t="shared" si="15"/>
        <v>9.5829552837303951E-4</v>
      </c>
      <c r="T51">
        <v>1296</v>
      </c>
      <c r="U51">
        <v>476.30200000000002</v>
      </c>
      <c r="V51">
        <f t="shared" si="2"/>
        <v>749.452</v>
      </c>
      <c r="W51">
        <v>3.0803199999999999</v>
      </c>
      <c r="X51">
        <v>0.33424218876920875</v>
      </c>
      <c r="Y51">
        <f t="shared" si="16"/>
        <v>-2.5918364817051343E-4</v>
      </c>
      <c r="Z51">
        <f t="shared" si="17"/>
        <v>0.66575781123079125</v>
      </c>
      <c r="AA51">
        <f t="shared" si="18"/>
        <v>2.5918364817051343E-4</v>
      </c>
      <c r="AB51">
        <f t="shared" si="32"/>
        <v>-2.1269956156051319E-8</v>
      </c>
      <c r="AC51">
        <f t="shared" si="3"/>
        <v>1.8532228883436918E-9</v>
      </c>
      <c r="AD51">
        <f t="shared" si="4"/>
        <v>-1.1676520234406744E-9</v>
      </c>
      <c r="AE51">
        <f t="shared" si="33"/>
        <v>0.63006563086438283</v>
      </c>
      <c r="AF51">
        <f t="shared" si="19"/>
        <v>0.1117178549718652</v>
      </c>
      <c r="AG51">
        <f t="shared" si="20"/>
        <v>6.7177124132549082E-8</v>
      </c>
      <c r="AH51">
        <f t="shared" si="21"/>
        <v>6.7176768752962367E-8</v>
      </c>
      <c r="AI51">
        <f t="shared" si="22"/>
        <v>1.2739317393082308E-3</v>
      </c>
      <c r="AM51">
        <v>864</v>
      </c>
      <c r="AN51">
        <v>481.14699999999999</v>
      </c>
      <c r="AO51" s="2">
        <v>754.29700000000003</v>
      </c>
      <c r="AP51">
        <v>2.1719200000000001</v>
      </c>
      <c r="AQ51">
        <v>0.33982338546653901</v>
      </c>
      <c r="AR51">
        <f t="shared" si="23"/>
        <v>-2.9708260578409709E-4</v>
      </c>
      <c r="AS51">
        <f t="shared" si="24"/>
        <v>0.66017661453346099</v>
      </c>
      <c r="AT51">
        <f t="shared" si="25"/>
        <v>2.9708260578410056E-4</v>
      </c>
      <c r="AU51">
        <f t="shared" si="34"/>
        <v>-4.58018403791756E-8</v>
      </c>
      <c r="AV51">
        <f t="shared" si="5"/>
        <v>4.2909097240790079E-9</v>
      </c>
      <c r="AW51">
        <f t="shared" si="6"/>
        <v>-2.7035546847794649E-9</v>
      </c>
      <c r="AX51">
        <f t="shared" si="35"/>
        <v>0.63006564632107964</v>
      </c>
      <c r="AY51">
        <f t="shared" si="26"/>
        <v>0.11547996443901497</v>
      </c>
      <c r="AZ51">
        <f t="shared" si="27"/>
        <v>8.8260624187165163E-8</v>
      </c>
      <c r="BA51">
        <f t="shared" si="28"/>
        <v>8.8259681024921766E-8</v>
      </c>
      <c r="BB51">
        <f t="shared" si="29"/>
        <v>9.066704066870401E-4</v>
      </c>
    </row>
    <row r="52" spans="1:54" x14ac:dyDescent="0.25">
      <c r="A52">
        <v>2585</v>
      </c>
      <c r="B52">
        <v>470.02699999999999</v>
      </c>
      <c r="C52">
        <f t="shared" si="0"/>
        <v>743.17699999999991</v>
      </c>
      <c r="D52">
        <v>3.5529199999999999</v>
      </c>
      <c r="E52">
        <f t="shared" si="7"/>
        <v>0.33336648620246395</v>
      </c>
      <c r="F52">
        <f t="shared" si="8"/>
        <v>-1.0993949235384543E-4</v>
      </c>
      <c r="G52">
        <f t="shared" si="1"/>
        <v>0.6666335137975361</v>
      </c>
      <c r="H52">
        <f t="shared" si="9"/>
        <v>1.0993949235384425E-4</v>
      </c>
      <c r="I52">
        <f t="shared" si="30"/>
        <v>-3.017385393067444E-7</v>
      </c>
      <c r="J52">
        <f t="shared" si="10"/>
        <v>2.3898855748342182E-8</v>
      </c>
      <c r="K52">
        <f t="shared" si="11"/>
        <v>-1.5057847303736346E-8</v>
      </c>
      <c r="L52">
        <f t="shared" si="31"/>
        <v>0.63025506697967371</v>
      </c>
      <c r="M52">
        <f t="shared" si="12"/>
        <v>0.11113341530210184</v>
      </c>
      <c r="N52">
        <f t="shared" si="13"/>
        <v>1.2091947406314166E-8</v>
      </c>
      <c r="O52">
        <f t="shared" si="14"/>
        <v>1.2090003109936772E-8</v>
      </c>
      <c r="P52">
        <f t="shared" si="15"/>
        <v>1.3233913928800429E-3</v>
      </c>
      <c r="T52">
        <v>1320</v>
      </c>
      <c r="U52">
        <v>484.09399999999999</v>
      </c>
      <c r="V52">
        <f t="shared" si="2"/>
        <v>757.24399999999991</v>
      </c>
      <c r="W52">
        <v>3.0341399999999998</v>
      </c>
      <c r="X52">
        <v>0.32802178121311643</v>
      </c>
      <c r="Y52">
        <f t="shared" si="16"/>
        <v>-2.5070186736191047E-4</v>
      </c>
      <c r="Z52">
        <f t="shared" si="17"/>
        <v>0.67197821878688357</v>
      </c>
      <c r="AA52">
        <f t="shared" si="18"/>
        <v>2.5070186736191047E-4</v>
      </c>
      <c r="AB52">
        <f t="shared" si="32"/>
        <v>2.3207393164197284E-8</v>
      </c>
      <c r="AC52">
        <f t="shared" si="3"/>
        <v>-2.2712187142288577E-9</v>
      </c>
      <c r="AD52">
        <f t="shared" si="4"/>
        <v>1.4310168215739326E-9</v>
      </c>
      <c r="AE52">
        <f t="shared" si="33"/>
        <v>0.63006560284073432</v>
      </c>
      <c r="AF52">
        <f t="shared" si="19"/>
        <v>0.10759827372516527</v>
      </c>
      <c r="AG52">
        <f t="shared" si="20"/>
        <v>6.2850287506361688E-8</v>
      </c>
      <c r="AH52">
        <f t="shared" si="21"/>
        <v>6.2850708783617957E-8</v>
      </c>
      <c r="AI52">
        <f t="shared" si="22"/>
        <v>1.756667375449405E-3</v>
      </c>
      <c r="AM52">
        <v>880</v>
      </c>
      <c r="AN52">
        <v>488.89</v>
      </c>
      <c r="AO52" s="2">
        <v>762.04</v>
      </c>
      <c r="AP52">
        <v>2.14154</v>
      </c>
      <c r="AQ52">
        <v>0.33507006377399345</v>
      </c>
      <c r="AR52">
        <f t="shared" si="23"/>
        <v>-3.0109194970678876E-4</v>
      </c>
      <c r="AS52">
        <f t="shared" si="24"/>
        <v>0.6649299362260066</v>
      </c>
      <c r="AT52">
        <f t="shared" si="25"/>
        <v>3.0109194970678876E-4</v>
      </c>
      <c r="AU52">
        <f t="shared" si="34"/>
        <v>2.2852715206088527E-8</v>
      </c>
      <c r="AV52">
        <f t="shared" si="5"/>
        <v>-2.399510357470385E-9</v>
      </c>
      <c r="AW52">
        <f t="shared" si="6"/>
        <v>1.5118489749882373E-9</v>
      </c>
      <c r="AX52">
        <f t="shared" si="35"/>
        <v>0.63006560306420467</v>
      </c>
      <c r="AY52">
        <f t="shared" si="26"/>
        <v>0.11227193232298707</v>
      </c>
      <c r="AZ52">
        <f t="shared" si="27"/>
        <v>9.0654917237489341E-8</v>
      </c>
      <c r="BA52">
        <f t="shared" si="28"/>
        <v>9.0655451769410009E-8</v>
      </c>
      <c r="BB52">
        <f t="shared" si="29"/>
        <v>1.2155217268171217E-3</v>
      </c>
    </row>
    <row r="53" spans="1:54" x14ac:dyDescent="0.25">
      <c r="A53">
        <v>2632</v>
      </c>
      <c r="B53">
        <v>477.7</v>
      </c>
      <c r="C53">
        <f t="shared" si="0"/>
        <v>750.84999999999991</v>
      </c>
      <c r="D53">
        <v>3.4978500000000001</v>
      </c>
      <c r="E53">
        <f t="shared" si="7"/>
        <v>0.32819933006183322</v>
      </c>
      <c r="F53">
        <f t="shared" si="8"/>
        <v>-1.0428979626956419E-4</v>
      </c>
      <c r="G53">
        <f t="shared" si="1"/>
        <v>0.67180066993816678</v>
      </c>
      <c r="H53">
        <f t="shared" si="9"/>
        <v>1.0428979626956537E-4</v>
      </c>
      <c r="I53">
        <f t="shared" si="30"/>
        <v>8.2150768086533818E-7</v>
      </c>
      <c r="J53">
        <f t="shared" si="10"/>
        <v>-7.30979405515573E-8</v>
      </c>
      <c r="K53">
        <f t="shared" si="11"/>
        <v>4.6056499048884378E-8</v>
      </c>
      <c r="L53">
        <f t="shared" si="31"/>
        <v>0.63025435926085038</v>
      </c>
      <c r="M53">
        <f t="shared" si="12"/>
        <v>0.10771426101717001</v>
      </c>
      <c r="N53">
        <f t="shared" si="13"/>
        <v>1.0861120210600426E-8</v>
      </c>
      <c r="O53">
        <f t="shared" si="14"/>
        <v>1.0866757281343161E-8</v>
      </c>
      <c r="P53">
        <f t="shared" si="15"/>
        <v>1.7260959308960948E-3</v>
      </c>
      <c r="T53">
        <v>1344</v>
      </c>
      <c r="U53">
        <v>491.899</v>
      </c>
      <c r="V53">
        <f t="shared" si="2"/>
        <v>765.04899999999998</v>
      </c>
      <c r="W53">
        <v>2.9916100000000001</v>
      </c>
      <c r="X53">
        <v>0.32200493639643057</v>
      </c>
      <c r="Y53">
        <f t="shared" si="16"/>
        <v>-2.4743964397398732E-4</v>
      </c>
      <c r="Z53">
        <f t="shared" si="17"/>
        <v>0.67799506360356943</v>
      </c>
      <c r="AA53">
        <f t="shared" si="18"/>
        <v>2.4743964397398732E-4</v>
      </c>
      <c r="AB53">
        <f t="shared" si="32"/>
        <v>-3.13018559772953E-8</v>
      </c>
      <c r="AC53">
        <f t="shared" si="3"/>
        <v>3.4334264917635826E-9</v>
      </c>
      <c r="AD53">
        <f t="shared" si="4"/>
        <v>-2.1632839825465507E-9</v>
      </c>
      <c r="AE53">
        <f t="shared" si="33"/>
        <v>0.63006563718513808</v>
      </c>
      <c r="AF53">
        <f t="shared" si="19"/>
        <v>0.10368719922237457</v>
      </c>
      <c r="AG53">
        <f t="shared" si="20"/>
        <v>6.1228076553419467E-8</v>
      </c>
      <c r="AH53">
        <f t="shared" si="21"/>
        <v>6.122744797909031E-8</v>
      </c>
      <c r="AI53">
        <f t="shared" si="22"/>
        <v>2.2972299167998244E-3</v>
      </c>
      <c r="AM53">
        <v>896</v>
      </c>
      <c r="AN53">
        <v>496.59399999999999</v>
      </c>
      <c r="AO53" s="2">
        <v>769.74399999999991</v>
      </c>
      <c r="AP53">
        <v>2.1107499999999999</v>
      </c>
      <c r="AQ53">
        <v>0.33025259257868483</v>
      </c>
      <c r="AR53">
        <f t="shared" si="23"/>
        <v>-2.9043296220499296E-4</v>
      </c>
      <c r="AS53">
        <f t="shared" si="24"/>
        <v>0.66974740742131522</v>
      </c>
      <c r="AT53">
        <f t="shared" si="25"/>
        <v>2.9043296220498949E-4</v>
      </c>
      <c r="AU53">
        <f t="shared" si="34"/>
        <v>-1.5539450513437632E-8</v>
      </c>
      <c r="AV53">
        <f t="shared" si="5"/>
        <v>1.8234788159964302E-9</v>
      </c>
      <c r="AW53">
        <f t="shared" si="6"/>
        <v>-1.1489113061313356E-9</v>
      </c>
      <c r="AX53">
        <f t="shared" si="35"/>
        <v>0.63006562725378823</v>
      </c>
      <c r="AY53">
        <f t="shared" si="26"/>
        <v>0.10906678516883067</v>
      </c>
      <c r="AZ53">
        <f t="shared" si="27"/>
        <v>8.4352364735200058E-8</v>
      </c>
      <c r="BA53">
        <f t="shared" si="28"/>
        <v>8.4351972899912768E-8</v>
      </c>
      <c r="BB53">
        <f t="shared" si="29"/>
        <v>1.5746436772639384E-3</v>
      </c>
    </row>
    <row r="54" spans="1:54" x14ac:dyDescent="0.25">
      <c r="A54">
        <v>2679</v>
      </c>
      <c r="B54">
        <v>485.37400000000002</v>
      </c>
      <c r="C54">
        <f t="shared" si="0"/>
        <v>758.524</v>
      </c>
      <c r="D54">
        <v>3.4456099999999998</v>
      </c>
      <c r="E54">
        <f t="shared" si="7"/>
        <v>0.3232977096371637</v>
      </c>
      <c r="F54">
        <f t="shared" si="8"/>
        <v>-1.0399034241350479E-4</v>
      </c>
      <c r="G54">
        <f t="shared" si="1"/>
        <v>0.67670229036283636</v>
      </c>
      <c r="H54">
        <f t="shared" si="9"/>
        <v>1.039903424135036E-4</v>
      </c>
      <c r="I54">
        <f t="shared" si="30"/>
        <v>-2.6140955250578547E-6</v>
      </c>
      <c r="J54">
        <f t="shared" si="10"/>
        <v>2.6070292452523848E-7</v>
      </c>
      <c r="K54">
        <f t="shared" si="11"/>
        <v>-1.6425994911538202E-7</v>
      </c>
      <c r="L54">
        <f t="shared" si="31"/>
        <v>0.63025652391630571</v>
      </c>
      <c r="M54">
        <f t="shared" si="12"/>
        <v>0.10452309932566134</v>
      </c>
      <c r="N54">
        <f t="shared" si="13"/>
        <v>1.0868280454071993E-8</v>
      </c>
      <c r="O54">
        <f t="shared" si="14"/>
        <v>1.0848181193315274E-8</v>
      </c>
      <c r="P54">
        <f t="shared" si="15"/>
        <v>2.1572092208056721E-3</v>
      </c>
      <c r="T54">
        <v>1368</v>
      </c>
      <c r="U54">
        <v>499.68200000000002</v>
      </c>
      <c r="V54">
        <f t="shared" si="2"/>
        <v>772.83199999999999</v>
      </c>
      <c r="W54">
        <v>2.9513799999999999</v>
      </c>
      <c r="X54">
        <v>0.31606638494105488</v>
      </c>
      <c r="Y54">
        <f t="shared" si="16"/>
        <v>-2.4784742189748005E-4</v>
      </c>
      <c r="Z54">
        <f t="shared" si="17"/>
        <v>0.68393361505894512</v>
      </c>
      <c r="AA54">
        <f t="shared" si="18"/>
        <v>2.4784742189748005E-4</v>
      </c>
      <c r="AB54">
        <f t="shared" si="32"/>
        <v>5.1100379825030683E-8</v>
      </c>
      <c r="AC54">
        <f t="shared" si="3"/>
        <v>-6.2657225430892358E-9</v>
      </c>
      <c r="AD54">
        <f t="shared" si="4"/>
        <v>3.9478163429628232E-9</v>
      </c>
      <c r="AE54">
        <f t="shared" si="33"/>
        <v>0.6300655852663225</v>
      </c>
      <c r="AF54">
        <f t="shared" si="19"/>
        <v>9.9897927387485055E-2</v>
      </c>
      <c r="AG54">
        <f t="shared" si="20"/>
        <v>6.1425238694129497E-8</v>
      </c>
      <c r="AH54">
        <f t="shared" si="21"/>
        <v>6.1426387644607264E-8</v>
      </c>
      <c r="AI54">
        <f t="shared" si="22"/>
        <v>2.901764633738878E-3</v>
      </c>
      <c r="AM54">
        <v>912</v>
      </c>
      <c r="AN54">
        <v>504.32</v>
      </c>
      <c r="AO54" s="2">
        <v>777.47</v>
      </c>
      <c r="AP54">
        <v>2.0810499999999998</v>
      </c>
      <c r="AQ54">
        <v>0.32560566518340495</v>
      </c>
      <c r="AR54">
        <f t="shared" si="23"/>
        <v>3.5702375568355803E-4</v>
      </c>
      <c r="AS54">
        <f t="shared" si="24"/>
        <v>0.67439433481659505</v>
      </c>
      <c r="AT54">
        <f t="shared" si="25"/>
        <v>7.394674723866174E-4</v>
      </c>
      <c r="AU54">
        <f t="shared" si="34"/>
        <v>1.3636210542505251E-8</v>
      </c>
      <c r="AV54">
        <f t="shared" si="5"/>
        <v>-1.7849084731682149E-9</v>
      </c>
      <c r="AW54">
        <f t="shared" si="6"/>
        <v>1.1246094592615196E-9</v>
      </c>
      <c r="AX54">
        <f t="shared" si="35"/>
        <v>0.63006560887120733</v>
      </c>
      <c r="AY54">
        <f t="shared" si="26"/>
        <v>0.10601904031947297</v>
      </c>
      <c r="AZ54">
        <f t="shared" si="27"/>
        <v>1.2746723663503214E-7</v>
      </c>
      <c r="BA54">
        <f t="shared" si="28"/>
        <v>5.4681047949488895E-7</v>
      </c>
      <c r="BB54">
        <f t="shared" si="29"/>
        <v>1.965035943941291E-3</v>
      </c>
    </row>
    <row r="55" spans="1:54" x14ac:dyDescent="0.25">
      <c r="A55">
        <v>2726</v>
      </c>
      <c r="B55">
        <v>493.04300000000001</v>
      </c>
      <c r="C55">
        <f t="shared" si="0"/>
        <v>766.19299999999998</v>
      </c>
      <c r="D55">
        <v>3.3935200000000001</v>
      </c>
      <c r="E55">
        <f t="shared" si="7"/>
        <v>0.31841016354372897</v>
      </c>
      <c r="F55">
        <f t="shared" si="8"/>
        <v>-1.0305205366452736E-4</v>
      </c>
      <c r="G55">
        <f t="shared" si="1"/>
        <v>0.68158983645627103</v>
      </c>
      <c r="H55">
        <f t="shared" si="9"/>
        <v>1.0305205366452736E-4</v>
      </c>
      <c r="I55">
        <f t="shared" si="30"/>
        <v>9.6389419276283548E-6</v>
      </c>
      <c r="J55">
        <f t="shared" si="10"/>
        <v>-1.0748831818471453E-6</v>
      </c>
      <c r="K55">
        <f t="shared" si="11"/>
        <v>6.7724693567102401E-7</v>
      </c>
      <c r="L55">
        <f t="shared" si="31"/>
        <v>0.63024880369869729</v>
      </c>
      <c r="M55">
        <f t="shared" si="12"/>
        <v>0.10137889406670231</v>
      </c>
      <c r="N55">
        <f t="shared" si="13"/>
        <v>1.0399343299653624E-8</v>
      </c>
      <c r="O55">
        <f t="shared" si="14"/>
        <v>1.0480601052770687E-8</v>
      </c>
      <c r="P55">
        <f t="shared" si="15"/>
        <v>2.6359016446142591E-3</v>
      </c>
      <c r="T55">
        <v>1392</v>
      </c>
      <c r="U55">
        <v>507.44400000000002</v>
      </c>
      <c r="V55">
        <f t="shared" si="2"/>
        <v>780.59400000000005</v>
      </c>
      <c r="W55">
        <v>2.9126300000000001</v>
      </c>
      <c r="X55">
        <v>0.31011804681551536</v>
      </c>
      <c r="Y55">
        <f t="shared" si="16"/>
        <v>2.2278595317206564E-4</v>
      </c>
      <c r="Z55">
        <f t="shared" si="17"/>
        <v>0.68988195318448464</v>
      </c>
      <c r="AA55">
        <f t="shared" si="18"/>
        <v>4.9560485142563547E-4</v>
      </c>
      <c r="AB55">
        <f t="shared" si="32"/>
        <v>-9.9276961209110981E-8</v>
      </c>
      <c r="AC55">
        <f t="shared" si="3"/>
        <v>1.3573544414288893E-8</v>
      </c>
      <c r="AD55">
        <f t="shared" si="4"/>
        <v>-8.5522236425492273E-9</v>
      </c>
      <c r="AE55">
        <f t="shared" si="33"/>
        <v>0.63006568001391472</v>
      </c>
      <c r="AF55">
        <f t="shared" si="19"/>
        <v>9.6173264535834635E-2</v>
      </c>
      <c r="AG55">
        <f t="shared" si="20"/>
        <v>4.962753312496641E-8</v>
      </c>
      <c r="AH55">
        <f t="shared" si="21"/>
        <v>2.4563264587682222E-7</v>
      </c>
      <c r="AI55">
        <f t="shared" si="22"/>
        <v>3.5779865360162431E-3</v>
      </c>
      <c r="AO55" s="2"/>
    </row>
    <row r="56" spans="1:54" x14ac:dyDescent="0.25">
      <c r="A56">
        <v>2773</v>
      </c>
      <c r="B56">
        <v>500.71600000000001</v>
      </c>
      <c r="C56">
        <f t="shared" si="0"/>
        <v>773.86599999999999</v>
      </c>
      <c r="D56">
        <v>3.3418999999999999</v>
      </c>
      <c r="E56">
        <f t="shared" si="7"/>
        <v>0.31356671702149619</v>
      </c>
      <c r="F56">
        <f t="shared" si="8"/>
        <v>1.130785131703917E-4</v>
      </c>
      <c r="G56">
        <f t="shared" si="1"/>
        <v>0.68643328297850381</v>
      </c>
      <c r="H56">
        <f t="shared" si="9"/>
        <v>2.4754175368860577E-4</v>
      </c>
      <c r="I56">
        <f t="shared" si="30"/>
        <v>-4.0880567619187474E-5</v>
      </c>
      <c r="J56">
        <f t="shared" si="10"/>
        <v>5.0865042048825972E-6</v>
      </c>
      <c r="K56">
        <f t="shared" si="11"/>
        <v>-3.2048314125770656E-6</v>
      </c>
      <c r="L56">
        <f t="shared" si="31"/>
        <v>0.63028063430467385</v>
      </c>
      <c r="M56">
        <f t="shared" si="12"/>
        <v>9.8349725265616528E-2</v>
      </c>
      <c r="N56">
        <f t="shared" si="13"/>
        <v>1.1662274000406597E-8</v>
      </c>
      <c r="O56">
        <f t="shared" si="14"/>
        <v>6.2873849939904716E-8</v>
      </c>
      <c r="P56">
        <f t="shared" si="15"/>
        <v>3.1531199530865778E-3</v>
      </c>
      <c r="V56" s="2"/>
      <c r="AO56" s="2"/>
    </row>
  </sheetData>
  <mergeCells count="3">
    <mergeCell ref="A9:Q9"/>
    <mergeCell ref="T9:AJ9"/>
    <mergeCell ref="AM9:BC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Elhan</dc:creator>
  <cp:lastModifiedBy>Nathan's laptop</cp:lastModifiedBy>
  <dcterms:created xsi:type="dcterms:W3CDTF">2018-12-06T16:11:13Z</dcterms:created>
  <dcterms:modified xsi:type="dcterms:W3CDTF">2019-05-11T16:38:54Z</dcterms:modified>
</cp:coreProperties>
</file>