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Nathan's laptop\Documents\"/>
    </mc:Choice>
  </mc:AlternateContent>
  <xr:revisionPtr revIDLastSave="0" documentId="8_{0A02F6C1-91E7-4A3C-8211-550F35056C6C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Sheet1" sheetId="2" r:id="rId1"/>
    <sheet name="Pine straw" sheetId="1" r:id="rId2"/>
    <sheet name="Longleaf pine_live" sheetId="11" r:id="rId3"/>
    <sheet name="Little bluestem grass_live" sheetId="3" r:id="rId4"/>
    <sheet name="Little bluestem grass_dead" sheetId="4" r:id="rId5"/>
    <sheet name="Swamp bay_live" sheetId="5" r:id="rId6"/>
    <sheet name="Swamp bay_dead" sheetId="6" r:id="rId7"/>
    <sheet name="Dwarf palmetto_live" sheetId="7" r:id="rId8"/>
    <sheet name="Dwarf palemetto_dead" sheetId="8" r:id="rId9"/>
    <sheet name="Live oak_live" sheetId="9" r:id="rId10"/>
    <sheet name="Live oak_dead" sheetId="10" r:id="rId11"/>
  </sheets>
  <definedNames>
    <definedName name="solver_adj" localSheetId="8" hidden="1">'Dwarf palemetto_dead'!$B$1:$B$3</definedName>
    <definedName name="solver_adj" localSheetId="7" hidden="1">'Dwarf palmetto_live'!$B$1:$B$3</definedName>
    <definedName name="solver_adj" localSheetId="3" hidden="1">'Little bluestem grass_live'!$B$1:$B$3</definedName>
    <definedName name="solver_adj" localSheetId="9" hidden="1">'Live oak_live'!$B$1:$B$3</definedName>
    <definedName name="solver_adj" localSheetId="2" hidden="1">'Longleaf pine_live'!$B$1:$B$3</definedName>
    <definedName name="solver_adj" localSheetId="1" hidden="1">'Pine straw'!$B$1:$B$3</definedName>
    <definedName name="solver_adj" localSheetId="0" hidden="1">Sheet1!$B$1:$B$3</definedName>
    <definedName name="solver_adj" localSheetId="6" hidden="1">'Swamp bay_dead'!$B$1:$B$3</definedName>
    <definedName name="solver_adj" localSheetId="5" hidden="1">'Swamp bay_live'!$B$1:$B$3</definedName>
    <definedName name="solver_cvg" localSheetId="8" hidden="1">0.0001</definedName>
    <definedName name="solver_cvg" localSheetId="7" hidden="1">0.0001</definedName>
    <definedName name="solver_cvg" localSheetId="3" hidden="1">0.0001</definedName>
    <definedName name="solver_cvg" localSheetId="9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6" hidden="1">0.0001</definedName>
    <definedName name="solver_cvg" localSheetId="5" hidden="1">0.0001</definedName>
    <definedName name="solver_drv" localSheetId="8" hidden="1">1</definedName>
    <definedName name="solver_drv" localSheetId="7" hidden="1">1</definedName>
    <definedName name="solver_drv" localSheetId="3" hidden="1">1</definedName>
    <definedName name="solver_drv" localSheetId="9" hidden="1">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drv" localSheetId="6" hidden="1">1</definedName>
    <definedName name="solver_drv" localSheetId="5" hidden="1">1</definedName>
    <definedName name="solver_eng" localSheetId="8" hidden="1">1</definedName>
    <definedName name="solver_eng" localSheetId="7" hidden="1">1</definedName>
    <definedName name="solver_eng" localSheetId="3" hidden="1">1</definedName>
    <definedName name="solver_eng" localSheetId="9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ng" localSheetId="6" hidden="1">1</definedName>
    <definedName name="solver_eng" localSheetId="5" hidden="1">1</definedName>
    <definedName name="solver_est" localSheetId="8" hidden="1">1</definedName>
    <definedName name="solver_est" localSheetId="7" hidden="1">1</definedName>
    <definedName name="solver_est" localSheetId="3" hidden="1">1</definedName>
    <definedName name="solver_est" localSheetId="9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est" localSheetId="6" hidden="1">1</definedName>
    <definedName name="solver_est" localSheetId="5" hidden="1">1</definedName>
    <definedName name="solver_itr" localSheetId="8" hidden="1">2147483647</definedName>
    <definedName name="solver_itr" localSheetId="7" hidden="1">2147483647</definedName>
    <definedName name="solver_itr" localSheetId="3" hidden="1">2147483647</definedName>
    <definedName name="solver_itr" localSheetId="9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itr" localSheetId="6" hidden="1">2147483647</definedName>
    <definedName name="solver_itr" localSheetId="5" hidden="1">2147483647</definedName>
    <definedName name="solver_mip" localSheetId="8" hidden="1">2147483647</definedName>
    <definedName name="solver_mip" localSheetId="7" hidden="1">2147483647</definedName>
    <definedName name="solver_mip" localSheetId="3" hidden="1">2147483647</definedName>
    <definedName name="solver_mip" localSheetId="9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6" hidden="1">2147483647</definedName>
    <definedName name="solver_mip" localSheetId="5" hidden="1">2147483647</definedName>
    <definedName name="solver_mni" localSheetId="8" hidden="1">30</definedName>
    <definedName name="solver_mni" localSheetId="7" hidden="1">30</definedName>
    <definedName name="solver_mni" localSheetId="3" hidden="1">30</definedName>
    <definedName name="solver_mni" localSheetId="9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ni" localSheetId="6" hidden="1">30</definedName>
    <definedName name="solver_mni" localSheetId="5" hidden="1">30</definedName>
    <definedName name="solver_mrt" localSheetId="8" hidden="1">0.075</definedName>
    <definedName name="solver_mrt" localSheetId="7" hidden="1">0.075</definedName>
    <definedName name="solver_mrt" localSheetId="3" hidden="1">0.075</definedName>
    <definedName name="solver_mrt" localSheetId="9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rt" localSheetId="6" hidden="1">0.075</definedName>
    <definedName name="solver_mrt" localSheetId="5" hidden="1">0.075</definedName>
    <definedName name="solver_msl" localSheetId="8" hidden="1">2</definedName>
    <definedName name="solver_msl" localSheetId="7" hidden="1">2</definedName>
    <definedName name="solver_msl" localSheetId="3" hidden="1">2</definedName>
    <definedName name="solver_msl" localSheetId="9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6" hidden="1">2</definedName>
    <definedName name="solver_msl" localSheetId="5" hidden="1">2</definedName>
    <definedName name="solver_neg" localSheetId="8" hidden="1">1</definedName>
    <definedName name="solver_neg" localSheetId="7" hidden="1">1</definedName>
    <definedName name="solver_neg" localSheetId="3" hidden="1">1</definedName>
    <definedName name="solver_neg" localSheetId="9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eg" localSheetId="6" hidden="1">1</definedName>
    <definedName name="solver_neg" localSheetId="5" hidden="1">1</definedName>
    <definedName name="solver_nod" localSheetId="8" hidden="1">2147483647</definedName>
    <definedName name="solver_nod" localSheetId="7" hidden="1">2147483647</definedName>
    <definedName name="solver_nod" localSheetId="3" hidden="1">2147483647</definedName>
    <definedName name="solver_nod" localSheetId="9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d" localSheetId="6" hidden="1">2147483647</definedName>
    <definedName name="solver_nod" localSheetId="5" hidden="1">2147483647</definedName>
    <definedName name="solver_num" localSheetId="8" hidden="1">0</definedName>
    <definedName name="solver_num" localSheetId="7" hidden="1">0</definedName>
    <definedName name="solver_num" localSheetId="3" hidden="1">0</definedName>
    <definedName name="solver_num" localSheetId="9" hidden="1">0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um" localSheetId="6" hidden="1">0</definedName>
    <definedName name="solver_num" localSheetId="5" hidden="1">0</definedName>
    <definedName name="solver_nwt" localSheetId="8" hidden="1">1</definedName>
    <definedName name="solver_nwt" localSheetId="7" hidden="1">1</definedName>
    <definedName name="solver_nwt" localSheetId="3" hidden="1">1</definedName>
    <definedName name="solver_nwt" localSheetId="9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nwt" localSheetId="6" hidden="1">1</definedName>
    <definedName name="solver_nwt" localSheetId="5" hidden="1">1</definedName>
    <definedName name="solver_opt" localSheetId="8" hidden="1">'Dwarf palemetto_dead'!$H$1</definedName>
    <definedName name="solver_opt" localSheetId="7" hidden="1">'Dwarf palmetto_live'!$H$1</definedName>
    <definedName name="solver_opt" localSheetId="3" hidden="1">'Little bluestem grass_live'!$H$1</definedName>
    <definedName name="solver_opt" localSheetId="9" hidden="1">'Live oak_live'!$H$1</definedName>
    <definedName name="solver_opt" localSheetId="2" hidden="1">'Longleaf pine_live'!$H$1</definedName>
    <definedName name="solver_opt" localSheetId="1" hidden="1">'Pine straw'!$H$1</definedName>
    <definedName name="solver_opt" localSheetId="0" hidden="1">Sheet1!$H$1</definedName>
    <definedName name="solver_opt" localSheetId="6" hidden="1">'Swamp bay_dead'!$H$1</definedName>
    <definedName name="solver_opt" localSheetId="5" hidden="1">'Swamp bay_live'!$H$1</definedName>
    <definedName name="solver_pre" localSheetId="8" hidden="1">0.000001</definedName>
    <definedName name="solver_pre" localSheetId="7" hidden="1">0.000001</definedName>
    <definedName name="solver_pre" localSheetId="3" hidden="1">0.000001</definedName>
    <definedName name="solver_pre" localSheetId="9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6" hidden="1">0.000001</definedName>
    <definedName name="solver_pre" localSheetId="5" hidden="1">0.000001</definedName>
    <definedName name="solver_rbv" localSheetId="8" hidden="1">1</definedName>
    <definedName name="solver_rbv" localSheetId="7" hidden="1">1</definedName>
    <definedName name="solver_rbv" localSheetId="3" hidden="1">1</definedName>
    <definedName name="solver_rbv" localSheetId="9" hidden="1">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bv" localSheetId="6" hidden="1">1</definedName>
    <definedName name="solver_rbv" localSheetId="5" hidden="1">1</definedName>
    <definedName name="solver_rlx" localSheetId="8" hidden="1">2</definedName>
    <definedName name="solver_rlx" localSheetId="7" hidden="1">2</definedName>
    <definedName name="solver_rlx" localSheetId="3" hidden="1">2</definedName>
    <definedName name="solver_rlx" localSheetId="9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6" hidden="1">2</definedName>
    <definedName name="solver_rlx" localSheetId="5" hidden="1">2</definedName>
    <definedName name="solver_rsd" localSheetId="8" hidden="1">0</definedName>
    <definedName name="solver_rsd" localSheetId="7" hidden="1">0</definedName>
    <definedName name="solver_rsd" localSheetId="3" hidden="1">0</definedName>
    <definedName name="solver_rsd" localSheetId="9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6" hidden="1">0</definedName>
    <definedName name="solver_rsd" localSheetId="5" hidden="1">0</definedName>
    <definedName name="solver_scl" localSheetId="8" hidden="1">1</definedName>
    <definedName name="solver_scl" localSheetId="7" hidden="1">1</definedName>
    <definedName name="solver_scl" localSheetId="3" hidden="1">1</definedName>
    <definedName name="solver_scl" localSheetId="9" hidden="1">1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cl" localSheetId="6" hidden="1">1</definedName>
    <definedName name="solver_scl" localSheetId="5" hidden="1">1</definedName>
    <definedName name="solver_sho" localSheetId="8" hidden="1">2</definedName>
    <definedName name="solver_sho" localSheetId="7" hidden="1">2</definedName>
    <definedName name="solver_sho" localSheetId="3" hidden="1">2</definedName>
    <definedName name="solver_sho" localSheetId="9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6" hidden="1">2</definedName>
    <definedName name="solver_sho" localSheetId="5" hidden="1">2</definedName>
    <definedName name="solver_ssz" localSheetId="8" hidden="1">100</definedName>
    <definedName name="solver_ssz" localSheetId="7" hidden="1">100</definedName>
    <definedName name="solver_ssz" localSheetId="3" hidden="1">100</definedName>
    <definedName name="solver_ssz" localSheetId="9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6" hidden="1">100</definedName>
    <definedName name="solver_ssz" localSheetId="5" hidden="1">100</definedName>
    <definedName name="solver_tim" localSheetId="8" hidden="1">2147483647</definedName>
    <definedName name="solver_tim" localSheetId="7" hidden="1">2147483647</definedName>
    <definedName name="solver_tim" localSheetId="3" hidden="1">2147483647</definedName>
    <definedName name="solver_tim" localSheetId="9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im" localSheetId="6" hidden="1">2147483647</definedName>
    <definedName name="solver_tim" localSheetId="5" hidden="1">2147483647</definedName>
    <definedName name="solver_tol" localSheetId="8" hidden="1">0.01</definedName>
    <definedName name="solver_tol" localSheetId="7" hidden="1">0.01</definedName>
    <definedName name="solver_tol" localSheetId="3" hidden="1">0.01</definedName>
    <definedName name="solver_tol" localSheetId="9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ol" localSheetId="6" hidden="1">0.01</definedName>
    <definedName name="solver_tol" localSheetId="5" hidden="1">0.01</definedName>
    <definedName name="solver_typ" localSheetId="8" hidden="1">2</definedName>
    <definedName name="solver_typ" localSheetId="7" hidden="1">2</definedName>
    <definedName name="solver_typ" localSheetId="3" hidden="1">2</definedName>
    <definedName name="solver_typ" localSheetId="9" hidden="1">2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typ" localSheetId="6" hidden="1">2</definedName>
    <definedName name="solver_typ" localSheetId="5" hidden="1">2</definedName>
    <definedName name="solver_val" localSheetId="8" hidden="1">0</definedName>
    <definedName name="solver_val" localSheetId="7" hidden="1">0</definedName>
    <definedName name="solver_val" localSheetId="3" hidden="1">0</definedName>
    <definedName name="solver_val" localSheetId="9" hidden="1">0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al" localSheetId="6" hidden="1">0</definedName>
    <definedName name="solver_val" localSheetId="5" hidden="1">0</definedName>
    <definedName name="solver_ver" localSheetId="8" hidden="1">3</definedName>
    <definedName name="solver_ver" localSheetId="7" hidden="1">3</definedName>
    <definedName name="solver_ver" localSheetId="3" hidden="1">3</definedName>
    <definedName name="solver_ver" localSheetId="9" hidden="1">3</definedName>
    <definedName name="solver_ver" localSheetId="2" hidden="1">3</definedName>
    <definedName name="solver_ver" localSheetId="1" hidden="1">3</definedName>
    <definedName name="solver_ver" localSheetId="0" hidden="1">3</definedName>
    <definedName name="solver_ver" localSheetId="6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55" i="11" l="1"/>
  <c r="AF54" i="11"/>
  <c r="AF53" i="11"/>
  <c r="AF52" i="11"/>
  <c r="AF51" i="11"/>
  <c r="AF50" i="11"/>
  <c r="AF49" i="11"/>
  <c r="AF48" i="11"/>
  <c r="AF47" i="11"/>
  <c r="AF46" i="11"/>
  <c r="AF45" i="11"/>
  <c r="AF44" i="11"/>
  <c r="AF43" i="11"/>
  <c r="AF42" i="11"/>
  <c r="AF41" i="11"/>
  <c r="AF40" i="11"/>
  <c r="AF39" i="11"/>
  <c r="AF38" i="11"/>
  <c r="AF37" i="11"/>
  <c r="AF36" i="11"/>
  <c r="AF35" i="11"/>
  <c r="AF34" i="11"/>
  <c r="AF33" i="11"/>
  <c r="AF32" i="11"/>
  <c r="AF31" i="11"/>
  <c r="AF30" i="11"/>
  <c r="AF29" i="11"/>
  <c r="AF28" i="11"/>
  <c r="AF27" i="11"/>
  <c r="AF26" i="11"/>
  <c r="AF25" i="11"/>
  <c r="AF24" i="11"/>
  <c r="AF23" i="11"/>
  <c r="AF22" i="11"/>
  <c r="AF21" i="11"/>
  <c r="AF20" i="11"/>
  <c r="AF19" i="11"/>
  <c r="AF18" i="11"/>
  <c r="AF17" i="11"/>
  <c r="AF16" i="11"/>
  <c r="AF15" i="11"/>
  <c r="AF14" i="11"/>
  <c r="AF13" i="11"/>
  <c r="AF12" i="11"/>
  <c r="AF11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E56" i="11"/>
  <c r="F56" i="11" s="1"/>
  <c r="S55" i="11"/>
  <c r="T55" i="11" s="1"/>
  <c r="E55" i="11"/>
  <c r="F55" i="11" s="1"/>
  <c r="AH54" i="11"/>
  <c r="AI54" i="11" s="1"/>
  <c r="S54" i="11"/>
  <c r="T54" i="11" s="1"/>
  <c r="E54" i="11"/>
  <c r="F54" i="11" s="1"/>
  <c r="AH53" i="11"/>
  <c r="AI53" i="11" s="1"/>
  <c r="S53" i="11"/>
  <c r="T53" i="11" s="1"/>
  <c r="E53" i="11"/>
  <c r="F53" i="11" s="1"/>
  <c r="AH52" i="11"/>
  <c r="AI52" i="11" s="1"/>
  <c r="S52" i="11"/>
  <c r="T52" i="11" s="1"/>
  <c r="E52" i="11"/>
  <c r="F52" i="11" s="1"/>
  <c r="G52" i="11" s="1"/>
  <c r="AH51" i="11"/>
  <c r="AI51" i="11" s="1"/>
  <c r="S51" i="11"/>
  <c r="T51" i="11" s="1"/>
  <c r="E51" i="11"/>
  <c r="F51" i="11" s="1"/>
  <c r="AH50" i="11"/>
  <c r="AI50" i="11" s="1"/>
  <c r="AJ50" i="11" s="1"/>
  <c r="S50" i="11"/>
  <c r="T50" i="11" s="1"/>
  <c r="E50" i="11"/>
  <c r="F50" i="11" s="1"/>
  <c r="G50" i="11" s="1"/>
  <c r="AH49" i="11"/>
  <c r="AI49" i="11" s="1"/>
  <c r="S49" i="11"/>
  <c r="T49" i="11" s="1"/>
  <c r="E49" i="11"/>
  <c r="F49" i="11" s="1"/>
  <c r="AH48" i="11"/>
  <c r="AI48" i="11" s="1"/>
  <c r="AJ48" i="11" s="1"/>
  <c r="S48" i="11"/>
  <c r="T48" i="11" s="1"/>
  <c r="E48" i="11"/>
  <c r="F48" i="11" s="1"/>
  <c r="G48" i="11" s="1"/>
  <c r="AH47" i="11"/>
  <c r="AI47" i="11" s="1"/>
  <c r="S47" i="11"/>
  <c r="T47" i="11" s="1"/>
  <c r="E47" i="11"/>
  <c r="F47" i="11" s="1"/>
  <c r="AH46" i="11"/>
  <c r="AI46" i="11" s="1"/>
  <c r="AJ46" i="11" s="1"/>
  <c r="S46" i="11"/>
  <c r="T46" i="11" s="1"/>
  <c r="E46" i="11"/>
  <c r="F46" i="11" s="1"/>
  <c r="AH45" i="11"/>
  <c r="AI45" i="11" s="1"/>
  <c r="S45" i="11"/>
  <c r="T45" i="11" s="1"/>
  <c r="E45" i="11"/>
  <c r="F45" i="11" s="1"/>
  <c r="AH44" i="11"/>
  <c r="AI44" i="11" s="1"/>
  <c r="S44" i="11"/>
  <c r="T44" i="11" s="1"/>
  <c r="E44" i="11"/>
  <c r="F44" i="11" s="1"/>
  <c r="AH43" i="11"/>
  <c r="AI43" i="11" s="1"/>
  <c r="S43" i="11"/>
  <c r="T43" i="11" s="1"/>
  <c r="E43" i="11"/>
  <c r="F43" i="11" s="1"/>
  <c r="AH42" i="11"/>
  <c r="AI42" i="11" s="1"/>
  <c r="S42" i="11"/>
  <c r="T42" i="11" s="1"/>
  <c r="E42" i="11"/>
  <c r="F42" i="11" s="1"/>
  <c r="AH41" i="11"/>
  <c r="AI41" i="11" s="1"/>
  <c r="S41" i="11"/>
  <c r="T41" i="11" s="1"/>
  <c r="E41" i="11"/>
  <c r="F41" i="11" s="1"/>
  <c r="AH40" i="11"/>
  <c r="AI40" i="11" s="1"/>
  <c r="S40" i="11"/>
  <c r="T40" i="11" s="1"/>
  <c r="E40" i="11"/>
  <c r="F40" i="11" s="1"/>
  <c r="AH39" i="11"/>
  <c r="AI39" i="11" s="1"/>
  <c r="S39" i="11"/>
  <c r="T39" i="11" s="1"/>
  <c r="E39" i="11"/>
  <c r="F39" i="11" s="1"/>
  <c r="AH38" i="11"/>
  <c r="AI38" i="11" s="1"/>
  <c r="AJ37" i="11" s="1"/>
  <c r="S38" i="11"/>
  <c r="T38" i="11" s="1"/>
  <c r="E38" i="11"/>
  <c r="F38" i="11" s="1"/>
  <c r="G38" i="11" s="1"/>
  <c r="AH37" i="11"/>
  <c r="AI37" i="11" s="1"/>
  <c r="S37" i="11"/>
  <c r="T37" i="11" s="1"/>
  <c r="U36" i="11" s="1"/>
  <c r="E37" i="11"/>
  <c r="F37" i="11" s="1"/>
  <c r="AH36" i="11"/>
  <c r="AI36" i="11" s="1"/>
  <c r="AJ35" i="11" s="1"/>
  <c r="S36" i="11"/>
  <c r="T36" i="11" s="1"/>
  <c r="E36" i="11"/>
  <c r="F36" i="11" s="1"/>
  <c r="AH35" i="11"/>
  <c r="AI35" i="11" s="1"/>
  <c r="S35" i="11"/>
  <c r="T35" i="11" s="1"/>
  <c r="E35" i="11"/>
  <c r="F35" i="11" s="1"/>
  <c r="AH34" i="11"/>
  <c r="AI34" i="11" s="1"/>
  <c r="AJ34" i="11" s="1"/>
  <c r="S34" i="11"/>
  <c r="T34" i="11" s="1"/>
  <c r="F34" i="11"/>
  <c r="E34" i="11"/>
  <c r="AH33" i="11"/>
  <c r="AI33" i="11" s="1"/>
  <c r="AJ33" i="11" s="1"/>
  <c r="S33" i="11"/>
  <c r="T33" i="11" s="1"/>
  <c r="U33" i="11" s="1"/>
  <c r="F33" i="11"/>
  <c r="G33" i="11" s="1"/>
  <c r="E33" i="11"/>
  <c r="AH32" i="11"/>
  <c r="AI32" i="11" s="1"/>
  <c r="AJ32" i="11" s="1"/>
  <c r="S32" i="11"/>
  <c r="T32" i="11" s="1"/>
  <c r="U32" i="11" s="1"/>
  <c r="F32" i="11"/>
  <c r="G32" i="11" s="1"/>
  <c r="E32" i="11"/>
  <c r="AH31" i="11"/>
  <c r="AI31" i="11" s="1"/>
  <c r="AJ31" i="11" s="1"/>
  <c r="S31" i="11"/>
  <c r="T31" i="11" s="1"/>
  <c r="U31" i="11" s="1"/>
  <c r="E31" i="11"/>
  <c r="F31" i="11" s="1"/>
  <c r="AH30" i="11"/>
  <c r="AI30" i="11" s="1"/>
  <c r="S30" i="11"/>
  <c r="T30" i="11" s="1"/>
  <c r="E30" i="11"/>
  <c r="F30" i="11" s="1"/>
  <c r="AH29" i="11"/>
  <c r="AI29" i="11" s="1"/>
  <c r="S29" i="11"/>
  <c r="T29" i="11" s="1"/>
  <c r="E29" i="11"/>
  <c r="F29" i="11" s="1"/>
  <c r="AH28" i="11"/>
  <c r="AI28" i="11" s="1"/>
  <c r="S28" i="11"/>
  <c r="T28" i="11" s="1"/>
  <c r="E28" i="11"/>
  <c r="F28" i="11" s="1"/>
  <c r="AH27" i="11"/>
  <c r="AI27" i="11" s="1"/>
  <c r="S27" i="11"/>
  <c r="T27" i="11" s="1"/>
  <c r="E27" i="11"/>
  <c r="F27" i="11" s="1"/>
  <c r="AH26" i="11"/>
  <c r="AI26" i="11" s="1"/>
  <c r="S26" i="11"/>
  <c r="T26" i="11" s="1"/>
  <c r="E26" i="11"/>
  <c r="F26" i="11" s="1"/>
  <c r="AH25" i="11"/>
  <c r="AI25" i="11" s="1"/>
  <c r="S25" i="11"/>
  <c r="T25" i="11" s="1"/>
  <c r="E25" i="11"/>
  <c r="F25" i="11" s="1"/>
  <c r="AH24" i="11"/>
  <c r="AI24" i="11" s="1"/>
  <c r="S24" i="11"/>
  <c r="T24" i="11" s="1"/>
  <c r="E24" i="11"/>
  <c r="F24" i="11" s="1"/>
  <c r="AH23" i="11"/>
  <c r="AI23" i="11" s="1"/>
  <c r="S23" i="11"/>
  <c r="T23" i="11" s="1"/>
  <c r="E23" i="11"/>
  <c r="F23" i="11" s="1"/>
  <c r="AH22" i="11"/>
  <c r="AI22" i="11" s="1"/>
  <c r="S22" i="11"/>
  <c r="T22" i="11" s="1"/>
  <c r="E22" i="11"/>
  <c r="F22" i="11" s="1"/>
  <c r="AH21" i="11"/>
  <c r="AI21" i="11" s="1"/>
  <c r="S21" i="11"/>
  <c r="T21" i="11" s="1"/>
  <c r="E21" i="11"/>
  <c r="F21" i="11" s="1"/>
  <c r="AH20" i="11"/>
  <c r="AI20" i="11" s="1"/>
  <c r="S20" i="11"/>
  <c r="T20" i="11" s="1"/>
  <c r="U20" i="11" s="1"/>
  <c r="E20" i="11"/>
  <c r="F20" i="11" s="1"/>
  <c r="AH19" i="11"/>
  <c r="AI19" i="11" s="1"/>
  <c r="AJ19" i="11" s="1"/>
  <c r="S19" i="11"/>
  <c r="T19" i="11" s="1"/>
  <c r="E19" i="11"/>
  <c r="F19" i="11" s="1"/>
  <c r="AH18" i="11"/>
  <c r="AI18" i="11" s="1"/>
  <c r="S18" i="11"/>
  <c r="T18" i="11" s="1"/>
  <c r="U18" i="11" s="1"/>
  <c r="E18" i="11"/>
  <c r="F18" i="11" s="1"/>
  <c r="AH17" i="11"/>
  <c r="AI17" i="11" s="1"/>
  <c r="AJ17" i="11" s="1"/>
  <c r="S17" i="11"/>
  <c r="T17" i="11" s="1"/>
  <c r="E17" i="11"/>
  <c r="F17" i="11" s="1"/>
  <c r="AH16" i="11"/>
  <c r="AI16" i="11" s="1"/>
  <c r="S16" i="11"/>
  <c r="T16" i="11" s="1"/>
  <c r="E16" i="11"/>
  <c r="F16" i="11" s="1"/>
  <c r="AH15" i="11"/>
  <c r="AI15" i="11" s="1"/>
  <c r="S15" i="11"/>
  <c r="T15" i="11" s="1"/>
  <c r="E15" i="11"/>
  <c r="F15" i="11" s="1"/>
  <c r="AH14" i="11"/>
  <c r="AI14" i="11" s="1"/>
  <c r="S14" i="11"/>
  <c r="T14" i="11" s="1"/>
  <c r="E14" i="11"/>
  <c r="F14" i="11" s="1"/>
  <c r="AH13" i="11"/>
  <c r="AI13" i="11" s="1"/>
  <c r="AJ13" i="11" s="1"/>
  <c r="S13" i="11"/>
  <c r="T13" i="11" s="1"/>
  <c r="E13" i="11"/>
  <c r="F13" i="11" s="1"/>
  <c r="AH12" i="11"/>
  <c r="AI12" i="11" s="1"/>
  <c r="S12" i="11"/>
  <c r="T12" i="11" s="1"/>
  <c r="E12" i="11"/>
  <c r="F12" i="11" s="1"/>
  <c r="AH11" i="11"/>
  <c r="AI11" i="11" s="1"/>
  <c r="AM11" i="11" s="1"/>
  <c r="AL11" i="11"/>
  <c r="S11" i="11"/>
  <c r="T11" i="11" s="1"/>
  <c r="X11" i="11" s="1"/>
  <c r="W11" i="11"/>
  <c r="E11" i="11"/>
  <c r="F11" i="11" s="1"/>
  <c r="J11" i="11" s="1"/>
  <c r="I11" i="11"/>
  <c r="G18" i="11" l="1"/>
  <c r="G20" i="11"/>
  <c r="AJ20" i="11"/>
  <c r="G35" i="11"/>
  <c r="G36" i="11"/>
  <c r="G39" i="11"/>
  <c r="AJ47" i="11"/>
  <c r="U48" i="11"/>
  <c r="AJ49" i="11"/>
  <c r="U50" i="11"/>
  <c r="AJ51" i="11"/>
  <c r="AJ18" i="11"/>
  <c r="AJ36" i="11"/>
  <c r="AJ38" i="11"/>
  <c r="AJ14" i="11"/>
  <c r="AJ52" i="11"/>
  <c r="U13" i="11"/>
  <c r="U19" i="11"/>
  <c r="U34" i="11"/>
  <c r="U35" i="11"/>
  <c r="U37" i="11"/>
  <c r="U47" i="11"/>
  <c r="U49" i="11"/>
  <c r="U51" i="11"/>
  <c r="U14" i="11"/>
  <c r="U38" i="11"/>
  <c r="U52" i="11"/>
  <c r="G19" i="11"/>
  <c r="G47" i="11"/>
  <c r="G49" i="11"/>
  <c r="G51" i="11"/>
  <c r="G14" i="11"/>
  <c r="G34" i="11"/>
  <c r="G53" i="11"/>
  <c r="H12" i="11"/>
  <c r="I12" i="11" s="1"/>
  <c r="V12" i="11"/>
  <c r="W12" i="11" s="1"/>
  <c r="G11" i="11"/>
  <c r="K11" i="11" s="1"/>
  <c r="U12" i="11"/>
  <c r="U11" i="11"/>
  <c r="Y11" i="11" s="1"/>
  <c r="AJ12" i="11"/>
  <c r="AJ11" i="11"/>
  <c r="G13" i="11"/>
  <c r="G12" i="11"/>
  <c r="AK12" i="11"/>
  <c r="AL12" i="11" s="1"/>
  <c r="AN12" i="11" s="1"/>
  <c r="AN11" i="11"/>
  <c r="G15" i="11"/>
  <c r="U15" i="11"/>
  <c r="AJ16" i="11"/>
  <c r="AJ15" i="11"/>
  <c r="G17" i="11"/>
  <c r="G16" i="11"/>
  <c r="U17" i="11"/>
  <c r="U16" i="11"/>
  <c r="G21" i="11"/>
  <c r="U21" i="11"/>
  <c r="AJ21" i="11"/>
  <c r="G22" i="11"/>
  <c r="U22" i="11"/>
  <c r="AJ22" i="11"/>
  <c r="G23" i="11"/>
  <c r="U23" i="11"/>
  <c r="AJ23" i="11"/>
  <c r="G24" i="11"/>
  <c r="U24" i="11"/>
  <c r="AJ24" i="11"/>
  <c r="G25" i="11"/>
  <c r="U25" i="11"/>
  <c r="AJ25" i="11"/>
  <c r="G26" i="11"/>
  <c r="U26" i="11"/>
  <c r="AJ26" i="11"/>
  <c r="G27" i="11"/>
  <c r="U27" i="11"/>
  <c r="AJ27" i="11"/>
  <c r="G28" i="11"/>
  <c r="U28" i="11"/>
  <c r="AJ28" i="11"/>
  <c r="G29" i="11"/>
  <c r="U30" i="11"/>
  <c r="U29" i="11"/>
  <c r="AJ30" i="11"/>
  <c r="AJ29" i="11"/>
  <c r="G31" i="11"/>
  <c r="G30" i="11"/>
  <c r="G37" i="11"/>
  <c r="U39" i="11"/>
  <c r="AJ39" i="11"/>
  <c r="G40" i="11"/>
  <c r="U40" i="11"/>
  <c r="AJ40" i="11"/>
  <c r="G41" i="11"/>
  <c r="U41" i="11"/>
  <c r="AJ41" i="11"/>
  <c r="G42" i="11"/>
  <c r="U42" i="11"/>
  <c r="AJ42" i="11"/>
  <c r="G43" i="11"/>
  <c r="U43" i="11"/>
  <c r="AJ43" i="11"/>
  <c r="G44" i="11"/>
  <c r="U44" i="11"/>
  <c r="AJ45" i="11"/>
  <c r="AJ44" i="11"/>
  <c r="G46" i="11"/>
  <c r="G45" i="11"/>
  <c r="U46" i="11"/>
  <c r="U45" i="11"/>
  <c r="U53" i="11"/>
  <c r="AJ54" i="11"/>
  <c r="AJ53" i="11"/>
  <c r="G54" i="11"/>
  <c r="U55" i="11"/>
  <c r="U54" i="11"/>
  <c r="G56" i="11"/>
  <c r="G55" i="11"/>
  <c r="AG54" i="9"/>
  <c r="AG53" i="9"/>
  <c r="AG52" i="9"/>
  <c r="AG51" i="9"/>
  <c r="AG50" i="9"/>
  <c r="AG49" i="9"/>
  <c r="AG48" i="9"/>
  <c r="AG47" i="9"/>
  <c r="AG46" i="9"/>
  <c r="AG45" i="9"/>
  <c r="AG44" i="9"/>
  <c r="AG43" i="9"/>
  <c r="AG42" i="9"/>
  <c r="AG41" i="9"/>
  <c r="AG40" i="9"/>
  <c r="AG39" i="9"/>
  <c r="AG38" i="9"/>
  <c r="AG37" i="9"/>
  <c r="AG36" i="9"/>
  <c r="AG35" i="9"/>
  <c r="AG34" i="9"/>
  <c r="AG33" i="9"/>
  <c r="AG32" i="9"/>
  <c r="AG31" i="9"/>
  <c r="AG30" i="9"/>
  <c r="AG29" i="9"/>
  <c r="AG28" i="9"/>
  <c r="AG27" i="9"/>
  <c r="AG26" i="9"/>
  <c r="AG25" i="9"/>
  <c r="AG24" i="9"/>
  <c r="AG23" i="9"/>
  <c r="AG22" i="9"/>
  <c r="AG21" i="9"/>
  <c r="AG20" i="9"/>
  <c r="AG19" i="9"/>
  <c r="AG18" i="9"/>
  <c r="AG17" i="9"/>
  <c r="AG16" i="9"/>
  <c r="AG15" i="9"/>
  <c r="AG14" i="9"/>
  <c r="AG13" i="9"/>
  <c r="AG12" i="9"/>
  <c r="AG11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E56" i="9"/>
  <c r="F56" i="9" s="1"/>
  <c r="G56" i="9" s="1"/>
  <c r="T55" i="9"/>
  <c r="U55" i="9" s="1"/>
  <c r="E55" i="9"/>
  <c r="F55" i="9" s="1"/>
  <c r="G55" i="9" s="1"/>
  <c r="AI54" i="9"/>
  <c r="AJ54" i="9" s="1"/>
  <c r="AK54" i="9" s="1"/>
  <c r="T54" i="9"/>
  <c r="U54" i="9" s="1"/>
  <c r="E54" i="9"/>
  <c r="F54" i="9" s="1"/>
  <c r="AJ53" i="9"/>
  <c r="AI53" i="9"/>
  <c r="T53" i="9"/>
  <c r="U53" i="9" s="1"/>
  <c r="E53" i="9"/>
  <c r="F53" i="9" s="1"/>
  <c r="AJ52" i="9"/>
  <c r="AI52" i="9"/>
  <c r="U52" i="9"/>
  <c r="T52" i="9"/>
  <c r="E52" i="9"/>
  <c r="F52" i="9" s="1"/>
  <c r="G51" i="9" s="1"/>
  <c r="AI51" i="9"/>
  <c r="AJ51" i="9" s="1"/>
  <c r="T51" i="9"/>
  <c r="U51" i="9" s="1"/>
  <c r="V51" i="9" s="1"/>
  <c r="E51" i="9"/>
  <c r="F51" i="9" s="1"/>
  <c r="AI50" i="9"/>
  <c r="AJ50" i="9" s="1"/>
  <c r="T50" i="9"/>
  <c r="U50" i="9" s="1"/>
  <c r="F50" i="9"/>
  <c r="E50" i="9"/>
  <c r="AI49" i="9"/>
  <c r="AJ49" i="9" s="1"/>
  <c r="T49" i="9"/>
  <c r="U49" i="9" s="1"/>
  <c r="E49" i="9"/>
  <c r="F49" i="9" s="1"/>
  <c r="AI48" i="9"/>
  <c r="AJ48" i="9" s="1"/>
  <c r="T48" i="9"/>
  <c r="U48" i="9" s="1"/>
  <c r="E48" i="9"/>
  <c r="F48" i="9" s="1"/>
  <c r="AI47" i="9"/>
  <c r="AJ47" i="9" s="1"/>
  <c r="T47" i="9"/>
  <c r="U47" i="9" s="1"/>
  <c r="E47" i="9"/>
  <c r="F47" i="9" s="1"/>
  <c r="AI46" i="9"/>
  <c r="AJ46" i="9" s="1"/>
  <c r="T46" i="9"/>
  <c r="U46" i="9" s="1"/>
  <c r="E46" i="9"/>
  <c r="F46" i="9" s="1"/>
  <c r="AI45" i="9"/>
  <c r="AJ45" i="9" s="1"/>
  <c r="T45" i="9"/>
  <c r="U45" i="9" s="1"/>
  <c r="E45" i="9"/>
  <c r="F45" i="9" s="1"/>
  <c r="AJ44" i="9"/>
  <c r="AI44" i="9"/>
  <c r="T44" i="9"/>
  <c r="U44" i="9" s="1"/>
  <c r="E44" i="9"/>
  <c r="F44" i="9" s="1"/>
  <c r="AI43" i="9"/>
  <c r="AJ43" i="9" s="1"/>
  <c r="T43" i="9"/>
  <c r="U43" i="9" s="1"/>
  <c r="E43" i="9"/>
  <c r="F43" i="9" s="1"/>
  <c r="AJ42" i="9"/>
  <c r="AI42" i="9"/>
  <c r="T42" i="9"/>
  <c r="U42" i="9" s="1"/>
  <c r="E42" i="9"/>
  <c r="F42" i="9" s="1"/>
  <c r="AI41" i="9"/>
  <c r="AJ41" i="9" s="1"/>
  <c r="T41" i="9"/>
  <c r="U41" i="9" s="1"/>
  <c r="E41" i="9"/>
  <c r="F41" i="9" s="1"/>
  <c r="AI40" i="9"/>
  <c r="AJ40" i="9" s="1"/>
  <c r="T40" i="9"/>
  <c r="U40" i="9" s="1"/>
  <c r="V40" i="9" s="1"/>
  <c r="E40" i="9"/>
  <c r="F40" i="9" s="1"/>
  <c r="AI39" i="9"/>
  <c r="AJ39" i="9" s="1"/>
  <c r="T39" i="9"/>
  <c r="U39" i="9" s="1"/>
  <c r="G39" i="9"/>
  <c r="E39" i="9"/>
  <c r="F39" i="9" s="1"/>
  <c r="AI38" i="9"/>
  <c r="AJ38" i="9" s="1"/>
  <c r="T38" i="9"/>
  <c r="U38" i="9" s="1"/>
  <c r="F38" i="9"/>
  <c r="E38" i="9"/>
  <c r="AI37" i="9"/>
  <c r="AJ37" i="9" s="1"/>
  <c r="AK37" i="9" s="1"/>
  <c r="T37" i="9"/>
  <c r="U37" i="9" s="1"/>
  <c r="E37" i="9"/>
  <c r="F37" i="9" s="1"/>
  <c r="AI36" i="9"/>
  <c r="AJ36" i="9" s="1"/>
  <c r="T36" i="9"/>
  <c r="U36" i="9" s="1"/>
  <c r="E36" i="9"/>
  <c r="F36" i="9" s="1"/>
  <c r="G35" i="9" s="1"/>
  <c r="AI35" i="9"/>
  <c r="AJ35" i="9" s="1"/>
  <c r="T35" i="9"/>
  <c r="U35" i="9" s="1"/>
  <c r="E35" i="9"/>
  <c r="F35" i="9" s="1"/>
  <c r="AI34" i="9"/>
  <c r="AJ34" i="9" s="1"/>
  <c r="T34" i="9"/>
  <c r="U34" i="9" s="1"/>
  <c r="F34" i="9"/>
  <c r="G34" i="9" s="1"/>
  <c r="E34" i="9"/>
  <c r="AI33" i="9"/>
  <c r="AJ33" i="9" s="1"/>
  <c r="AK33" i="9" s="1"/>
  <c r="T33" i="9"/>
  <c r="U33" i="9" s="1"/>
  <c r="E33" i="9"/>
  <c r="F33" i="9" s="1"/>
  <c r="AI32" i="9"/>
  <c r="AJ32" i="9" s="1"/>
  <c r="T32" i="9"/>
  <c r="U32" i="9" s="1"/>
  <c r="V32" i="9" s="1"/>
  <c r="E32" i="9"/>
  <c r="F32" i="9" s="1"/>
  <c r="G31" i="9" s="1"/>
  <c r="AI31" i="9"/>
  <c r="AJ31" i="9" s="1"/>
  <c r="T31" i="9"/>
  <c r="U31" i="9" s="1"/>
  <c r="E31" i="9"/>
  <c r="F31" i="9" s="1"/>
  <c r="AI30" i="9"/>
  <c r="AJ30" i="9" s="1"/>
  <c r="AK29" i="9" s="1"/>
  <c r="T30" i="9"/>
  <c r="U30" i="9" s="1"/>
  <c r="E30" i="9"/>
  <c r="F30" i="9" s="1"/>
  <c r="G30" i="9" s="1"/>
  <c r="AI29" i="9"/>
  <c r="AJ29" i="9" s="1"/>
  <c r="T29" i="9"/>
  <c r="U29" i="9" s="1"/>
  <c r="E29" i="9"/>
  <c r="F29" i="9" s="1"/>
  <c r="AI28" i="9"/>
  <c r="AJ28" i="9" s="1"/>
  <c r="AK28" i="9" s="1"/>
  <c r="T28" i="9"/>
  <c r="U28" i="9" s="1"/>
  <c r="E28" i="9"/>
  <c r="F28" i="9" s="1"/>
  <c r="AI27" i="9"/>
  <c r="AJ27" i="9" s="1"/>
  <c r="T27" i="9"/>
  <c r="U27" i="9" s="1"/>
  <c r="V27" i="9" s="1"/>
  <c r="E27" i="9"/>
  <c r="F27" i="9" s="1"/>
  <c r="AI26" i="9"/>
  <c r="AJ26" i="9" s="1"/>
  <c r="AK25" i="9" s="1"/>
  <c r="T26" i="9"/>
  <c r="U26" i="9" s="1"/>
  <c r="E26" i="9"/>
  <c r="F26" i="9" s="1"/>
  <c r="G26" i="9" s="1"/>
  <c r="AI25" i="9"/>
  <c r="AJ25" i="9" s="1"/>
  <c r="U25" i="9"/>
  <c r="V24" i="9" s="1"/>
  <c r="T25" i="9"/>
  <c r="E25" i="9"/>
  <c r="F25" i="9" s="1"/>
  <c r="AI24" i="9"/>
  <c r="AJ24" i="9" s="1"/>
  <c r="AK24" i="9" s="1"/>
  <c r="T24" i="9"/>
  <c r="U24" i="9" s="1"/>
  <c r="E24" i="9"/>
  <c r="F24" i="9" s="1"/>
  <c r="AI23" i="9"/>
  <c r="AJ23" i="9" s="1"/>
  <c r="T23" i="9"/>
  <c r="U23" i="9" s="1"/>
  <c r="V23" i="9" s="1"/>
  <c r="E23" i="9"/>
  <c r="F23" i="9" s="1"/>
  <c r="AI22" i="9"/>
  <c r="AJ22" i="9" s="1"/>
  <c r="T22" i="9"/>
  <c r="U22" i="9" s="1"/>
  <c r="E22" i="9"/>
  <c r="F22" i="9" s="1"/>
  <c r="AI21" i="9"/>
  <c r="AJ21" i="9" s="1"/>
  <c r="T21" i="9"/>
  <c r="U21" i="9" s="1"/>
  <c r="E21" i="9"/>
  <c r="F21" i="9" s="1"/>
  <c r="AI20" i="9"/>
  <c r="AJ20" i="9" s="1"/>
  <c r="T20" i="9"/>
  <c r="U20" i="9" s="1"/>
  <c r="E20" i="9"/>
  <c r="F20" i="9" s="1"/>
  <c r="AI19" i="9"/>
  <c r="AJ19" i="9" s="1"/>
  <c r="T19" i="9"/>
  <c r="U19" i="9" s="1"/>
  <c r="V19" i="9" s="1"/>
  <c r="E19" i="9"/>
  <c r="F19" i="9" s="1"/>
  <c r="AI18" i="9"/>
  <c r="AJ18" i="9" s="1"/>
  <c r="AK17" i="9" s="1"/>
  <c r="T18" i="9"/>
  <c r="U18" i="9" s="1"/>
  <c r="E18" i="9"/>
  <c r="F18" i="9" s="1"/>
  <c r="G18" i="9" s="1"/>
  <c r="AI17" i="9"/>
  <c r="AJ17" i="9" s="1"/>
  <c r="T17" i="9"/>
  <c r="U17" i="9" s="1"/>
  <c r="E17" i="9"/>
  <c r="F17" i="9" s="1"/>
  <c r="AI16" i="9"/>
  <c r="AJ16" i="9" s="1"/>
  <c r="AK16" i="9" s="1"/>
  <c r="T16" i="9"/>
  <c r="U16" i="9" s="1"/>
  <c r="E16" i="9"/>
  <c r="F16" i="9" s="1"/>
  <c r="AI15" i="9"/>
  <c r="AJ15" i="9" s="1"/>
  <c r="U15" i="9"/>
  <c r="V15" i="9" s="1"/>
  <c r="T15" i="9"/>
  <c r="E15" i="9"/>
  <c r="F15" i="9" s="1"/>
  <c r="AI14" i="9"/>
  <c r="AJ14" i="9" s="1"/>
  <c r="T14" i="9"/>
  <c r="U14" i="9" s="1"/>
  <c r="E14" i="9"/>
  <c r="F14" i="9" s="1"/>
  <c r="AI13" i="9"/>
  <c r="AJ13" i="9" s="1"/>
  <c r="T13" i="9"/>
  <c r="U13" i="9" s="1"/>
  <c r="V12" i="9" s="1"/>
  <c r="E13" i="9"/>
  <c r="F13" i="9" s="1"/>
  <c r="AI12" i="9"/>
  <c r="AJ12" i="9" s="1"/>
  <c r="AK12" i="9" s="1"/>
  <c r="T12" i="9"/>
  <c r="U12" i="9" s="1"/>
  <c r="E12" i="9"/>
  <c r="F12" i="9" s="1"/>
  <c r="G11" i="9" s="1"/>
  <c r="AM11" i="9"/>
  <c r="AI11" i="9"/>
  <c r="AJ11" i="9" s="1"/>
  <c r="X11" i="9"/>
  <c r="U11" i="9"/>
  <c r="V11" i="9" s="1"/>
  <c r="T11" i="9"/>
  <c r="I11" i="9"/>
  <c r="J11" i="9" s="1"/>
  <c r="E11" i="9"/>
  <c r="F11" i="9" s="1"/>
  <c r="AG54" i="8"/>
  <c r="AG53" i="8"/>
  <c r="AG52" i="8"/>
  <c r="AG51" i="8"/>
  <c r="AG50" i="8"/>
  <c r="AG49" i="8"/>
  <c r="AG48" i="8"/>
  <c r="AG47" i="8"/>
  <c r="AG46" i="8"/>
  <c r="AG45" i="8"/>
  <c r="AG44" i="8"/>
  <c r="AG43" i="8"/>
  <c r="AG42" i="8"/>
  <c r="AG41" i="8"/>
  <c r="AG40" i="8"/>
  <c r="AG39" i="8"/>
  <c r="AG38" i="8"/>
  <c r="AG37" i="8"/>
  <c r="AG36" i="8"/>
  <c r="AG35" i="8"/>
  <c r="AG34" i="8"/>
  <c r="AG33" i="8"/>
  <c r="AG32" i="8"/>
  <c r="AG31" i="8"/>
  <c r="AG30" i="8"/>
  <c r="AG29" i="8"/>
  <c r="AG28" i="8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E56" i="8"/>
  <c r="F56" i="8" s="1"/>
  <c r="T55" i="8"/>
  <c r="U55" i="8" s="1"/>
  <c r="V55" i="8" s="1"/>
  <c r="E55" i="8"/>
  <c r="F55" i="8" s="1"/>
  <c r="AI54" i="8"/>
  <c r="AJ54" i="8" s="1"/>
  <c r="T54" i="8"/>
  <c r="U54" i="8" s="1"/>
  <c r="E54" i="8"/>
  <c r="F54" i="8" s="1"/>
  <c r="AI53" i="8"/>
  <c r="AJ53" i="8" s="1"/>
  <c r="T53" i="8"/>
  <c r="U53" i="8" s="1"/>
  <c r="E53" i="8"/>
  <c r="F53" i="8" s="1"/>
  <c r="AJ52" i="8"/>
  <c r="AI52" i="8"/>
  <c r="T52" i="8"/>
  <c r="U52" i="8" s="1"/>
  <c r="E52" i="8"/>
  <c r="F52" i="8" s="1"/>
  <c r="AJ51" i="8"/>
  <c r="AI51" i="8"/>
  <c r="T51" i="8"/>
  <c r="U51" i="8" s="1"/>
  <c r="E51" i="8"/>
  <c r="F51" i="8" s="1"/>
  <c r="AI50" i="8"/>
  <c r="AJ50" i="8" s="1"/>
  <c r="T50" i="8"/>
  <c r="U50" i="8" s="1"/>
  <c r="E50" i="8"/>
  <c r="F50" i="8" s="1"/>
  <c r="AI49" i="8"/>
  <c r="AJ49" i="8" s="1"/>
  <c r="T49" i="8"/>
  <c r="U49" i="8" s="1"/>
  <c r="E49" i="8"/>
  <c r="F49" i="8" s="1"/>
  <c r="AI48" i="8"/>
  <c r="AJ48" i="8" s="1"/>
  <c r="T48" i="8"/>
  <c r="U48" i="8" s="1"/>
  <c r="E48" i="8"/>
  <c r="F48" i="8" s="1"/>
  <c r="AI47" i="8"/>
  <c r="AJ47" i="8" s="1"/>
  <c r="T47" i="8"/>
  <c r="U47" i="8" s="1"/>
  <c r="E47" i="8"/>
  <c r="F47" i="8" s="1"/>
  <c r="AI46" i="8"/>
  <c r="AJ46" i="8" s="1"/>
  <c r="T46" i="8"/>
  <c r="U46" i="8" s="1"/>
  <c r="E46" i="8"/>
  <c r="F46" i="8" s="1"/>
  <c r="AI45" i="8"/>
  <c r="AJ45" i="8" s="1"/>
  <c r="T45" i="8"/>
  <c r="U45" i="8" s="1"/>
  <c r="E45" i="8"/>
  <c r="F45" i="8" s="1"/>
  <c r="AI44" i="8"/>
  <c r="AJ44" i="8" s="1"/>
  <c r="T44" i="8"/>
  <c r="U44" i="8" s="1"/>
  <c r="E44" i="8"/>
  <c r="F44" i="8" s="1"/>
  <c r="AI43" i="8"/>
  <c r="AJ43" i="8" s="1"/>
  <c r="T43" i="8"/>
  <c r="U43" i="8" s="1"/>
  <c r="E43" i="8"/>
  <c r="F43" i="8" s="1"/>
  <c r="AI42" i="8"/>
  <c r="AJ42" i="8" s="1"/>
  <c r="T42" i="8"/>
  <c r="U42" i="8" s="1"/>
  <c r="E42" i="8"/>
  <c r="F42" i="8" s="1"/>
  <c r="AI41" i="8"/>
  <c r="AJ41" i="8" s="1"/>
  <c r="T41" i="8"/>
  <c r="U41" i="8" s="1"/>
  <c r="E41" i="8"/>
  <c r="F41" i="8" s="1"/>
  <c r="AI40" i="8"/>
  <c r="AJ40" i="8" s="1"/>
  <c r="T40" i="8"/>
  <c r="U40" i="8" s="1"/>
  <c r="E40" i="8"/>
  <c r="F40" i="8" s="1"/>
  <c r="AI39" i="8"/>
  <c r="AJ39" i="8" s="1"/>
  <c r="T39" i="8"/>
  <c r="U39" i="8" s="1"/>
  <c r="E39" i="8"/>
  <c r="F39" i="8" s="1"/>
  <c r="AI38" i="8"/>
  <c r="AJ38" i="8" s="1"/>
  <c r="T38" i="8"/>
  <c r="U38" i="8" s="1"/>
  <c r="E38" i="8"/>
  <c r="F38" i="8" s="1"/>
  <c r="AI37" i="8"/>
  <c r="AJ37" i="8" s="1"/>
  <c r="T37" i="8"/>
  <c r="U37" i="8" s="1"/>
  <c r="E37" i="8"/>
  <c r="F37" i="8" s="1"/>
  <c r="AI36" i="8"/>
  <c r="AJ36" i="8" s="1"/>
  <c r="T36" i="8"/>
  <c r="U36" i="8" s="1"/>
  <c r="E36" i="8"/>
  <c r="F36" i="8" s="1"/>
  <c r="AI35" i="8"/>
  <c r="AJ35" i="8" s="1"/>
  <c r="T35" i="8"/>
  <c r="U35" i="8" s="1"/>
  <c r="E35" i="8"/>
  <c r="F35" i="8" s="1"/>
  <c r="AI34" i="8"/>
  <c r="AJ34" i="8" s="1"/>
  <c r="T34" i="8"/>
  <c r="U34" i="8" s="1"/>
  <c r="E34" i="8"/>
  <c r="F34" i="8" s="1"/>
  <c r="AI33" i="8"/>
  <c r="AJ33" i="8" s="1"/>
  <c r="AK33" i="8" s="1"/>
  <c r="T33" i="8"/>
  <c r="U33" i="8" s="1"/>
  <c r="E33" i="8"/>
  <c r="F33" i="8" s="1"/>
  <c r="AI32" i="8"/>
  <c r="AJ32" i="8" s="1"/>
  <c r="T32" i="8"/>
  <c r="U32" i="8" s="1"/>
  <c r="E32" i="8"/>
  <c r="F32" i="8" s="1"/>
  <c r="AI31" i="8"/>
  <c r="AJ31" i="8" s="1"/>
  <c r="T31" i="8"/>
  <c r="U31" i="8" s="1"/>
  <c r="F31" i="8"/>
  <c r="E31" i="8"/>
  <c r="AI30" i="8"/>
  <c r="AJ30" i="8" s="1"/>
  <c r="AK30" i="8" s="1"/>
  <c r="T30" i="8"/>
  <c r="U30" i="8" s="1"/>
  <c r="E30" i="8"/>
  <c r="F30" i="8" s="1"/>
  <c r="AI29" i="8"/>
  <c r="AJ29" i="8" s="1"/>
  <c r="T29" i="8"/>
  <c r="U29" i="8" s="1"/>
  <c r="E29" i="8"/>
  <c r="F29" i="8" s="1"/>
  <c r="AI28" i="8"/>
  <c r="AJ28" i="8" s="1"/>
  <c r="T28" i="8"/>
  <c r="U28" i="8" s="1"/>
  <c r="E28" i="8"/>
  <c r="F28" i="8" s="1"/>
  <c r="AI27" i="8"/>
  <c r="AJ27" i="8" s="1"/>
  <c r="T27" i="8"/>
  <c r="U27" i="8" s="1"/>
  <c r="F27" i="8"/>
  <c r="E27" i="8"/>
  <c r="AI26" i="8"/>
  <c r="AJ26" i="8" s="1"/>
  <c r="T26" i="8"/>
  <c r="U26" i="8" s="1"/>
  <c r="E26" i="8"/>
  <c r="F26" i="8" s="1"/>
  <c r="AI25" i="8"/>
  <c r="AJ25" i="8" s="1"/>
  <c r="T25" i="8"/>
  <c r="U25" i="8" s="1"/>
  <c r="E25" i="8"/>
  <c r="F25" i="8" s="1"/>
  <c r="AI24" i="8"/>
  <c r="AJ24" i="8" s="1"/>
  <c r="T24" i="8"/>
  <c r="U24" i="8" s="1"/>
  <c r="E24" i="8"/>
  <c r="F24" i="8" s="1"/>
  <c r="AI23" i="8"/>
  <c r="AJ23" i="8" s="1"/>
  <c r="T23" i="8"/>
  <c r="U23" i="8" s="1"/>
  <c r="E23" i="8"/>
  <c r="F23" i="8" s="1"/>
  <c r="AI22" i="8"/>
  <c r="AJ22" i="8" s="1"/>
  <c r="T22" i="8"/>
  <c r="U22" i="8" s="1"/>
  <c r="E22" i="8"/>
  <c r="F22" i="8" s="1"/>
  <c r="AI21" i="8"/>
  <c r="AJ21" i="8" s="1"/>
  <c r="T21" i="8"/>
  <c r="U21" i="8" s="1"/>
  <c r="E21" i="8"/>
  <c r="F21" i="8" s="1"/>
  <c r="AI20" i="8"/>
  <c r="AJ20" i="8" s="1"/>
  <c r="AK19" i="8" s="1"/>
  <c r="T20" i="8"/>
  <c r="U20" i="8" s="1"/>
  <c r="E20" i="8"/>
  <c r="F20" i="8" s="1"/>
  <c r="AI19" i="8"/>
  <c r="AJ19" i="8" s="1"/>
  <c r="T19" i="8"/>
  <c r="U19" i="8" s="1"/>
  <c r="E19" i="8"/>
  <c r="F19" i="8" s="1"/>
  <c r="AI18" i="8"/>
  <c r="AJ18" i="8" s="1"/>
  <c r="T18" i="8"/>
  <c r="U18" i="8" s="1"/>
  <c r="E18" i="8"/>
  <c r="F18" i="8" s="1"/>
  <c r="AI17" i="8"/>
  <c r="AJ17" i="8" s="1"/>
  <c r="T17" i="8"/>
  <c r="U17" i="8" s="1"/>
  <c r="E17" i="8"/>
  <c r="F17" i="8" s="1"/>
  <c r="AI16" i="8"/>
  <c r="AJ16" i="8" s="1"/>
  <c r="T16" i="8"/>
  <c r="U16" i="8" s="1"/>
  <c r="V16" i="8" s="1"/>
  <c r="E16" i="8"/>
  <c r="F16" i="8" s="1"/>
  <c r="AJ15" i="8"/>
  <c r="AI15" i="8"/>
  <c r="T15" i="8"/>
  <c r="U15" i="8" s="1"/>
  <c r="E15" i="8"/>
  <c r="F15" i="8" s="1"/>
  <c r="AI14" i="8"/>
  <c r="AJ14" i="8" s="1"/>
  <c r="AK14" i="8" s="1"/>
  <c r="T14" i="8"/>
  <c r="U14" i="8" s="1"/>
  <c r="E14" i="8"/>
  <c r="F14" i="8" s="1"/>
  <c r="AI13" i="8"/>
  <c r="AJ13" i="8" s="1"/>
  <c r="T13" i="8"/>
  <c r="U13" i="8" s="1"/>
  <c r="E13" i="8"/>
  <c r="F13" i="8" s="1"/>
  <c r="AI12" i="8"/>
  <c r="AJ12" i="8" s="1"/>
  <c r="T12" i="8"/>
  <c r="U12" i="8" s="1"/>
  <c r="E12" i="8"/>
  <c r="F12" i="8" s="1"/>
  <c r="AM11" i="8"/>
  <c r="AN11" i="8" s="1"/>
  <c r="AI11" i="8"/>
  <c r="AJ11" i="8" s="1"/>
  <c r="X11" i="8"/>
  <c r="T11" i="8"/>
  <c r="U11" i="8" s="1"/>
  <c r="I11" i="8"/>
  <c r="F11" i="8"/>
  <c r="E11" i="8"/>
  <c r="AG54" i="7"/>
  <c r="AG53" i="7"/>
  <c r="AG52" i="7"/>
  <c r="AG51" i="7"/>
  <c r="AG50" i="7"/>
  <c r="AG49" i="7"/>
  <c r="AG48" i="7"/>
  <c r="AG47" i="7"/>
  <c r="AG46" i="7"/>
  <c r="AG45" i="7"/>
  <c r="AG44" i="7"/>
  <c r="AG43" i="7"/>
  <c r="AG42" i="7"/>
  <c r="AG41" i="7"/>
  <c r="AG40" i="7"/>
  <c r="AG39" i="7"/>
  <c r="AG38" i="7"/>
  <c r="AG37" i="7"/>
  <c r="AG36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E56" i="7"/>
  <c r="F56" i="7" s="1"/>
  <c r="G56" i="7" s="1"/>
  <c r="T55" i="7"/>
  <c r="U55" i="7" s="1"/>
  <c r="V55" i="7" s="1"/>
  <c r="E55" i="7"/>
  <c r="F55" i="7" s="1"/>
  <c r="G55" i="7" s="1"/>
  <c r="AI54" i="7"/>
  <c r="AJ54" i="7" s="1"/>
  <c r="U54" i="7"/>
  <c r="T54" i="7"/>
  <c r="E54" i="7"/>
  <c r="F54" i="7" s="1"/>
  <c r="G54" i="7" s="1"/>
  <c r="AI53" i="7"/>
  <c r="AJ53" i="7" s="1"/>
  <c r="U53" i="7"/>
  <c r="T53" i="7"/>
  <c r="E53" i="7"/>
  <c r="F53" i="7" s="1"/>
  <c r="AI52" i="7"/>
  <c r="AJ52" i="7" s="1"/>
  <c r="T52" i="7"/>
  <c r="U52" i="7" s="1"/>
  <c r="E52" i="7"/>
  <c r="F52" i="7" s="1"/>
  <c r="AJ51" i="7"/>
  <c r="AI51" i="7"/>
  <c r="U51" i="7"/>
  <c r="V50" i="7" s="1"/>
  <c r="T51" i="7"/>
  <c r="E51" i="7"/>
  <c r="F51" i="7" s="1"/>
  <c r="AI50" i="7"/>
  <c r="AJ50" i="7" s="1"/>
  <c r="T50" i="7"/>
  <c r="U50" i="7" s="1"/>
  <c r="F50" i="7"/>
  <c r="E50" i="7"/>
  <c r="AI49" i="7"/>
  <c r="AJ49" i="7" s="1"/>
  <c r="AK49" i="7" s="1"/>
  <c r="T49" i="7"/>
  <c r="U49" i="7" s="1"/>
  <c r="E49" i="7"/>
  <c r="F49" i="7" s="1"/>
  <c r="AI48" i="7"/>
  <c r="AJ48" i="7" s="1"/>
  <c r="T48" i="7"/>
  <c r="U48" i="7" s="1"/>
  <c r="E48" i="7"/>
  <c r="F48" i="7" s="1"/>
  <c r="AI47" i="7"/>
  <c r="AJ47" i="7" s="1"/>
  <c r="T47" i="7"/>
  <c r="U47" i="7" s="1"/>
  <c r="E47" i="7"/>
  <c r="F47" i="7" s="1"/>
  <c r="AI46" i="7"/>
  <c r="AJ46" i="7" s="1"/>
  <c r="T46" i="7"/>
  <c r="U46" i="7" s="1"/>
  <c r="E46" i="7"/>
  <c r="F46" i="7" s="1"/>
  <c r="G46" i="7" s="1"/>
  <c r="AI45" i="7"/>
  <c r="AJ45" i="7" s="1"/>
  <c r="T45" i="7"/>
  <c r="U45" i="7" s="1"/>
  <c r="V44" i="7" s="1"/>
  <c r="E45" i="7"/>
  <c r="F45" i="7" s="1"/>
  <c r="AI44" i="7"/>
  <c r="AJ44" i="7" s="1"/>
  <c r="T44" i="7"/>
  <c r="U44" i="7" s="1"/>
  <c r="E44" i="7"/>
  <c r="F44" i="7" s="1"/>
  <c r="G43" i="7" s="1"/>
  <c r="AI43" i="7"/>
  <c r="AJ43" i="7" s="1"/>
  <c r="T43" i="7"/>
  <c r="U43" i="7" s="1"/>
  <c r="V43" i="7" s="1"/>
  <c r="E43" i="7"/>
  <c r="F43" i="7" s="1"/>
  <c r="AI42" i="7"/>
  <c r="AJ42" i="7" s="1"/>
  <c r="T42" i="7"/>
  <c r="U42" i="7" s="1"/>
  <c r="F42" i="7"/>
  <c r="G42" i="7" s="1"/>
  <c r="E42" i="7"/>
  <c r="AI41" i="7"/>
  <c r="AJ41" i="7" s="1"/>
  <c r="T41" i="7"/>
  <c r="U41" i="7" s="1"/>
  <c r="F41" i="7"/>
  <c r="E41" i="7"/>
  <c r="AJ40" i="7"/>
  <c r="AI40" i="7"/>
  <c r="T40" i="7"/>
  <c r="U40" i="7" s="1"/>
  <c r="E40" i="7"/>
  <c r="F40" i="7" s="1"/>
  <c r="AJ39" i="7"/>
  <c r="AI39" i="7"/>
  <c r="T39" i="7"/>
  <c r="U39" i="7" s="1"/>
  <c r="E39" i="7"/>
  <c r="F39" i="7" s="1"/>
  <c r="AI38" i="7"/>
  <c r="AJ38" i="7" s="1"/>
  <c r="T38" i="7"/>
  <c r="U38" i="7" s="1"/>
  <c r="E38" i="7"/>
  <c r="F38" i="7" s="1"/>
  <c r="AJ37" i="7"/>
  <c r="AI37" i="7"/>
  <c r="V37" i="7"/>
  <c r="T37" i="7"/>
  <c r="U37" i="7" s="1"/>
  <c r="E37" i="7"/>
  <c r="F37" i="7" s="1"/>
  <c r="AI36" i="7"/>
  <c r="AJ36" i="7" s="1"/>
  <c r="U36" i="7"/>
  <c r="T36" i="7"/>
  <c r="E36" i="7"/>
  <c r="F36" i="7" s="1"/>
  <c r="AI35" i="7"/>
  <c r="AJ35" i="7" s="1"/>
  <c r="T35" i="7"/>
  <c r="U35" i="7" s="1"/>
  <c r="F35" i="7"/>
  <c r="E35" i="7"/>
  <c r="AI34" i="7"/>
  <c r="AJ34" i="7" s="1"/>
  <c r="T34" i="7"/>
  <c r="U34" i="7" s="1"/>
  <c r="E34" i="7"/>
  <c r="F34" i="7" s="1"/>
  <c r="AJ33" i="7"/>
  <c r="AI33" i="7"/>
  <c r="T33" i="7"/>
  <c r="U33" i="7" s="1"/>
  <c r="E33" i="7"/>
  <c r="F33" i="7" s="1"/>
  <c r="AI32" i="7"/>
  <c r="AJ32" i="7" s="1"/>
  <c r="T32" i="7"/>
  <c r="U32" i="7" s="1"/>
  <c r="E32" i="7"/>
  <c r="F32" i="7" s="1"/>
  <c r="AJ31" i="7"/>
  <c r="AI31" i="7"/>
  <c r="T31" i="7"/>
  <c r="U31" i="7" s="1"/>
  <c r="E31" i="7"/>
  <c r="F31" i="7" s="1"/>
  <c r="AK30" i="7"/>
  <c r="AI30" i="7"/>
  <c r="AJ30" i="7" s="1"/>
  <c r="T30" i="7"/>
  <c r="U30" i="7" s="1"/>
  <c r="E30" i="7"/>
  <c r="F30" i="7" s="1"/>
  <c r="AJ29" i="7"/>
  <c r="AI29" i="7"/>
  <c r="T29" i="7"/>
  <c r="U29" i="7" s="1"/>
  <c r="E29" i="7"/>
  <c r="F29" i="7" s="1"/>
  <c r="AI28" i="7"/>
  <c r="AJ28" i="7" s="1"/>
  <c r="T28" i="7"/>
  <c r="U28" i="7" s="1"/>
  <c r="E28" i="7"/>
  <c r="F28" i="7" s="1"/>
  <c r="AI27" i="7"/>
  <c r="AJ27" i="7" s="1"/>
  <c r="T27" i="7"/>
  <c r="U27" i="7" s="1"/>
  <c r="E27" i="7"/>
  <c r="F27" i="7" s="1"/>
  <c r="AI26" i="7"/>
  <c r="AJ26" i="7" s="1"/>
  <c r="U26" i="7"/>
  <c r="T26" i="7"/>
  <c r="E26" i="7"/>
  <c r="F26" i="7" s="1"/>
  <c r="AI25" i="7"/>
  <c r="AJ25" i="7" s="1"/>
  <c r="T25" i="7"/>
  <c r="U25" i="7" s="1"/>
  <c r="E25" i="7"/>
  <c r="F25" i="7" s="1"/>
  <c r="AI24" i="7"/>
  <c r="AJ24" i="7" s="1"/>
  <c r="U24" i="7"/>
  <c r="T24" i="7"/>
  <c r="E24" i="7"/>
  <c r="F24" i="7" s="1"/>
  <c r="AI23" i="7"/>
  <c r="AJ23" i="7" s="1"/>
  <c r="T23" i="7"/>
  <c r="U23" i="7" s="1"/>
  <c r="E23" i="7"/>
  <c r="F23" i="7" s="1"/>
  <c r="AI22" i="7"/>
  <c r="AJ22" i="7" s="1"/>
  <c r="T22" i="7"/>
  <c r="U22" i="7" s="1"/>
  <c r="F22" i="7"/>
  <c r="E22" i="7"/>
  <c r="AI21" i="7"/>
  <c r="AJ21" i="7" s="1"/>
  <c r="T21" i="7"/>
  <c r="U21" i="7" s="1"/>
  <c r="E21" i="7"/>
  <c r="F21" i="7" s="1"/>
  <c r="AJ20" i="7"/>
  <c r="AI20" i="7"/>
  <c r="T20" i="7"/>
  <c r="U20" i="7" s="1"/>
  <c r="E20" i="7"/>
  <c r="F20" i="7" s="1"/>
  <c r="AI19" i="7"/>
  <c r="AJ19" i="7" s="1"/>
  <c r="T19" i="7"/>
  <c r="U19" i="7" s="1"/>
  <c r="E19" i="7"/>
  <c r="F19" i="7" s="1"/>
  <c r="AJ18" i="7"/>
  <c r="AI18" i="7"/>
  <c r="T18" i="7"/>
  <c r="U18" i="7" s="1"/>
  <c r="E18" i="7"/>
  <c r="F18" i="7" s="1"/>
  <c r="AI17" i="7"/>
  <c r="AJ17" i="7" s="1"/>
  <c r="U17" i="7"/>
  <c r="T17" i="7"/>
  <c r="E17" i="7"/>
  <c r="F17" i="7" s="1"/>
  <c r="AI16" i="7"/>
  <c r="AJ16" i="7" s="1"/>
  <c r="T16" i="7"/>
  <c r="U16" i="7" s="1"/>
  <c r="E16" i="7"/>
  <c r="F16" i="7" s="1"/>
  <c r="AI15" i="7"/>
  <c r="AJ15" i="7" s="1"/>
  <c r="T15" i="7"/>
  <c r="U15" i="7" s="1"/>
  <c r="E15" i="7"/>
  <c r="F15" i="7" s="1"/>
  <c r="AI14" i="7"/>
  <c r="AJ14" i="7" s="1"/>
  <c r="T14" i="7"/>
  <c r="U14" i="7" s="1"/>
  <c r="E14" i="7"/>
  <c r="F14" i="7" s="1"/>
  <c r="AI13" i="7"/>
  <c r="AJ13" i="7" s="1"/>
  <c r="T13" i="7"/>
  <c r="U13" i="7" s="1"/>
  <c r="E13" i="7"/>
  <c r="F13" i="7" s="1"/>
  <c r="AI12" i="7"/>
  <c r="AJ12" i="7" s="1"/>
  <c r="T12" i="7"/>
  <c r="U12" i="7" s="1"/>
  <c r="E12" i="7"/>
  <c r="F12" i="7" s="1"/>
  <c r="G11" i="7" s="1"/>
  <c r="AM11" i="7"/>
  <c r="AJ11" i="7"/>
  <c r="AI11" i="7"/>
  <c r="X11" i="7"/>
  <c r="T11" i="7"/>
  <c r="U11" i="7" s="1"/>
  <c r="I11" i="7"/>
  <c r="E11" i="7"/>
  <c r="F11" i="7" s="1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55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E56" i="6"/>
  <c r="F56" i="6" s="1"/>
  <c r="T55" i="6"/>
  <c r="U55" i="6" s="1"/>
  <c r="V55" i="6" s="1"/>
  <c r="E55" i="6"/>
  <c r="F55" i="6" s="1"/>
  <c r="AI54" i="6"/>
  <c r="AJ54" i="6" s="1"/>
  <c r="AK54" i="6" s="1"/>
  <c r="AG54" i="6"/>
  <c r="T54" i="6"/>
  <c r="U54" i="6" s="1"/>
  <c r="E54" i="6"/>
  <c r="F54" i="6" s="1"/>
  <c r="G53" i="6" s="1"/>
  <c r="AJ53" i="6"/>
  <c r="AK53" i="6" s="1"/>
  <c r="AI53" i="6"/>
  <c r="AG53" i="6"/>
  <c r="T53" i="6"/>
  <c r="U53" i="6" s="1"/>
  <c r="E53" i="6"/>
  <c r="F53" i="6" s="1"/>
  <c r="AI52" i="6"/>
  <c r="AJ52" i="6" s="1"/>
  <c r="AG52" i="6"/>
  <c r="T52" i="6"/>
  <c r="U52" i="6" s="1"/>
  <c r="E52" i="6"/>
  <c r="F52" i="6" s="1"/>
  <c r="AJ51" i="6"/>
  <c r="AI51" i="6"/>
  <c r="AG51" i="6"/>
  <c r="T51" i="6"/>
  <c r="U51" i="6" s="1"/>
  <c r="E51" i="6"/>
  <c r="F51" i="6" s="1"/>
  <c r="AI50" i="6"/>
  <c r="AJ50" i="6" s="1"/>
  <c r="AG50" i="6"/>
  <c r="T50" i="6"/>
  <c r="U50" i="6" s="1"/>
  <c r="E50" i="6"/>
  <c r="F50" i="6" s="1"/>
  <c r="AI49" i="6"/>
  <c r="AJ49" i="6" s="1"/>
  <c r="AG49" i="6"/>
  <c r="T49" i="6"/>
  <c r="U49" i="6" s="1"/>
  <c r="E49" i="6"/>
  <c r="F49" i="6" s="1"/>
  <c r="AJ48" i="6"/>
  <c r="AI48" i="6"/>
  <c r="AG48" i="6"/>
  <c r="T48" i="6"/>
  <c r="U48" i="6" s="1"/>
  <c r="E48" i="6"/>
  <c r="F48" i="6" s="1"/>
  <c r="AI47" i="6"/>
  <c r="AJ47" i="6" s="1"/>
  <c r="AG47" i="6"/>
  <c r="T47" i="6"/>
  <c r="U47" i="6" s="1"/>
  <c r="E47" i="6"/>
  <c r="F47" i="6" s="1"/>
  <c r="AI46" i="6"/>
  <c r="AJ46" i="6" s="1"/>
  <c r="AG46" i="6"/>
  <c r="T46" i="6"/>
  <c r="U46" i="6" s="1"/>
  <c r="V45" i="6" s="1"/>
  <c r="E46" i="6"/>
  <c r="F46" i="6" s="1"/>
  <c r="AJ45" i="6"/>
  <c r="AI45" i="6"/>
  <c r="AG45" i="6"/>
  <c r="T45" i="6"/>
  <c r="U45" i="6" s="1"/>
  <c r="E45" i="6"/>
  <c r="F45" i="6" s="1"/>
  <c r="AJ44" i="6"/>
  <c r="AI44" i="6"/>
  <c r="AG44" i="6"/>
  <c r="T44" i="6"/>
  <c r="U44" i="6" s="1"/>
  <c r="E44" i="6"/>
  <c r="F44" i="6" s="1"/>
  <c r="AI43" i="6"/>
  <c r="AJ43" i="6" s="1"/>
  <c r="AG43" i="6"/>
  <c r="T43" i="6"/>
  <c r="U43" i="6" s="1"/>
  <c r="E43" i="6"/>
  <c r="F43" i="6" s="1"/>
  <c r="AI42" i="6"/>
  <c r="AJ42" i="6" s="1"/>
  <c r="AG42" i="6"/>
  <c r="T42" i="6"/>
  <c r="U42" i="6" s="1"/>
  <c r="E42" i="6"/>
  <c r="F42" i="6" s="1"/>
  <c r="AJ41" i="6"/>
  <c r="AK41" i="6" s="1"/>
  <c r="AI41" i="6"/>
  <c r="AG41" i="6"/>
  <c r="T41" i="6"/>
  <c r="U41" i="6" s="1"/>
  <c r="F41" i="6"/>
  <c r="E41" i="6"/>
  <c r="AJ40" i="6"/>
  <c r="AI40" i="6"/>
  <c r="AG40" i="6"/>
  <c r="T40" i="6"/>
  <c r="U40" i="6" s="1"/>
  <c r="E40" i="6"/>
  <c r="F40" i="6" s="1"/>
  <c r="AI39" i="6"/>
  <c r="AJ39" i="6" s="1"/>
  <c r="AG39" i="6"/>
  <c r="T39" i="6"/>
  <c r="U39" i="6" s="1"/>
  <c r="E39" i="6"/>
  <c r="F39" i="6" s="1"/>
  <c r="AI38" i="6"/>
  <c r="AJ38" i="6" s="1"/>
  <c r="AG38" i="6"/>
  <c r="T38" i="6"/>
  <c r="U38" i="6" s="1"/>
  <c r="E38" i="6"/>
  <c r="F38" i="6" s="1"/>
  <c r="AJ37" i="6"/>
  <c r="AK37" i="6" s="1"/>
  <c r="AI37" i="6"/>
  <c r="AG37" i="6"/>
  <c r="T37" i="6"/>
  <c r="U37" i="6" s="1"/>
  <c r="E37" i="6"/>
  <c r="F37" i="6" s="1"/>
  <c r="AI36" i="6"/>
  <c r="AJ36" i="6" s="1"/>
  <c r="AG36" i="6"/>
  <c r="T36" i="6"/>
  <c r="U36" i="6" s="1"/>
  <c r="V36" i="6" s="1"/>
  <c r="E36" i="6"/>
  <c r="F36" i="6" s="1"/>
  <c r="AJ35" i="6"/>
  <c r="AI35" i="6"/>
  <c r="AG35" i="6"/>
  <c r="T35" i="6"/>
  <c r="U35" i="6" s="1"/>
  <c r="F35" i="6"/>
  <c r="G34" i="6" s="1"/>
  <c r="E35" i="6"/>
  <c r="AI34" i="6"/>
  <c r="AJ34" i="6" s="1"/>
  <c r="AG34" i="6"/>
  <c r="T34" i="6"/>
  <c r="U34" i="6" s="1"/>
  <c r="E34" i="6"/>
  <c r="F34" i="6" s="1"/>
  <c r="AJ33" i="6"/>
  <c r="AK32" i="6" s="1"/>
  <c r="AI33" i="6"/>
  <c r="AG33" i="6"/>
  <c r="T33" i="6"/>
  <c r="U33" i="6" s="1"/>
  <c r="E33" i="6"/>
  <c r="F33" i="6" s="1"/>
  <c r="G32" i="6" s="1"/>
  <c r="AI32" i="6"/>
  <c r="AJ32" i="6" s="1"/>
  <c r="AG32" i="6"/>
  <c r="T32" i="6"/>
  <c r="U32" i="6" s="1"/>
  <c r="V31" i="6" s="1"/>
  <c r="E32" i="6"/>
  <c r="F32" i="6" s="1"/>
  <c r="AJ31" i="6"/>
  <c r="AI31" i="6"/>
  <c r="AG31" i="6"/>
  <c r="T31" i="6"/>
  <c r="U31" i="6" s="1"/>
  <c r="F31" i="6"/>
  <c r="G30" i="6" s="1"/>
  <c r="E31" i="6"/>
  <c r="AI30" i="6"/>
  <c r="AJ30" i="6" s="1"/>
  <c r="AG30" i="6"/>
  <c r="T30" i="6"/>
  <c r="U30" i="6" s="1"/>
  <c r="E30" i="6"/>
  <c r="F30" i="6" s="1"/>
  <c r="AJ29" i="6"/>
  <c r="AI29" i="6"/>
  <c r="AG29" i="6"/>
  <c r="T29" i="6"/>
  <c r="U29" i="6" s="1"/>
  <c r="E29" i="6"/>
  <c r="F29" i="6" s="1"/>
  <c r="AI28" i="6"/>
  <c r="AJ28" i="6" s="1"/>
  <c r="AG28" i="6"/>
  <c r="T28" i="6"/>
  <c r="U28" i="6" s="1"/>
  <c r="E28" i="6"/>
  <c r="F28" i="6" s="1"/>
  <c r="AI27" i="6"/>
  <c r="AJ27" i="6" s="1"/>
  <c r="AG27" i="6"/>
  <c r="T27" i="6"/>
  <c r="U27" i="6" s="1"/>
  <c r="E27" i="6"/>
  <c r="F27" i="6" s="1"/>
  <c r="AI26" i="6"/>
  <c r="AJ26" i="6" s="1"/>
  <c r="AG26" i="6"/>
  <c r="T26" i="6"/>
  <c r="U26" i="6" s="1"/>
  <c r="E26" i="6"/>
  <c r="F26" i="6" s="1"/>
  <c r="AI25" i="6"/>
  <c r="AJ25" i="6" s="1"/>
  <c r="AK24" i="6" s="1"/>
  <c r="AG25" i="6"/>
  <c r="T25" i="6"/>
  <c r="U25" i="6" s="1"/>
  <c r="E25" i="6"/>
  <c r="F25" i="6" s="1"/>
  <c r="AI24" i="6"/>
  <c r="AJ24" i="6" s="1"/>
  <c r="AG24" i="6"/>
  <c r="T24" i="6"/>
  <c r="U24" i="6" s="1"/>
  <c r="E24" i="6"/>
  <c r="F24" i="6" s="1"/>
  <c r="AI23" i="6"/>
  <c r="AJ23" i="6" s="1"/>
  <c r="AK23" i="6" s="1"/>
  <c r="AG23" i="6"/>
  <c r="T23" i="6"/>
  <c r="U23" i="6" s="1"/>
  <c r="E23" i="6"/>
  <c r="F23" i="6" s="1"/>
  <c r="AI22" i="6"/>
  <c r="AJ22" i="6" s="1"/>
  <c r="AG22" i="6"/>
  <c r="T22" i="6"/>
  <c r="U22" i="6" s="1"/>
  <c r="V22" i="6" s="1"/>
  <c r="E22" i="6"/>
  <c r="F22" i="6" s="1"/>
  <c r="AJ21" i="6"/>
  <c r="AI21" i="6"/>
  <c r="AG21" i="6"/>
  <c r="T21" i="6"/>
  <c r="U21" i="6" s="1"/>
  <c r="F21" i="6"/>
  <c r="G21" i="6" s="1"/>
  <c r="E21" i="6"/>
  <c r="AI20" i="6"/>
  <c r="AJ20" i="6" s="1"/>
  <c r="AK20" i="6" s="1"/>
  <c r="AG20" i="6"/>
  <c r="T20" i="6"/>
  <c r="U20" i="6" s="1"/>
  <c r="E20" i="6"/>
  <c r="F20" i="6" s="1"/>
  <c r="AI19" i="6"/>
  <c r="AJ19" i="6" s="1"/>
  <c r="AG19" i="6"/>
  <c r="T19" i="6"/>
  <c r="U19" i="6" s="1"/>
  <c r="E19" i="6"/>
  <c r="F19" i="6" s="1"/>
  <c r="AI18" i="6"/>
  <c r="AJ18" i="6" s="1"/>
  <c r="AG18" i="6"/>
  <c r="T18" i="6"/>
  <c r="U18" i="6" s="1"/>
  <c r="E18" i="6"/>
  <c r="F18" i="6" s="1"/>
  <c r="AI17" i="6"/>
  <c r="AJ17" i="6" s="1"/>
  <c r="AG17" i="6"/>
  <c r="T17" i="6"/>
  <c r="U17" i="6" s="1"/>
  <c r="E17" i="6"/>
  <c r="F17" i="6" s="1"/>
  <c r="AJ16" i="6"/>
  <c r="AK16" i="6" s="1"/>
  <c r="AI16" i="6"/>
  <c r="AG16" i="6"/>
  <c r="T16" i="6"/>
  <c r="U16" i="6" s="1"/>
  <c r="E16" i="6"/>
  <c r="F16" i="6" s="1"/>
  <c r="AI15" i="6"/>
  <c r="AJ15" i="6" s="1"/>
  <c r="AG15" i="6"/>
  <c r="T15" i="6"/>
  <c r="U15" i="6" s="1"/>
  <c r="E15" i="6"/>
  <c r="F15" i="6" s="1"/>
  <c r="AI14" i="6"/>
  <c r="AJ14" i="6" s="1"/>
  <c r="AG14" i="6"/>
  <c r="T14" i="6"/>
  <c r="U14" i="6" s="1"/>
  <c r="V14" i="6" s="1"/>
  <c r="E14" i="6"/>
  <c r="F14" i="6" s="1"/>
  <c r="G14" i="6" s="1"/>
  <c r="AI13" i="6"/>
  <c r="AJ13" i="6" s="1"/>
  <c r="AG13" i="6"/>
  <c r="U13" i="6"/>
  <c r="T13" i="6"/>
  <c r="F13" i="6"/>
  <c r="E13" i="6"/>
  <c r="AI12" i="6"/>
  <c r="AJ12" i="6" s="1"/>
  <c r="AK12" i="6" s="1"/>
  <c r="AG12" i="6"/>
  <c r="T12" i="6"/>
  <c r="U12" i="6" s="1"/>
  <c r="E12" i="6"/>
  <c r="F12" i="6" s="1"/>
  <c r="AM11" i="6"/>
  <c r="AN11" i="6" s="1"/>
  <c r="AM12" i="6" s="1"/>
  <c r="AI11" i="6"/>
  <c r="AJ11" i="6" s="1"/>
  <c r="AG11" i="6"/>
  <c r="X11" i="6"/>
  <c r="Y11" i="6" s="1"/>
  <c r="X12" i="6" s="1"/>
  <c r="T11" i="6"/>
  <c r="U11" i="6" s="1"/>
  <c r="I11" i="6"/>
  <c r="E11" i="6"/>
  <c r="F11" i="6" s="1"/>
  <c r="AG54" i="5"/>
  <c r="AG53" i="5"/>
  <c r="AG52" i="5"/>
  <c r="AG51" i="5"/>
  <c r="AG50" i="5"/>
  <c r="AG49" i="5"/>
  <c r="AG48" i="5"/>
  <c r="AG47" i="5"/>
  <c r="AG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E56" i="5"/>
  <c r="F56" i="5" s="1"/>
  <c r="T55" i="5"/>
  <c r="U55" i="5" s="1"/>
  <c r="V55" i="5" s="1"/>
  <c r="E55" i="5"/>
  <c r="F55" i="5" s="1"/>
  <c r="AI54" i="5"/>
  <c r="AJ54" i="5" s="1"/>
  <c r="AK54" i="5" s="1"/>
  <c r="T54" i="5"/>
  <c r="U54" i="5" s="1"/>
  <c r="E54" i="5"/>
  <c r="F54" i="5" s="1"/>
  <c r="AI53" i="5"/>
  <c r="AJ53" i="5" s="1"/>
  <c r="U53" i="5"/>
  <c r="T53" i="5"/>
  <c r="E53" i="5"/>
  <c r="F53" i="5" s="1"/>
  <c r="AI52" i="5"/>
  <c r="AJ52" i="5" s="1"/>
  <c r="AK51" i="5" s="1"/>
  <c r="T52" i="5"/>
  <c r="U52" i="5" s="1"/>
  <c r="E52" i="5"/>
  <c r="F52" i="5" s="1"/>
  <c r="AI51" i="5"/>
  <c r="AJ51" i="5" s="1"/>
  <c r="T51" i="5"/>
  <c r="U51" i="5" s="1"/>
  <c r="E51" i="5"/>
  <c r="F51" i="5" s="1"/>
  <c r="AI50" i="5"/>
  <c r="AJ50" i="5" s="1"/>
  <c r="AK49" i="5" s="1"/>
  <c r="T50" i="5"/>
  <c r="U50" i="5" s="1"/>
  <c r="F50" i="5"/>
  <c r="E50" i="5"/>
  <c r="AI49" i="5"/>
  <c r="AJ49" i="5" s="1"/>
  <c r="T49" i="5"/>
  <c r="U49" i="5" s="1"/>
  <c r="E49" i="5"/>
  <c r="F49" i="5" s="1"/>
  <c r="AI48" i="5"/>
  <c r="AJ48" i="5" s="1"/>
  <c r="T48" i="5"/>
  <c r="U48" i="5" s="1"/>
  <c r="E48" i="5"/>
  <c r="F48" i="5" s="1"/>
  <c r="G47" i="5" s="1"/>
  <c r="AI47" i="5"/>
  <c r="AJ47" i="5" s="1"/>
  <c r="T47" i="5"/>
  <c r="U47" i="5" s="1"/>
  <c r="E47" i="5"/>
  <c r="F47" i="5" s="1"/>
  <c r="AJ46" i="5"/>
  <c r="AI46" i="5"/>
  <c r="T46" i="5"/>
  <c r="U46" i="5" s="1"/>
  <c r="E46" i="5"/>
  <c r="F46" i="5" s="1"/>
  <c r="AI45" i="5"/>
  <c r="AJ45" i="5" s="1"/>
  <c r="T45" i="5"/>
  <c r="U45" i="5" s="1"/>
  <c r="E45" i="5"/>
  <c r="F45" i="5" s="1"/>
  <c r="AJ44" i="5"/>
  <c r="AI44" i="5"/>
  <c r="T44" i="5"/>
  <c r="U44" i="5" s="1"/>
  <c r="E44" i="5"/>
  <c r="F44" i="5" s="1"/>
  <c r="AI43" i="5"/>
  <c r="AJ43" i="5" s="1"/>
  <c r="T43" i="5"/>
  <c r="U43" i="5" s="1"/>
  <c r="E43" i="5"/>
  <c r="F43" i="5" s="1"/>
  <c r="AI42" i="5"/>
  <c r="AJ42" i="5" s="1"/>
  <c r="T42" i="5"/>
  <c r="U42" i="5" s="1"/>
  <c r="E42" i="5"/>
  <c r="F42" i="5" s="1"/>
  <c r="G42" i="5" s="1"/>
  <c r="AI41" i="5"/>
  <c r="AJ41" i="5" s="1"/>
  <c r="T41" i="5"/>
  <c r="U41" i="5" s="1"/>
  <c r="E41" i="5"/>
  <c r="F41" i="5" s="1"/>
  <c r="AI40" i="5"/>
  <c r="AJ40" i="5" s="1"/>
  <c r="T40" i="5"/>
  <c r="U40" i="5" s="1"/>
  <c r="E40" i="5"/>
  <c r="F40" i="5" s="1"/>
  <c r="AI39" i="5"/>
  <c r="AJ39" i="5" s="1"/>
  <c r="T39" i="5"/>
  <c r="U39" i="5" s="1"/>
  <c r="E39" i="5"/>
  <c r="F39" i="5" s="1"/>
  <c r="AI38" i="5"/>
  <c r="AJ38" i="5" s="1"/>
  <c r="T38" i="5"/>
  <c r="U38" i="5" s="1"/>
  <c r="E38" i="5"/>
  <c r="F38" i="5" s="1"/>
  <c r="AI37" i="5"/>
  <c r="AJ37" i="5" s="1"/>
  <c r="T37" i="5"/>
  <c r="U37" i="5" s="1"/>
  <c r="E37" i="5"/>
  <c r="F37" i="5" s="1"/>
  <c r="AI36" i="5"/>
  <c r="AJ36" i="5" s="1"/>
  <c r="T36" i="5"/>
  <c r="U36" i="5" s="1"/>
  <c r="E36" i="5"/>
  <c r="F36" i="5" s="1"/>
  <c r="G35" i="5" s="1"/>
  <c r="AI35" i="5"/>
  <c r="AJ35" i="5" s="1"/>
  <c r="T35" i="5"/>
  <c r="U35" i="5" s="1"/>
  <c r="E35" i="5"/>
  <c r="F35" i="5" s="1"/>
  <c r="AI34" i="5"/>
  <c r="AJ34" i="5" s="1"/>
  <c r="T34" i="5"/>
  <c r="U34" i="5" s="1"/>
  <c r="E34" i="5"/>
  <c r="F34" i="5" s="1"/>
  <c r="AI33" i="5"/>
  <c r="AJ33" i="5" s="1"/>
  <c r="T33" i="5"/>
  <c r="U33" i="5" s="1"/>
  <c r="E33" i="5"/>
  <c r="F33" i="5" s="1"/>
  <c r="AI32" i="5"/>
  <c r="AJ32" i="5" s="1"/>
  <c r="T32" i="5"/>
  <c r="U32" i="5" s="1"/>
  <c r="E32" i="5"/>
  <c r="F32" i="5" s="1"/>
  <c r="AI31" i="5"/>
  <c r="AJ31" i="5" s="1"/>
  <c r="U31" i="5"/>
  <c r="T31" i="5"/>
  <c r="E31" i="5"/>
  <c r="F31" i="5" s="1"/>
  <c r="AI30" i="5"/>
  <c r="AJ30" i="5" s="1"/>
  <c r="T30" i="5"/>
  <c r="U30" i="5" s="1"/>
  <c r="E30" i="5"/>
  <c r="F30" i="5" s="1"/>
  <c r="AI29" i="5"/>
  <c r="AJ29" i="5" s="1"/>
  <c r="T29" i="5"/>
  <c r="U29" i="5" s="1"/>
  <c r="E29" i="5"/>
  <c r="F29" i="5" s="1"/>
  <c r="AI28" i="5"/>
  <c r="AJ28" i="5" s="1"/>
  <c r="T28" i="5"/>
  <c r="U28" i="5" s="1"/>
  <c r="E28" i="5"/>
  <c r="F28" i="5" s="1"/>
  <c r="G27" i="5" s="1"/>
  <c r="AI27" i="5"/>
  <c r="AJ27" i="5" s="1"/>
  <c r="T27" i="5"/>
  <c r="U27" i="5" s="1"/>
  <c r="E27" i="5"/>
  <c r="F27" i="5" s="1"/>
  <c r="AI26" i="5"/>
  <c r="AJ26" i="5" s="1"/>
  <c r="T26" i="5"/>
  <c r="U26" i="5" s="1"/>
  <c r="E26" i="5"/>
  <c r="F26" i="5" s="1"/>
  <c r="G26" i="5" s="1"/>
  <c r="AI25" i="5"/>
  <c r="AJ25" i="5" s="1"/>
  <c r="T25" i="5"/>
  <c r="U25" i="5" s="1"/>
  <c r="E25" i="5"/>
  <c r="F25" i="5" s="1"/>
  <c r="AJ24" i="5"/>
  <c r="AI24" i="5"/>
  <c r="T24" i="5"/>
  <c r="U24" i="5" s="1"/>
  <c r="E24" i="5"/>
  <c r="F24" i="5" s="1"/>
  <c r="AI23" i="5"/>
  <c r="AJ23" i="5" s="1"/>
  <c r="AK23" i="5" s="1"/>
  <c r="T23" i="5"/>
  <c r="U23" i="5" s="1"/>
  <c r="F23" i="5"/>
  <c r="E23" i="5"/>
  <c r="AI22" i="5"/>
  <c r="AJ22" i="5" s="1"/>
  <c r="T22" i="5"/>
  <c r="U22" i="5" s="1"/>
  <c r="E22" i="5"/>
  <c r="F22" i="5" s="1"/>
  <c r="AI21" i="5"/>
  <c r="AJ21" i="5" s="1"/>
  <c r="T21" i="5"/>
  <c r="U21" i="5" s="1"/>
  <c r="E21" i="5"/>
  <c r="F21" i="5" s="1"/>
  <c r="AI20" i="5"/>
  <c r="AJ20" i="5" s="1"/>
  <c r="U20" i="5"/>
  <c r="T20" i="5"/>
  <c r="G20" i="5"/>
  <c r="E20" i="5"/>
  <c r="F20" i="5" s="1"/>
  <c r="AI19" i="5"/>
  <c r="AJ19" i="5" s="1"/>
  <c r="T19" i="5"/>
  <c r="U19" i="5" s="1"/>
  <c r="E19" i="5"/>
  <c r="F19" i="5" s="1"/>
  <c r="AI18" i="5"/>
  <c r="AJ18" i="5" s="1"/>
  <c r="T18" i="5"/>
  <c r="U18" i="5" s="1"/>
  <c r="V17" i="5" s="1"/>
  <c r="E18" i="5"/>
  <c r="F18" i="5" s="1"/>
  <c r="AI17" i="5"/>
  <c r="AJ17" i="5" s="1"/>
  <c r="T17" i="5"/>
  <c r="U17" i="5" s="1"/>
  <c r="E17" i="5"/>
  <c r="F17" i="5" s="1"/>
  <c r="AI16" i="5"/>
  <c r="AJ16" i="5" s="1"/>
  <c r="T16" i="5"/>
  <c r="U16" i="5" s="1"/>
  <c r="E16" i="5"/>
  <c r="F16" i="5" s="1"/>
  <c r="AI15" i="5"/>
  <c r="AJ15" i="5" s="1"/>
  <c r="T15" i="5"/>
  <c r="U15" i="5" s="1"/>
  <c r="F15" i="5"/>
  <c r="E15" i="5"/>
  <c r="AI14" i="5"/>
  <c r="AJ14" i="5" s="1"/>
  <c r="AK14" i="5" s="1"/>
  <c r="T14" i="5"/>
  <c r="U14" i="5" s="1"/>
  <c r="E14" i="5"/>
  <c r="F14" i="5" s="1"/>
  <c r="AI13" i="5"/>
  <c r="AJ13" i="5" s="1"/>
  <c r="T13" i="5"/>
  <c r="U13" i="5" s="1"/>
  <c r="E13" i="5"/>
  <c r="F13" i="5" s="1"/>
  <c r="AI12" i="5"/>
  <c r="AJ12" i="5" s="1"/>
  <c r="T12" i="5"/>
  <c r="U12" i="5" s="1"/>
  <c r="E12" i="5"/>
  <c r="F12" i="5" s="1"/>
  <c r="G12" i="5" s="1"/>
  <c r="AM11" i="5"/>
  <c r="AI11" i="5"/>
  <c r="AJ11" i="5" s="1"/>
  <c r="X11" i="5"/>
  <c r="Y11" i="5" s="1"/>
  <c r="T11" i="5"/>
  <c r="U11" i="5" s="1"/>
  <c r="I11" i="5"/>
  <c r="J11" i="5" s="1"/>
  <c r="I12" i="5" s="1"/>
  <c r="E11" i="5"/>
  <c r="F11" i="5" s="1"/>
  <c r="G11" i="5" s="1"/>
  <c r="AK18" i="6" l="1"/>
  <c r="AK19" i="6"/>
  <c r="V30" i="5"/>
  <c r="AK43" i="5"/>
  <c r="V46" i="5"/>
  <c r="AO12" i="6"/>
  <c r="AK13" i="6"/>
  <c r="AK29" i="6"/>
  <c r="AK33" i="6"/>
  <c r="AK34" i="6"/>
  <c r="AK45" i="6"/>
  <c r="AK44" i="6"/>
  <c r="AK54" i="8"/>
  <c r="AK53" i="8"/>
  <c r="G15" i="9"/>
  <c r="Y12" i="11"/>
  <c r="AK11" i="5"/>
  <c r="G31" i="5"/>
  <c r="V44" i="5"/>
  <c r="V11" i="6"/>
  <c r="G28" i="6"/>
  <c r="AK30" i="6"/>
  <c r="AK46" i="6"/>
  <c r="G50" i="6"/>
  <c r="V33" i="7"/>
  <c r="G36" i="7"/>
  <c r="K12" i="5"/>
  <c r="V14" i="5"/>
  <c r="AK15" i="5"/>
  <c r="AK17" i="5"/>
  <c r="AK19" i="5"/>
  <c r="AK24" i="5"/>
  <c r="V25" i="5"/>
  <c r="AK32" i="5"/>
  <c r="V34" i="5"/>
  <c r="G34" i="5"/>
  <c r="AK37" i="5"/>
  <c r="G43" i="5"/>
  <c r="G18" i="6"/>
  <c r="G22" i="6"/>
  <c r="G26" i="6"/>
  <c r="V27" i="6"/>
  <c r="V37" i="6"/>
  <c r="AK47" i="6"/>
  <c r="J11" i="7"/>
  <c r="I12" i="7" s="1"/>
  <c r="Y11" i="7"/>
  <c r="G24" i="7"/>
  <c r="G27" i="7"/>
  <c r="V29" i="7"/>
  <c r="V31" i="7"/>
  <c r="AK38" i="7"/>
  <c r="V39" i="7"/>
  <c r="AK41" i="7"/>
  <c r="V47" i="7"/>
  <c r="G50" i="7"/>
  <c r="AK45" i="8"/>
  <c r="AK52" i="8"/>
  <c r="G14" i="9"/>
  <c r="G23" i="9"/>
  <c r="V31" i="9"/>
  <c r="V43" i="9"/>
  <c r="V52" i="9"/>
  <c r="V40" i="6"/>
  <c r="AK42" i="6"/>
  <c r="V43" i="6"/>
  <c r="AK49" i="6"/>
  <c r="AK15" i="7"/>
  <c r="G18" i="7"/>
  <c r="AK23" i="7"/>
  <c r="G30" i="7"/>
  <c r="G32" i="7"/>
  <c r="G47" i="7"/>
  <c r="AK48" i="7"/>
  <c r="J11" i="8"/>
  <c r="I12" i="8" s="1"/>
  <c r="Y11" i="8"/>
  <c r="X12" i="8" s="1"/>
  <c r="G20" i="8"/>
  <c r="V25" i="8"/>
  <c r="V36" i="8"/>
  <c r="AK46" i="8"/>
  <c r="G51" i="8"/>
  <c r="Y11" i="9"/>
  <c r="X12" i="9" s="1"/>
  <c r="G19" i="9"/>
  <c r="AK20" i="9"/>
  <c r="G22" i="9"/>
  <c r="AK21" i="9"/>
  <c r="AK36" i="9"/>
  <c r="V36" i="9"/>
  <c r="G38" i="9"/>
  <c r="AK45" i="9"/>
  <c r="K12" i="11"/>
  <c r="AK13" i="11"/>
  <c r="AM12" i="11"/>
  <c r="V13" i="11"/>
  <c r="X12" i="11"/>
  <c r="H13" i="11"/>
  <c r="J12" i="11"/>
  <c r="AN11" i="9"/>
  <c r="AM12" i="9" s="1"/>
  <c r="AO12" i="9" s="1"/>
  <c r="AA11" i="9"/>
  <c r="AK32" i="9"/>
  <c r="AK44" i="9"/>
  <c r="AK53" i="9"/>
  <c r="AK40" i="9"/>
  <c r="AK13" i="9"/>
  <c r="AK27" i="9"/>
  <c r="AK50" i="9"/>
  <c r="V38" i="9"/>
  <c r="V39" i="9"/>
  <c r="Z12" i="9"/>
  <c r="W12" i="9"/>
  <c r="Y12" i="9"/>
  <c r="X13" i="9" s="1"/>
  <c r="Y13" i="9" s="1"/>
  <c r="X14" i="9" s="1"/>
  <c r="V35" i="9"/>
  <c r="V34" i="9"/>
  <c r="V20" i="9"/>
  <c r="V22" i="9"/>
  <c r="V28" i="9"/>
  <c r="V44" i="9"/>
  <c r="V47" i="9"/>
  <c r="V48" i="9"/>
  <c r="Z11" i="9"/>
  <c r="V16" i="9"/>
  <c r="G27" i="9"/>
  <c r="G33" i="9"/>
  <c r="G47" i="9"/>
  <c r="G48" i="9"/>
  <c r="G42" i="9"/>
  <c r="G46" i="9"/>
  <c r="AK14" i="9"/>
  <c r="AK15" i="9"/>
  <c r="AK18" i="9"/>
  <c r="AK19" i="9"/>
  <c r="I12" i="9"/>
  <c r="L11" i="9"/>
  <c r="G24" i="9"/>
  <c r="G25" i="9"/>
  <c r="V29" i="9"/>
  <c r="V30" i="9"/>
  <c r="AK34" i="9"/>
  <c r="AK35" i="9"/>
  <c r="AK42" i="9"/>
  <c r="AK43" i="9"/>
  <c r="AO11" i="9"/>
  <c r="AK11" i="9"/>
  <c r="G16" i="9"/>
  <c r="G17" i="9"/>
  <c r="G20" i="9"/>
  <c r="G21" i="9"/>
  <c r="G12" i="9"/>
  <c r="G13" i="9"/>
  <c r="V25" i="9"/>
  <c r="V26" i="9"/>
  <c r="V13" i="9"/>
  <c r="V14" i="9"/>
  <c r="V17" i="9"/>
  <c r="AK22" i="9"/>
  <c r="G28" i="9"/>
  <c r="AK41" i="9"/>
  <c r="V41" i="9"/>
  <c r="V42" i="9"/>
  <c r="G43" i="9"/>
  <c r="AK51" i="9"/>
  <c r="AK52" i="9"/>
  <c r="AK38" i="9"/>
  <c r="AK39" i="9"/>
  <c r="V21" i="9"/>
  <c r="AK26" i="9"/>
  <c r="AK46" i="9"/>
  <c r="AK47" i="9"/>
  <c r="K11" i="9"/>
  <c r="V18" i="9"/>
  <c r="AK23" i="9"/>
  <c r="G29" i="9"/>
  <c r="AK30" i="9"/>
  <c r="AK31" i="9"/>
  <c r="G32" i="9"/>
  <c r="V33" i="9"/>
  <c r="G36" i="9"/>
  <c r="G37" i="9"/>
  <c r="V37" i="9"/>
  <c r="G44" i="9"/>
  <c r="G45" i="9"/>
  <c r="AK49" i="9"/>
  <c r="AK48" i="9"/>
  <c r="G40" i="9"/>
  <c r="V45" i="9"/>
  <c r="G49" i="9"/>
  <c r="V49" i="9"/>
  <c r="G52" i="9"/>
  <c r="G53" i="9"/>
  <c r="V53" i="9"/>
  <c r="V54" i="9"/>
  <c r="G41" i="9"/>
  <c r="V46" i="9"/>
  <c r="G50" i="9"/>
  <c r="G54" i="9"/>
  <c r="V55" i="9"/>
  <c r="V50" i="9"/>
  <c r="K11" i="8"/>
  <c r="AK21" i="8"/>
  <c r="AK34" i="8"/>
  <c r="AK42" i="8"/>
  <c r="AK50" i="8"/>
  <c r="AK22" i="8"/>
  <c r="AK29" i="8"/>
  <c r="V45" i="8"/>
  <c r="V12" i="8"/>
  <c r="V24" i="8"/>
  <c r="V30" i="8"/>
  <c r="V40" i="8"/>
  <c r="V15" i="8"/>
  <c r="V48" i="8"/>
  <c r="V53" i="8"/>
  <c r="V17" i="8"/>
  <c r="V46" i="8"/>
  <c r="G16" i="8"/>
  <c r="G48" i="8"/>
  <c r="G28" i="8"/>
  <c r="G36" i="8"/>
  <c r="G31" i="8"/>
  <c r="G35" i="8"/>
  <c r="Y12" i="8"/>
  <c r="AA12" i="8" s="1"/>
  <c r="W12" i="8"/>
  <c r="AK13" i="8"/>
  <c r="AK38" i="8"/>
  <c r="AK44" i="8"/>
  <c r="AK41" i="8"/>
  <c r="AK25" i="8"/>
  <c r="AO11" i="8"/>
  <c r="AK15" i="8"/>
  <c r="AK17" i="8"/>
  <c r="AK23" i="8"/>
  <c r="V32" i="8"/>
  <c r="V18" i="8"/>
  <c r="V26" i="8"/>
  <c r="V11" i="8"/>
  <c r="AA11" i="8" s="1"/>
  <c r="Z12" i="8"/>
  <c r="V13" i="8"/>
  <c r="V33" i="8"/>
  <c r="V37" i="8"/>
  <c r="V20" i="8"/>
  <c r="V28" i="8"/>
  <c r="K12" i="8"/>
  <c r="J12" i="8"/>
  <c r="I13" i="8" s="1"/>
  <c r="K13" i="8" s="1"/>
  <c r="H12" i="8"/>
  <c r="G14" i="8"/>
  <c r="G19" i="8"/>
  <c r="G42" i="8"/>
  <c r="G41" i="8"/>
  <c r="G27" i="8"/>
  <c r="G29" i="8"/>
  <c r="G54" i="8"/>
  <c r="G12" i="8"/>
  <c r="G21" i="8"/>
  <c r="G44" i="8"/>
  <c r="G37" i="8"/>
  <c r="G23" i="8"/>
  <c r="G43" i="8"/>
  <c r="V41" i="8"/>
  <c r="V42" i="8"/>
  <c r="AK31" i="8"/>
  <c r="AK32" i="8"/>
  <c r="AM12" i="8"/>
  <c r="AK35" i="8"/>
  <c r="AK36" i="8"/>
  <c r="AK11" i="8"/>
  <c r="AP11" i="8" s="1"/>
  <c r="AK12" i="8"/>
  <c r="AK18" i="8"/>
  <c r="V19" i="8"/>
  <c r="V21" i="8"/>
  <c r="G22" i="8"/>
  <c r="G24" i="8"/>
  <c r="AK24" i="8"/>
  <c r="AK26" i="8"/>
  <c r="V27" i="8"/>
  <c r="V29" i="8"/>
  <c r="G30" i="8"/>
  <c r="G32" i="8"/>
  <c r="G33" i="8"/>
  <c r="V34" i="8"/>
  <c r="V49" i="8"/>
  <c r="G38" i="8"/>
  <c r="G39" i="8"/>
  <c r="AK16" i="8"/>
  <c r="G34" i="8"/>
  <c r="V35" i="8"/>
  <c r="G46" i="8"/>
  <c r="G47" i="8"/>
  <c r="Z11" i="8"/>
  <c r="V14" i="8"/>
  <c r="AK39" i="8"/>
  <c r="AK40" i="8"/>
  <c r="G11" i="8"/>
  <c r="L11" i="8" s="1"/>
  <c r="G15" i="8"/>
  <c r="G13" i="8"/>
  <c r="G17" i="8"/>
  <c r="G18" i="8"/>
  <c r="AK20" i="8"/>
  <c r="V22" i="8"/>
  <c r="V23" i="8"/>
  <c r="G25" i="8"/>
  <c r="G26" i="8"/>
  <c r="AK27" i="8"/>
  <c r="AK28" i="8"/>
  <c r="V31" i="8"/>
  <c r="V38" i="8"/>
  <c r="AK48" i="8"/>
  <c r="AK49" i="8"/>
  <c r="G49" i="8"/>
  <c r="G50" i="8"/>
  <c r="AK51" i="8"/>
  <c r="V43" i="8"/>
  <c r="V44" i="8"/>
  <c r="G56" i="8"/>
  <c r="G55" i="8"/>
  <c r="AK37" i="8"/>
  <c r="V39" i="8"/>
  <c r="G40" i="8"/>
  <c r="AK43" i="8"/>
  <c r="V47" i="8"/>
  <c r="V51" i="8"/>
  <c r="V52" i="8"/>
  <c r="G52" i="8"/>
  <c r="V54" i="8"/>
  <c r="G45" i="8"/>
  <c r="AK47" i="8"/>
  <c r="V50" i="8"/>
  <c r="G53" i="8"/>
  <c r="AN11" i="7"/>
  <c r="AM12" i="7" s="1"/>
  <c r="AN12" i="7" s="1"/>
  <c r="AK52" i="7"/>
  <c r="AK26" i="7"/>
  <c r="AO11" i="7"/>
  <c r="AK11" i="7"/>
  <c r="AP11" i="7" s="1"/>
  <c r="AK16" i="7"/>
  <c r="AK27" i="7"/>
  <c r="AK31" i="7"/>
  <c r="AK33" i="7"/>
  <c r="AK44" i="7"/>
  <c r="AK20" i="7"/>
  <c r="V25" i="7"/>
  <c r="V19" i="7"/>
  <c r="V30" i="7"/>
  <c r="V40" i="7"/>
  <c r="V48" i="7"/>
  <c r="V14" i="7"/>
  <c r="V26" i="7"/>
  <c r="V51" i="7"/>
  <c r="V52" i="7"/>
  <c r="G25" i="7"/>
  <c r="G33" i="7"/>
  <c r="G13" i="7"/>
  <c r="G26" i="7"/>
  <c r="G35" i="7"/>
  <c r="G29" i="7"/>
  <c r="AK13" i="7"/>
  <c r="G21" i="7"/>
  <c r="G20" i="7"/>
  <c r="K11" i="7"/>
  <c r="Z11" i="7"/>
  <c r="V15" i="7"/>
  <c r="V16" i="7"/>
  <c r="G19" i="7"/>
  <c r="AK21" i="7"/>
  <c r="AK12" i="7"/>
  <c r="V17" i="7"/>
  <c r="V18" i="7"/>
  <c r="H12" i="7"/>
  <c r="K12" i="7"/>
  <c r="J12" i="7"/>
  <c r="V11" i="7"/>
  <c r="AA11" i="7" s="1"/>
  <c r="V12" i="7"/>
  <c r="G14" i="7"/>
  <c r="G17" i="7"/>
  <c r="G16" i="7"/>
  <c r="AK18" i="7"/>
  <c r="AK19" i="7"/>
  <c r="V22" i="7"/>
  <c r="V21" i="7"/>
  <c r="X12" i="7"/>
  <c r="Y12" i="7" s="1"/>
  <c r="G15" i="7"/>
  <c r="AK17" i="7"/>
  <c r="V20" i="7"/>
  <c r="G23" i="7"/>
  <c r="G22" i="7"/>
  <c r="AK24" i="7"/>
  <c r="AK25" i="7"/>
  <c r="G12" i="7"/>
  <c r="V13" i="7"/>
  <c r="AK14" i="7"/>
  <c r="AK22" i="7"/>
  <c r="G28" i="7"/>
  <c r="V27" i="7"/>
  <c r="V28" i="7"/>
  <c r="AK29" i="7"/>
  <c r="G31" i="7"/>
  <c r="G52" i="7"/>
  <c r="G53" i="7"/>
  <c r="L11" i="7"/>
  <c r="AK28" i="7"/>
  <c r="V32" i="7"/>
  <c r="V34" i="7"/>
  <c r="V35" i="7"/>
  <c r="G37" i="7"/>
  <c r="G38" i="7"/>
  <c r="G44" i="7"/>
  <c r="V23" i="7"/>
  <c r="V24" i="7"/>
  <c r="AK32" i="7"/>
  <c r="AK34" i="7"/>
  <c r="G34" i="7"/>
  <c r="V36" i="7"/>
  <c r="G39" i="7"/>
  <c r="G45" i="7"/>
  <c r="AK46" i="7"/>
  <c r="AK47" i="7"/>
  <c r="G51" i="7"/>
  <c r="AK35" i="7"/>
  <c r="V38" i="7"/>
  <c r="AK39" i="7"/>
  <c r="AK40" i="7"/>
  <c r="V41" i="7"/>
  <c r="V42" i="7"/>
  <c r="AK45" i="7"/>
  <c r="AK50" i="7"/>
  <c r="AK51" i="7"/>
  <c r="AK54" i="7"/>
  <c r="AK53" i="7"/>
  <c r="AK36" i="7"/>
  <c r="AK37" i="7"/>
  <c r="G40" i="7"/>
  <c r="G41" i="7"/>
  <c r="V45" i="7"/>
  <c r="V46" i="7"/>
  <c r="V49" i="7"/>
  <c r="AK42" i="7"/>
  <c r="G48" i="7"/>
  <c r="V53" i="7"/>
  <c r="AK43" i="7"/>
  <c r="G49" i="7"/>
  <c r="V54" i="7"/>
  <c r="AO11" i="6"/>
  <c r="V52" i="6"/>
  <c r="V44" i="6"/>
  <c r="V53" i="6"/>
  <c r="V15" i="6"/>
  <c r="V19" i="6"/>
  <c r="V25" i="6"/>
  <c r="Z11" i="6"/>
  <c r="V49" i="6"/>
  <c r="V12" i="6"/>
  <c r="V23" i="6"/>
  <c r="V32" i="6"/>
  <c r="V41" i="6"/>
  <c r="V28" i="6"/>
  <c r="G17" i="6"/>
  <c r="G43" i="6"/>
  <c r="G51" i="6"/>
  <c r="G15" i="6"/>
  <c r="G25" i="6"/>
  <c r="G35" i="6"/>
  <c r="G44" i="6"/>
  <c r="G20" i="6"/>
  <c r="G36" i="6"/>
  <c r="G47" i="6"/>
  <c r="G11" i="6"/>
  <c r="G19" i="6"/>
  <c r="G31" i="6"/>
  <c r="G39" i="6"/>
  <c r="Z12" i="6"/>
  <c r="W12" i="6"/>
  <c r="Y12" i="6"/>
  <c r="G23" i="6"/>
  <c r="G24" i="6"/>
  <c r="AN12" i="6"/>
  <c r="AK21" i="6"/>
  <c r="AK22" i="6"/>
  <c r="AK11" i="6"/>
  <c r="AP11" i="6" s="1"/>
  <c r="G12" i="6"/>
  <c r="V29" i="6"/>
  <c r="AK14" i="6"/>
  <c r="V17" i="6"/>
  <c r="V18" i="6"/>
  <c r="G37" i="6"/>
  <c r="G38" i="6"/>
  <c r="K11" i="6"/>
  <c r="AA11" i="6"/>
  <c r="AL12" i="6"/>
  <c r="V13" i="6"/>
  <c r="AK15" i="6"/>
  <c r="AK25" i="6"/>
  <c r="AK26" i="6"/>
  <c r="J11" i="6"/>
  <c r="G13" i="6"/>
  <c r="G16" i="6"/>
  <c r="V16" i="6"/>
  <c r="AK17" i="6"/>
  <c r="V20" i="6"/>
  <c r="V21" i="6"/>
  <c r="AK51" i="6"/>
  <c r="AK52" i="6"/>
  <c r="AK27" i="6"/>
  <c r="G40" i="6"/>
  <c r="G27" i="6"/>
  <c r="AK28" i="6"/>
  <c r="V34" i="6"/>
  <c r="V35" i="6"/>
  <c r="AK38" i="6"/>
  <c r="G45" i="6"/>
  <c r="G46" i="6"/>
  <c r="V24" i="6"/>
  <c r="V26" i="6"/>
  <c r="G29" i="6"/>
  <c r="V30" i="6"/>
  <c r="AK31" i="6"/>
  <c r="G33" i="6"/>
  <c r="V33" i="6"/>
  <c r="V38" i="6"/>
  <c r="V39" i="6"/>
  <c r="G56" i="6"/>
  <c r="G55" i="6"/>
  <c r="G41" i="6"/>
  <c r="G42" i="6"/>
  <c r="V42" i="6"/>
  <c r="AK43" i="6"/>
  <c r="V47" i="6"/>
  <c r="V48" i="6"/>
  <c r="G48" i="6"/>
  <c r="AK35" i="6"/>
  <c r="AK39" i="6"/>
  <c r="AK36" i="6"/>
  <c r="AK40" i="6"/>
  <c r="AK48" i="6"/>
  <c r="AK50" i="6"/>
  <c r="G52" i="6"/>
  <c r="G54" i="6"/>
  <c r="V46" i="6"/>
  <c r="V50" i="6"/>
  <c r="G49" i="6"/>
  <c r="V51" i="6"/>
  <c r="V54" i="6"/>
  <c r="AN11" i="5"/>
  <c r="AP11" i="5" s="1"/>
  <c r="K11" i="5"/>
  <c r="Z11" i="5"/>
  <c r="AK38" i="5"/>
  <c r="AK22" i="5"/>
  <c r="AO11" i="5"/>
  <c r="AK35" i="5"/>
  <c r="AK41" i="5"/>
  <c r="AK25" i="5"/>
  <c r="V36" i="5"/>
  <c r="V12" i="5"/>
  <c r="V18" i="5"/>
  <c r="V27" i="5"/>
  <c r="V33" i="5"/>
  <c r="V37" i="5"/>
  <c r="V28" i="5"/>
  <c r="V20" i="5"/>
  <c r="G13" i="5"/>
  <c r="G36" i="5"/>
  <c r="G55" i="5"/>
  <c r="G17" i="5"/>
  <c r="G49" i="5"/>
  <c r="G15" i="5"/>
  <c r="G24" i="5"/>
  <c r="AK12" i="5"/>
  <c r="V15" i="5"/>
  <c r="G18" i="5"/>
  <c r="G21" i="5"/>
  <c r="G22" i="5"/>
  <c r="H12" i="5"/>
  <c r="AK13" i="5"/>
  <c r="V16" i="5"/>
  <c r="G19" i="5"/>
  <c r="V21" i="5"/>
  <c r="AK20" i="5"/>
  <c r="V24" i="5"/>
  <c r="V23" i="5"/>
  <c r="L11" i="5"/>
  <c r="J12" i="5"/>
  <c r="V11" i="5"/>
  <c r="AA11" i="5" s="1"/>
  <c r="V13" i="5"/>
  <c r="G14" i="5"/>
  <c r="G16" i="5"/>
  <c r="AK16" i="5"/>
  <c r="AK18" i="5"/>
  <c r="V19" i="5"/>
  <c r="G23" i="5"/>
  <c r="AK28" i="5"/>
  <c r="AK29" i="5"/>
  <c r="X12" i="5"/>
  <c r="AK21" i="5"/>
  <c r="V22" i="5"/>
  <c r="V29" i="5"/>
  <c r="AK26" i="5"/>
  <c r="AK27" i="5"/>
  <c r="V31" i="5"/>
  <c r="G32" i="5"/>
  <c r="G25" i="5"/>
  <c r="G28" i="5"/>
  <c r="G29" i="5"/>
  <c r="V41" i="5"/>
  <c r="V42" i="5"/>
  <c r="V26" i="5"/>
  <c r="G30" i="5"/>
  <c r="AK30" i="5"/>
  <c r="V32" i="5"/>
  <c r="AK31" i="5"/>
  <c r="G33" i="5"/>
  <c r="AK44" i="5"/>
  <c r="AK45" i="5"/>
  <c r="AK52" i="5"/>
  <c r="AK53" i="5"/>
  <c r="AK33" i="5"/>
  <c r="G37" i="5"/>
  <c r="V38" i="5"/>
  <c r="AK34" i="5"/>
  <c r="V35" i="5"/>
  <c r="AK36" i="5"/>
  <c r="G38" i="5"/>
  <c r="V39" i="5"/>
  <c r="AK39" i="5"/>
  <c r="AK40" i="5"/>
  <c r="G40" i="5"/>
  <c r="G41" i="5"/>
  <c r="V40" i="5"/>
  <c r="G50" i="5"/>
  <c r="G51" i="5"/>
  <c r="G39" i="5"/>
  <c r="V47" i="5"/>
  <c r="V48" i="5"/>
  <c r="V54" i="5"/>
  <c r="G44" i="5"/>
  <c r="AK46" i="5"/>
  <c r="V49" i="5"/>
  <c r="G52" i="5"/>
  <c r="V43" i="5"/>
  <c r="G45" i="5"/>
  <c r="G46" i="5"/>
  <c r="AK47" i="5"/>
  <c r="AK48" i="5"/>
  <c r="V50" i="5"/>
  <c r="V51" i="5"/>
  <c r="G53" i="5"/>
  <c r="G54" i="5"/>
  <c r="G56" i="5"/>
  <c r="AK42" i="5"/>
  <c r="V45" i="5"/>
  <c r="G48" i="5"/>
  <c r="AK50" i="5"/>
  <c r="V52" i="5"/>
  <c r="V53" i="5"/>
  <c r="J13" i="11" l="1"/>
  <c r="I13" i="11"/>
  <c r="K13" i="11" s="1"/>
  <c r="X13" i="11"/>
  <c r="W13" i="11"/>
  <c r="Y13" i="11" s="1"/>
  <c r="AM13" i="11"/>
  <c r="AL13" i="11"/>
  <c r="AN13" i="11" s="1"/>
  <c r="AP11" i="9"/>
  <c r="AL12" i="9"/>
  <c r="AN12" i="9"/>
  <c r="AM13" i="9" s="1"/>
  <c r="AN13" i="9" s="1"/>
  <c r="AP13" i="9" s="1"/>
  <c r="AA13" i="9"/>
  <c r="W13" i="9"/>
  <c r="Z13" i="9"/>
  <c r="AA12" i="9"/>
  <c r="K12" i="9"/>
  <c r="H12" i="9"/>
  <c r="J12" i="9"/>
  <c r="W14" i="9"/>
  <c r="Y14" i="9"/>
  <c r="Z14" i="9"/>
  <c r="X13" i="8"/>
  <c r="Y13" i="8" s="1"/>
  <c r="AA13" i="8" s="1"/>
  <c r="J13" i="8"/>
  <c r="L13" i="8" s="1"/>
  <c r="L12" i="8"/>
  <c r="H13" i="8"/>
  <c r="X14" i="8"/>
  <c r="AL12" i="8"/>
  <c r="AO12" i="8"/>
  <c r="AN12" i="8"/>
  <c r="Z13" i="8"/>
  <c r="W13" i="8"/>
  <c r="AP12" i="7"/>
  <c r="AM13" i="7"/>
  <c r="AO12" i="7"/>
  <c r="AL12" i="7"/>
  <c r="X13" i="7"/>
  <c r="AA12" i="7"/>
  <c r="W12" i="7"/>
  <c r="Z12" i="7"/>
  <c r="I13" i="7"/>
  <c r="L12" i="7"/>
  <c r="AP12" i="6"/>
  <c r="AM13" i="6"/>
  <c r="L11" i="6"/>
  <c r="I12" i="6"/>
  <c r="X13" i="6"/>
  <c r="AA12" i="6"/>
  <c r="AM12" i="5"/>
  <c r="AN12" i="5" s="1"/>
  <c r="L12" i="5"/>
  <c r="I13" i="5"/>
  <c r="W12" i="5"/>
  <c r="Z12" i="5"/>
  <c r="Y12" i="5"/>
  <c r="AK14" i="11" l="1"/>
  <c r="H14" i="11"/>
  <c r="V14" i="11"/>
  <c r="AL13" i="9"/>
  <c r="AO13" i="9"/>
  <c r="AM14" i="9"/>
  <c r="AN14" i="9" s="1"/>
  <c r="AP12" i="9"/>
  <c r="X15" i="9"/>
  <c r="AA14" i="9"/>
  <c r="I13" i="9"/>
  <c r="L12" i="9"/>
  <c r="I14" i="8"/>
  <c r="J14" i="8" s="1"/>
  <c r="AM13" i="8"/>
  <c r="AP12" i="8"/>
  <c r="Z14" i="8"/>
  <c r="W14" i="8"/>
  <c r="Y14" i="8"/>
  <c r="J13" i="7"/>
  <c r="K13" i="7"/>
  <c r="H13" i="7"/>
  <c r="W13" i="7"/>
  <c r="Z13" i="7"/>
  <c r="Y13" i="7"/>
  <c r="AL13" i="7"/>
  <c r="AO13" i="7"/>
  <c r="AN13" i="7"/>
  <c r="W13" i="6"/>
  <c r="Z13" i="6"/>
  <c r="Y13" i="6"/>
  <c r="AO13" i="6"/>
  <c r="AL13" i="6"/>
  <c r="AN13" i="6"/>
  <c r="H12" i="6"/>
  <c r="K12" i="6"/>
  <c r="J12" i="6"/>
  <c r="AO12" i="5"/>
  <c r="AL12" i="5"/>
  <c r="K13" i="5"/>
  <c r="H13" i="5"/>
  <c r="J13" i="5"/>
  <c r="AA12" i="5"/>
  <c r="X13" i="5"/>
  <c r="AM13" i="5"/>
  <c r="AP12" i="5"/>
  <c r="X14" i="11" l="1"/>
  <c r="W14" i="11"/>
  <c r="Y14" i="11" s="1"/>
  <c r="AM14" i="11"/>
  <c r="AL14" i="11"/>
  <c r="AN14" i="11" s="1"/>
  <c r="J14" i="11"/>
  <c r="I14" i="11"/>
  <c r="K14" i="11" s="1"/>
  <c r="AO14" i="9"/>
  <c r="AL14" i="9"/>
  <c r="AM15" i="9"/>
  <c r="AP14" i="9"/>
  <c r="W15" i="9"/>
  <c r="Z15" i="9"/>
  <c r="Y15" i="9"/>
  <c r="H13" i="9"/>
  <c r="K13" i="9"/>
  <c r="J13" i="9"/>
  <c r="K14" i="8"/>
  <c r="H14" i="8"/>
  <c r="I15" i="8"/>
  <c r="L14" i="8"/>
  <c r="AO13" i="8"/>
  <c r="AL13" i="8"/>
  <c r="AN13" i="8"/>
  <c r="X15" i="8"/>
  <c r="AA14" i="8"/>
  <c r="AM14" i="7"/>
  <c r="AP13" i="7"/>
  <c r="I14" i="7"/>
  <c r="L13" i="7"/>
  <c r="X14" i="7"/>
  <c r="AA13" i="7"/>
  <c r="AP13" i="6"/>
  <c r="AM14" i="6"/>
  <c r="X14" i="6"/>
  <c r="AA13" i="6"/>
  <c r="I13" i="6"/>
  <c r="L12" i="6"/>
  <c r="AL13" i="5"/>
  <c r="AO13" i="5"/>
  <c r="AN13" i="5"/>
  <c r="W13" i="5"/>
  <c r="Z13" i="5"/>
  <c r="Y13" i="5"/>
  <c r="I14" i="5"/>
  <c r="L13" i="5"/>
  <c r="AK15" i="11" l="1"/>
  <c r="H15" i="11"/>
  <c r="V15" i="11"/>
  <c r="I14" i="9"/>
  <c r="L13" i="9"/>
  <c r="X16" i="9"/>
  <c r="AA15" i="9"/>
  <c r="AL15" i="9"/>
  <c r="AO15" i="9"/>
  <c r="AN15" i="9"/>
  <c r="W15" i="8"/>
  <c r="Y15" i="8"/>
  <c r="Z15" i="8"/>
  <c r="AM14" i="8"/>
  <c r="AP13" i="8"/>
  <c r="J15" i="8"/>
  <c r="H15" i="8"/>
  <c r="K15" i="8"/>
  <c r="AL14" i="7"/>
  <c r="AN14" i="7"/>
  <c r="AO14" i="7"/>
  <c r="K14" i="7"/>
  <c r="H14" i="7"/>
  <c r="J14" i="7"/>
  <c r="Z14" i="7"/>
  <c r="W14" i="7"/>
  <c r="Y14" i="7"/>
  <c r="H13" i="6"/>
  <c r="K13" i="6"/>
  <c r="J13" i="6"/>
  <c r="AL14" i="6"/>
  <c r="AO14" i="6"/>
  <c r="AN14" i="6"/>
  <c r="W14" i="6"/>
  <c r="Y14" i="6"/>
  <c r="Z14" i="6"/>
  <c r="AA13" i="5"/>
  <c r="X14" i="5"/>
  <c r="H14" i="5"/>
  <c r="K14" i="5"/>
  <c r="J14" i="5"/>
  <c r="AM14" i="5"/>
  <c r="AP13" i="5"/>
  <c r="J15" i="11" l="1"/>
  <c r="I15" i="11"/>
  <c r="K15" i="11" s="1"/>
  <c r="X15" i="11"/>
  <c r="W15" i="11"/>
  <c r="Y15" i="11" s="1"/>
  <c r="AM15" i="11"/>
  <c r="AL15" i="11"/>
  <c r="AN15" i="11" s="1"/>
  <c r="AM16" i="9"/>
  <c r="AP15" i="9"/>
  <c r="K14" i="9"/>
  <c r="H14" i="9"/>
  <c r="J14" i="9"/>
  <c r="Z16" i="9"/>
  <c r="W16" i="9"/>
  <c r="Y16" i="9"/>
  <c r="X16" i="8"/>
  <c r="AA15" i="8"/>
  <c r="I16" i="8"/>
  <c r="L15" i="8"/>
  <c r="AL14" i="8"/>
  <c r="AO14" i="8"/>
  <c r="AN14" i="8"/>
  <c r="I15" i="7"/>
  <c r="L14" i="7"/>
  <c r="AM15" i="7"/>
  <c r="AP14" i="7"/>
  <c r="X15" i="7"/>
  <c r="AA14" i="7"/>
  <c r="I14" i="6"/>
  <c r="L13" i="6"/>
  <c r="AM15" i="6"/>
  <c r="AP14" i="6"/>
  <c r="X15" i="6"/>
  <c r="AA14" i="6"/>
  <c r="AO14" i="5"/>
  <c r="AL14" i="5"/>
  <c r="AN14" i="5"/>
  <c r="I15" i="5"/>
  <c r="L14" i="5"/>
  <c r="Z14" i="5"/>
  <c r="W14" i="5"/>
  <c r="Y14" i="5"/>
  <c r="V16" i="11" l="1"/>
  <c r="AK16" i="11"/>
  <c r="H16" i="11"/>
  <c r="X17" i="9"/>
  <c r="AA16" i="9"/>
  <c r="L14" i="9"/>
  <c r="I15" i="9"/>
  <c r="AO16" i="9"/>
  <c r="AL16" i="9"/>
  <c r="AN16" i="9"/>
  <c r="K16" i="8"/>
  <c r="H16" i="8"/>
  <c r="J16" i="8"/>
  <c r="W16" i="8"/>
  <c r="Y16" i="8"/>
  <c r="Z16" i="8"/>
  <c r="AM15" i="8"/>
  <c r="AP14" i="8"/>
  <c r="Z15" i="7"/>
  <c r="W15" i="7"/>
  <c r="Y15" i="7"/>
  <c r="H15" i="7"/>
  <c r="K15" i="7"/>
  <c r="J15" i="7"/>
  <c r="AN15" i="7"/>
  <c r="AO15" i="7"/>
  <c r="AL15" i="7"/>
  <c r="AL15" i="6"/>
  <c r="AO15" i="6"/>
  <c r="AN15" i="6"/>
  <c r="W15" i="6"/>
  <c r="Z15" i="6"/>
  <c r="Y15" i="6"/>
  <c r="K14" i="6"/>
  <c r="H14" i="6"/>
  <c r="J14" i="6"/>
  <c r="H15" i="5"/>
  <c r="K15" i="5"/>
  <c r="J15" i="5"/>
  <c r="X15" i="5"/>
  <c r="AA14" i="5"/>
  <c r="AP14" i="5"/>
  <c r="AM15" i="5"/>
  <c r="AM16" i="11" l="1"/>
  <c r="AL16" i="11"/>
  <c r="AN16" i="11" s="1"/>
  <c r="J16" i="11"/>
  <c r="I16" i="11"/>
  <c r="K16" i="11" s="1"/>
  <c r="X16" i="11"/>
  <c r="W16" i="11"/>
  <c r="Y16" i="11" s="1"/>
  <c r="AP16" i="9"/>
  <c r="AM17" i="9"/>
  <c r="H15" i="9"/>
  <c r="K15" i="9"/>
  <c r="J15" i="9"/>
  <c r="Z17" i="9"/>
  <c r="Y17" i="9"/>
  <c r="W17" i="9"/>
  <c r="AO15" i="8"/>
  <c r="AL15" i="8"/>
  <c r="AN15" i="8"/>
  <c r="I17" i="8"/>
  <c r="L16" i="8"/>
  <c r="AA16" i="8"/>
  <c r="X17" i="8"/>
  <c r="X16" i="7"/>
  <c r="AA15" i="7"/>
  <c r="AM16" i="7"/>
  <c r="AP15" i="7"/>
  <c r="I16" i="7"/>
  <c r="L15" i="7"/>
  <c r="AA15" i="6"/>
  <c r="X16" i="6"/>
  <c r="AM16" i="6"/>
  <c r="AP15" i="6"/>
  <c r="L14" i="6"/>
  <c r="I15" i="6"/>
  <c r="W15" i="5"/>
  <c r="Z15" i="5"/>
  <c r="Y15" i="5"/>
  <c r="AO15" i="5"/>
  <c r="AL15" i="5"/>
  <c r="AN15" i="5"/>
  <c r="I16" i="5"/>
  <c r="L15" i="5"/>
  <c r="H17" i="11" l="1"/>
  <c r="V17" i="11"/>
  <c r="AK17" i="11"/>
  <c r="I16" i="9"/>
  <c r="L15" i="9"/>
  <c r="AA17" i="9"/>
  <c r="X18" i="9"/>
  <c r="AO17" i="9"/>
  <c r="AL17" i="9"/>
  <c r="AN17" i="9"/>
  <c r="AM16" i="8"/>
  <c r="AP15" i="8"/>
  <c r="K17" i="8"/>
  <c r="H17" i="8"/>
  <c r="J17" i="8"/>
  <c r="Z17" i="8"/>
  <c r="W17" i="8"/>
  <c r="Y17" i="8"/>
  <c r="AO16" i="7"/>
  <c r="AL16" i="7"/>
  <c r="AN16" i="7"/>
  <c r="H16" i="7"/>
  <c r="K16" i="7"/>
  <c r="J16" i="7"/>
  <c r="W16" i="7"/>
  <c r="Z16" i="7"/>
  <c r="Y16" i="7"/>
  <c r="Z16" i="6"/>
  <c r="W16" i="6"/>
  <c r="Y16" i="6"/>
  <c r="AO16" i="6"/>
  <c r="AL16" i="6"/>
  <c r="AN16" i="6"/>
  <c r="K15" i="6"/>
  <c r="H15" i="6"/>
  <c r="J15" i="6"/>
  <c r="X16" i="5"/>
  <c r="AA15" i="5"/>
  <c r="H16" i="5"/>
  <c r="K16" i="5"/>
  <c r="J16" i="5"/>
  <c r="AM16" i="5"/>
  <c r="AP15" i="5"/>
  <c r="X17" i="11" l="1"/>
  <c r="W17" i="11"/>
  <c r="Y17" i="11" s="1"/>
  <c r="AM17" i="11"/>
  <c r="AL17" i="11"/>
  <c r="AN17" i="11" s="1"/>
  <c r="J17" i="11"/>
  <c r="I17" i="11"/>
  <c r="K17" i="11" s="1"/>
  <c r="AM18" i="9"/>
  <c r="AP17" i="9"/>
  <c r="W18" i="9"/>
  <c r="Y18" i="9"/>
  <c r="Z18" i="9"/>
  <c r="K16" i="9"/>
  <c r="H16" i="9"/>
  <c r="J16" i="9"/>
  <c r="AA17" i="8"/>
  <c r="X18" i="8"/>
  <c r="I18" i="8"/>
  <c r="L17" i="8"/>
  <c r="AL16" i="8"/>
  <c r="AO16" i="8"/>
  <c r="AN16" i="8"/>
  <c r="AM17" i="7"/>
  <c r="AP16" i="7"/>
  <c r="I17" i="7"/>
  <c r="L16" i="7"/>
  <c r="X17" i="7"/>
  <c r="AA16" i="7"/>
  <c r="AM17" i="6"/>
  <c r="AP16" i="6"/>
  <c r="X17" i="6"/>
  <c r="AA16" i="6"/>
  <c r="I16" i="6"/>
  <c r="L15" i="6"/>
  <c r="AL16" i="5"/>
  <c r="AO16" i="5"/>
  <c r="AN16" i="5"/>
  <c r="L16" i="5"/>
  <c r="I17" i="5"/>
  <c r="W16" i="5"/>
  <c r="Z16" i="5"/>
  <c r="Y16" i="5"/>
  <c r="AK18" i="11" l="1"/>
  <c r="H18" i="11"/>
  <c r="V18" i="11"/>
  <c r="X19" i="9"/>
  <c r="AA18" i="9"/>
  <c r="I17" i="9"/>
  <c r="L16" i="9"/>
  <c r="AO18" i="9"/>
  <c r="AL18" i="9"/>
  <c r="AN18" i="9"/>
  <c r="AM17" i="8"/>
  <c r="AP16" i="8"/>
  <c r="Z18" i="8"/>
  <c r="W18" i="8"/>
  <c r="Y18" i="8"/>
  <c r="H18" i="8"/>
  <c r="K18" i="8"/>
  <c r="J18" i="8"/>
  <c r="J17" i="7"/>
  <c r="K17" i="7"/>
  <c r="H17" i="7"/>
  <c r="Y17" i="7"/>
  <c r="W17" i="7"/>
  <c r="Z17" i="7"/>
  <c r="AL17" i="7"/>
  <c r="AO17" i="7"/>
  <c r="AN17" i="7"/>
  <c r="W17" i="6"/>
  <c r="Z17" i="6"/>
  <c r="Y17" i="6"/>
  <c r="H16" i="6"/>
  <c r="K16" i="6"/>
  <c r="J16" i="6"/>
  <c r="AO17" i="6"/>
  <c r="AL17" i="6"/>
  <c r="AN17" i="6"/>
  <c r="X17" i="5"/>
  <c r="AA16" i="5"/>
  <c r="AM17" i="5"/>
  <c r="AP16" i="5"/>
  <c r="K17" i="5"/>
  <c r="H17" i="5"/>
  <c r="J17" i="5"/>
  <c r="J18" i="11" l="1"/>
  <c r="I18" i="11"/>
  <c r="K18" i="11" s="1"/>
  <c r="X18" i="11"/>
  <c r="W18" i="11"/>
  <c r="Y18" i="11" s="1"/>
  <c r="AM18" i="11"/>
  <c r="AL18" i="11"/>
  <c r="AN18" i="11" s="1"/>
  <c r="AM19" i="9"/>
  <c r="AP18" i="9"/>
  <c r="H17" i="9"/>
  <c r="K17" i="9"/>
  <c r="J17" i="9"/>
  <c r="W19" i="9"/>
  <c r="Z19" i="9"/>
  <c r="Y19" i="9"/>
  <c r="I19" i="8"/>
  <c r="L18" i="8"/>
  <c r="X19" i="8"/>
  <c r="AA18" i="8"/>
  <c r="AL17" i="8"/>
  <c r="AN17" i="8"/>
  <c r="AO17" i="8"/>
  <c r="X18" i="7"/>
  <c r="AA17" i="7"/>
  <c r="AM18" i="7"/>
  <c r="AP17" i="7"/>
  <c r="I18" i="7"/>
  <c r="L17" i="7"/>
  <c r="I17" i="6"/>
  <c r="L16" i="6"/>
  <c r="X18" i="6"/>
  <c r="AA17" i="6"/>
  <c r="AM18" i="6"/>
  <c r="AP17" i="6"/>
  <c r="I18" i="5"/>
  <c r="L17" i="5"/>
  <c r="AL17" i="5"/>
  <c r="AO17" i="5"/>
  <c r="AN17" i="5"/>
  <c r="Z17" i="5"/>
  <c r="W17" i="5"/>
  <c r="Y17" i="5"/>
  <c r="V19" i="11" l="1"/>
  <c r="AK19" i="11"/>
  <c r="H19" i="11"/>
  <c r="X20" i="9"/>
  <c r="AA19" i="9"/>
  <c r="I18" i="9"/>
  <c r="L17" i="9"/>
  <c r="AL19" i="9"/>
  <c r="AO19" i="9"/>
  <c r="AN19" i="9"/>
  <c r="W19" i="8"/>
  <c r="Z19" i="8"/>
  <c r="Y19" i="8"/>
  <c r="AM18" i="8"/>
  <c r="AP17" i="8"/>
  <c r="H19" i="8"/>
  <c r="K19" i="8"/>
  <c r="J19" i="8"/>
  <c r="AL18" i="7"/>
  <c r="AO18" i="7"/>
  <c r="AN18" i="7"/>
  <c r="K18" i="7"/>
  <c r="H18" i="7"/>
  <c r="J18" i="7"/>
  <c r="Y18" i="7"/>
  <c r="Z18" i="7"/>
  <c r="W18" i="7"/>
  <c r="W18" i="6"/>
  <c r="Z18" i="6"/>
  <c r="Y18" i="6"/>
  <c r="AL18" i="6"/>
  <c r="AO18" i="6"/>
  <c r="AN18" i="6"/>
  <c r="H17" i="6"/>
  <c r="K17" i="6"/>
  <c r="J17" i="6"/>
  <c r="AA17" i="5"/>
  <c r="X18" i="5"/>
  <c r="AP17" i="5"/>
  <c r="AM18" i="5"/>
  <c r="H18" i="5"/>
  <c r="K18" i="5"/>
  <c r="J18" i="5"/>
  <c r="AM19" i="11" l="1"/>
  <c r="AL19" i="11"/>
  <c r="AN19" i="11" s="1"/>
  <c r="J19" i="11"/>
  <c r="I19" i="11"/>
  <c r="K19" i="11" s="1"/>
  <c r="X19" i="11"/>
  <c r="W19" i="11"/>
  <c r="Y19" i="11" s="1"/>
  <c r="AM20" i="9"/>
  <c r="AP19" i="9"/>
  <c r="K18" i="9"/>
  <c r="H18" i="9"/>
  <c r="J18" i="9"/>
  <c r="W20" i="9"/>
  <c r="Z20" i="9"/>
  <c r="Y20" i="9"/>
  <c r="I20" i="8"/>
  <c r="L19" i="8"/>
  <c r="X20" i="8"/>
  <c r="AA19" i="8"/>
  <c r="AO18" i="8"/>
  <c r="AL18" i="8"/>
  <c r="AN18" i="8"/>
  <c r="AM19" i="7"/>
  <c r="AP18" i="7"/>
  <c r="I19" i="7"/>
  <c r="L18" i="7"/>
  <c r="X19" i="7"/>
  <c r="AA18" i="7"/>
  <c r="X19" i="6"/>
  <c r="AA18" i="6"/>
  <c r="AM19" i="6"/>
  <c r="AP18" i="6"/>
  <c r="I18" i="6"/>
  <c r="L17" i="6"/>
  <c r="AL18" i="5"/>
  <c r="AO18" i="5"/>
  <c r="AN18" i="5"/>
  <c r="I19" i="5"/>
  <c r="L18" i="5"/>
  <c r="Z18" i="5"/>
  <c r="W18" i="5"/>
  <c r="Y18" i="5"/>
  <c r="H20" i="11" l="1"/>
  <c r="V20" i="11"/>
  <c r="AK20" i="11"/>
  <c r="X21" i="9"/>
  <c r="AA20" i="9"/>
  <c r="L18" i="9"/>
  <c r="I19" i="9"/>
  <c r="AL20" i="9"/>
  <c r="AO20" i="9"/>
  <c r="AN20" i="9"/>
  <c r="AM19" i="8"/>
  <c r="AP18" i="8"/>
  <c r="W20" i="8"/>
  <c r="Y20" i="8"/>
  <c r="Z20" i="8"/>
  <c r="H20" i="8"/>
  <c r="K20" i="8"/>
  <c r="J20" i="8"/>
  <c r="H19" i="7"/>
  <c r="K19" i="7"/>
  <c r="J19" i="7"/>
  <c r="Z19" i="7"/>
  <c r="W19" i="7"/>
  <c r="Y19" i="7"/>
  <c r="AO19" i="7"/>
  <c r="AL19" i="7"/>
  <c r="AN19" i="7"/>
  <c r="AO19" i="6"/>
  <c r="AL19" i="6"/>
  <c r="AN19" i="6"/>
  <c r="H18" i="6"/>
  <c r="K18" i="6"/>
  <c r="J18" i="6"/>
  <c r="Z19" i="6"/>
  <c r="W19" i="6"/>
  <c r="Y19" i="6"/>
  <c r="X19" i="5"/>
  <c r="AA18" i="5"/>
  <c r="AP18" i="5"/>
  <c r="AM19" i="5"/>
  <c r="H19" i="5"/>
  <c r="K19" i="5"/>
  <c r="J19" i="5"/>
  <c r="X20" i="11" l="1"/>
  <c r="W20" i="11"/>
  <c r="Y20" i="11" s="1"/>
  <c r="AM20" i="11"/>
  <c r="AL20" i="11"/>
  <c r="AN20" i="11" s="1"/>
  <c r="J20" i="11"/>
  <c r="I20" i="11"/>
  <c r="K20" i="11" s="1"/>
  <c r="AP20" i="9"/>
  <c r="AM21" i="9"/>
  <c r="H19" i="9"/>
  <c r="K19" i="9"/>
  <c r="J19" i="9"/>
  <c r="Z21" i="9"/>
  <c r="W21" i="9"/>
  <c r="Y21" i="9"/>
  <c r="X21" i="8"/>
  <c r="AA20" i="8"/>
  <c r="L20" i="8"/>
  <c r="I21" i="8"/>
  <c r="AO19" i="8"/>
  <c r="AL19" i="8"/>
  <c r="AN19" i="8"/>
  <c r="I20" i="7"/>
  <c r="L19" i="7"/>
  <c r="AA19" i="7"/>
  <c r="X20" i="7"/>
  <c r="AM20" i="7"/>
  <c r="AP19" i="7"/>
  <c r="AM20" i="6"/>
  <c r="AP19" i="6"/>
  <c r="I19" i="6"/>
  <c r="L18" i="6"/>
  <c r="X20" i="6"/>
  <c r="AA19" i="6"/>
  <c r="AO19" i="5"/>
  <c r="AL19" i="5"/>
  <c r="AN19" i="5"/>
  <c r="I20" i="5"/>
  <c r="L19" i="5"/>
  <c r="W19" i="5"/>
  <c r="Z19" i="5"/>
  <c r="Y19" i="5"/>
  <c r="AK21" i="11" l="1"/>
  <c r="H21" i="11"/>
  <c r="V21" i="11"/>
  <c r="AO21" i="9"/>
  <c r="AL21" i="9"/>
  <c r="AN21" i="9"/>
  <c r="X22" i="9"/>
  <c r="AA21" i="9"/>
  <c r="I20" i="9"/>
  <c r="L19" i="9"/>
  <c r="K21" i="8"/>
  <c r="H21" i="8"/>
  <c r="J21" i="8"/>
  <c r="AM20" i="8"/>
  <c r="AP19" i="8"/>
  <c r="Z21" i="8"/>
  <c r="W21" i="8"/>
  <c r="Y21" i="8"/>
  <c r="W20" i="7"/>
  <c r="Z20" i="7"/>
  <c r="Y20" i="7"/>
  <c r="AO20" i="7"/>
  <c r="AL20" i="7"/>
  <c r="AN20" i="7"/>
  <c r="H20" i="7"/>
  <c r="K20" i="7"/>
  <c r="J20" i="7"/>
  <c r="K19" i="6"/>
  <c r="H19" i="6"/>
  <c r="J19" i="6"/>
  <c r="Z20" i="6"/>
  <c r="W20" i="6"/>
  <c r="Y20" i="6"/>
  <c r="AL20" i="6"/>
  <c r="AO20" i="6"/>
  <c r="AN20" i="6"/>
  <c r="K20" i="5"/>
  <c r="H20" i="5"/>
  <c r="J20" i="5"/>
  <c r="X20" i="5"/>
  <c r="AA19" i="5"/>
  <c r="AM20" i="5"/>
  <c r="AP19" i="5"/>
  <c r="J21" i="11" l="1"/>
  <c r="I21" i="11"/>
  <c r="K21" i="11" s="1"/>
  <c r="X21" i="11"/>
  <c r="W21" i="11"/>
  <c r="Y21" i="11" s="1"/>
  <c r="AM21" i="11"/>
  <c r="AL21" i="11"/>
  <c r="AN21" i="11" s="1"/>
  <c r="AM22" i="9"/>
  <c r="AP21" i="9"/>
  <c r="K20" i="9"/>
  <c r="H20" i="9"/>
  <c r="J20" i="9"/>
  <c r="W22" i="9"/>
  <c r="Z22" i="9"/>
  <c r="Y22" i="9"/>
  <c r="X22" i="8"/>
  <c r="AA21" i="8"/>
  <c r="AL20" i="8"/>
  <c r="AO20" i="8"/>
  <c r="AN20" i="8"/>
  <c r="I22" i="8"/>
  <c r="L21" i="8"/>
  <c r="X21" i="7"/>
  <c r="AA20" i="7"/>
  <c r="AM21" i="7"/>
  <c r="AP20" i="7"/>
  <c r="I21" i="7"/>
  <c r="L20" i="7"/>
  <c r="I20" i="6"/>
  <c r="L19" i="6"/>
  <c r="X21" i="6"/>
  <c r="AA20" i="6"/>
  <c r="AM21" i="6"/>
  <c r="AP20" i="6"/>
  <c r="Z20" i="5"/>
  <c r="W20" i="5"/>
  <c r="Y20" i="5"/>
  <c r="AL20" i="5"/>
  <c r="AN20" i="5"/>
  <c r="AO20" i="5"/>
  <c r="I21" i="5"/>
  <c r="L20" i="5"/>
  <c r="V22" i="11" l="1"/>
  <c r="AK22" i="11"/>
  <c r="H22" i="11"/>
  <c r="X23" i="9"/>
  <c r="AA22" i="9"/>
  <c r="L20" i="9"/>
  <c r="I21" i="9"/>
  <c r="AO22" i="9"/>
  <c r="AL22" i="9"/>
  <c r="AN22" i="9"/>
  <c r="H22" i="8"/>
  <c r="K22" i="8"/>
  <c r="J22" i="8"/>
  <c r="AM21" i="8"/>
  <c r="AP20" i="8"/>
  <c r="Z22" i="8"/>
  <c r="W22" i="8"/>
  <c r="Y22" i="8"/>
  <c r="AL21" i="7"/>
  <c r="AO21" i="7"/>
  <c r="AN21" i="7"/>
  <c r="H21" i="7"/>
  <c r="K21" i="7"/>
  <c r="J21" i="7"/>
  <c r="W21" i="7"/>
  <c r="Y21" i="7"/>
  <c r="Z21" i="7"/>
  <c r="W21" i="6"/>
  <c r="Y21" i="6"/>
  <c r="Z21" i="6"/>
  <c r="AO21" i="6"/>
  <c r="AL21" i="6"/>
  <c r="AN21" i="6"/>
  <c r="H20" i="6"/>
  <c r="K20" i="6"/>
  <c r="J20" i="6"/>
  <c r="K21" i="5"/>
  <c r="H21" i="5"/>
  <c r="J21" i="5"/>
  <c r="X21" i="5"/>
  <c r="AA20" i="5"/>
  <c r="AM21" i="5"/>
  <c r="AP20" i="5"/>
  <c r="AM22" i="11" l="1"/>
  <c r="AL22" i="11"/>
  <c r="AN22" i="11" s="1"/>
  <c r="J22" i="11"/>
  <c r="I22" i="11"/>
  <c r="K22" i="11" s="1"/>
  <c r="X22" i="11"/>
  <c r="W22" i="11"/>
  <c r="Y22" i="11" s="1"/>
  <c r="AM23" i="9"/>
  <c r="AP22" i="9"/>
  <c r="H21" i="9"/>
  <c r="J21" i="9"/>
  <c r="K21" i="9"/>
  <c r="Z23" i="9"/>
  <c r="W23" i="9"/>
  <c r="Y23" i="9"/>
  <c r="I23" i="8"/>
  <c r="L22" i="8"/>
  <c r="AL21" i="8"/>
  <c r="AO21" i="8"/>
  <c r="AN21" i="8"/>
  <c r="X23" i="8"/>
  <c r="AA22" i="8"/>
  <c r="I22" i="7"/>
  <c r="L21" i="7"/>
  <c r="X22" i="7"/>
  <c r="AA21" i="7"/>
  <c r="AM22" i="7"/>
  <c r="AP21" i="7"/>
  <c r="AM22" i="6"/>
  <c r="AP21" i="6"/>
  <c r="X22" i="6"/>
  <c r="AA21" i="6"/>
  <c r="I21" i="6"/>
  <c r="L20" i="6"/>
  <c r="W21" i="5"/>
  <c r="Z21" i="5"/>
  <c r="Y21" i="5"/>
  <c r="L21" i="5"/>
  <c r="I22" i="5"/>
  <c r="AO21" i="5"/>
  <c r="AL21" i="5"/>
  <c r="AN21" i="5"/>
  <c r="H23" i="11" l="1"/>
  <c r="V23" i="11"/>
  <c r="AK23" i="11"/>
  <c r="I22" i="9"/>
  <c r="L21" i="9"/>
  <c r="AA23" i="9"/>
  <c r="X24" i="9"/>
  <c r="AL23" i="9"/>
  <c r="AN23" i="9"/>
  <c r="AO23" i="9"/>
  <c r="W23" i="8"/>
  <c r="Z23" i="8"/>
  <c r="Y23" i="8"/>
  <c r="AM22" i="8"/>
  <c r="AP21" i="8"/>
  <c r="H23" i="8"/>
  <c r="J23" i="8"/>
  <c r="K23" i="8"/>
  <c r="W22" i="7"/>
  <c r="Z22" i="7"/>
  <c r="Y22" i="7"/>
  <c r="AN22" i="7"/>
  <c r="AL22" i="7"/>
  <c r="AO22" i="7"/>
  <c r="K22" i="7"/>
  <c r="H22" i="7"/>
  <c r="J22" i="7"/>
  <c r="W22" i="6"/>
  <c r="Z22" i="6"/>
  <c r="Y22" i="6"/>
  <c r="J21" i="6"/>
  <c r="H21" i="6"/>
  <c r="K21" i="6"/>
  <c r="AL22" i="6"/>
  <c r="AO22" i="6"/>
  <c r="AN22" i="6"/>
  <c r="X22" i="5"/>
  <c r="AA21" i="5"/>
  <c r="AM22" i="5"/>
  <c r="AP21" i="5"/>
  <c r="H22" i="5"/>
  <c r="J22" i="5"/>
  <c r="K22" i="5"/>
  <c r="X23" i="11" l="1"/>
  <c r="W23" i="11"/>
  <c r="Y23" i="11" s="1"/>
  <c r="AM23" i="11"/>
  <c r="AL23" i="11"/>
  <c r="AN23" i="11" s="1"/>
  <c r="J23" i="11"/>
  <c r="I23" i="11"/>
  <c r="K23" i="11" s="1"/>
  <c r="W24" i="9"/>
  <c r="Z24" i="9"/>
  <c r="Y24" i="9"/>
  <c r="AM24" i="9"/>
  <c r="AP23" i="9"/>
  <c r="K22" i="9"/>
  <c r="H22" i="9"/>
  <c r="J22" i="9"/>
  <c r="AL22" i="8"/>
  <c r="AO22" i="8"/>
  <c r="AN22" i="8"/>
  <c r="I24" i="8"/>
  <c r="L23" i="8"/>
  <c r="X24" i="8"/>
  <c r="AA23" i="8"/>
  <c r="X23" i="7"/>
  <c r="AA22" i="7"/>
  <c r="AM23" i="7"/>
  <c r="AP22" i="7"/>
  <c r="I23" i="7"/>
  <c r="L22" i="7"/>
  <c r="AA22" i="6"/>
  <c r="X23" i="6"/>
  <c r="L21" i="6"/>
  <c r="I22" i="6"/>
  <c r="AM23" i="6"/>
  <c r="AP22" i="6"/>
  <c r="AL22" i="5"/>
  <c r="AO22" i="5"/>
  <c r="AN22" i="5"/>
  <c r="I23" i="5"/>
  <c r="L22" i="5"/>
  <c r="Z22" i="5"/>
  <c r="W22" i="5"/>
  <c r="Y22" i="5"/>
  <c r="AK24" i="11" l="1"/>
  <c r="H24" i="11"/>
  <c r="V24" i="11"/>
  <c r="X25" i="9"/>
  <c r="AA24" i="9"/>
  <c r="I23" i="9"/>
  <c r="L22" i="9"/>
  <c r="AL24" i="9"/>
  <c r="AO24" i="9"/>
  <c r="AN24" i="9"/>
  <c r="AP22" i="8"/>
  <c r="AM23" i="8"/>
  <c r="W24" i="8"/>
  <c r="Z24" i="8"/>
  <c r="Y24" i="8"/>
  <c r="K24" i="8"/>
  <c r="H24" i="8"/>
  <c r="J24" i="8"/>
  <c r="AO23" i="7"/>
  <c r="AL23" i="7"/>
  <c r="AN23" i="7"/>
  <c r="K23" i="7"/>
  <c r="H23" i="7"/>
  <c r="J23" i="7"/>
  <c r="W23" i="7"/>
  <c r="Z23" i="7"/>
  <c r="Y23" i="7"/>
  <c r="H22" i="6"/>
  <c r="K22" i="6"/>
  <c r="J22" i="6"/>
  <c r="Z23" i="6"/>
  <c r="W23" i="6"/>
  <c r="Y23" i="6"/>
  <c r="AO23" i="6"/>
  <c r="AL23" i="6"/>
  <c r="AN23" i="6"/>
  <c r="AA22" i="5"/>
  <c r="X23" i="5"/>
  <c r="AM23" i="5"/>
  <c r="AP22" i="5"/>
  <c r="K23" i="5"/>
  <c r="H23" i="5"/>
  <c r="J23" i="5"/>
  <c r="J24" i="11" l="1"/>
  <c r="I24" i="11"/>
  <c r="K24" i="11" s="1"/>
  <c r="X24" i="11"/>
  <c r="W24" i="11"/>
  <c r="Y24" i="11" s="1"/>
  <c r="AM24" i="11"/>
  <c r="AL24" i="11"/>
  <c r="AN24" i="11" s="1"/>
  <c r="AM25" i="9"/>
  <c r="AP24" i="9"/>
  <c r="K23" i="9"/>
  <c r="H23" i="9"/>
  <c r="J23" i="9"/>
  <c r="Z25" i="9"/>
  <c r="W25" i="9"/>
  <c r="Y25" i="9"/>
  <c r="AO23" i="8"/>
  <c r="AL23" i="8"/>
  <c r="AN23" i="8"/>
  <c r="I25" i="8"/>
  <c r="L24" i="8"/>
  <c r="X25" i="8"/>
  <c r="AA24" i="8"/>
  <c r="AM24" i="7"/>
  <c r="AP23" i="7"/>
  <c r="I24" i="7"/>
  <c r="L23" i="7"/>
  <c r="X24" i="7"/>
  <c r="AA23" i="7"/>
  <c r="I23" i="6"/>
  <c r="L22" i="6"/>
  <c r="X24" i="6"/>
  <c r="AA23" i="6"/>
  <c r="AP23" i="6"/>
  <c r="AM24" i="6"/>
  <c r="I24" i="5"/>
  <c r="L23" i="5"/>
  <c r="W23" i="5"/>
  <c r="Y23" i="5"/>
  <c r="Z23" i="5"/>
  <c r="AO23" i="5"/>
  <c r="AL23" i="5"/>
  <c r="AN23" i="5"/>
  <c r="AK25" i="11" l="1"/>
  <c r="H25" i="11"/>
  <c r="V25" i="11"/>
  <c r="AA25" i="9"/>
  <c r="X26" i="9"/>
  <c r="I24" i="9"/>
  <c r="L23" i="9"/>
  <c r="AO25" i="9"/>
  <c r="AL25" i="9"/>
  <c r="AN25" i="9"/>
  <c r="K25" i="8"/>
  <c r="H25" i="8"/>
  <c r="J25" i="8"/>
  <c r="W25" i="8"/>
  <c r="Z25" i="8"/>
  <c r="Y25" i="8"/>
  <c r="AM24" i="8"/>
  <c r="AP23" i="8"/>
  <c r="J24" i="7"/>
  <c r="H24" i="7"/>
  <c r="K24" i="7"/>
  <c r="W24" i="7"/>
  <c r="Z24" i="7"/>
  <c r="Y24" i="7"/>
  <c r="AL24" i="7"/>
  <c r="AO24" i="7"/>
  <c r="AN24" i="7"/>
  <c r="Z24" i="6"/>
  <c r="W24" i="6"/>
  <c r="Y24" i="6"/>
  <c r="AO24" i="6"/>
  <c r="AL24" i="6"/>
  <c r="AN24" i="6"/>
  <c r="K23" i="6"/>
  <c r="J23" i="6"/>
  <c r="H23" i="6"/>
  <c r="X24" i="5"/>
  <c r="AA23" i="5"/>
  <c r="AM24" i="5"/>
  <c r="AP23" i="5"/>
  <c r="K24" i="5"/>
  <c r="H24" i="5"/>
  <c r="J24" i="5"/>
  <c r="J25" i="11" l="1"/>
  <c r="I25" i="11"/>
  <c r="K25" i="11" s="1"/>
  <c r="X25" i="11"/>
  <c r="W25" i="11"/>
  <c r="Y25" i="11" s="1"/>
  <c r="AM25" i="11"/>
  <c r="AL25" i="11"/>
  <c r="AN25" i="11" s="1"/>
  <c r="AM26" i="9"/>
  <c r="AP25" i="9"/>
  <c r="K24" i="9"/>
  <c r="H24" i="9"/>
  <c r="J24" i="9"/>
  <c r="W26" i="9"/>
  <c r="Y26" i="9"/>
  <c r="Z26" i="9"/>
  <c r="AL24" i="8"/>
  <c r="AO24" i="8"/>
  <c r="AN24" i="8"/>
  <c r="AA25" i="8"/>
  <c r="X26" i="8"/>
  <c r="L25" i="8"/>
  <c r="I26" i="8"/>
  <c r="X25" i="7"/>
  <c r="AA24" i="7"/>
  <c r="AM25" i="7"/>
  <c r="AP24" i="7"/>
  <c r="I25" i="7"/>
  <c r="L24" i="7"/>
  <c r="X25" i="6"/>
  <c r="AA24" i="6"/>
  <c r="I24" i="6"/>
  <c r="L23" i="6"/>
  <c r="AM25" i="6"/>
  <c r="AP24" i="6"/>
  <c r="AL24" i="5"/>
  <c r="AN24" i="5"/>
  <c r="AO24" i="5"/>
  <c r="I25" i="5"/>
  <c r="L24" i="5"/>
  <c r="Z24" i="5"/>
  <c r="W24" i="5"/>
  <c r="Y24" i="5"/>
  <c r="V26" i="11" l="1"/>
  <c r="AK26" i="11"/>
  <c r="H26" i="11"/>
  <c r="X27" i="9"/>
  <c r="AA26" i="9"/>
  <c r="I25" i="9"/>
  <c r="L24" i="9"/>
  <c r="AO26" i="9"/>
  <c r="AN26" i="9"/>
  <c r="AL26" i="9"/>
  <c r="AM25" i="8"/>
  <c r="AP24" i="8"/>
  <c r="H26" i="8"/>
  <c r="K26" i="8"/>
  <c r="J26" i="8"/>
  <c r="Z26" i="8"/>
  <c r="W26" i="8"/>
  <c r="Y26" i="8"/>
  <c r="AL25" i="7"/>
  <c r="AO25" i="7"/>
  <c r="AN25" i="7"/>
  <c r="K25" i="7"/>
  <c r="H25" i="7"/>
  <c r="J25" i="7"/>
  <c r="Y25" i="7"/>
  <c r="W25" i="7"/>
  <c r="Z25" i="7"/>
  <c r="AO25" i="6"/>
  <c r="AL25" i="6"/>
  <c r="AN25" i="6"/>
  <c r="H24" i="6"/>
  <c r="K24" i="6"/>
  <c r="J24" i="6"/>
  <c r="W25" i="6"/>
  <c r="Z25" i="6"/>
  <c r="Y25" i="6"/>
  <c r="X25" i="5"/>
  <c r="AA24" i="5"/>
  <c r="H25" i="5"/>
  <c r="K25" i="5"/>
  <c r="J25" i="5"/>
  <c r="AM25" i="5"/>
  <c r="AP24" i="5"/>
  <c r="AM26" i="11" l="1"/>
  <c r="AL26" i="11"/>
  <c r="AN26" i="11" s="1"/>
  <c r="J26" i="11"/>
  <c r="I26" i="11"/>
  <c r="K26" i="11" s="1"/>
  <c r="X26" i="11"/>
  <c r="W26" i="11"/>
  <c r="Y26" i="11" s="1"/>
  <c r="H25" i="9"/>
  <c r="K25" i="9"/>
  <c r="J25" i="9"/>
  <c r="AM27" i="9"/>
  <c r="AP26" i="9"/>
  <c r="Z27" i="9"/>
  <c r="W27" i="9"/>
  <c r="Y27" i="9"/>
  <c r="X27" i="8"/>
  <c r="AA26" i="8"/>
  <c r="I27" i="8"/>
  <c r="L26" i="8"/>
  <c r="AL25" i="8"/>
  <c r="AN25" i="8"/>
  <c r="AO25" i="8"/>
  <c r="X26" i="7"/>
  <c r="AA25" i="7"/>
  <c r="L25" i="7"/>
  <c r="I26" i="7"/>
  <c r="AM26" i="7"/>
  <c r="AP25" i="7"/>
  <c r="AM26" i="6"/>
  <c r="AP25" i="6"/>
  <c r="I25" i="6"/>
  <c r="L24" i="6"/>
  <c r="X26" i="6"/>
  <c r="AA25" i="6"/>
  <c r="AO25" i="5"/>
  <c r="AL25" i="5"/>
  <c r="AN25" i="5"/>
  <c r="I26" i="5"/>
  <c r="L25" i="5"/>
  <c r="Z25" i="5"/>
  <c r="W25" i="5"/>
  <c r="Y25" i="5"/>
  <c r="H27" i="11" l="1"/>
  <c r="V27" i="11"/>
  <c r="AK27" i="11"/>
  <c r="AL27" i="9"/>
  <c r="AO27" i="9"/>
  <c r="AN27" i="9"/>
  <c r="I26" i="9"/>
  <c r="L25" i="9"/>
  <c r="X28" i="9"/>
  <c r="AA27" i="9"/>
  <c r="H27" i="8"/>
  <c r="K27" i="8"/>
  <c r="J27" i="8"/>
  <c r="AM26" i="8"/>
  <c r="AP25" i="8"/>
  <c r="W27" i="8"/>
  <c r="Z27" i="8"/>
  <c r="Y27" i="8"/>
  <c r="H26" i="7"/>
  <c r="K26" i="7"/>
  <c r="J26" i="7"/>
  <c r="AN26" i="7"/>
  <c r="AL26" i="7"/>
  <c r="AO26" i="7"/>
  <c r="Z26" i="7"/>
  <c r="W26" i="7"/>
  <c r="Y26" i="7"/>
  <c r="K25" i="6"/>
  <c r="H25" i="6"/>
  <c r="J25" i="6"/>
  <c r="Z26" i="6"/>
  <c r="W26" i="6"/>
  <c r="Y26" i="6"/>
  <c r="AL26" i="6"/>
  <c r="AN26" i="6"/>
  <c r="AO26" i="6"/>
  <c r="H26" i="5"/>
  <c r="J26" i="5"/>
  <c r="K26" i="5"/>
  <c r="AA25" i="5"/>
  <c r="X26" i="5"/>
  <c r="AM26" i="5"/>
  <c r="AP25" i="5"/>
  <c r="X27" i="11" l="1"/>
  <c r="W27" i="11"/>
  <c r="Y27" i="11" s="1"/>
  <c r="AM27" i="11"/>
  <c r="AL27" i="11"/>
  <c r="AN27" i="11" s="1"/>
  <c r="J27" i="11"/>
  <c r="I27" i="11"/>
  <c r="K27" i="11" s="1"/>
  <c r="K26" i="9"/>
  <c r="H26" i="9"/>
  <c r="J26" i="9"/>
  <c r="AM28" i="9"/>
  <c r="AP27" i="9"/>
  <c r="Z28" i="9"/>
  <c r="W28" i="9"/>
  <c r="Y28" i="9"/>
  <c r="X28" i="8"/>
  <c r="AA27" i="8"/>
  <c r="AO26" i="8"/>
  <c r="AL26" i="8"/>
  <c r="AN26" i="8"/>
  <c r="I28" i="8"/>
  <c r="L27" i="8"/>
  <c r="AM27" i="7"/>
  <c r="AP26" i="7"/>
  <c r="I27" i="7"/>
  <c r="L26" i="7"/>
  <c r="X27" i="7"/>
  <c r="AA26" i="7"/>
  <c r="AA26" i="6"/>
  <c r="X27" i="6"/>
  <c r="AM27" i="6"/>
  <c r="AP26" i="6"/>
  <c r="I26" i="6"/>
  <c r="L25" i="6"/>
  <c r="I27" i="5"/>
  <c r="L26" i="5"/>
  <c r="AO26" i="5"/>
  <c r="AL26" i="5"/>
  <c r="AN26" i="5"/>
  <c r="W26" i="5"/>
  <c r="Z26" i="5"/>
  <c r="Y26" i="5"/>
  <c r="AK28" i="11" l="1"/>
  <c r="H28" i="11"/>
  <c r="V28" i="11"/>
  <c r="L26" i="9"/>
  <c r="I27" i="9"/>
  <c r="X29" i="9"/>
  <c r="AA28" i="9"/>
  <c r="AL28" i="9"/>
  <c r="AO28" i="9"/>
  <c r="AN28" i="9"/>
  <c r="H28" i="8"/>
  <c r="K28" i="8"/>
  <c r="J28" i="8"/>
  <c r="AM27" i="8"/>
  <c r="AP26" i="8"/>
  <c r="W28" i="8"/>
  <c r="Y28" i="8"/>
  <c r="Z28" i="8"/>
  <c r="H27" i="7"/>
  <c r="K27" i="7"/>
  <c r="J27" i="7"/>
  <c r="W27" i="7"/>
  <c r="Z27" i="7"/>
  <c r="Y27" i="7"/>
  <c r="AO27" i="7"/>
  <c r="AL27" i="7"/>
  <c r="AN27" i="7"/>
  <c r="W27" i="6"/>
  <c r="Z27" i="6"/>
  <c r="Y27" i="6"/>
  <c r="AO27" i="6"/>
  <c r="AL27" i="6"/>
  <c r="AN27" i="6"/>
  <c r="H26" i="6"/>
  <c r="K26" i="6"/>
  <c r="J26" i="6"/>
  <c r="X27" i="5"/>
  <c r="AA26" i="5"/>
  <c r="AM27" i="5"/>
  <c r="AP26" i="5"/>
  <c r="H27" i="5"/>
  <c r="K27" i="5"/>
  <c r="J27" i="5"/>
  <c r="J28" i="11" l="1"/>
  <c r="I28" i="11"/>
  <c r="K28" i="11" s="1"/>
  <c r="X28" i="11"/>
  <c r="W28" i="11"/>
  <c r="Y28" i="11" s="1"/>
  <c r="AM28" i="11"/>
  <c r="AL28" i="11"/>
  <c r="AN28" i="11" s="1"/>
  <c r="AP28" i="9"/>
  <c r="AM29" i="9"/>
  <c r="Z29" i="9"/>
  <c r="W29" i="9"/>
  <c r="Y29" i="9"/>
  <c r="K27" i="9"/>
  <c r="H27" i="9"/>
  <c r="J27" i="9"/>
  <c r="L28" i="8"/>
  <c r="I29" i="8"/>
  <c r="AO27" i="8"/>
  <c r="AL27" i="8"/>
  <c r="AN27" i="8"/>
  <c r="X29" i="8"/>
  <c r="AA28" i="8"/>
  <c r="I28" i="7"/>
  <c r="L27" i="7"/>
  <c r="X28" i="7"/>
  <c r="AA27" i="7"/>
  <c r="AP27" i="7"/>
  <c r="AM28" i="7"/>
  <c r="X28" i="6"/>
  <c r="AA27" i="6"/>
  <c r="AM28" i="6"/>
  <c r="AP27" i="6"/>
  <c r="I27" i="6"/>
  <c r="L26" i="6"/>
  <c r="I28" i="5"/>
  <c r="L27" i="5"/>
  <c r="AL27" i="5"/>
  <c r="AO27" i="5"/>
  <c r="AN27" i="5"/>
  <c r="W27" i="5"/>
  <c r="Z27" i="5"/>
  <c r="Y27" i="5"/>
  <c r="V29" i="11" l="1"/>
  <c r="AK29" i="11"/>
  <c r="H29" i="11"/>
  <c r="AL29" i="9"/>
  <c r="AO29" i="9"/>
  <c r="AN29" i="9"/>
  <c r="I28" i="9"/>
  <c r="L27" i="9"/>
  <c r="X30" i="9"/>
  <c r="AA29" i="9"/>
  <c r="Z29" i="8"/>
  <c r="W29" i="8"/>
  <c r="Y29" i="8"/>
  <c r="K29" i="8"/>
  <c r="H29" i="8"/>
  <c r="J29" i="8"/>
  <c r="AM28" i="8"/>
  <c r="AP27" i="8"/>
  <c r="W28" i="7"/>
  <c r="Z28" i="7"/>
  <c r="Y28" i="7"/>
  <c r="AL28" i="7"/>
  <c r="AO28" i="7"/>
  <c r="AN28" i="7"/>
  <c r="J28" i="7"/>
  <c r="H28" i="7"/>
  <c r="K28" i="7"/>
  <c r="AL28" i="6"/>
  <c r="AO28" i="6"/>
  <c r="AN28" i="6"/>
  <c r="K27" i="6"/>
  <c r="H27" i="6"/>
  <c r="J27" i="6"/>
  <c r="Z28" i="6"/>
  <c r="W28" i="6"/>
  <c r="Y28" i="6"/>
  <c r="X28" i="5"/>
  <c r="AA27" i="5"/>
  <c r="AM28" i="5"/>
  <c r="AP27" i="5"/>
  <c r="K28" i="5"/>
  <c r="H28" i="5"/>
  <c r="J28" i="5"/>
  <c r="AM29" i="11" l="1"/>
  <c r="AL29" i="11"/>
  <c r="AN29" i="11" s="1"/>
  <c r="J29" i="11"/>
  <c r="I29" i="11"/>
  <c r="K29" i="11" s="1"/>
  <c r="X29" i="11"/>
  <c r="W29" i="11"/>
  <c r="Y29" i="11" s="1"/>
  <c r="AM30" i="9"/>
  <c r="AP29" i="9"/>
  <c r="W30" i="9"/>
  <c r="Z30" i="9"/>
  <c r="Y30" i="9"/>
  <c r="K28" i="9"/>
  <c r="H28" i="9"/>
  <c r="J28" i="9"/>
  <c r="I30" i="8"/>
  <c r="L29" i="8"/>
  <c r="AL28" i="8"/>
  <c r="AO28" i="8"/>
  <c r="AN28" i="8"/>
  <c r="X30" i="8"/>
  <c r="AA29" i="8"/>
  <c r="X29" i="7"/>
  <c r="AA28" i="7"/>
  <c r="AM29" i="7"/>
  <c r="AP28" i="7"/>
  <c r="I29" i="7"/>
  <c r="L28" i="7"/>
  <c r="AM29" i="6"/>
  <c r="AP28" i="6"/>
  <c r="L27" i="6"/>
  <c r="I28" i="6"/>
  <c r="AA28" i="6"/>
  <c r="X29" i="6"/>
  <c r="AL28" i="5"/>
  <c r="AO28" i="5"/>
  <c r="AN28" i="5"/>
  <c r="L28" i="5"/>
  <c r="I29" i="5"/>
  <c r="W28" i="5"/>
  <c r="Z28" i="5"/>
  <c r="Y28" i="5"/>
  <c r="H30" i="11" l="1"/>
  <c r="V30" i="11"/>
  <c r="AK30" i="11"/>
  <c r="I29" i="9"/>
  <c r="L28" i="9"/>
  <c r="X31" i="9"/>
  <c r="AA30" i="9"/>
  <c r="AO30" i="9"/>
  <c r="AL30" i="9"/>
  <c r="AN30" i="9"/>
  <c r="Z30" i="8"/>
  <c r="W30" i="8"/>
  <c r="Y30" i="8"/>
  <c r="AM29" i="8"/>
  <c r="AP28" i="8"/>
  <c r="H30" i="8"/>
  <c r="K30" i="8"/>
  <c r="J30" i="8"/>
  <c r="AL29" i="7"/>
  <c r="AO29" i="7"/>
  <c r="AN29" i="7"/>
  <c r="K29" i="7"/>
  <c r="H29" i="7"/>
  <c r="J29" i="7"/>
  <c r="Y29" i="7"/>
  <c r="W29" i="7"/>
  <c r="Z29" i="7"/>
  <c r="H28" i="6"/>
  <c r="J28" i="6"/>
  <c r="K28" i="6"/>
  <c r="W29" i="6"/>
  <c r="Y29" i="6"/>
  <c r="Z29" i="6"/>
  <c r="AO29" i="6"/>
  <c r="AL29" i="6"/>
  <c r="AN29" i="6"/>
  <c r="X29" i="5"/>
  <c r="AA28" i="5"/>
  <c r="AM29" i="5"/>
  <c r="AP28" i="5"/>
  <c r="H29" i="5"/>
  <c r="K29" i="5"/>
  <c r="J29" i="5"/>
  <c r="X30" i="11" l="1"/>
  <c r="W30" i="11"/>
  <c r="Y30" i="11" s="1"/>
  <c r="AM30" i="11"/>
  <c r="AL30" i="11"/>
  <c r="AN30" i="11" s="1"/>
  <c r="J30" i="11"/>
  <c r="I30" i="11"/>
  <c r="K30" i="11" s="1"/>
  <c r="AM31" i="9"/>
  <c r="AP30" i="9"/>
  <c r="Z31" i="9"/>
  <c r="W31" i="9"/>
  <c r="Y31" i="9"/>
  <c r="H29" i="9"/>
  <c r="J29" i="9"/>
  <c r="K29" i="9"/>
  <c r="I31" i="8"/>
  <c r="L30" i="8"/>
  <c r="AL29" i="8"/>
  <c r="AO29" i="8"/>
  <c r="AN29" i="8"/>
  <c r="X31" i="8"/>
  <c r="AA30" i="8"/>
  <c r="X30" i="7"/>
  <c r="AA29" i="7"/>
  <c r="I30" i="7"/>
  <c r="L29" i="7"/>
  <c r="AM30" i="7"/>
  <c r="AP29" i="7"/>
  <c r="I29" i="6"/>
  <c r="L28" i="6"/>
  <c r="AP29" i="6"/>
  <c r="AM30" i="6"/>
  <c r="X30" i="6"/>
  <c r="AA29" i="6"/>
  <c r="I30" i="5"/>
  <c r="L29" i="5"/>
  <c r="AL29" i="5"/>
  <c r="AO29" i="5"/>
  <c r="AN29" i="5"/>
  <c r="Z29" i="5"/>
  <c r="W29" i="5"/>
  <c r="Y29" i="5"/>
  <c r="AK31" i="11" l="1"/>
  <c r="H31" i="11"/>
  <c r="V31" i="11"/>
  <c r="I30" i="9"/>
  <c r="L29" i="9"/>
  <c r="AA31" i="9"/>
  <c r="X32" i="9"/>
  <c r="AL31" i="9"/>
  <c r="AO31" i="9"/>
  <c r="AN31" i="9"/>
  <c r="W31" i="8"/>
  <c r="Z31" i="8"/>
  <c r="Y31" i="8"/>
  <c r="AM30" i="8"/>
  <c r="AP29" i="8"/>
  <c r="H31" i="8"/>
  <c r="J31" i="8"/>
  <c r="K31" i="8"/>
  <c r="H30" i="7"/>
  <c r="K30" i="7"/>
  <c r="J30" i="7"/>
  <c r="AN30" i="7"/>
  <c r="AL30" i="7"/>
  <c r="AO30" i="7"/>
  <c r="Z30" i="7"/>
  <c r="W30" i="7"/>
  <c r="Y30" i="7"/>
  <c r="AL30" i="6"/>
  <c r="AO30" i="6"/>
  <c r="AN30" i="6"/>
  <c r="W30" i="6"/>
  <c r="Z30" i="6"/>
  <c r="Y30" i="6"/>
  <c r="K29" i="6"/>
  <c r="H29" i="6"/>
  <c r="J29" i="6"/>
  <c r="X30" i="5"/>
  <c r="AA29" i="5"/>
  <c r="AM30" i="5"/>
  <c r="AP29" i="5"/>
  <c r="H30" i="5"/>
  <c r="K30" i="5"/>
  <c r="J30" i="5"/>
  <c r="J31" i="11" l="1"/>
  <c r="I31" i="11"/>
  <c r="K31" i="11" s="1"/>
  <c r="X31" i="11"/>
  <c r="W31" i="11"/>
  <c r="Y31" i="11" s="1"/>
  <c r="AM31" i="11"/>
  <c r="AL31" i="11"/>
  <c r="AN31" i="11" s="1"/>
  <c r="AM32" i="9"/>
  <c r="AP31" i="9"/>
  <c r="Z32" i="9"/>
  <c r="W32" i="9"/>
  <c r="Y32" i="9"/>
  <c r="H30" i="9"/>
  <c r="K30" i="9"/>
  <c r="J30" i="9"/>
  <c r="I32" i="8"/>
  <c r="L31" i="8"/>
  <c r="AL30" i="8"/>
  <c r="AO30" i="8"/>
  <c r="AN30" i="8"/>
  <c r="X32" i="8"/>
  <c r="AA31" i="8"/>
  <c r="I31" i="7"/>
  <c r="L30" i="7"/>
  <c r="AM31" i="7"/>
  <c r="AP30" i="7"/>
  <c r="AA30" i="7"/>
  <c r="X31" i="7"/>
  <c r="AM31" i="6"/>
  <c r="AP30" i="6"/>
  <c r="X31" i="6"/>
  <c r="AA30" i="6"/>
  <c r="I30" i="6"/>
  <c r="L29" i="6"/>
  <c r="I31" i="5"/>
  <c r="L30" i="5"/>
  <c r="AO30" i="5"/>
  <c r="AL30" i="5"/>
  <c r="AN30" i="5"/>
  <c r="W30" i="5"/>
  <c r="Z30" i="5"/>
  <c r="Y30" i="5"/>
  <c r="V32" i="11" l="1"/>
  <c r="AK32" i="11"/>
  <c r="H32" i="11"/>
  <c r="L30" i="9"/>
  <c r="I31" i="9"/>
  <c r="AA32" i="9"/>
  <c r="X33" i="9"/>
  <c r="AO32" i="9"/>
  <c r="AL32" i="9"/>
  <c r="AN32" i="9"/>
  <c r="W32" i="8"/>
  <c r="Z32" i="8"/>
  <c r="Y32" i="8"/>
  <c r="AP30" i="8"/>
  <c r="AM31" i="8"/>
  <c r="K32" i="8"/>
  <c r="H32" i="8"/>
  <c r="J32" i="8"/>
  <c r="AO31" i="7"/>
  <c r="AL31" i="7"/>
  <c r="AN31" i="7"/>
  <c r="W31" i="7"/>
  <c r="Z31" i="7"/>
  <c r="Y31" i="7"/>
  <c r="H31" i="7"/>
  <c r="K31" i="7"/>
  <c r="J31" i="7"/>
  <c r="W31" i="6"/>
  <c r="Z31" i="6"/>
  <c r="Y31" i="6"/>
  <c r="H30" i="6"/>
  <c r="K30" i="6"/>
  <c r="J30" i="6"/>
  <c r="AL31" i="6"/>
  <c r="AO31" i="6"/>
  <c r="AN31" i="6"/>
  <c r="X31" i="5"/>
  <c r="AA30" i="5"/>
  <c r="AP30" i="5"/>
  <c r="AM31" i="5"/>
  <c r="H31" i="5"/>
  <c r="K31" i="5"/>
  <c r="J31" i="5"/>
  <c r="AM32" i="11" l="1"/>
  <c r="AL32" i="11"/>
  <c r="AN32" i="11" s="1"/>
  <c r="J32" i="11"/>
  <c r="I32" i="11"/>
  <c r="K32" i="11" s="1"/>
  <c r="X32" i="11"/>
  <c r="W32" i="11"/>
  <c r="Y32" i="11" s="1"/>
  <c r="Z33" i="9"/>
  <c r="W33" i="9"/>
  <c r="Y33" i="9"/>
  <c r="AM33" i="9"/>
  <c r="AP32" i="9"/>
  <c r="K31" i="9"/>
  <c r="H31" i="9"/>
  <c r="J31" i="9"/>
  <c r="I33" i="8"/>
  <c r="L32" i="8"/>
  <c r="X33" i="8"/>
  <c r="AA32" i="8"/>
  <c r="AO31" i="8"/>
  <c r="AL31" i="8"/>
  <c r="AN31" i="8"/>
  <c r="AP31" i="7"/>
  <c r="AM32" i="7"/>
  <c r="X32" i="7"/>
  <c r="AA31" i="7"/>
  <c r="I32" i="7"/>
  <c r="L31" i="7"/>
  <c r="X32" i="6"/>
  <c r="AA31" i="6"/>
  <c r="I31" i="6"/>
  <c r="L30" i="6"/>
  <c r="AM32" i="6"/>
  <c r="AP31" i="6"/>
  <c r="AL31" i="5"/>
  <c r="AO31" i="5"/>
  <c r="AN31" i="5"/>
  <c r="I32" i="5"/>
  <c r="L31" i="5"/>
  <c r="W31" i="5"/>
  <c r="Z31" i="5"/>
  <c r="Y31" i="5"/>
  <c r="H33" i="11" l="1"/>
  <c r="V33" i="11"/>
  <c r="AK33" i="11"/>
  <c r="X34" i="9"/>
  <c r="AA33" i="9"/>
  <c r="I32" i="9"/>
  <c r="L31" i="9"/>
  <c r="AL33" i="9"/>
  <c r="AO33" i="9"/>
  <c r="AN33" i="9"/>
  <c r="AM32" i="8"/>
  <c r="AP31" i="8"/>
  <c r="Z33" i="8"/>
  <c r="W33" i="8"/>
  <c r="Y33" i="8"/>
  <c r="K33" i="8"/>
  <c r="H33" i="8"/>
  <c r="J33" i="8"/>
  <c r="W32" i="7"/>
  <c r="Z32" i="7"/>
  <c r="Y32" i="7"/>
  <c r="AL32" i="7"/>
  <c r="AO32" i="7"/>
  <c r="AN32" i="7"/>
  <c r="J32" i="7"/>
  <c r="H32" i="7"/>
  <c r="K32" i="7"/>
  <c r="K31" i="6"/>
  <c r="H31" i="6"/>
  <c r="J31" i="6"/>
  <c r="AL32" i="6"/>
  <c r="AO32" i="6"/>
  <c r="AN32" i="6"/>
  <c r="Z32" i="6"/>
  <c r="W32" i="6"/>
  <c r="Y32" i="6"/>
  <c r="X32" i="5"/>
  <c r="AA31" i="5"/>
  <c r="K32" i="5"/>
  <c r="H32" i="5"/>
  <c r="J32" i="5"/>
  <c r="AM32" i="5"/>
  <c r="AP31" i="5"/>
  <c r="X33" i="11" l="1"/>
  <c r="W33" i="11"/>
  <c r="Y33" i="11" s="1"/>
  <c r="AM33" i="11"/>
  <c r="AL33" i="11"/>
  <c r="AN33" i="11" s="1"/>
  <c r="J33" i="11"/>
  <c r="I33" i="11"/>
  <c r="K33" i="11" s="1"/>
  <c r="AM34" i="9"/>
  <c r="AP33" i="9"/>
  <c r="K32" i="9"/>
  <c r="H32" i="9"/>
  <c r="J32" i="9"/>
  <c r="W34" i="9"/>
  <c r="Y34" i="9"/>
  <c r="Z34" i="9"/>
  <c r="I34" i="8"/>
  <c r="L33" i="8"/>
  <c r="X34" i="8"/>
  <c r="AA33" i="8"/>
  <c r="AL32" i="8"/>
  <c r="AO32" i="8"/>
  <c r="AN32" i="8"/>
  <c r="X33" i="7"/>
  <c r="AA32" i="7"/>
  <c r="AM33" i="7"/>
  <c r="AP32" i="7"/>
  <c r="I33" i="7"/>
  <c r="L32" i="7"/>
  <c r="L31" i="6"/>
  <c r="I32" i="6"/>
  <c r="AM33" i="6"/>
  <c r="AP32" i="6"/>
  <c r="AA32" i="6"/>
  <c r="X33" i="6"/>
  <c r="AL32" i="5"/>
  <c r="AO32" i="5"/>
  <c r="AN32" i="5"/>
  <c r="I33" i="5"/>
  <c r="L32" i="5"/>
  <c r="W32" i="5"/>
  <c r="Z32" i="5"/>
  <c r="Y32" i="5"/>
  <c r="AK34" i="11" l="1"/>
  <c r="H34" i="11"/>
  <c r="V34" i="11"/>
  <c r="X35" i="9"/>
  <c r="AA34" i="9"/>
  <c r="L32" i="9"/>
  <c r="I33" i="9"/>
  <c r="AO34" i="9"/>
  <c r="AL34" i="9"/>
  <c r="AN34" i="9"/>
  <c r="AM33" i="8"/>
  <c r="AP32" i="8"/>
  <c r="Z34" i="8"/>
  <c r="W34" i="8"/>
  <c r="Y34" i="8"/>
  <c r="H34" i="8"/>
  <c r="K34" i="8"/>
  <c r="J34" i="8"/>
  <c r="AL33" i="7"/>
  <c r="AO33" i="7"/>
  <c r="AN33" i="7"/>
  <c r="K33" i="7"/>
  <c r="H33" i="7"/>
  <c r="J33" i="7"/>
  <c r="Y33" i="7"/>
  <c r="W33" i="7"/>
  <c r="Z33" i="7"/>
  <c r="H32" i="6"/>
  <c r="K32" i="6"/>
  <c r="J32" i="6"/>
  <c r="AO33" i="6"/>
  <c r="AL33" i="6"/>
  <c r="AN33" i="6"/>
  <c r="W33" i="6"/>
  <c r="Z33" i="6"/>
  <c r="Y33" i="6"/>
  <c r="AP32" i="5"/>
  <c r="AM33" i="5"/>
  <c r="H33" i="5"/>
  <c r="K33" i="5"/>
  <c r="J33" i="5"/>
  <c r="X33" i="5"/>
  <c r="AA32" i="5"/>
  <c r="J34" i="11" l="1"/>
  <c r="I34" i="11"/>
  <c r="K34" i="11" s="1"/>
  <c r="X34" i="11"/>
  <c r="W34" i="11"/>
  <c r="Y34" i="11" s="1"/>
  <c r="AM34" i="11"/>
  <c r="AL34" i="11"/>
  <c r="AN34" i="11" s="1"/>
  <c r="AM35" i="9"/>
  <c r="AP34" i="9"/>
  <c r="H33" i="9"/>
  <c r="K33" i="9"/>
  <c r="J33" i="9"/>
  <c r="W35" i="9"/>
  <c r="Z35" i="9"/>
  <c r="Y35" i="9"/>
  <c r="I35" i="8"/>
  <c r="L34" i="8"/>
  <c r="X35" i="8"/>
  <c r="AA34" i="8"/>
  <c r="AO33" i="8"/>
  <c r="AL33" i="8"/>
  <c r="AN33" i="8"/>
  <c r="X34" i="7"/>
  <c r="AA33" i="7"/>
  <c r="AM34" i="7"/>
  <c r="AP33" i="7"/>
  <c r="I34" i="7"/>
  <c r="L33" i="7"/>
  <c r="AM34" i="6"/>
  <c r="AP33" i="6"/>
  <c r="I33" i="6"/>
  <c r="L32" i="6"/>
  <c r="AA33" i="6"/>
  <c r="X34" i="6"/>
  <c r="W33" i="5"/>
  <c r="Z33" i="5"/>
  <c r="Y33" i="5"/>
  <c r="AL33" i="5"/>
  <c r="AO33" i="5"/>
  <c r="AN33" i="5"/>
  <c r="L33" i="5"/>
  <c r="I34" i="5"/>
  <c r="V35" i="11" l="1"/>
  <c r="AK35" i="11"/>
  <c r="H35" i="11"/>
  <c r="AA35" i="9"/>
  <c r="X36" i="9"/>
  <c r="I34" i="9"/>
  <c r="L33" i="9"/>
  <c r="AL35" i="9"/>
  <c r="AO35" i="9"/>
  <c r="AN35" i="9"/>
  <c r="H35" i="8"/>
  <c r="K35" i="8"/>
  <c r="J35" i="8"/>
  <c r="AM34" i="8"/>
  <c r="AP33" i="8"/>
  <c r="W35" i="8"/>
  <c r="Y35" i="8"/>
  <c r="Z35" i="8"/>
  <c r="AN34" i="7"/>
  <c r="AL34" i="7"/>
  <c r="AO34" i="7"/>
  <c r="H34" i="7"/>
  <c r="K34" i="7"/>
  <c r="J34" i="7"/>
  <c r="Z34" i="7"/>
  <c r="W34" i="7"/>
  <c r="Y34" i="7"/>
  <c r="Z34" i="6"/>
  <c r="Y34" i="6"/>
  <c r="W34" i="6"/>
  <c r="H33" i="6"/>
  <c r="K33" i="6"/>
  <c r="J33" i="6"/>
  <c r="AL34" i="6"/>
  <c r="AO34" i="6"/>
  <c r="AN34" i="6"/>
  <c r="K34" i="5"/>
  <c r="H34" i="5"/>
  <c r="J34" i="5"/>
  <c r="X34" i="5"/>
  <c r="AA33" i="5"/>
  <c r="AM34" i="5"/>
  <c r="AP33" i="5"/>
  <c r="AM35" i="11" l="1"/>
  <c r="AL35" i="11"/>
  <c r="AN35" i="11" s="1"/>
  <c r="J35" i="11"/>
  <c r="I35" i="11"/>
  <c r="K35" i="11" s="1"/>
  <c r="X35" i="11"/>
  <c r="W35" i="11"/>
  <c r="Y35" i="11" s="1"/>
  <c r="AM36" i="9"/>
  <c r="AP35" i="9"/>
  <c r="H34" i="9"/>
  <c r="K34" i="9"/>
  <c r="J34" i="9"/>
  <c r="Z36" i="9"/>
  <c r="W36" i="9"/>
  <c r="Y36" i="9"/>
  <c r="AL34" i="8"/>
  <c r="AO34" i="8"/>
  <c r="AN34" i="8"/>
  <c r="X36" i="8"/>
  <c r="AA35" i="8"/>
  <c r="I36" i="8"/>
  <c r="L35" i="8"/>
  <c r="I35" i="7"/>
  <c r="L34" i="7"/>
  <c r="X35" i="7"/>
  <c r="AA34" i="7"/>
  <c r="AM35" i="7"/>
  <c r="AP34" i="7"/>
  <c r="I34" i="6"/>
  <c r="L33" i="6"/>
  <c r="X35" i="6"/>
  <c r="AA34" i="6"/>
  <c r="AM35" i="6"/>
  <c r="AP34" i="6"/>
  <c r="Z34" i="5"/>
  <c r="W34" i="5"/>
  <c r="Y34" i="5"/>
  <c r="AL34" i="5"/>
  <c r="AN34" i="5"/>
  <c r="AO34" i="5"/>
  <c r="L34" i="5"/>
  <c r="I35" i="5"/>
  <c r="H36" i="11" l="1"/>
  <c r="V36" i="11"/>
  <c r="AK36" i="11"/>
  <c r="X37" i="9"/>
  <c r="AA36" i="9"/>
  <c r="I35" i="9"/>
  <c r="L34" i="9"/>
  <c r="AO36" i="9"/>
  <c r="AL36" i="9"/>
  <c r="AN36" i="9"/>
  <c r="AM35" i="8"/>
  <c r="AP34" i="8"/>
  <c r="H36" i="8"/>
  <c r="K36" i="8"/>
  <c r="J36" i="8"/>
  <c r="W36" i="8"/>
  <c r="Y36" i="8"/>
  <c r="Z36" i="8"/>
  <c r="W35" i="7"/>
  <c r="Z35" i="7"/>
  <c r="Y35" i="7"/>
  <c r="AO35" i="7"/>
  <c r="AL35" i="7"/>
  <c r="AN35" i="7"/>
  <c r="H35" i="7"/>
  <c r="K35" i="7"/>
  <c r="J35" i="7"/>
  <c r="W35" i="6"/>
  <c r="Z35" i="6"/>
  <c r="Y35" i="6"/>
  <c r="AO35" i="6"/>
  <c r="AL35" i="6"/>
  <c r="AN35" i="6"/>
  <c r="H34" i="6"/>
  <c r="K34" i="6"/>
  <c r="J34" i="6"/>
  <c r="AA34" i="5"/>
  <c r="X35" i="5"/>
  <c r="AM35" i="5"/>
  <c r="AP34" i="5"/>
  <c r="H35" i="5"/>
  <c r="K35" i="5"/>
  <c r="J35" i="5"/>
  <c r="X36" i="11" l="1"/>
  <c r="W36" i="11"/>
  <c r="Y36" i="11" s="1"/>
  <c r="AM36" i="11"/>
  <c r="AL36" i="11"/>
  <c r="AN36" i="11" s="1"/>
  <c r="J36" i="11"/>
  <c r="I36" i="11"/>
  <c r="K36" i="11" s="1"/>
  <c r="AP36" i="9"/>
  <c r="AM37" i="9"/>
  <c r="H35" i="9"/>
  <c r="K35" i="9"/>
  <c r="J35" i="9"/>
  <c r="Z37" i="9"/>
  <c r="W37" i="9"/>
  <c r="Y37" i="9"/>
  <c r="AA36" i="8"/>
  <c r="X37" i="8"/>
  <c r="I37" i="8"/>
  <c r="L36" i="8"/>
  <c r="AO35" i="8"/>
  <c r="AL35" i="8"/>
  <c r="AN35" i="8"/>
  <c r="X36" i="7"/>
  <c r="AA35" i="7"/>
  <c r="AP35" i="7"/>
  <c r="AM36" i="7"/>
  <c r="L35" i="7"/>
  <c r="I36" i="7"/>
  <c r="X36" i="6"/>
  <c r="AA35" i="6"/>
  <c r="AP35" i="6"/>
  <c r="AM36" i="6"/>
  <c r="I35" i="6"/>
  <c r="L34" i="6"/>
  <c r="I36" i="5"/>
  <c r="L35" i="5"/>
  <c r="AL35" i="5"/>
  <c r="AO35" i="5"/>
  <c r="AN35" i="5"/>
  <c r="Z35" i="5"/>
  <c r="W35" i="5"/>
  <c r="Y35" i="5"/>
  <c r="AK37" i="11" l="1"/>
  <c r="H37" i="11"/>
  <c r="V37" i="11"/>
  <c r="AA37" i="9"/>
  <c r="X38" i="9"/>
  <c r="AO37" i="9"/>
  <c r="AL37" i="9"/>
  <c r="AN37" i="9"/>
  <c r="I36" i="9"/>
  <c r="L35" i="9"/>
  <c r="Z37" i="8"/>
  <c r="W37" i="8"/>
  <c r="Y37" i="8"/>
  <c r="AM36" i="8"/>
  <c r="AP35" i="8"/>
  <c r="K37" i="8"/>
  <c r="H37" i="8"/>
  <c r="J37" i="8"/>
  <c r="H36" i="7"/>
  <c r="K36" i="7"/>
  <c r="J36" i="7"/>
  <c r="AL36" i="7"/>
  <c r="AO36" i="7"/>
  <c r="AN36" i="7"/>
  <c r="Z36" i="7"/>
  <c r="W36" i="7"/>
  <c r="Y36" i="7"/>
  <c r="AL36" i="6"/>
  <c r="AO36" i="6"/>
  <c r="AN36" i="6"/>
  <c r="H35" i="6"/>
  <c r="K35" i="6"/>
  <c r="J35" i="6"/>
  <c r="Z36" i="6"/>
  <c r="W36" i="6"/>
  <c r="Y36" i="6"/>
  <c r="X36" i="5"/>
  <c r="AA35" i="5"/>
  <c r="AM36" i="5"/>
  <c r="AP35" i="5"/>
  <c r="H36" i="5"/>
  <c r="K36" i="5"/>
  <c r="J36" i="5"/>
  <c r="J37" i="11" l="1"/>
  <c r="I37" i="11"/>
  <c r="K37" i="11" s="1"/>
  <c r="X37" i="11"/>
  <c r="W37" i="11"/>
  <c r="Y37" i="11" s="1"/>
  <c r="AM37" i="11"/>
  <c r="AL37" i="11"/>
  <c r="AN37" i="11" s="1"/>
  <c r="K36" i="9"/>
  <c r="H36" i="9"/>
  <c r="J36" i="9"/>
  <c r="W38" i="9"/>
  <c r="Z38" i="9"/>
  <c r="Y38" i="9"/>
  <c r="AP37" i="9"/>
  <c r="AM38" i="9"/>
  <c r="I38" i="8"/>
  <c r="L37" i="8"/>
  <c r="AL36" i="8"/>
  <c r="AN36" i="8"/>
  <c r="AO36" i="8"/>
  <c r="X38" i="8"/>
  <c r="AA37" i="8"/>
  <c r="I37" i="7"/>
  <c r="L36" i="7"/>
  <c r="AM37" i="7"/>
  <c r="AP36" i="7"/>
  <c r="X37" i="7"/>
  <c r="AA36" i="7"/>
  <c r="AM37" i="6"/>
  <c r="AP36" i="6"/>
  <c r="L35" i="6"/>
  <c r="I36" i="6"/>
  <c r="AA36" i="6"/>
  <c r="X37" i="6"/>
  <c r="I37" i="5"/>
  <c r="L36" i="5"/>
  <c r="AL36" i="5"/>
  <c r="AO36" i="5"/>
  <c r="AN36" i="5"/>
  <c r="W36" i="5"/>
  <c r="Z36" i="5"/>
  <c r="Y36" i="5"/>
  <c r="V38" i="11" l="1"/>
  <c r="AK38" i="11"/>
  <c r="H38" i="11"/>
  <c r="I37" i="9"/>
  <c r="L36" i="9"/>
  <c r="X39" i="9"/>
  <c r="AA38" i="9"/>
  <c r="AO38" i="9"/>
  <c r="AL38" i="9"/>
  <c r="AN38" i="9"/>
  <c r="AM37" i="8"/>
  <c r="AP36" i="8"/>
  <c r="Z38" i="8"/>
  <c r="W38" i="8"/>
  <c r="Y38" i="8"/>
  <c r="H38" i="8"/>
  <c r="K38" i="8"/>
  <c r="J38" i="8"/>
  <c r="AO37" i="7"/>
  <c r="AL37" i="7"/>
  <c r="AN37" i="7"/>
  <c r="W37" i="7"/>
  <c r="Z37" i="7"/>
  <c r="Y37" i="7"/>
  <c r="K37" i="7"/>
  <c r="H37" i="7"/>
  <c r="J37" i="7"/>
  <c r="K36" i="6"/>
  <c r="H36" i="6"/>
  <c r="J36" i="6"/>
  <c r="Z37" i="6"/>
  <c r="W37" i="6"/>
  <c r="Y37" i="6"/>
  <c r="AO37" i="6"/>
  <c r="AN37" i="6"/>
  <c r="AL37" i="6"/>
  <c r="X37" i="5"/>
  <c r="AA36" i="5"/>
  <c r="AM37" i="5"/>
  <c r="AP36" i="5"/>
  <c r="K37" i="5"/>
  <c r="H37" i="5"/>
  <c r="J37" i="5"/>
  <c r="AM38" i="11" l="1"/>
  <c r="AL38" i="11"/>
  <c r="AN38" i="11" s="1"/>
  <c r="J38" i="11"/>
  <c r="I38" i="11"/>
  <c r="K38" i="11" s="1"/>
  <c r="X38" i="11"/>
  <c r="W38" i="11"/>
  <c r="Y38" i="11" s="1"/>
  <c r="AM39" i="9"/>
  <c r="AP38" i="9"/>
  <c r="Z39" i="9"/>
  <c r="W39" i="9"/>
  <c r="Y39" i="9"/>
  <c r="H37" i="9"/>
  <c r="K37" i="9"/>
  <c r="J37" i="9"/>
  <c r="I39" i="8"/>
  <c r="L38" i="8"/>
  <c r="X39" i="8"/>
  <c r="AA38" i="8"/>
  <c r="AO37" i="8"/>
  <c r="AL37" i="8"/>
  <c r="AN37" i="8"/>
  <c r="AP37" i="7"/>
  <c r="AM38" i="7"/>
  <c r="X38" i="7"/>
  <c r="AA37" i="7"/>
  <c r="L37" i="7"/>
  <c r="I38" i="7"/>
  <c r="I37" i="6"/>
  <c r="L36" i="6"/>
  <c r="AM38" i="6"/>
  <c r="AP37" i="6"/>
  <c r="X38" i="6"/>
  <c r="AA37" i="6"/>
  <c r="I38" i="5"/>
  <c r="L37" i="5"/>
  <c r="AL37" i="5"/>
  <c r="AO37" i="5"/>
  <c r="AN37" i="5"/>
  <c r="Y37" i="5"/>
  <c r="W37" i="5"/>
  <c r="Z37" i="5"/>
  <c r="H39" i="11" l="1"/>
  <c r="V39" i="11"/>
  <c r="AK39" i="11"/>
  <c r="I38" i="9"/>
  <c r="L37" i="9"/>
  <c r="X40" i="9"/>
  <c r="AA39" i="9"/>
  <c r="AL39" i="9"/>
  <c r="AO39" i="9"/>
  <c r="AN39" i="9"/>
  <c r="AM38" i="8"/>
  <c r="AP37" i="8"/>
  <c r="W39" i="8"/>
  <c r="Z39" i="8"/>
  <c r="Y39" i="8"/>
  <c r="H39" i="8"/>
  <c r="J39" i="8"/>
  <c r="K39" i="8"/>
  <c r="H38" i="7"/>
  <c r="K38" i="7"/>
  <c r="J38" i="7"/>
  <c r="AL38" i="7"/>
  <c r="AO38" i="7"/>
  <c r="AN38" i="7"/>
  <c r="Z38" i="7"/>
  <c r="W38" i="7"/>
  <c r="Y38" i="7"/>
  <c r="AL38" i="6"/>
  <c r="AO38" i="6"/>
  <c r="AN38" i="6"/>
  <c r="Z38" i="6"/>
  <c r="W38" i="6"/>
  <c r="Y38" i="6"/>
  <c r="K37" i="6"/>
  <c r="H37" i="6"/>
  <c r="J37" i="6"/>
  <c r="X38" i="5"/>
  <c r="AA37" i="5"/>
  <c r="AM38" i="5"/>
  <c r="AP37" i="5"/>
  <c r="H38" i="5"/>
  <c r="K38" i="5"/>
  <c r="J38" i="5"/>
  <c r="X39" i="11" l="1"/>
  <c r="W39" i="11"/>
  <c r="Y39" i="11" s="1"/>
  <c r="AM39" i="11"/>
  <c r="AL39" i="11"/>
  <c r="AN39" i="11" s="1"/>
  <c r="J39" i="11"/>
  <c r="I39" i="11"/>
  <c r="K39" i="11" s="1"/>
  <c r="AM40" i="9"/>
  <c r="AP39" i="9"/>
  <c r="Z40" i="9"/>
  <c r="W40" i="9"/>
  <c r="Y40" i="9"/>
  <c r="K38" i="9"/>
  <c r="H38" i="9"/>
  <c r="J38" i="9"/>
  <c r="L39" i="8"/>
  <c r="I40" i="8"/>
  <c r="X40" i="8"/>
  <c r="AA39" i="8"/>
  <c r="AL38" i="8"/>
  <c r="AO38" i="8"/>
  <c r="AN38" i="8"/>
  <c r="I39" i="7"/>
  <c r="L38" i="7"/>
  <c r="AM39" i="7"/>
  <c r="AP38" i="7"/>
  <c r="AA38" i="7"/>
  <c r="X39" i="7"/>
  <c r="AM39" i="6"/>
  <c r="AP38" i="6"/>
  <c r="X39" i="6"/>
  <c r="AA38" i="6"/>
  <c r="I38" i="6"/>
  <c r="L37" i="6"/>
  <c r="I39" i="5"/>
  <c r="L38" i="5"/>
  <c r="AN38" i="5"/>
  <c r="AL38" i="5"/>
  <c r="AO38" i="5"/>
  <c r="Z38" i="5"/>
  <c r="W38" i="5"/>
  <c r="Y38" i="5"/>
  <c r="AK40" i="11" l="1"/>
  <c r="H40" i="11"/>
  <c r="V40" i="11"/>
  <c r="I39" i="9"/>
  <c r="L38" i="9"/>
  <c r="X41" i="9"/>
  <c r="AA40" i="9"/>
  <c r="AO40" i="9"/>
  <c r="AL40" i="9"/>
  <c r="AN40" i="9"/>
  <c r="K40" i="8"/>
  <c r="H40" i="8"/>
  <c r="J40" i="8"/>
  <c r="AP38" i="8"/>
  <c r="AM39" i="8"/>
  <c r="W40" i="8"/>
  <c r="Z40" i="8"/>
  <c r="Y40" i="8"/>
  <c r="AO39" i="7"/>
  <c r="AL39" i="7"/>
  <c r="AN39" i="7"/>
  <c r="W39" i="7"/>
  <c r="Z39" i="7"/>
  <c r="Y39" i="7"/>
  <c r="K39" i="7"/>
  <c r="H39" i="7"/>
  <c r="J39" i="7"/>
  <c r="W39" i="6"/>
  <c r="Y39" i="6"/>
  <c r="Z39" i="6"/>
  <c r="H38" i="6"/>
  <c r="K38" i="6"/>
  <c r="J38" i="6"/>
  <c r="AO39" i="6"/>
  <c r="AN39" i="6"/>
  <c r="AL39" i="6"/>
  <c r="AM39" i="5"/>
  <c r="AP38" i="5"/>
  <c r="X39" i="5"/>
  <c r="AA38" i="5"/>
  <c r="H39" i="5"/>
  <c r="K39" i="5"/>
  <c r="J39" i="5"/>
  <c r="J40" i="11" l="1"/>
  <c r="I40" i="11"/>
  <c r="K40" i="11" s="1"/>
  <c r="X40" i="11"/>
  <c r="W40" i="11"/>
  <c r="Y40" i="11" s="1"/>
  <c r="AM40" i="11"/>
  <c r="AL40" i="11"/>
  <c r="AN40" i="11" s="1"/>
  <c r="AP40" i="9"/>
  <c r="AM41" i="9"/>
  <c r="Z41" i="9"/>
  <c r="W41" i="9"/>
  <c r="Y41" i="9"/>
  <c r="K39" i="9"/>
  <c r="H39" i="9"/>
  <c r="J39" i="9"/>
  <c r="AA40" i="8"/>
  <c r="X41" i="8"/>
  <c r="I41" i="8"/>
  <c r="L40" i="8"/>
  <c r="AO39" i="8"/>
  <c r="AL39" i="8"/>
  <c r="AN39" i="8"/>
  <c r="AM40" i="7"/>
  <c r="AP39" i="7"/>
  <c r="X40" i="7"/>
  <c r="AA39" i="7"/>
  <c r="I40" i="7"/>
  <c r="L39" i="7"/>
  <c r="AM40" i="6"/>
  <c r="AP39" i="6"/>
  <c r="X40" i="6"/>
  <c r="AA39" i="6"/>
  <c r="I39" i="6"/>
  <c r="L38" i="6"/>
  <c r="W39" i="5"/>
  <c r="Z39" i="5"/>
  <c r="Y39" i="5"/>
  <c r="L39" i="5"/>
  <c r="I40" i="5"/>
  <c r="AO39" i="5"/>
  <c r="AL39" i="5"/>
  <c r="AN39" i="5"/>
  <c r="V41" i="11" l="1"/>
  <c r="AK41" i="11"/>
  <c r="H41" i="11"/>
  <c r="L39" i="9"/>
  <c r="I40" i="9"/>
  <c r="X42" i="9"/>
  <c r="AA41" i="9"/>
  <c r="AL41" i="9"/>
  <c r="AO41" i="9"/>
  <c r="AN41" i="9"/>
  <c r="AM40" i="8"/>
  <c r="AP39" i="8"/>
  <c r="H41" i="8"/>
  <c r="J41" i="8"/>
  <c r="K41" i="8"/>
  <c r="Z41" i="8"/>
  <c r="W41" i="8"/>
  <c r="Y41" i="8"/>
  <c r="Z40" i="7"/>
  <c r="W40" i="7"/>
  <c r="Y40" i="7"/>
  <c r="K40" i="7"/>
  <c r="H40" i="7"/>
  <c r="J40" i="7"/>
  <c r="AL40" i="7"/>
  <c r="AO40" i="7"/>
  <c r="AN40" i="7"/>
  <c r="W40" i="6"/>
  <c r="Z40" i="6"/>
  <c r="Y40" i="6"/>
  <c r="H39" i="6"/>
  <c r="K39" i="6"/>
  <c r="J39" i="6"/>
  <c r="AL40" i="6"/>
  <c r="AO40" i="6"/>
  <c r="AN40" i="6"/>
  <c r="AM40" i="5"/>
  <c r="AP39" i="5"/>
  <c r="X40" i="5"/>
  <c r="AA39" i="5"/>
  <c r="K40" i="5"/>
  <c r="H40" i="5"/>
  <c r="J40" i="5"/>
  <c r="AM41" i="11" l="1"/>
  <c r="AL41" i="11"/>
  <c r="AN41" i="11" s="1"/>
  <c r="J41" i="11"/>
  <c r="I41" i="11"/>
  <c r="K41" i="11" s="1"/>
  <c r="X41" i="11"/>
  <c r="W41" i="11"/>
  <c r="Y41" i="11" s="1"/>
  <c r="AM42" i="9"/>
  <c r="AP41" i="9"/>
  <c r="K40" i="9"/>
  <c r="H40" i="9"/>
  <c r="J40" i="9"/>
  <c r="W42" i="9"/>
  <c r="Y42" i="9"/>
  <c r="Z42" i="9"/>
  <c r="X42" i="8"/>
  <c r="AA41" i="8"/>
  <c r="I42" i="8"/>
  <c r="L41" i="8"/>
  <c r="AL40" i="8"/>
  <c r="AO40" i="8"/>
  <c r="AN40" i="8"/>
  <c r="X41" i="7"/>
  <c r="AA40" i="7"/>
  <c r="L40" i="7"/>
  <c r="I41" i="7"/>
  <c r="AP40" i="7"/>
  <c r="AM41" i="7"/>
  <c r="I40" i="6"/>
  <c r="L39" i="6"/>
  <c r="AA40" i="6"/>
  <c r="X41" i="6"/>
  <c r="AM41" i="6"/>
  <c r="AP40" i="6"/>
  <c r="I41" i="5"/>
  <c r="L40" i="5"/>
  <c r="W40" i="5"/>
  <c r="Z40" i="5"/>
  <c r="Y40" i="5"/>
  <c r="AN40" i="5"/>
  <c r="AL40" i="5"/>
  <c r="AO40" i="5"/>
  <c r="H42" i="11" l="1"/>
  <c r="V42" i="11"/>
  <c r="AK42" i="11"/>
  <c r="X43" i="9"/>
  <c r="AA42" i="9"/>
  <c r="L40" i="9"/>
  <c r="I41" i="9"/>
  <c r="AO42" i="9"/>
  <c r="AL42" i="9"/>
  <c r="AN42" i="9"/>
  <c r="AM41" i="8"/>
  <c r="AP40" i="8"/>
  <c r="H42" i="8"/>
  <c r="K42" i="8"/>
  <c r="J42" i="8"/>
  <c r="W42" i="8"/>
  <c r="Z42" i="8"/>
  <c r="Y42" i="8"/>
  <c r="H41" i="7"/>
  <c r="J41" i="7"/>
  <c r="K41" i="7"/>
  <c r="AL41" i="7"/>
  <c r="AO41" i="7"/>
  <c r="AN41" i="7"/>
  <c r="Z41" i="7"/>
  <c r="Y41" i="7"/>
  <c r="W41" i="7"/>
  <c r="Z41" i="6"/>
  <c r="W41" i="6"/>
  <c r="Y41" i="6"/>
  <c r="AO41" i="6"/>
  <c r="AL41" i="6"/>
  <c r="AN41" i="6"/>
  <c r="H40" i="6"/>
  <c r="K40" i="6"/>
  <c r="J40" i="6"/>
  <c r="AP40" i="5"/>
  <c r="AM41" i="5"/>
  <c r="X41" i="5"/>
  <c r="AA40" i="5"/>
  <c r="H41" i="5"/>
  <c r="J41" i="5"/>
  <c r="K41" i="5"/>
  <c r="X42" i="11" l="1"/>
  <c r="W42" i="11"/>
  <c r="Y42" i="11" s="1"/>
  <c r="AM42" i="11"/>
  <c r="AL42" i="11"/>
  <c r="AN42" i="11" s="1"/>
  <c r="J42" i="11"/>
  <c r="I42" i="11"/>
  <c r="K42" i="11" s="1"/>
  <c r="H41" i="9"/>
  <c r="J41" i="9"/>
  <c r="K41" i="9"/>
  <c r="AP42" i="9"/>
  <c r="AM43" i="9"/>
  <c r="Z43" i="9"/>
  <c r="W43" i="9"/>
  <c r="Y43" i="9"/>
  <c r="X43" i="8"/>
  <c r="AA42" i="8"/>
  <c r="L42" i="8"/>
  <c r="I43" i="8"/>
  <c r="AL41" i="8"/>
  <c r="AO41" i="8"/>
  <c r="AN41" i="8"/>
  <c r="AM42" i="7"/>
  <c r="AP41" i="7"/>
  <c r="I42" i="7"/>
  <c r="L41" i="7"/>
  <c r="X42" i="7"/>
  <c r="AA41" i="7"/>
  <c r="X42" i="6"/>
  <c r="AA41" i="6"/>
  <c r="AP41" i="6"/>
  <c r="AM42" i="6"/>
  <c r="I41" i="6"/>
  <c r="L40" i="6"/>
  <c r="I42" i="5"/>
  <c r="L41" i="5"/>
  <c r="Z41" i="5"/>
  <c r="W41" i="5"/>
  <c r="Y41" i="5"/>
  <c r="AL41" i="5"/>
  <c r="AO41" i="5"/>
  <c r="AN41" i="5"/>
  <c r="AK43" i="11" l="1"/>
  <c r="H43" i="11"/>
  <c r="V43" i="11"/>
  <c r="AA43" i="9"/>
  <c r="X44" i="9"/>
  <c r="I42" i="9"/>
  <c r="L41" i="9"/>
  <c r="AL43" i="9"/>
  <c r="AN43" i="9"/>
  <c r="AO43" i="9"/>
  <c r="K43" i="8"/>
  <c r="H43" i="8"/>
  <c r="J43" i="8"/>
  <c r="AM42" i="8"/>
  <c r="AP41" i="8"/>
  <c r="W43" i="8"/>
  <c r="Y43" i="8"/>
  <c r="Z43" i="8"/>
  <c r="H42" i="7"/>
  <c r="K42" i="7"/>
  <c r="J42" i="7"/>
  <c r="W42" i="7"/>
  <c r="Z42" i="7"/>
  <c r="Y42" i="7"/>
  <c r="AO42" i="7"/>
  <c r="AL42" i="7"/>
  <c r="AN42" i="7"/>
  <c r="AO42" i="6"/>
  <c r="AL42" i="6"/>
  <c r="AN42" i="6"/>
  <c r="K41" i="6"/>
  <c r="H41" i="6"/>
  <c r="J41" i="6"/>
  <c r="Z42" i="6"/>
  <c r="W42" i="6"/>
  <c r="Y42" i="6"/>
  <c r="AM42" i="5"/>
  <c r="AP41" i="5"/>
  <c r="X42" i="5"/>
  <c r="AA41" i="5"/>
  <c r="H42" i="5"/>
  <c r="K42" i="5"/>
  <c r="J42" i="5"/>
  <c r="J43" i="11" l="1"/>
  <c r="I43" i="11"/>
  <c r="K43" i="11" s="1"/>
  <c r="X43" i="11"/>
  <c r="W43" i="11"/>
  <c r="Y43" i="11" s="1"/>
  <c r="AM43" i="11"/>
  <c r="AL43" i="11"/>
  <c r="AN43" i="11" s="1"/>
  <c r="AM44" i="9"/>
  <c r="AP43" i="9"/>
  <c r="Z44" i="9"/>
  <c r="W44" i="9"/>
  <c r="Y44" i="9"/>
  <c r="H42" i="9"/>
  <c r="K42" i="9"/>
  <c r="J42" i="9"/>
  <c r="AO42" i="8"/>
  <c r="AL42" i="8"/>
  <c r="AN42" i="8"/>
  <c r="X44" i="8"/>
  <c r="AA43" i="8"/>
  <c r="L43" i="8"/>
  <c r="I44" i="8"/>
  <c r="L42" i="7"/>
  <c r="I43" i="7"/>
  <c r="X43" i="7"/>
  <c r="AA42" i="7"/>
  <c r="AP42" i="7"/>
  <c r="AM43" i="7"/>
  <c r="AM43" i="6"/>
  <c r="AP42" i="6"/>
  <c r="I42" i="6"/>
  <c r="L41" i="6"/>
  <c r="X43" i="6"/>
  <c r="AA42" i="6"/>
  <c r="W42" i="5"/>
  <c r="Z42" i="5"/>
  <c r="Y42" i="5"/>
  <c r="L42" i="5"/>
  <c r="I43" i="5"/>
  <c r="AO42" i="5"/>
  <c r="AN42" i="5"/>
  <c r="AL42" i="5"/>
  <c r="V44" i="11" l="1"/>
  <c r="AK44" i="11"/>
  <c r="H44" i="11"/>
  <c r="I43" i="9"/>
  <c r="L42" i="9"/>
  <c r="X45" i="9"/>
  <c r="AA44" i="9"/>
  <c r="AO44" i="9"/>
  <c r="AL44" i="9"/>
  <c r="AN44" i="9"/>
  <c r="W44" i="8"/>
  <c r="Z44" i="8"/>
  <c r="Y44" i="8"/>
  <c r="AM43" i="8"/>
  <c r="AP42" i="8"/>
  <c r="K44" i="8"/>
  <c r="H44" i="8"/>
  <c r="J44" i="8"/>
  <c r="AL43" i="7"/>
  <c r="AO43" i="7"/>
  <c r="AN43" i="7"/>
  <c r="K43" i="7"/>
  <c r="H43" i="7"/>
  <c r="J43" i="7"/>
  <c r="Z43" i="7"/>
  <c r="W43" i="7"/>
  <c r="Y43" i="7"/>
  <c r="H42" i="6"/>
  <c r="K42" i="6"/>
  <c r="J42" i="6"/>
  <c r="W43" i="6"/>
  <c r="Z43" i="6"/>
  <c r="Y43" i="6"/>
  <c r="AO43" i="6"/>
  <c r="AL43" i="6"/>
  <c r="AN43" i="6"/>
  <c r="X43" i="5"/>
  <c r="AA42" i="5"/>
  <c r="AM43" i="5"/>
  <c r="AP42" i="5"/>
  <c r="K43" i="5"/>
  <c r="H43" i="5"/>
  <c r="J43" i="5"/>
  <c r="AM44" i="11" l="1"/>
  <c r="AL44" i="11"/>
  <c r="AN44" i="11" s="1"/>
  <c r="J44" i="11"/>
  <c r="I44" i="11"/>
  <c r="K44" i="11" s="1"/>
  <c r="X44" i="11"/>
  <c r="W44" i="11"/>
  <c r="Y44" i="11" s="1"/>
  <c r="AM45" i="9"/>
  <c r="AP44" i="9"/>
  <c r="Z45" i="9"/>
  <c r="W45" i="9"/>
  <c r="Y45" i="9"/>
  <c r="H43" i="9"/>
  <c r="K43" i="9"/>
  <c r="J43" i="9"/>
  <c r="AL43" i="8"/>
  <c r="AO43" i="8"/>
  <c r="AN43" i="8"/>
  <c r="X45" i="8"/>
  <c r="AA44" i="8"/>
  <c r="I45" i="8"/>
  <c r="L44" i="8"/>
  <c r="AM44" i="7"/>
  <c r="AP43" i="7"/>
  <c r="I44" i="7"/>
  <c r="L43" i="7"/>
  <c r="AA43" i="7"/>
  <c r="X44" i="7"/>
  <c r="I43" i="6"/>
  <c r="L42" i="6"/>
  <c r="X44" i="6"/>
  <c r="AA43" i="6"/>
  <c r="AM44" i="6"/>
  <c r="AP43" i="6"/>
  <c r="I44" i="5"/>
  <c r="L43" i="5"/>
  <c r="AL43" i="5"/>
  <c r="AN43" i="5"/>
  <c r="AO43" i="5"/>
  <c r="Z43" i="5"/>
  <c r="W43" i="5"/>
  <c r="Y43" i="5"/>
  <c r="H45" i="11" l="1"/>
  <c r="V45" i="11"/>
  <c r="AK45" i="11"/>
  <c r="I44" i="9"/>
  <c r="L43" i="9"/>
  <c r="AA45" i="9"/>
  <c r="X46" i="9"/>
  <c r="AO45" i="9"/>
  <c r="AL45" i="9"/>
  <c r="AN45" i="9"/>
  <c r="AM44" i="8"/>
  <c r="AP43" i="8"/>
  <c r="H45" i="8"/>
  <c r="K45" i="8"/>
  <c r="J45" i="8"/>
  <c r="Z45" i="8"/>
  <c r="W45" i="8"/>
  <c r="Y45" i="8"/>
  <c r="Z44" i="7"/>
  <c r="W44" i="7"/>
  <c r="Y44" i="7"/>
  <c r="K44" i="7"/>
  <c r="H44" i="7"/>
  <c r="J44" i="7"/>
  <c r="AO44" i="7"/>
  <c r="AN44" i="7"/>
  <c r="AL44" i="7"/>
  <c r="W44" i="6"/>
  <c r="Z44" i="6"/>
  <c r="Y44" i="6"/>
  <c r="AL44" i="6"/>
  <c r="AN44" i="6"/>
  <c r="AO44" i="6"/>
  <c r="K43" i="6"/>
  <c r="H43" i="6"/>
  <c r="J43" i="6"/>
  <c r="AA43" i="5"/>
  <c r="X44" i="5"/>
  <c r="AM44" i="5"/>
  <c r="AP43" i="5"/>
  <c r="K44" i="5"/>
  <c r="H44" i="5"/>
  <c r="J44" i="5"/>
  <c r="X45" i="11" l="1"/>
  <c r="W45" i="11"/>
  <c r="Y45" i="11" s="1"/>
  <c r="AM45" i="11"/>
  <c r="AL45" i="11"/>
  <c r="AN45" i="11" s="1"/>
  <c r="J45" i="11"/>
  <c r="I45" i="11"/>
  <c r="K45" i="11" s="1"/>
  <c r="W46" i="9"/>
  <c r="Y46" i="9"/>
  <c r="Z46" i="9"/>
  <c r="AP45" i="9"/>
  <c r="AM46" i="9"/>
  <c r="K44" i="9"/>
  <c r="H44" i="9"/>
  <c r="J44" i="9"/>
  <c r="AA45" i="8"/>
  <c r="X46" i="8"/>
  <c r="I46" i="8"/>
  <c r="L45" i="8"/>
  <c r="AL44" i="8"/>
  <c r="AO44" i="8"/>
  <c r="AN44" i="8"/>
  <c r="AM45" i="7"/>
  <c r="AP44" i="7"/>
  <c r="X45" i="7"/>
  <c r="AA44" i="7"/>
  <c r="I45" i="7"/>
  <c r="L44" i="7"/>
  <c r="X45" i="6"/>
  <c r="AA44" i="6"/>
  <c r="I44" i="6"/>
  <c r="L43" i="6"/>
  <c r="AM45" i="6"/>
  <c r="AP44" i="6"/>
  <c r="I45" i="5"/>
  <c r="L44" i="5"/>
  <c r="AO44" i="5"/>
  <c r="AL44" i="5"/>
  <c r="AN44" i="5"/>
  <c r="W44" i="5"/>
  <c r="Z44" i="5"/>
  <c r="Y44" i="5"/>
  <c r="AK46" i="11" l="1"/>
  <c r="H46" i="11"/>
  <c r="V46" i="11"/>
  <c r="I45" i="9"/>
  <c r="L44" i="9"/>
  <c r="X47" i="9"/>
  <c r="AA46" i="9"/>
  <c r="AO46" i="9"/>
  <c r="AL46" i="9"/>
  <c r="AN46" i="9"/>
  <c r="H46" i="8"/>
  <c r="J46" i="8"/>
  <c r="K46" i="8"/>
  <c r="W46" i="8"/>
  <c r="Z46" i="8"/>
  <c r="Y46" i="8"/>
  <c r="AM45" i="8"/>
  <c r="AP44" i="8"/>
  <c r="Z45" i="7"/>
  <c r="W45" i="7"/>
  <c r="Y45" i="7"/>
  <c r="H45" i="7"/>
  <c r="K45" i="7"/>
  <c r="J45" i="7"/>
  <c r="AL45" i="7"/>
  <c r="AO45" i="7"/>
  <c r="AN45" i="7"/>
  <c r="H44" i="6"/>
  <c r="K44" i="6"/>
  <c r="J44" i="6"/>
  <c r="AL45" i="6"/>
  <c r="AN45" i="6"/>
  <c r="AO45" i="6"/>
  <c r="W45" i="6"/>
  <c r="Z45" i="6"/>
  <c r="Y45" i="6"/>
  <c r="X45" i="5"/>
  <c r="AA44" i="5"/>
  <c r="AP44" i="5"/>
  <c r="AM45" i="5"/>
  <c r="H45" i="5"/>
  <c r="J45" i="5"/>
  <c r="K45" i="5"/>
  <c r="J46" i="11" l="1"/>
  <c r="I46" i="11"/>
  <c r="K46" i="11" s="1"/>
  <c r="X46" i="11"/>
  <c r="W46" i="11"/>
  <c r="Y46" i="11" s="1"/>
  <c r="AM46" i="11"/>
  <c r="AL46" i="11"/>
  <c r="AN46" i="11" s="1"/>
  <c r="AM47" i="9"/>
  <c r="AP46" i="9"/>
  <c r="W47" i="9"/>
  <c r="Z47" i="9"/>
  <c r="Y47" i="9"/>
  <c r="H45" i="9"/>
  <c r="K45" i="9"/>
  <c r="J45" i="9"/>
  <c r="AO45" i="8"/>
  <c r="AL45" i="8"/>
  <c r="AN45" i="8"/>
  <c r="X47" i="8"/>
  <c r="AA46" i="8"/>
  <c r="I47" i="8"/>
  <c r="L46" i="8"/>
  <c r="X46" i="7"/>
  <c r="AA45" i="7"/>
  <c r="I46" i="7"/>
  <c r="L45" i="7"/>
  <c r="AM46" i="7"/>
  <c r="AP45" i="7"/>
  <c r="I45" i="6"/>
  <c r="L44" i="6"/>
  <c r="X46" i="6"/>
  <c r="AA45" i="6"/>
  <c r="AP45" i="6"/>
  <c r="AM46" i="6"/>
  <c r="I46" i="5"/>
  <c r="L45" i="5"/>
  <c r="AL45" i="5"/>
  <c r="AO45" i="5"/>
  <c r="AN45" i="5"/>
  <c r="Z45" i="5"/>
  <c r="W45" i="5"/>
  <c r="Y45" i="5"/>
  <c r="V47" i="11" l="1"/>
  <c r="AK47" i="11"/>
  <c r="H47" i="11"/>
  <c r="I46" i="9"/>
  <c r="L45" i="9"/>
  <c r="X48" i="9"/>
  <c r="AA47" i="9"/>
  <c r="AL47" i="9"/>
  <c r="AO47" i="9"/>
  <c r="AN47" i="9"/>
  <c r="W47" i="8"/>
  <c r="Z47" i="8"/>
  <c r="Y47" i="8"/>
  <c r="H47" i="8"/>
  <c r="K47" i="8"/>
  <c r="J47" i="8"/>
  <c r="AP45" i="8"/>
  <c r="AM46" i="8"/>
  <c r="H46" i="7"/>
  <c r="K46" i="7"/>
  <c r="J46" i="7"/>
  <c r="AO46" i="7"/>
  <c r="AN46" i="7"/>
  <c r="AL46" i="7"/>
  <c r="W46" i="7"/>
  <c r="Y46" i="7"/>
  <c r="Z46" i="7"/>
  <c r="AO46" i="6"/>
  <c r="AL46" i="6"/>
  <c r="AN46" i="6"/>
  <c r="Z46" i="6"/>
  <c r="W46" i="6"/>
  <c r="Y46" i="6"/>
  <c r="K45" i="6"/>
  <c r="H45" i="6"/>
  <c r="J45" i="6"/>
  <c r="AA45" i="5"/>
  <c r="X46" i="5"/>
  <c r="AM46" i="5"/>
  <c r="AP45" i="5"/>
  <c r="K46" i="5"/>
  <c r="H46" i="5"/>
  <c r="J46" i="5"/>
  <c r="AM47" i="11" l="1"/>
  <c r="AL47" i="11"/>
  <c r="AN47" i="11" s="1"/>
  <c r="J47" i="11"/>
  <c r="I47" i="11"/>
  <c r="K47" i="11" s="1"/>
  <c r="X47" i="11"/>
  <c r="W47" i="11"/>
  <c r="Y47" i="11" s="1"/>
  <c r="W48" i="9"/>
  <c r="Z48" i="9"/>
  <c r="Y48" i="9"/>
  <c r="AM48" i="9"/>
  <c r="AP47" i="9"/>
  <c r="K46" i="9"/>
  <c r="H46" i="9"/>
  <c r="J46" i="9"/>
  <c r="AO46" i="8"/>
  <c r="AL46" i="8"/>
  <c r="AN46" i="8"/>
  <c r="X48" i="8"/>
  <c r="AA47" i="8"/>
  <c r="L47" i="8"/>
  <c r="I48" i="8"/>
  <c r="X47" i="7"/>
  <c r="AA46" i="7"/>
  <c r="L46" i="7"/>
  <c r="I47" i="7"/>
  <c r="AM47" i="7"/>
  <c r="AP46" i="7"/>
  <c r="AP46" i="6"/>
  <c r="AM47" i="6"/>
  <c r="X47" i="6"/>
  <c r="AA46" i="6"/>
  <c r="I46" i="6"/>
  <c r="L45" i="6"/>
  <c r="AO46" i="5"/>
  <c r="AL46" i="5"/>
  <c r="AN46" i="5"/>
  <c r="W46" i="5"/>
  <c r="Y46" i="5"/>
  <c r="Z46" i="5"/>
  <c r="L46" i="5"/>
  <c r="I47" i="5"/>
  <c r="H48" i="11" l="1"/>
  <c r="V48" i="11"/>
  <c r="AK48" i="11"/>
  <c r="AO48" i="9"/>
  <c r="AL48" i="9"/>
  <c r="AN48" i="9"/>
  <c r="L46" i="9"/>
  <c r="I47" i="9"/>
  <c r="X49" i="9"/>
  <c r="AA48" i="9"/>
  <c r="AM47" i="8"/>
  <c r="AP46" i="8"/>
  <c r="Z48" i="8"/>
  <c r="W48" i="8"/>
  <c r="Y48" i="8"/>
  <c r="K48" i="8"/>
  <c r="H48" i="8"/>
  <c r="J48" i="8"/>
  <c r="H47" i="7"/>
  <c r="K47" i="7"/>
  <c r="J47" i="7"/>
  <c r="AL47" i="7"/>
  <c r="AO47" i="7"/>
  <c r="AN47" i="7"/>
  <c r="W47" i="7"/>
  <c r="Z47" i="7"/>
  <c r="Y47" i="7"/>
  <c r="AL47" i="6"/>
  <c r="AO47" i="6"/>
  <c r="AN47" i="6"/>
  <c r="W47" i="6"/>
  <c r="Y47" i="6"/>
  <c r="Z47" i="6"/>
  <c r="H46" i="6"/>
  <c r="K46" i="6"/>
  <c r="J46" i="6"/>
  <c r="H47" i="5"/>
  <c r="K47" i="5"/>
  <c r="J47" i="5"/>
  <c r="AM47" i="5"/>
  <c r="AP46" i="5"/>
  <c r="X47" i="5"/>
  <c r="AA46" i="5"/>
  <c r="X48" i="11" l="1"/>
  <c r="W48" i="11"/>
  <c r="Y48" i="11" s="1"/>
  <c r="AM48" i="11"/>
  <c r="AL48" i="11"/>
  <c r="AN48" i="11" s="1"/>
  <c r="J48" i="11"/>
  <c r="I48" i="11"/>
  <c r="K48" i="11" s="1"/>
  <c r="AM49" i="9"/>
  <c r="AP48" i="9"/>
  <c r="Z49" i="9"/>
  <c r="W49" i="9"/>
  <c r="Y49" i="9"/>
  <c r="H47" i="9"/>
  <c r="K47" i="9"/>
  <c r="J47" i="9"/>
  <c r="I49" i="8"/>
  <c r="L48" i="8"/>
  <c r="AA48" i="8"/>
  <c r="X49" i="8"/>
  <c r="AL47" i="8"/>
  <c r="AO47" i="8"/>
  <c r="AN47" i="8"/>
  <c r="I48" i="7"/>
  <c r="L47" i="7"/>
  <c r="AM48" i="7"/>
  <c r="AP47" i="7"/>
  <c r="AA47" i="7"/>
  <c r="X48" i="7"/>
  <c r="AM48" i="6"/>
  <c r="AP47" i="6"/>
  <c r="I47" i="6"/>
  <c r="L46" i="6"/>
  <c r="X48" i="6"/>
  <c r="AA47" i="6"/>
  <c r="AL47" i="5"/>
  <c r="AN47" i="5"/>
  <c r="AO47" i="5"/>
  <c r="I48" i="5"/>
  <c r="L47" i="5"/>
  <c r="Z47" i="5"/>
  <c r="W47" i="5"/>
  <c r="Y47" i="5"/>
  <c r="AK49" i="11" l="1"/>
  <c r="H49" i="11"/>
  <c r="V49" i="11"/>
  <c r="I48" i="9"/>
  <c r="L47" i="9"/>
  <c r="X50" i="9"/>
  <c r="AA49" i="9"/>
  <c r="AO49" i="9"/>
  <c r="AL49" i="9"/>
  <c r="AN49" i="9"/>
  <c r="H49" i="8"/>
  <c r="K49" i="8"/>
  <c r="J49" i="8"/>
  <c r="Z49" i="8"/>
  <c r="W49" i="8"/>
  <c r="Y49" i="8"/>
  <c r="AM48" i="8"/>
  <c r="AP47" i="8"/>
  <c r="AO48" i="7"/>
  <c r="AL48" i="7"/>
  <c r="AN48" i="7"/>
  <c r="Z48" i="7"/>
  <c r="W48" i="7"/>
  <c r="Y48" i="7"/>
  <c r="K48" i="7"/>
  <c r="H48" i="7"/>
  <c r="J48" i="7"/>
  <c r="K47" i="6"/>
  <c r="H47" i="6"/>
  <c r="J47" i="6"/>
  <c r="W48" i="6"/>
  <c r="Z48" i="6"/>
  <c r="Y48" i="6"/>
  <c r="AL48" i="6"/>
  <c r="AO48" i="6"/>
  <c r="AN48" i="6"/>
  <c r="AA47" i="5"/>
  <c r="X48" i="5"/>
  <c r="AM48" i="5"/>
  <c r="AP47" i="5"/>
  <c r="K48" i="5"/>
  <c r="H48" i="5"/>
  <c r="J48" i="5"/>
  <c r="J49" i="11" l="1"/>
  <c r="I49" i="11"/>
  <c r="K49" i="11" s="1"/>
  <c r="X49" i="11"/>
  <c r="W49" i="11"/>
  <c r="Y49" i="11" s="1"/>
  <c r="AM49" i="11"/>
  <c r="AL49" i="11"/>
  <c r="AN49" i="11" s="1"/>
  <c r="W50" i="9"/>
  <c r="Z50" i="9"/>
  <c r="Y50" i="9"/>
  <c r="AP49" i="9"/>
  <c r="AM50" i="9"/>
  <c r="K48" i="9"/>
  <c r="H48" i="9"/>
  <c r="J48" i="9"/>
  <c r="I50" i="8"/>
  <c r="L49" i="8"/>
  <c r="X50" i="8"/>
  <c r="AA49" i="8"/>
  <c r="AL48" i="8"/>
  <c r="AO48" i="8"/>
  <c r="AN48" i="8"/>
  <c r="AP48" i="7"/>
  <c r="AM49" i="7"/>
  <c r="X49" i="7"/>
  <c r="AA48" i="7"/>
  <c r="L48" i="7"/>
  <c r="I49" i="7"/>
  <c r="L47" i="6"/>
  <c r="I48" i="6"/>
  <c r="AA48" i="6"/>
  <c r="X49" i="6"/>
  <c r="AM49" i="6"/>
  <c r="AP48" i="6"/>
  <c r="L48" i="5"/>
  <c r="I49" i="5"/>
  <c r="AO48" i="5"/>
  <c r="AL48" i="5"/>
  <c r="AN48" i="5"/>
  <c r="W48" i="5"/>
  <c r="Z48" i="5"/>
  <c r="Y48" i="5"/>
  <c r="V50" i="11" l="1"/>
  <c r="AK50" i="11"/>
  <c r="H50" i="11"/>
  <c r="X51" i="9"/>
  <c r="AA50" i="9"/>
  <c r="L48" i="9"/>
  <c r="I49" i="9"/>
  <c r="AO50" i="9"/>
  <c r="AL50" i="9"/>
  <c r="AN50" i="9"/>
  <c r="W50" i="8"/>
  <c r="Z50" i="8"/>
  <c r="Y50" i="8"/>
  <c r="AM49" i="8"/>
  <c r="AP48" i="8"/>
  <c r="H50" i="8"/>
  <c r="K50" i="8"/>
  <c r="J50" i="8"/>
  <c r="Z49" i="7"/>
  <c r="W49" i="7"/>
  <c r="Y49" i="7"/>
  <c r="H49" i="7"/>
  <c r="K49" i="7"/>
  <c r="J49" i="7"/>
  <c r="AO49" i="7"/>
  <c r="AL49" i="7"/>
  <c r="AN49" i="7"/>
  <c r="K48" i="6"/>
  <c r="H48" i="6"/>
  <c r="J48" i="6"/>
  <c r="Z49" i="6"/>
  <c r="W49" i="6"/>
  <c r="Y49" i="6"/>
  <c r="AO49" i="6"/>
  <c r="AL49" i="6"/>
  <c r="AN49" i="6"/>
  <c r="X49" i="5"/>
  <c r="AA48" i="5"/>
  <c r="H49" i="5"/>
  <c r="J49" i="5"/>
  <c r="K49" i="5"/>
  <c r="AP48" i="5"/>
  <c r="AM49" i="5"/>
  <c r="AM50" i="11" l="1"/>
  <c r="AL50" i="11"/>
  <c r="AN50" i="11" s="1"/>
  <c r="J50" i="11"/>
  <c r="I50" i="11"/>
  <c r="K50" i="11" s="1"/>
  <c r="X50" i="11"/>
  <c r="W50" i="11"/>
  <c r="Y50" i="11" s="1"/>
  <c r="H49" i="9"/>
  <c r="K49" i="9"/>
  <c r="J49" i="9"/>
  <c r="AM51" i="9"/>
  <c r="AP50" i="9"/>
  <c r="W51" i="9"/>
  <c r="Y51" i="9"/>
  <c r="Z51" i="9"/>
  <c r="I51" i="8"/>
  <c r="L50" i="8"/>
  <c r="AL49" i="8"/>
  <c r="AO49" i="8"/>
  <c r="AN49" i="8"/>
  <c r="X51" i="8"/>
  <c r="AA50" i="8"/>
  <c r="X50" i="7"/>
  <c r="AA49" i="7"/>
  <c r="I50" i="7"/>
  <c r="L49" i="7"/>
  <c r="AM50" i="7"/>
  <c r="AP49" i="7"/>
  <c r="X50" i="6"/>
  <c r="AA49" i="6"/>
  <c r="I49" i="6"/>
  <c r="L48" i="6"/>
  <c r="AM50" i="6"/>
  <c r="AP49" i="6"/>
  <c r="I50" i="5"/>
  <c r="L49" i="5"/>
  <c r="AL49" i="5"/>
  <c r="AO49" i="5"/>
  <c r="AN49" i="5"/>
  <c r="Z49" i="5"/>
  <c r="W49" i="5"/>
  <c r="Y49" i="5"/>
  <c r="H51" i="11" l="1"/>
  <c r="V51" i="11"/>
  <c r="AK51" i="11"/>
  <c r="AL51" i="9"/>
  <c r="AO51" i="9"/>
  <c r="AN51" i="9"/>
  <c r="I50" i="9"/>
  <c r="L49" i="9"/>
  <c r="X52" i="9"/>
  <c r="AA51" i="9"/>
  <c r="W51" i="8"/>
  <c r="Z51" i="8"/>
  <c r="Y51" i="8"/>
  <c r="AP49" i="8"/>
  <c r="AM50" i="8"/>
  <c r="K51" i="8"/>
  <c r="H51" i="8"/>
  <c r="J51" i="8"/>
  <c r="K50" i="7"/>
  <c r="J50" i="7"/>
  <c r="H50" i="7"/>
  <c r="AO50" i="7"/>
  <c r="AL50" i="7"/>
  <c r="AN50" i="7"/>
  <c r="W50" i="7"/>
  <c r="Z50" i="7"/>
  <c r="Y50" i="7"/>
  <c r="H49" i="6"/>
  <c r="K49" i="6"/>
  <c r="J49" i="6"/>
  <c r="AO50" i="6"/>
  <c r="AL50" i="6"/>
  <c r="AN50" i="6"/>
  <c r="W50" i="6"/>
  <c r="Z50" i="6"/>
  <c r="Y50" i="6"/>
  <c r="X50" i="5"/>
  <c r="AA49" i="5"/>
  <c r="AM50" i="5"/>
  <c r="AP49" i="5"/>
  <c r="K50" i="5"/>
  <c r="H50" i="5"/>
  <c r="J50" i="5"/>
  <c r="X51" i="11" l="1"/>
  <c r="W51" i="11"/>
  <c r="Y51" i="11" s="1"/>
  <c r="AM51" i="11"/>
  <c r="AL51" i="11"/>
  <c r="AN51" i="11" s="1"/>
  <c r="J51" i="11"/>
  <c r="I51" i="11"/>
  <c r="K51" i="11" s="1"/>
  <c r="AM52" i="9"/>
  <c r="AP51" i="9"/>
  <c r="Z52" i="9"/>
  <c r="W52" i="9"/>
  <c r="Y52" i="9"/>
  <c r="H50" i="9"/>
  <c r="J50" i="9"/>
  <c r="K50" i="9"/>
  <c r="L51" i="8"/>
  <c r="I52" i="8"/>
  <c r="X52" i="8"/>
  <c r="AA51" i="8"/>
  <c r="AO50" i="8"/>
  <c r="AL50" i="8"/>
  <c r="AN50" i="8"/>
  <c r="AM51" i="7"/>
  <c r="AP50" i="7"/>
  <c r="I51" i="7"/>
  <c r="L50" i="7"/>
  <c r="X51" i="7"/>
  <c r="AA50" i="7"/>
  <c r="I50" i="6"/>
  <c r="L49" i="6"/>
  <c r="AP50" i="6"/>
  <c r="AM51" i="6"/>
  <c r="X51" i="6"/>
  <c r="AA50" i="6"/>
  <c r="AO50" i="5"/>
  <c r="AL50" i="5"/>
  <c r="AN50" i="5"/>
  <c r="L50" i="5"/>
  <c r="I51" i="5"/>
  <c r="W50" i="5"/>
  <c r="Y50" i="5"/>
  <c r="Z50" i="5"/>
  <c r="AK52" i="11" l="1"/>
  <c r="H52" i="11"/>
  <c r="V52" i="11"/>
  <c r="I51" i="9"/>
  <c r="L50" i="9"/>
  <c r="AA52" i="9"/>
  <c r="X53" i="9"/>
  <c r="AL52" i="9"/>
  <c r="AO52" i="9"/>
  <c r="AN52" i="9"/>
  <c r="AM51" i="8"/>
  <c r="AP50" i="8"/>
  <c r="W52" i="8"/>
  <c r="Z52" i="8"/>
  <c r="Y52" i="8"/>
  <c r="K52" i="8"/>
  <c r="H52" i="8"/>
  <c r="J52" i="8"/>
  <c r="H51" i="7"/>
  <c r="K51" i="7"/>
  <c r="J51" i="7"/>
  <c r="W51" i="7"/>
  <c r="Z51" i="7"/>
  <c r="Y51" i="7"/>
  <c r="AL51" i="7"/>
  <c r="AN51" i="7"/>
  <c r="AO51" i="7"/>
  <c r="AL51" i="6"/>
  <c r="AO51" i="6"/>
  <c r="AN51" i="6"/>
  <c r="W51" i="6"/>
  <c r="Y51" i="6"/>
  <c r="Z51" i="6"/>
  <c r="H50" i="6"/>
  <c r="K50" i="6"/>
  <c r="J50" i="6"/>
  <c r="X51" i="5"/>
  <c r="AA50" i="5"/>
  <c r="AP50" i="5"/>
  <c r="AM51" i="5"/>
  <c r="H51" i="5"/>
  <c r="K51" i="5"/>
  <c r="J51" i="5"/>
  <c r="J52" i="11" l="1"/>
  <c r="I52" i="11"/>
  <c r="K52" i="11" s="1"/>
  <c r="X52" i="11"/>
  <c r="W52" i="11"/>
  <c r="Y52" i="11" s="1"/>
  <c r="AM52" i="11"/>
  <c r="AL52" i="11"/>
  <c r="AN52" i="11" s="1"/>
  <c r="Z53" i="9"/>
  <c r="W53" i="9"/>
  <c r="Y53" i="9"/>
  <c r="AM53" i="9"/>
  <c r="AP52" i="9"/>
  <c r="K51" i="9"/>
  <c r="H51" i="9"/>
  <c r="J51" i="9"/>
  <c r="I53" i="8"/>
  <c r="L52" i="8"/>
  <c r="X53" i="8"/>
  <c r="AA52" i="8"/>
  <c r="AL51" i="8"/>
  <c r="AO51" i="8"/>
  <c r="AN51" i="8"/>
  <c r="AM52" i="7"/>
  <c r="AP51" i="7"/>
  <c r="I52" i="7"/>
  <c r="L51" i="7"/>
  <c r="AA51" i="7"/>
  <c r="X52" i="7"/>
  <c r="AM52" i="6"/>
  <c r="AP51" i="6"/>
  <c r="I51" i="6"/>
  <c r="L50" i="6"/>
  <c r="X52" i="6"/>
  <c r="AA51" i="6"/>
  <c r="I52" i="5"/>
  <c r="L51" i="5"/>
  <c r="AL51" i="5"/>
  <c r="AN51" i="5"/>
  <c r="AO51" i="5"/>
  <c r="Z51" i="5"/>
  <c r="W51" i="5"/>
  <c r="Y51" i="5"/>
  <c r="V53" i="11" l="1"/>
  <c r="AK53" i="11"/>
  <c r="H53" i="11"/>
  <c r="I52" i="9"/>
  <c r="L51" i="9"/>
  <c r="AO53" i="9"/>
  <c r="AL53" i="9"/>
  <c r="AN53" i="9"/>
  <c r="AA53" i="9"/>
  <c r="X54" i="9"/>
  <c r="Z53" i="8"/>
  <c r="W53" i="8"/>
  <c r="Y53" i="8"/>
  <c r="AM52" i="8"/>
  <c r="AP51" i="8"/>
  <c r="H53" i="8"/>
  <c r="K53" i="8"/>
  <c r="J53" i="8"/>
  <c r="K52" i="7"/>
  <c r="J52" i="7"/>
  <c r="H52" i="7"/>
  <c r="W52" i="7"/>
  <c r="Z52" i="7"/>
  <c r="Y52" i="7"/>
  <c r="AL52" i="7"/>
  <c r="AO52" i="7"/>
  <c r="AN52" i="7"/>
  <c r="K51" i="6"/>
  <c r="H51" i="6"/>
  <c r="J51" i="6"/>
  <c r="Z52" i="6"/>
  <c r="W52" i="6"/>
  <c r="Y52" i="6"/>
  <c r="AL52" i="6"/>
  <c r="AN52" i="6"/>
  <c r="AO52" i="6"/>
  <c r="AM52" i="5"/>
  <c r="AP51" i="5"/>
  <c r="AA51" i="5"/>
  <c r="X52" i="5"/>
  <c r="K52" i="5"/>
  <c r="H52" i="5"/>
  <c r="J52" i="5"/>
  <c r="AM53" i="11" l="1"/>
  <c r="AL53" i="11"/>
  <c r="AN53" i="11" s="1"/>
  <c r="J53" i="11"/>
  <c r="I53" i="11"/>
  <c r="K53" i="11" s="1"/>
  <c r="X53" i="11"/>
  <c r="W53" i="11"/>
  <c r="Y53" i="11" s="1"/>
  <c r="W54" i="9"/>
  <c r="Z54" i="9"/>
  <c r="Y54" i="9"/>
  <c r="AP53" i="9"/>
  <c r="AM54" i="9"/>
  <c r="K52" i="9"/>
  <c r="H52" i="9"/>
  <c r="J52" i="9"/>
  <c r="I54" i="8"/>
  <c r="L53" i="8"/>
  <c r="X54" i="8"/>
  <c r="AA53" i="8"/>
  <c r="AL52" i="8"/>
  <c r="AO52" i="8"/>
  <c r="AN52" i="8"/>
  <c r="X53" i="7"/>
  <c r="AA52" i="7"/>
  <c r="I53" i="7"/>
  <c r="L52" i="7"/>
  <c r="AP52" i="7"/>
  <c r="AM53" i="7"/>
  <c r="L51" i="6"/>
  <c r="I52" i="6"/>
  <c r="AM53" i="6"/>
  <c r="AP52" i="6"/>
  <c r="AA52" i="6"/>
  <c r="X53" i="6"/>
  <c r="I53" i="5"/>
  <c r="L52" i="5"/>
  <c r="W52" i="5"/>
  <c r="Z52" i="5"/>
  <c r="Y52" i="5"/>
  <c r="AO52" i="5"/>
  <c r="AL52" i="5"/>
  <c r="AN52" i="5"/>
  <c r="H54" i="11" l="1"/>
  <c r="V54" i="11"/>
  <c r="AK54" i="11"/>
  <c r="I53" i="9"/>
  <c r="L52" i="9"/>
  <c r="X55" i="9"/>
  <c r="AA54" i="9"/>
  <c r="AO54" i="9"/>
  <c r="AL54" i="9"/>
  <c r="AN54" i="9"/>
  <c r="AP54" i="9" s="1"/>
  <c r="W54" i="8"/>
  <c r="Z54" i="8"/>
  <c r="Y54" i="8"/>
  <c r="AM53" i="8"/>
  <c r="AP52" i="8"/>
  <c r="H54" i="8"/>
  <c r="K54" i="8"/>
  <c r="J54" i="8"/>
  <c r="H53" i="7"/>
  <c r="K53" i="7"/>
  <c r="J53" i="7"/>
  <c r="AO53" i="7"/>
  <c r="AL53" i="7"/>
  <c r="AN53" i="7"/>
  <c r="Z53" i="7"/>
  <c r="W53" i="7"/>
  <c r="Y53" i="7"/>
  <c r="AL53" i="6"/>
  <c r="AO53" i="6"/>
  <c r="AN53" i="6"/>
  <c r="Z53" i="6"/>
  <c r="W53" i="6"/>
  <c r="Y53" i="6"/>
  <c r="K52" i="6"/>
  <c r="H52" i="6"/>
  <c r="J52" i="6"/>
  <c r="AP52" i="5"/>
  <c r="AM53" i="5"/>
  <c r="X53" i="5"/>
  <c r="AA52" i="5"/>
  <c r="H53" i="5"/>
  <c r="K53" i="5"/>
  <c r="J53" i="5"/>
  <c r="X54" i="11" l="1"/>
  <c r="W54" i="11"/>
  <c r="Y54" i="11" s="1"/>
  <c r="AM54" i="11"/>
  <c r="AL54" i="11"/>
  <c r="AN54" i="11" s="1"/>
  <c r="J54" i="11"/>
  <c r="I54" i="11"/>
  <c r="K54" i="11" s="1"/>
  <c r="AQ11" i="9"/>
  <c r="W55" i="9"/>
  <c r="Z55" i="9"/>
  <c r="Y55" i="9"/>
  <c r="AA55" i="9" s="1"/>
  <c r="H53" i="9"/>
  <c r="K53" i="9"/>
  <c r="J53" i="9"/>
  <c r="AO53" i="8"/>
  <c r="AL53" i="8"/>
  <c r="AN53" i="8"/>
  <c r="X55" i="8"/>
  <c r="AA54" i="8"/>
  <c r="I55" i="8"/>
  <c r="L54" i="8"/>
  <c r="I54" i="7"/>
  <c r="L53" i="7"/>
  <c r="AM54" i="7"/>
  <c r="AP53" i="7"/>
  <c r="AA53" i="7"/>
  <c r="X54" i="7"/>
  <c r="AP53" i="6"/>
  <c r="AM54" i="6"/>
  <c r="X54" i="6"/>
  <c r="AA53" i="6"/>
  <c r="L52" i="6"/>
  <c r="I53" i="6"/>
  <c r="I54" i="5"/>
  <c r="L53" i="5"/>
  <c r="Z53" i="5"/>
  <c r="W53" i="5"/>
  <c r="Y53" i="5"/>
  <c r="AN53" i="5"/>
  <c r="AL53" i="5"/>
  <c r="AO53" i="5"/>
  <c r="AO11" i="11" l="1"/>
  <c r="H55" i="11"/>
  <c r="V55" i="11"/>
  <c r="AB11" i="9"/>
  <c r="I54" i="9"/>
  <c r="L53" i="9"/>
  <c r="W55" i="8"/>
  <c r="Z55" i="8"/>
  <c r="Y55" i="8"/>
  <c r="AA55" i="8" s="1"/>
  <c r="AP53" i="8"/>
  <c r="AM54" i="8"/>
  <c r="H55" i="8"/>
  <c r="K55" i="8"/>
  <c r="J55" i="8"/>
  <c r="AO54" i="7"/>
  <c r="AL54" i="7"/>
  <c r="AN54" i="7"/>
  <c r="AP54" i="7" s="1"/>
  <c r="W54" i="7"/>
  <c r="Z54" i="7"/>
  <c r="Y54" i="7"/>
  <c r="K54" i="7"/>
  <c r="H54" i="7"/>
  <c r="J54" i="7"/>
  <c r="W54" i="6"/>
  <c r="Z54" i="6"/>
  <c r="Y54" i="6"/>
  <c r="H53" i="6"/>
  <c r="K53" i="6"/>
  <c r="J53" i="6"/>
  <c r="AO54" i="6"/>
  <c r="AL54" i="6"/>
  <c r="AN54" i="6"/>
  <c r="AP54" i="6" s="1"/>
  <c r="AM54" i="5"/>
  <c r="AP53" i="5"/>
  <c r="AA53" i="5"/>
  <c r="X54" i="5"/>
  <c r="K54" i="5"/>
  <c r="H54" i="5"/>
  <c r="J54" i="5"/>
  <c r="X55" i="11" l="1"/>
  <c r="W55" i="11"/>
  <c r="Y55" i="11" s="1"/>
  <c r="J55" i="11"/>
  <c r="I55" i="11"/>
  <c r="K55" i="11" s="1"/>
  <c r="H54" i="9"/>
  <c r="J54" i="9"/>
  <c r="K54" i="9"/>
  <c r="I56" i="8"/>
  <c r="L55" i="8"/>
  <c r="M11" i="8" s="1"/>
  <c r="AB11" i="8"/>
  <c r="AO54" i="8"/>
  <c r="AL54" i="8"/>
  <c r="AN54" i="8"/>
  <c r="AP54" i="8" s="1"/>
  <c r="X55" i="7"/>
  <c r="AA54" i="7"/>
  <c r="L54" i="7"/>
  <c r="I55" i="7"/>
  <c r="AQ11" i="7"/>
  <c r="AQ11" i="6"/>
  <c r="X55" i="6"/>
  <c r="AA54" i="6"/>
  <c r="I54" i="6"/>
  <c r="L53" i="6"/>
  <c r="W54" i="5"/>
  <c r="Z54" i="5"/>
  <c r="Y54" i="5"/>
  <c r="L54" i="5"/>
  <c r="I55" i="5"/>
  <c r="AO54" i="5"/>
  <c r="AL54" i="5"/>
  <c r="AN54" i="5"/>
  <c r="AP54" i="5" s="1"/>
  <c r="L11" i="11" l="1"/>
  <c r="H56" i="11"/>
  <c r="Z11" i="11"/>
  <c r="I55" i="9"/>
  <c r="L54" i="9"/>
  <c r="AQ11" i="8"/>
  <c r="H1" i="8" s="1"/>
  <c r="H56" i="8"/>
  <c r="K56" i="8"/>
  <c r="J56" i="8"/>
  <c r="L56" i="8" s="1"/>
  <c r="K55" i="7"/>
  <c r="H55" i="7"/>
  <c r="J55" i="7"/>
  <c r="Z55" i="7"/>
  <c r="AB11" i="7" s="1"/>
  <c r="Y55" i="7"/>
  <c r="AA55" i="7" s="1"/>
  <c r="W55" i="7"/>
  <c r="H54" i="6"/>
  <c r="K54" i="6"/>
  <c r="J54" i="6"/>
  <c r="W55" i="6"/>
  <c r="Z55" i="6"/>
  <c r="Y55" i="6"/>
  <c r="AA55" i="6" s="1"/>
  <c r="AQ11" i="5"/>
  <c r="X55" i="5"/>
  <c r="AA54" i="5"/>
  <c r="J55" i="5"/>
  <c r="H55" i="5"/>
  <c r="K55" i="5"/>
  <c r="H1" i="11" l="1"/>
  <c r="J56" i="11"/>
  <c r="I56" i="11"/>
  <c r="K56" i="11" s="1"/>
  <c r="H55" i="9"/>
  <c r="K55" i="9"/>
  <c r="J55" i="9"/>
  <c r="I56" i="7"/>
  <c r="L55" i="7"/>
  <c r="M11" i="7" s="1"/>
  <c r="H1" i="7" s="1"/>
  <c r="I55" i="6"/>
  <c r="L54" i="6"/>
  <c r="AB11" i="6"/>
  <c r="L55" i="5"/>
  <c r="M11" i="5" s="1"/>
  <c r="I56" i="5"/>
  <c r="Z55" i="5"/>
  <c r="W55" i="5"/>
  <c r="Y55" i="5"/>
  <c r="AA55" i="5" s="1"/>
  <c r="I56" i="9" l="1"/>
  <c r="L55" i="9"/>
  <c r="M11" i="9" s="1"/>
  <c r="H56" i="7"/>
  <c r="K56" i="7"/>
  <c r="J56" i="7"/>
  <c r="L56" i="7" s="1"/>
  <c r="K55" i="6"/>
  <c r="H55" i="6"/>
  <c r="J55" i="6"/>
  <c r="AB11" i="5"/>
  <c r="H1" i="5" s="1"/>
  <c r="H56" i="5"/>
  <c r="K56" i="5"/>
  <c r="J56" i="5"/>
  <c r="L56" i="5" s="1"/>
  <c r="H1" i="9" l="1"/>
  <c r="H56" i="9"/>
  <c r="K56" i="9"/>
  <c r="J56" i="9"/>
  <c r="L56" i="9" s="1"/>
  <c r="I56" i="6"/>
  <c r="L55" i="6"/>
  <c r="M11" i="6" s="1"/>
  <c r="H1" i="6" s="1"/>
  <c r="H56" i="6" l="1"/>
  <c r="K56" i="6"/>
  <c r="J56" i="6"/>
  <c r="L56" i="6" s="1"/>
  <c r="AG54" i="3" l="1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E56" i="4"/>
  <c r="F56" i="4" s="1"/>
  <c r="C56" i="4"/>
  <c r="U55" i="4"/>
  <c r="V55" i="4" s="1"/>
  <c r="T55" i="4"/>
  <c r="R55" i="4"/>
  <c r="E55" i="4"/>
  <c r="F55" i="4" s="1"/>
  <c r="C55" i="4"/>
  <c r="AI54" i="4"/>
  <c r="AJ54" i="4" s="1"/>
  <c r="AK54" i="4" s="1"/>
  <c r="AG54" i="4"/>
  <c r="T54" i="4"/>
  <c r="U54" i="4" s="1"/>
  <c r="R54" i="4"/>
  <c r="F54" i="4"/>
  <c r="E54" i="4"/>
  <c r="C54" i="4"/>
  <c r="AI53" i="4"/>
  <c r="AJ53" i="4" s="1"/>
  <c r="AK53" i="4" s="1"/>
  <c r="AG53" i="4"/>
  <c r="T53" i="4"/>
  <c r="U53" i="4" s="1"/>
  <c r="R53" i="4"/>
  <c r="E53" i="4"/>
  <c r="F53" i="4" s="1"/>
  <c r="C53" i="4"/>
  <c r="AI52" i="4"/>
  <c r="AJ52" i="4" s="1"/>
  <c r="AK52" i="4" s="1"/>
  <c r="AG52" i="4"/>
  <c r="T52" i="4"/>
  <c r="U52" i="4" s="1"/>
  <c r="R52" i="4"/>
  <c r="E52" i="4"/>
  <c r="F52" i="4" s="1"/>
  <c r="C52" i="4"/>
  <c r="AJ51" i="4"/>
  <c r="AI51" i="4"/>
  <c r="AG51" i="4"/>
  <c r="T51" i="4"/>
  <c r="U51" i="4" s="1"/>
  <c r="V50" i="4" s="1"/>
  <c r="R51" i="4"/>
  <c r="G51" i="4"/>
  <c r="E51" i="4"/>
  <c r="F51" i="4" s="1"/>
  <c r="C51" i="4"/>
  <c r="AI50" i="4"/>
  <c r="AJ50" i="4" s="1"/>
  <c r="AG50" i="4"/>
  <c r="T50" i="4"/>
  <c r="U50" i="4" s="1"/>
  <c r="R50" i="4"/>
  <c r="F50" i="4"/>
  <c r="G50" i="4" s="1"/>
  <c r="E50" i="4"/>
  <c r="C50" i="4"/>
  <c r="AI49" i="4"/>
  <c r="AJ49" i="4" s="1"/>
  <c r="AK49" i="4" s="1"/>
  <c r="AG49" i="4"/>
  <c r="T49" i="4"/>
  <c r="U49" i="4" s="1"/>
  <c r="R49" i="4"/>
  <c r="F49" i="4"/>
  <c r="E49" i="4"/>
  <c r="C49" i="4"/>
  <c r="AI48" i="4"/>
  <c r="AJ48" i="4" s="1"/>
  <c r="AG48" i="4"/>
  <c r="V48" i="4"/>
  <c r="T48" i="4"/>
  <c r="U48" i="4" s="1"/>
  <c r="R48" i="4"/>
  <c r="E48" i="4"/>
  <c r="F48" i="4" s="1"/>
  <c r="C48" i="4"/>
  <c r="AI47" i="4"/>
  <c r="AJ47" i="4" s="1"/>
  <c r="AK46" i="4" s="1"/>
  <c r="AG47" i="4"/>
  <c r="T47" i="4"/>
  <c r="U47" i="4" s="1"/>
  <c r="V47" i="4" s="1"/>
  <c r="R47" i="4"/>
  <c r="E47" i="4"/>
  <c r="F47" i="4" s="1"/>
  <c r="C47" i="4"/>
  <c r="AI46" i="4"/>
  <c r="AJ46" i="4" s="1"/>
  <c r="AG46" i="4"/>
  <c r="U46" i="4"/>
  <c r="T46" i="4"/>
  <c r="R46" i="4"/>
  <c r="E46" i="4"/>
  <c r="F46" i="4" s="1"/>
  <c r="C46" i="4"/>
  <c r="AK45" i="4"/>
  <c r="AI45" i="4"/>
  <c r="AJ45" i="4" s="1"/>
  <c r="AG45" i="4"/>
  <c r="T45" i="4"/>
  <c r="U45" i="4" s="1"/>
  <c r="R45" i="4"/>
  <c r="E45" i="4"/>
  <c r="F45" i="4" s="1"/>
  <c r="C45" i="4"/>
  <c r="AJ44" i="4"/>
  <c r="AK44" i="4" s="1"/>
  <c r="AI44" i="4"/>
  <c r="AG44" i="4"/>
  <c r="T44" i="4"/>
  <c r="U44" i="4" s="1"/>
  <c r="R44" i="4"/>
  <c r="E44" i="4"/>
  <c r="F44" i="4" s="1"/>
  <c r="C44" i="4"/>
  <c r="AI43" i="4"/>
  <c r="AJ43" i="4" s="1"/>
  <c r="AG43" i="4"/>
  <c r="U43" i="4"/>
  <c r="T43" i="4"/>
  <c r="R43" i="4"/>
  <c r="E43" i="4"/>
  <c r="F43" i="4" s="1"/>
  <c r="G43" i="4" s="1"/>
  <c r="C43" i="4"/>
  <c r="AI42" i="4"/>
  <c r="AJ42" i="4" s="1"/>
  <c r="AG42" i="4"/>
  <c r="T42" i="4"/>
  <c r="U42" i="4" s="1"/>
  <c r="R42" i="4"/>
  <c r="E42" i="4"/>
  <c r="F42" i="4" s="1"/>
  <c r="G42" i="4" s="1"/>
  <c r="C42" i="4"/>
  <c r="AI41" i="4"/>
  <c r="AJ41" i="4" s="1"/>
  <c r="AG41" i="4"/>
  <c r="T41" i="4"/>
  <c r="U41" i="4" s="1"/>
  <c r="R41" i="4"/>
  <c r="F41" i="4"/>
  <c r="E41" i="4"/>
  <c r="C41" i="4"/>
  <c r="AI40" i="4"/>
  <c r="AJ40" i="4" s="1"/>
  <c r="AK39" i="4" s="1"/>
  <c r="AG40" i="4"/>
  <c r="V40" i="4"/>
  <c r="T40" i="4"/>
  <c r="U40" i="4" s="1"/>
  <c r="R40" i="4"/>
  <c r="E40" i="4"/>
  <c r="F40" i="4" s="1"/>
  <c r="C40" i="4"/>
  <c r="AI39" i="4"/>
  <c r="AJ39" i="4" s="1"/>
  <c r="AG39" i="4"/>
  <c r="T39" i="4"/>
  <c r="U39" i="4" s="1"/>
  <c r="V39" i="4" s="1"/>
  <c r="R39" i="4"/>
  <c r="E39" i="4"/>
  <c r="F39" i="4" s="1"/>
  <c r="C39" i="4"/>
  <c r="AI38" i="4"/>
  <c r="AJ38" i="4" s="1"/>
  <c r="AG38" i="4"/>
  <c r="T38" i="4"/>
  <c r="U38" i="4" s="1"/>
  <c r="V38" i="4" s="1"/>
  <c r="R38" i="4"/>
  <c r="E38" i="4"/>
  <c r="F38" i="4" s="1"/>
  <c r="G37" i="4" s="1"/>
  <c r="C38" i="4"/>
  <c r="AI37" i="4"/>
  <c r="AJ37" i="4" s="1"/>
  <c r="AK36" i="4" s="1"/>
  <c r="AG37" i="4"/>
  <c r="U37" i="4"/>
  <c r="T37" i="4"/>
  <c r="R37" i="4"/>
  <c r="F37" i="4"/>
  <c r="E37" i="4"/>
  <c r="C37" i="4"/>
  <c r="AI36" i="4"/>
  <c r="AJ36" i="4" s="1"/>
  <c r="AG36" i="4"/>
  <c r="T36" i="4"/>
  <c r="U36" i="4" s="1"/>
  <c r="R36" i="4"/>
  <c r="E36" i="4"/>
  <c r="F36" i="4" s="1"/>
  <c r="C36" i="4"/>
  <c r="AI35" i="4"/>
  <c r="AJ35" i="4" s="1"/>
  <c r="AK35" i="4" s="1"/>
  <c r="AG35" i="4"/>
  <c r="T35" i="4"/>
  <c r="U35" i="4" s="1"/>
  <c r="R35" i="4"/>
  <c r="F35" i="4"/>
  <c r="G34" i="4" s="1"/>
  <c r="E35" i="4"/>
  <c r="C35" i="4"/>
  <c r="AI34" i="4"/>
  <c r="AJ34" i="4" s="1"/>
  <c r="AG34" i="4"/>
  <c r="U34" i="4"/>
  <c r="V33" i="4" s="1"/>
  <c r="T34" i="4"/>
  <c r="R34" i="4"/>
  <c r="E34" i="4"/>
  <c r="F34" i="4" s="1"/>
  <c r="C34" i="4"/>
  <c r="AI33" i="4"/>
  <c r="AJ33" i="4" s="1"/>
  <c r="AG33" i="4"/>
  <c r="U33" i="4"/>
  <c r="T33" i="4"/>
  <c r="R33" i="4"/>
  <c r="F33" i="4"/>
  <c r="G33" i="4" s="1"/>
  <c r="E33" i="4"/>
  <c r="C33" i="4"/>
  <c r="AI32" i="4"/>
  <c r="AJ32" i="4" s="1"/>
  <c r="AG32" i="4"/>
  <c r="T32" i="4"/>
  <c r="U32" i="4" s="1"/>
  <c r="R32" i="4"/>
  <c r="E32" i="4"/>
  <c r="F32" i="4" s="1"/>
  <c r="C32" i="4"/>
  <c r="AI31" i="4"/>
  <c r="AJ31" i="4" s="1"/>
  <c r="AK31" i="4" s="1"/>
  <c r="AG31" i="4"/>
  <c r="T31" i="4"/>
  <c r="U31" i="4" s="1"/>
  <c r="R31" i="4"/>
  <c r="E31" i="4"/>
  <c r="F31" i="4" s="1"/>
  <c r="C31" i="4"/>
  <c r="AJ30" i="4"/>
  <c r="AI30" i="4"/>
  <c r="AG30" i="4"/>
  <c r="T30" i="4"/>
  <c r="U30" i="4" s="1"/>
  <c r="V30" i="4" s="1"/>
  <c r="R30" i="4"/>
  <c r="E30" i="4"/>
  <c r="F30" i="4" s="1"/>
  <c r="C30" i="4"/>
  <c r="AJ29" i="4"/>
  <c r="AK28" i="4" s="1"/>
  <c r="AI29" i="4"/>
  <c r="AG29" i="4"/>
  <c r="T29" i="4"/>
  <c r="U29" i="4" s="1"/>
  <c r="R29" i="4"/>
  <c r="F29" i="4"/>
  <c r="G29" i="4" s="1"/>
  <c r="E29" i="4"/>
  <c r="C29" i="4"/>
  <c r="AI28" i="4"/>
  <c r="AJ28" i="4" s="1"/>
  <c r="AG28" i="4"/>
  <c r="T28" i="4"/>
  <c r="U28" i="4" s="1"/>
  <c r="R28" i="4"/>
  <c r="E28" i="4"/>
  <c r="F28" i="4" s="1"/>
  <c r="G28" i="4" s="1"/>
  <c r="C28" i="4"/>
  <c r="AI27" i="4"/>
  <c r="AJ27" i="4" s="1"/>
  <c r="AG27" i="4"/>
  <c r="T27" i="4"/>
  <c r="U27" i="4" s="1"/>
  <c r="R27" i="4"/>
  <c r="E27" i="4"/>
  <c r="F27" i="4" s="1"/>
  <c r="C27" i="4"/>
  <c r="AI26" i="4"/>
  <c r="AJ26" i="4" s="1"/>
  <c r="AG26" i="4"/>
  <c r="T26" i="4"/>
  <c r="U26" i="4" s="1"/>
  <c r="V26" i="4" s="1"/>
  <c r="R26" i="4"/>
  <c r="E26" i="4"/>
  <c r="F26" i="4" s="1"/>
  <c r="C26" i="4"/>
  <c r="AI25" i="4"/>
  <c r="AJ25" i="4" s="1"/>
  <c r="AK24" i="4" s="1"/>
  <c r="AG25" i="4"/>
  <c r="T25" i="4"/>
  <c r="U25" i="4" s="1"/>
  <c r="R25" i="4"/>
  <c r="F25" i="4"/>
  <c r="G25" i="4" s="1"/>
  <c r="E25" i="4"/>
  <c r="C25" i="4"/>
  <c r="AI24" i="4"/>
  <c r="AJ24" i="4" s="1"/>
  <c r="AG24" i="4"/>
  <c r="T24" i="4"/>
  <c r="U24" i="4" s="1"/>
  <c r="V23" i="4" s="1"/>
  <c r="R24" i="4"/>
  <c r="F24" i="4"/>
  <c r="E24" i="4"/>
  <c r="C24" i="4"/>
  <c r="AI23" i="4"/>
  <c r="AJ23" i="4" s="1"/>
  <c r="AK23" i="4" s="1"/>
  <c r="AG23" i="4"/>
  <c r="T23" i="4"/>
  <c r="U23" i="4" s="1"/>
  <c r="V22" i="4" s="1"/>
  <c r="R23" i="4"/>
  <c r="E23" i="4"/>
  <c r="F23" i="4" s="1"/>
  <c r="G22" i="4" s="1"/>
  <c r="C23" i="4"/>
  <c r="AJ22" i="4"/>
  <c r="AI22" i="4"/>
  <c r="AG22" i="4"/>
  <c r="U22" i="4"/>
  <c r="V21" i="4" s="1"/>
  <c r="T22" i="4"/>
  <c r="R22" i="4"/>
  <c r="E22" i="4"/>
  <c r="F22" i="4" s="1"/>
  <c r="C22" i="4"/>
  <c r="AI21" i="4"/>
  <c r="AJ21" i="4" s="1"/>
  <c r="AG21" i="4"/>
  <c r="T21" i="4"/>
  <c r="U21" i="4" s="1"/>
  <c r="R21" i="4"/>
  <c r="F21" i="4"/>
  <c r="G21" i="4" s="1"/>
  <c r="E21" i="4"/>
  <c r="C21" i="4"/>
  <c r="AI20" i="4"/>
  <c r="AJ20" i="4" s="1"/>
  <c r="AG20" i="4"/>
  <c r="T20" i="4"/>
  <c r="U20" i="4" s="1"/>
  <c r="R20" i="4"/>
  <c r="E20" i="4"/>
  <c r="F20" i="4" s="1"/>
  <c r="C20" i="4"/>
  <c r="AI19" i="4"/>
  <c r="AJ19" i="4" s="1"/>
  <c r="AK19" i="4" s="1"/>
  <c r="AG19" i="4"/>
  <c r="T19" i="4"/>
  <c r="U19" i="4" s="1"/>
  <c r="R19" i="4"/>
  <c r="F19" i="4"/>
  <c r="G18" i="4" s="1"/>
  <c r="E19" i="4"/>
  <c r="C19" i="4"/>
  <c r="AI18" i="4"/>
  <c r="AJ18" i="4" s="1"/>
  <c r="AG18" i="4"/>
  <c r="U18" i="4"/>
  <c r="V18" i="4" s="1"/>
  <c r="T18" i="4"/>
  <c r="R18" i="4"/>
  <c r="E18" i="4"/>
  <c r="F18" i="4" s="1"/>
  <c r="C18" i="4"/>
  <c r="AI17" i="4"/>
  <c r="AJ17" i="4" s="1"/>
  <c r="AG17" i="4"/>
  <c r="U17" i="4"/>
  <c r="T17" i="4"/>
  <c r="R17" i="4"/>
  <c r="E17" i="4"/>
  <c r="F17" i="4" s="1"/>
  <c r="G17" i="4" s="1"/>
  <c r="C17" i="4"/>
  <c r="AI16" i="4"/>
  <c r="AJ16" i="4" s="1"/>
  <c r="AG16" i="4"/>
  <c r="T16" i="4"/>
  <c r="U16" i="4" s="1"/>
  <c r="R16" i="4"/>
  <c r="F16" i="4"/>
  <c r="E16" i="4"/>
  <c r="C16" i="4"/>
  <c r="AI15" i="4"/>
  <c r="AJ15" i="4" s="1"/>
  <c r="AK15" i="4" s="1"/>
  <c r="AG15" i="4"/>
  <c r="T15" i="4"/>
  <c r="U15" i="4" s="1"/>
  <c r="R15" i="4"/>
  <c r="E15" i="4"/>
  <c r="F15" i="4" s="1"/>
  <c r="C15" i="4"/>
  <c r="AI14" i="4"/>
  <c r="AJ14" i="4" s="1"/>
  <c r="AK14" i="4" s="1"/>
  <c r="AG14" i="4"/>
  <c r="T14" i="4"/>
  <c r="U14" i="4" s="1"/>
  <c r="V14" i="4" s="1"/>
  <c r="R14" i="4"/>
  <c r="E14" i="4"/>
  <c r="F14" i="4" s="1"/>
  <c r="C14" i="4"/>
  <c r="AJ13" i="4"/>
  <c r="AI13" i="4"/>
  <c r="AG13" i="4"/>
  <c r="T13" i="4"/>
  <c r="U13" i="4" s="1"/>
  <c r="R13" i="4"/>
  <c r="G13" i="4"/>
  <c r="E13" i="4"/>
  <c r="F13" i="4" s="1"/>
  <c r="C13" i="4"/>
  <c r="AI12" i="4"/>
  <c r="AJ12" i="4" s="1"/>
  <c r="AG12" i="4"/>
  <c r="T12" i="4"/>
  <c r="U12" i="4" s="1"/>
  <c r="R12" i="4"/>
  <c r="F12" i="4"/>
  <c r="G12" i="4" s="1"/>
  <c r="E12" i="4"/>
  <c r="C12" i="4"/>
  <c r="AM11" i="4"/>
  <c r="AI11" i="4"/>
  <c r="AJ11" i="4" s="1"/>
  <c r="AK11" i="4" s="1"/>
  <c r="AG11" i="4"/>
  <c r="AN11" i="4" s="1"/>
  <c r="AM12" i="4" s="1"/>
  <c r="X11" i="4"/>
  <c r="Z11" i="4" s="1"/>
  <c r="T11" i="4"/>
  <c r="U11" i="4" s="1"/>
  <c r="R11" i="4"/>
  <c r="I11" i="4"/>
  <c r="E11" i="4"/>
  <c r="F11" i="4" s="1"/>
  <c r="C11" i="4"/>
  <c r="J11" i="4" s="1"/>
  <c r="I11" i="3"/>
  <c r="J11" i="3" s="1"/>
  <c r="AM11" i="3"/>
  <c r="T11" i="3"/>
  <c r="U11" i="3" s="1"/>
  <c r="X11" i="3"/>
  <c r="F46" i="3"/>
  <c r="F54" i="3"/>
  <c r="E11" i="3"/>
  <c r="F11" i="3" s="1"/>
  <c r="E56" i="3"/>
  <c r="F56" i="3" s="1"/>
  <c r="T55" i="3"/>
  <c r="U55" i="3" s="1"/>
  <c r="E55" i="3"/>
  <c r="F55" i="3" s="1"/>
  <c r="AI54" i="3"/>
  <c r="AJ54" i="3" s="1"/>
  <c r="T54" i="3"/>
  <c r="U54" i="3" s="1"/>
  <c r="E54" i="3"/>
  <c r="AI53" i="3"/>
  <c r="AJ53" i="3" s="1"/>
  <c r="AK52" i="3" s="1"/>
  <c r="T53" i="3"/>
  <c r="U53" i="3" s="1"/>
  <c r="E53" i="3"/>
  <c r="F53" i="3" s="1"/>
  <c r="AI52" i="3"/>
  <c r="AJ52" i="3" s="1"/>
  <c r="T52" i="3"/>
  <c r="U52" i="3" s="1"/>
  <c r="E52" i="3"/>
  <c r="F52" i="3" s="1"/>
  <c r="AI51" i="3"/>
  <c r="AJ51" i="3" s="1"/>
  <c r="T51" i="3"/>
  <c r="U51" i="3" s="1"/>
  <c r="E51" i="3"/>
  <c r="F51" i="3" s="1"/>
  <c r="AI50" i="3"/>
  <c r="AJ50" i="3" s="1"/>
  <c r="T50" i="3"/>
  <c r="U50" i="3" s="1"/>
  <c r="E50" i="3"/>
  <c r="F50" i="3" s="1"/>
  <c r="AI49" i="3"/>
  <c r="AJ49" i="3" s="1"/>
  <c r="T49" i="3"/>
  <c r="U49" i="3" s="1"/>
  <c r="E49" i="3"/>
  <c r="F49" i="3" s="1"/>
  <c r="AI48" i="3"/>
  <c r="AJ48" i="3" s="1"/>
  <c r="T48" i="3"/>
  <c r="U48" i="3" s="1"/>
  <c r="E48" i="3"/>
  <c r="F48" i="3" s="1"/>
  <c r="AI47" i="3"/>
  <c r="AJ47" i="3" s="1"/>
  <c r="T47" i="3"/>
  <c r="U47" i="3" s="1"/>
  <c r="E47" i="3"/>
  <c r="F47" i="3" s="1"/>
  <c r="AI46" i="3"/>
  <c r="AJ46" i="3" s="1"/>
  <c r="T46" i="3"/>
  <c r="U46" i="3" s="1"/>
  <c r="E46" i="3"/>
  <c r="AI45" i="3"/>
  <c r="AJ45" i="3" s="1"/>
  <c r="T45" i="3"/>
  <c r="U45" i="3" s="1"/>
  <c r="E45" i="3"/>
  <c r="F45" i="3" s="1"/>
  <c r="AI44" i="3"/>
  <c r="AJ44" i="3" s="1"/>
  <c r="T44" i="3"/>
  <c r="U44" i="3" s="1"/>
  <c r="E44" i="3"/>
  <c r="F44" i="3" s="1"/>
  <c r="AI43" i="3"/>
  <c r="AJ43" i="3" s="1"/>
  <c r="T43" i="3"/>
  <c r="U43" i="3" s="1"/>
  <c r="E43" i="3"/>
  <c r="F43" i="3" s="1"/>
  <c r="AI42" i="3"/>
  <c r="AJ42" i="3" s="1"/>
  <c r="T42" i="3"/>
  <c r="U42" i="3" s="1"/>
  <c r="V41" i="3" s="1"/>
  <c r="E42" i="3"/>
  <c r="F42" i="3" s="1"/>
  <c r="AI41" i="3"/>
  <c r="AJ41" i="3" s="1"/>
  <c r="T41" i="3"/>
  <c r="U41" i="3" s="1"/>
  <c r="E41" i="3"/>
  <c r="F41" i="3" s="1"/>
  <c r="AI40" i="3"/>
  <c r="AJ40" i="3" s="1"/>
  <c r="T40" i="3"/>
  <c r="U40" i="3" s="1"/>
  <c r="E40" i="3"/>
  <c r="F40" i="3" s="1"/>
  <c r="AI39" i="3"/>
  <c r="AJ39" i="3" s="1"/>
  <c r="T39" i="3"/>
  <c r="U39" i="3" s="1"/>
  <c r="E39" i="3"/>
  <c r="F39" i="3" s="1"/>
  <c r="AI38" i="3"/>
  <c r="AJ38" i="3" s="1"/>
  <c r="T38" i="3"/>
  <c r="U38" i="3" s="1"/>
  <c r="V37" i="3" s="1"/>
  <c r="E38" i="3"/>
  <c r="F38" i="3" s="1"/>
  <c r="AI37" i="3"/>
  <c r="AJ37" i="3" s="1"/>
  <c r="T37" i="3"/>
  <c r="U37" i="3" s="1"/>
  <c r="E37" i="3"/>
  <c r="F37" i="3" s="1"/>
  <c r="AI36" i="3"/>
  <c r="AJ36" i="3" s="1"/>
  <c r="T36" i="3"/>
  <c r="U36" i="3" s="1"/>
  <c r="E36" i="3"/>
  <c r="F36" i="3" s="1"/>
  <c r="AI35" i="3"/>
  <c r="AJ35" i="3" s="1"/>
  <c r="T35" i="3"/>
  <c r="U35" i="3" s="1"/>
  <c r="E35" i="3"/>
  <c r="F35" i="3" s="1"/>
  <c r="AI34" i="3"/>
  <c r="AJ34" i="3" s="1"/>
  <c r="T34" i="3"/>
  <c r="U34" i="3" s="1"/>
  <c r="E34" i="3"/>
  <c r="F34" i="3" s="1"/>
  <c r="AI33" i="3"/>
  <c r="AJ33" i="3" s="1"/>
  <c r="T33" i="3"/>
  <c r="U33" i="3" s="1"/>
  <c r="E33" i="3"/>
  <c r="F33" i="3" s="1"/>
  <c r="AI32" i="3"/>
  <c r="AJ32" i="3" s="1"/>
  <c r="T32" i="3"/>
  <c r="U32" i="3" s="1"/>
  <c r="E32" i="3"/>
  <c r="F32" i="3" s="1"/>
  <c r="AI31" i="3"/>
  <c r="AJ31" i="3" s="1"/>
  <c r="T31" i="3"/>
  <c r="U31" i="3" s="1"/>
  <c r="E31" i="3"/>
  <c r="F31" i="3" s="1"/>
  <c r="AI30" i="3"/>
  <c r="AJ30" i="3" s="1"/>
  <c r="T30" i="3"/>
  <c r="U30" i="3" s="1"/>
  <c r="E30" i="3"/>
  <c r="F30" i="3" s="1"/>
  <c r="AI29" i="3"/>
  <c r="AJ29" i="3" s="1"/>
  <c r="T29" i="3"/>
  <c r="U29" i="3" s="1"/>
  <c r="E29" i="3"/>
  <c r="F29" i="3" s="1"/>
  <c r="AI28" i="3"/>
  <c r="AJ28" i="3" s="1"/>
  <c r="T28" i="3"/>
  <c r="U28" i="3" s="1"/>
  <c r="E28" i="3"/>
  <c r="F28" i="3" s="1"/>
  <c r="AI27" i="3"/>
  <c r="AJ27" i="3" s="1"/>
  <c r="T27" i="3"/>
  <c r="U27" i="3" s="1"/>
  <c r="E27" i="3"/>
  <c r="F27" i="3" s="1"/>
  <c r="AI26" i="3"/>
  <c r="AJ26" i="3" s="1"/>
  <c r="T26" i="3"/>
  <c r="U26" i="3" s="1"/>
  <c r="V25" i="3" s="1"/>
  <c r="E26" i="3"/>
  <c r="F26" i="3" s="1"/>
  <c r="AI25" i="3"/>
  <c r="AJ25" i="3" s="1"/>
  <c r="T25" i="3"/>
  <c r="U25" i="3" s="1"/>
  <c r="E25" i="3"/>
  <c r="F25" i="3" s="1"/>
  <c r="AI24" i="3"/>
  <c r="AJ24" i="3" s="1"/>
  <c r="T24" i="3"/>
  <c r="U24" i="3" s="1"/>
  <c r="E24" i="3"/>
  <c r="F24" i="3" s="1"/>
  <c r="AI23" i="3"/>
  <c r="AJ23" i="3" s="1"/>
  <c r="T23" i="3"/>
  <c r="U23" i="3" s="1"/>
  <c r="E23" i="3"/>
  <c r="F23" i="3" s="1"/>
  <c r="AI22" i="3"/>
  <c r="AJ22" i="3" s="1"/>
  <c r="T22" i="3"/>
  <c r="U22" i="3" s="1"/>
  <c r="E22" i="3"/>
  <c r="F22" i="3" s="1"/>
  <c r="AI21" i="3"/>
  <c r="AJ21" i="3" s="1"/>
  <c r="T21" i="3"/>
  <c r="U21" i="3" s="1"/>
  <c r="E21" i="3"/>
  <c r="F21" i="3" s="1"/>
  <c r="AI20" i="3"/>
  <c r="AJ20" i="3" s="1"/>
  <c r="T20" i="3"/>
  <c r="U20" i="3" s="1"/>
  <c r="E20" i="3"/>
  <c r="F20" i="3" s="1"/>
  <c r="AI19" i="3"/>
  <c r="AJ19" i="3" s="1"/>
  <c r="T19" i="3"/>
  <c r="U19" i="3" s="1"/>
  <c r="E19" i="3"/>
  <c r="F19" i="3" s="1"/>
  <c r="AI18" i="3"/>
  <c r="AJ18" i="3" s="1"/>
  <c r="T18" i="3"/>
  <c r="U18" i="3" s="1"/>
  <c r="V17" i="3" s="1"/>
  <c r="E18" i="3"/>
  <c r="F18" i="3" s="1"/>
  <c r="AI17" i="3"/>
  <c r="AJ17" i="3" s="1"/>
  <c r="T17" i="3"/>
  <c r="U17" i="3" s="1"/>
  <c r="E17" i="3"/>
  <c r="F17" i="3" s="1"/>
  <c r="AI16" i="3"/>
  <c r="AJ16" i="3" s="1"/>
  <c r="T16" i="3"/>
  <c r="U16" i="3" s="1"/>
  <c r="E16" i="3"/>
  <c r="F16" i="3" s="1"/>
  <c r="AI15" i="3"/>
  <c r="AJ15" i="3" s="1"/>
  <c r="T15" i="3"/>
  <c r="U15" i="3" s="1"/>
  <c r="E15" i="3"/>
  <c r="F15" i="3" s="1"/>
  <c r="AI14" i="3"/>
  <c r="AJ14" i="3" s="1"/>
  <c r="T14" i="3"/>
  <c r="U14" i="3" s="1"/>
  <c r="E14" i="3"/>
  <c r="F14" i="3" s="1"/>
  <c r="AI13" i="3"/>
  <c r="AJ13" i="3" s="1"/>
  <c r="AK12" i="3" s="1"/>
  <c r="T13" i="3"/>
  <c r="U13" i="3" s="1"/>
  <c r="E13" i="3"/>
  <c r="F13" i="3" s="1"/>
  <c r="AI12" i="3"/>
  <c r="AJ12" i="3" s="1"/>
  <c r="T12" i="3"/>
  <c r="U12" i="3" s="1"/>
  <c r="E12" i="3"/>
  <c r="F12" i="3" s="1"/>
  <c r="G11" i="3" s="1"/>
  <c r="AI11" i="3"/>
  <c r="AJ11" i="3" s="1"/>
  <c r="AK11" i="3" s="1"/>
  <c r="AK26" i="4" l="1"/>
  <c r="AK27" i="4"/>
  <c r="V12" i="3"/>
  <c r="AK13" i="3"/>
  <c r="V14" i="3"/>
  <c r="V18" i="3"/>
  <c r="AK19" i="3"/>
  <c r="V20" i="3"/>
  <c r="V22" i="3"/>
  <c r="V24" i="3"/>
  <c r="V26" i="3"/>
  <c r="V28" i="3"/>
  <c r="AK38" i="4"/>
  <c r="V30" i="3"/>
  <c r="V33" i="3"/>
  <c r="V34" i="3"/>
  <c r="V38" i="3"/>
  <c r="V46" i="3"/>
  <c r="V49" i="3"/>
  <c r="AK49" i="3"/>
  <c r="V50" i="3"/>
  <c r="AK53" i="3"/>
  <c r="V54" i="3"/>
  <c r="K11" i="4"/>
  <c r="V11" i="4"/>
  <c r="V17" i="4"/>
  <c r="AK16" i="4"/>
  <c r="V19" i="4"/>
  <c r="AK20" i="4"/>
  <c r="V27" i="4"/>
  <c r="V31" i="4"/>
  <c r="AK32" i="4"/>
  <c r="G44" i="4"/>
  <c r="V44" i="4"/>
  <c r="G47" i="4"/>
  <c r="V49" i="4"/>
  <c r="AK48" i="3"/>
  <c r="V53" i="3"/>
  <c r="G14" i="4"/>
  <c r="AK22" i="4"/>
  <c r="G26" i="4"/>
  <c r="G30" i="4"/>
  <c r="V34" i="4"/>
  <c r="G38" i="4"/>
  <c r="V41" i="4"/>
  <c r="G52" i="4"/>
  <c r="AK17" i="3"/>
  <c r="AK16" i="3"/>
  <c r="AK25" i="3"/>
  <c r="AK24" i="3"/>
  <c r="AK29" i="3"/>
  <c r="AK28" i="3"/>
  <c r="AK33" i="3"/>
  <c r="AK32" i="3"/>
  <c r="AK41" i="3"/>
  <c r="AK40" i="3"/>
  <c r="AK45" i="3"/>
  <c r="AK44" i="3"/>
  <c r="AK22" i="3"/>
  <c r="AK26" i="3"/>
  <c r="AK38" i="3"/>
  <c r="AK42" i="3"/>
  <c r="AK37" i="3"/>
  <c r="AK18" i="3"/>
  <c r="AK21" i="3"/>
  <c r="AK30" i="3"/>
  <c r="AK46" i="3"/>
  <c r="AK34" i="3"/>
  <c r="AK50" i="3"/>
  <c r="AN11" i="3"/>
  <c r="AM12" i="3" s="1"/>
  <c r="AK20" i="3"/>
  <c r="AK36" i="3"/>
  <c r="V13" i="3"/>
  <c r="V29" i="3"/>
  <c r="V16" i="3"/>
  <c r="V45" i="3"/>
  <c r="V21" i="3"/>
  <c r="V42" i="3"/>
  <c r="Z11" i="3"/>
  <c r="AO12" i="4"/>
  <c r="AL12" i="4"/>
  <c r="AO11" i="4"/>
  <c r="V13" i="4"/>
  <c r="G16" i="4"/>
  <c r="AK29" i="4"/>
  <c r="AK30" i="4"/>
  <c r="G31" i="4"/>
  <c r="G32" i="4"/>
  <c r="V35" i="4"/>
  <c r="V36" i="4"/>
  <c r="V37" i="4"/>
  <c r="I12" i="4"/>
  <c r="AN12" i="4"/>
  <c r="Y11" i="4"/>
  <c r="V12" i="4"/>
  <c r="G15" i="4"/>
  <c r="G19" i="4"/>
  <c r="G20" i="4"/>
  <c r="V20" i="4"/>
  <c r="AK21" i="4"/>
  <c r="V24" i="4"/>
  <c r="V25" i="4"/>
  <c r="AK25" i="4"/>
  <c r="G27" i="4"/>
  <c r="AP11" i="4"/>
  <c r="G11" i="4"/>
  <c r="L11" i="4" s="1"/>
  <c r="AK12" i="4"/>
  <c r="AK13" i="4"/>
  <c r="V15" i="4"/>
  <c r="V16" i="4"/>
  <c r="AK18" i="4"/>
  <c r="AK17" i="4"/>
  <c r="G23" i="4"/>
  <c r="G24" i="4"/>
  <c r="V28" i="4"/>
  <c r="V29" i="4"/>
  <c r="AK40" i="4"/>
  <c r="AK41" i="4"/>
  <c r="V51" i="4"/>
  <c r="V52" i="4"/>
  <c r="G56" i="4"/>
  <c r="G55" i="4"/>
  <c r="G35" i="4"/>
  <c r="V43" i="4"/>
  <c r="G53" i="4"/>
  <c r="G54" i="4"/>
  <c r="AK33" i="4"/>
  <c r="G36" i="4"/>
  <c r="G45" i="4"/>
  <c r="G46" i="4"/>
  <c r="V42" i="4"/>
  <c r="V32" i="4"/>
  <c r="AK34" i="4"/>
  <c r="AK37" i="4"/>
  <c r="G39" i="4"/>
  <c r="AK47" i="4"/>
  <c r="AK48" i="4"/>
  <c r="G40" i="4"/>
  <c r="G41" i="4"/>
  <c r="AK42" i="4"/>
  <c r="AK43" i="4"/>
  <c r="V45" i="4"/>
  <c r="V46" i="4"/>
  <c r="G48" i="4"/>
  <c r="G49" i="4"/>
  <c r="AK50" i="4"/>
  <c r="AK51" i="4"/>
  <c r="V53" i="4"/>
  <c r="V54" i="4"/>
  <c r="I12" i="3"/>
  <c r="J12" i="3" s="1"/>
  <c r="Y11" i="3"/>
  <c r="X12" i="3" s="1"/>
  <c r="AO11" i="3"/>
  <c r="AK14" i="3"/>
  <c r="AK15" i="3"/>
  <c r="AK23" i="3"/>
  <c r="AK27" i="3"/>
  <c r="AK31" i="3"/>
  <c r="AK35" i="3"/>
  <c r="AK39" i="3"/>
  <c r="AK43" i="3"/>
  <c r="AK47" i="3"/>
  <c r="AK51" i="3"/>
  <c r="AK54" i="3"/>
  <c r="V48" i="3"/>
  <c r="V47" i="3"/>
  <c r="V40" i="3"/>
  <c r="V39" i="3"/>
  <c r="V11" i="3"/>
  <c r="V15" i="3"/>
  <c r="V19" i="3"/>
  <c r="V23" i="3"/>
  <c r="V27" i="3"/>
  <c r="V31" i="3"/>
  <c r="V36" i="3"/>
  <c r="V35" i="3"/>
  <c r="V44" i="3"/>
  <c r="V43" i="3"/>
  <c r="V52" i="3"/>
  <c r="V51" i="3"/>
  <c r="V32" i="3"/>
  <c r="V55" i="3"/>
  <c r="G15" i="3"/>
  <c r="G19" i="3"/>
  <c r="G23" i="3"/>
  <c r="G52" i="3"/>
  <c r="G53" i="3"/>
  <c r="G49" i="3"/>
  <c r="G45" i="3"/>
  <c r="G41" i="3"/>
  <c r="G54" i="3"/>
  <c r="G47" i="3"/>
  <c r="G39" i="3"/>
  <c r="G36" i="3"/>
  <c r="G32" i="3"/>
  <c r="G50" i="3"/>
  <c r="G34" i="3"/>
  <c r="G33" i="3"/>
  <c r="G29" i="3"/>
  <c r="G22" i="3"/>
  <c r="G37" i="3"/>
  <c r="G31" i="3"/>
  <c r="G12" i="3"/>
  <c r="G16" i="3"/>
  <c r="G20" i="3"/>
  <c r="G24" i="3"/>
  <c r="G26" i="3"/>
  <c r="G42" i="3"/>
  <c r="AP11" i="3" l="1"/>
  <c r="H12" i="4"/>
  <c r="J12" i="4"/>
  <c r="K12" i="4"/>
  <c r="AM13" i="4"/>
  <c r="AP12" i="4"/>
  <c r="AA11" i="4"/>
  <c r="X12" i="4"/>
  <c r="H12" i="3"/>
  <c r="AA11" i="3"/>
  <c r="AN12" i="3"/>
  <c r="AL12" i="3"/>
  <c r="AO12" i="3"/>
  <c r="W12" i="3"/>
  <c r="Z12" i="3"/>
  <c r="Y12" i="3"/>
  <c r="G17" i="3"/>
  <c r="G27" i="3"/>
  <c r="G13" i="3"/>
  <c r="G43" i="3"/>
  <c r="G51" i="3"/>
  <c r="G44" i="3"/>
  <c r="L11" i="3"/>
  <c r="K11" i="3"/>
  <c r="G38" i="3"/>
  <c r="G21" i="3"/>
  <c r="G28" i="3"/>
  <c r="G35" i="3"/>
  <c r="G30" i="3"/>
  <c r="G14" i="3"/>
  <c r="G25" i="3"/>
  <c r="G48" i="3"/>
  <c r="G46" i="3"/>
  <c r="G40" i="3"/>
  <c r="G55" i="3"/>
  <c r="G56" i="3"/>
  <c r="G18" i="3"/>
  <c r="E56" i="2"/>
  <c r="F56" i="2" s="1"/>
  <c r="C56" i="2"/>
  <c r="S55" i="2"/>
  <c r="T55" i="2" s="1"/>
  <c r="Q55" i="2"/>
  <c r="E55" i="2"/>
  <c r="F55" i="2" s="1"/>
  <c r="C55" i="2"/>
  <c r="AH54" i="2"/>
  <c r="AI54" i="2" s="1"/>
  <c r="AJ54" i="2" s="1"/>
  <c r="AF54" i="2"/>
  <c r="S54" i="2"/>
  <c r="T54" i="2" s="1"/>
  <c r="U53" i="2" s="1"/>
  <c r="Q54" i="2"/>
  <c r="E54" i="2"/>
  <c r="F54" i="2" s="1"/>
  <c r="C54" i="2"/>
  <c r="AH53" i="2"/>
  <c r="AI53" i="2" s="1"/>
  <c r="AF53" i="2"/>
  <c r="S53" i="2"/>
  <c r="T53" i="2" s="1"/>
  <c r="Q53" i="2"/>
  <c r="E53" i="2"/>
  <c r="F53" i="2" s="1"/>
  <c r="C53" i="2"/>
  <c r="AH52" i="2"/>
  <c r="AI52" i="2" s="1"/>
  <c r="AJ51" i="2" s="1"/>
  <c r="AF52" i="2"/>
  <c r="S52" i="2"/>
  <c r="T52" i="2" s="1"/>
  <c r="U51" i="2" s="1"/>
  <c r="Q52" i="2"/>
  <c r="E52" i="2"/>
  <c r="F52" i="2" s="1"/>
  <c r="C52" i="2"/>
  <c r="AH51" i="2"/>
  <c r="AI51" i="2" s="1"/>
  <c r="AF51" i="2"/>
  <c r="S51" i="2"/>
  <c r="T51" i="2" s="1"/>
  <c r="Q51" i="2"/>
  <c r="E51" i="2"/>
  <c r="F51" i="2" s="1"/>
  <c r="C51" i="2"/>
  <c r="AH50" i="2"/>
  <c r="AI50" i="2" s="1"/>
  <c r="AJ49" i="2" s="1"/>
  <c r="AF50" i="2"/>
  <c r="S50" i="2"/>
  <c r="T50" i="2" s="1"/>
  <c r="U49" i="2" s="1"/>
  <c r="Q50" i="2"/>
  <c r="E50" i="2"/>
  <c r="F50" i="2" s="1"/>
  <c r="C50" i="2"/>
  <c r="AH49" i="2"/>
  <c r="AI49" i="2" s="1"/>
  <c r="AF49" i="2"/>
  <c r="S49" i="2"/>
  <c r="T49" i="2" s="1"/>
  <c r="Q49" i="2"/>
  <c r="E49" i="2"/>
  <c r="F49" i="2" s="1"/>
  <c r="C49" i="2"/>
  <c r="AH48" i="2"/>
  <c r="AI48" i="2" s="1"/>
  <c r="AJ47" i="2" s="1"/>
  <c r="AF48" i="2"/>
  <c r="S48" i="2"/>
  <c r="T48" i="2" s="1"/>
  <c r="U47" i="2" s="1"/>
  <c r="Q48" i="2"/>
  <c r="E48" i="2"/>
  <c r="F48" i="2" s="1"/>
  <c r="C48" i="2"/>
  <c r="AH47" i="2"/>
  <c r="AI47" i="2" s="1"/>
  <c r="AF47" i="2"/>
  <c r="S47" i="2"/>
  <c r="T47" i="2" s="1"/>
  <c r="Q47" i="2"/>
  <c r="E47" i="2"/>
  <c r="F47" i="2" s="1"/>
  <c r="C47" i="2"/>
  <c r="AH46" i="2"/>
  <c r="AI46" i="2" s="1"/>
  <c r="AJ45" i="2" s="1"/>
  <c r="AF46" i="2"/>
  <c r="S46" i="2"/>
  <c r="T46" i="2" s="1"/>
  <c r="U45" i="2" s="1"/>
  <c r="Q46" i="2"/>
  <c r="E46" i="2"/>
  <c r="F46" i="2" s="1"/>
  <c r="C46" i="2"/>
  <c r="AH45" i="2"/>
  <c r="AI45" i="2" s="1"/>
  <c r="AF45" i="2"/>
  <c r="S45" i="2"/>
  <c r="T45" i="2" s="1"/>
  <c r="Q45" i="2"/>
  <c r="E45" i="2"/>
  <c r="F45" i="2" s="1"/>
  <c r="C45" i="2"/>
  <c r="AH44" i="2"/>
  <c r="AI44" i="2" s="1"/>
  <c r="AF44" i="2"/>
  <c r="S44" i="2"/>
  <c r="T44" i="2" s="1"/>
  <c r="U43" i="2" s="1"/>
  <c r="Q44" i="2"/>
  <c r="E44" i="2"/>
  <c r="F44" i="2" s="1"/>
  <c r="C44" i="2"/>
  <c r="AH43" i="2"/>
  <c r="AI43" i="2" s="1"/>
  <c r="AJ43" i="2" s="1"/>
  <c r="AF43" i="2"/>
  <c r="S43" i="2"/>
  <c r="T43" i="2" s="1"/>
  <c r="Q43" i="2"/>
  <c r="E43" i="2"/>
  <c r="F43" i="2" s="1"/>
  <c r="C43" i="2"/>
  <c r="AH42" i="2"/>
  <c r="AI42" i="2" s="1"/>
  <c r="AJ42" i="2" s="1"/>
  <c r="AF42" i="2"/>
  <c r="S42" i="2"/>
  <c r="T42" i="2" s="1"/>
  <c r="U41" i="2" s="1"/>
  <c r="Q42" i="2"/>
  <c r="E42" i="2"/>
  <c r="F42" i="2" s="1"/>
  <c r="C42" i="2"/>
  <c r="AH41" i="2"/>
  <c r="AI41" i="2" s="1"/>
  <c r="AJ41" i="2" s="1"/>
  <c r="AF41" i="2"/>
  <c r="S41" i="2"/>
  <c r="T41" i="2" s="1"/>
  <c r="Q41" i="2"/>
  <c r="E41" i="2"/>
  <c r="F41" i="2" s="1"/>
  <c r="C41" i="2"/>
  <c r="AH40" i="2"/>
  <c r="AI40" i="2" s="1"/>
  <c r="AJ40" i="2" s="1"/>
  <c r="AF40" i="2"/>
  <c r="S40" i="2"/>
  <c r="T40" i="2" s="1"/>
  <c r="U39" i="2" s="1"/>
  <c r="Q40" i="2"/>
  <c r="E40" i="2"/>
  <c r="F40" i="2" s="1"/>
  <c r="C40" i="2"/>
  <c r="AH39" i="2"/>
  <c r="AI39" i="2" s="1"/>
  <c r="AJ39" i="2" s="1"/>
  <c r="AF39" i="2"/>
  <c r="S39" i="2"/>
  <c r="T39" i="2" s="1"/>
  <c r="Q39" i="2"/>
  <c r="E39" i="2"/>
  <c r="F39" i="2" s="1"/>
  <c r="C39" i="2"/>
  <c r="AH38" i="2"/>
  <c r="AI38" i="2" s="1"/>
  <c r="AJ38" i="2" s="1"/>
  <c r="AF38" i="2"/>
  <c r="S38" i="2"/>
  <c r="T38" i="2" s="1"/>
  <c r="U37" i="2" s="1"/>
  <c r="Q38" i="2"/>
  <c r="E38" i="2"/>
  <c r="F38" i="2" s="1"/>
  <c r="C38" i="2"/>
  <c r="AH37" i="2"/>
  <c r="AI37" i="2" s="1"/>
  <c r="AJ37" i="2" s="1"/>
  <c r="AF37" i="2"/>
  <c r="S37" i="2"/>
  <c r="T37" i="2" s="1"/>
  <c r="Q37" i="2"/>
  <c r="E37" i="2"/>
  <c r="F37" i="2" s="1"/>
  <c r="C37" i="2"/>
  <c r="AH36" i="2"/>
  <c r="AI36" i="2" s="1"/>
  <c r="AJ36" i="2" s="1"/>
  <c r="AF36" i="2"/>
  <c r="S36" i="2"/>
  <c r="T36" i="2" s="1"/>
  <c r="U35" i="2" s="1"/>
  <c r="Q36" i="2"/>
  <c r="E36" i="2"/>
  <c r="F36" i="2" s="1"/>
  <c r="C36" i="2"/>
  <c r="AH35" i="2"/>
  <c r="AI35" i="2" s="1"/>
  <c r="AJ35" i="2" s="1"/>
  <c r="AF35" i="2"/>
  <c r="S35" i="2"/>
  <c r="T35" i="2" s="1"/>
  <c r="Q35" i="2"/>
  <c r="E35" i="2"/>
  <c r="F35" i="2" s="1"/>
  <c r="C35" i="2"/>
  <c r="AH34" i="2"/>
  <c r="AI34" i="2" s="1"/>
  <c r="AJ34" i="2" s="1"/>
  <c r="AF34" i="2"/>
  <c r="S34" i="2"/>
  <c r="T34" i="2" s="1"/>
  <c r="U33" i="2" s="1"/>
  <c r="Q34" i="2"/>
  <c r="E34" i="2"/>
  <c r="F34" i="2" s="1"/>
  <c r="C34" i="2"/>
  <c r="AH33" i="2"/>
  <c r="AI33" i="2" s="1"/>
  <c r="AJ33" i="2" s="1"/>
  <c r="AF33" i="2"/>
  <c r="S33" i="2"/>
  <c r="T33" i="2" s="1"/>
  <c r="Q33" i="2"/>
  <c r="E33" i="2"/>
  <c r="F33" i="2" s="1"/>
  <c r="C33" i="2"/>
  <c r="AH32" i="2"/>
  <c r="AI32" i="2" s="1"/>
  <c r="AJ32" i="2" s="1"/>
  <c r="AF32" i="2"/>
  <c r="S32" i="2"/>
  <c r="T32" i="2" s="1"/>
  <c r="U31" i="2" s="1"/>
  <c r="Q32" i="2"/>
  <c r="E32" i="2"/>
  <c r="F32" i="2" s="1"/>
  <c r="C32" i="2"/>
  <c r="AH31" i="2"/>
  <c r="AI31" i="2" s="1"/>
  <c r="AJ31" i="2" s="1"/>
  <c r="AF31" i="2"/>
  <c r="S31" i="2"/>
  <c r="T31" i="2" s="1"/>
  <c r="Q31" i="2"/>
  <c r="E31" i="2"/>
  <c r="F31" i="2" s="1"/>
  <c r="C31" i="2"/>
  <c r="AH30" i="2"/>
  <c r="AI30" i="2" s="1"/>
  <c r="AJ30" i="2" s="1"/>
  <c r="AF30" i="2"/>
  <c r="S30" i="2"/>
  <c r="T30" i="2" s="1"/>
  <c r="U29" i="2" s="1"/>
  <c r="Q30" i="2"/>
  <c r="E30" i="2"/>
  <c r="F30" i="2" s="1"/>
  <c r="C30" i="2"/>
  <c r="AH29" i="2"/>
  <c r="AI29" i="2" s="1"/>
  <c r="AJ29" i="2" s="1"/>
  <c r="AF29" i="2"/>
  <c r="S29" i="2"/>
  <c r="T29" i="2" s="1"/>
  <c r="Q29" i="2"/>
  <c r="E29" i="2"/>
  <c r="F29" i="2" s="1"/>
  <c r="C29" i="2"/>
  <c r="AH28" i="2"/>
  <c r="AI28" i="2" s="1"/>
  <c r="AJ28" i="2" s="1"/>
  <c r="AF28" i="2"/>
  <c r="S28" i="2"/>
  <c r="T28" i="2" s="1"/>
  <c r="U27" i="2" s="1"/>
  <c r="Q28" i="2"/>
  <c r="E28" i="2"/>
  <c r="F28" i="2" s="1"/>
  <c r="C28" i="2"/>
  <c r="AH27" i="2"/>
  <c r="AI27" i="2" s="1"/>
  <c r="AJ27" i="2" s="1"/>
  <c r="AF27" i="2"/>
  <c r="S27" i="2"/>
  <c r="T27" i="2" s="1"/>
  <c r="Q27" i="2"/>
  <c r="E27" i="2"/>
  <c r="F27" i="2" s="1"/>
  <c r="C27" i="2"/>
  <c r="AH26" i="2"/>
  <c r="AI26" i="2" s="1"/>
  <c r="AJ26" i="2" s="1"/>
  <c r="AF26" i="2"/>
  <c r="S26" i="2"/>
  <c r="T26" i="2" s="1"/>
  <c r="U25" i="2" s="1"/>
  <c r="Q26" i="2"/>
  <c r="E26" i="2"/>
  <c r="F26" i="2" s="1"/>
  <c r="C26" i="2"/>
  <c r="AH25" i="2"/>
  <c r="AI25" i="2" s="1"/>
  <c r="AJ25" i="2" s="1"/>
  <c r="AF25" i="2"/>
  <c r="S25" i="2"/>
  <c r="T25" i="2" s="1"/>
  <c r="Q25" i="2"/>
  <c r="E25" i="2"/>
  <c r="F25" i="2" s="1"/>
  <c r="C25" i="2"/>
  <c r="AH24" i="2"/>
  <c r="AI24" i="2" s="1"/>
  <c r="AJ24" i="2" s="1"/>
  <c r="AF24" i="2"/>
  <c r="S24" i="2"/>
  <c r="T24" i="2" s="1"/>
  <c r="U23" i="2" s="1"/>
  <c r="Q24" i="2"/>
  <c r="E24" i="2"/>
  <c r="F24" i="2" s="1"/>
  <c r="C24" i="2"/>
  <c r="AH23" i="2"/>
  <c r="AI23" i="2" s="1"/>
  <c r="AJ23" i="2" s="1"/>
  <c r="AF23" i="2"/>
  <c r="S23" i="2"/>
  <c r="T23" i="2" s="1"/>
  <c r="Q23" i="2"/>
  <c r="E23" i="2"/>
  <c r="F23" i="2" s="1"/>
  <c r="C23" i="2"/>
  <c r="AH22" i="2"/>
  <c r="AI22" i="2" s="1"/>
  <c r="AJ22" i="2" s="1"/>
  <c r="AF22" i="2"/>
  <c r="S22" i="2"/>
  <c r="T22" i="2" s="1"/>
  <c r="U21" i="2" s="1"/>
  <c r="Q22" i="2"/>
  <c r="E22" i="2"/>
  <c r="F22" i="2" s="1"/>
  <c r="C22" i="2"/>
  <c r="AH21" i="2"/>
  <c r="AI21" i="2" s="1"/>
  <c r="AJ21" i="2" s="1"/>
  <c r="AF21" i="2"/>
  <c r="S21" i="2"/>
  <c r="T21" i="2" s="1"/>
  <c r="Q21" i="2"/>
  <c r="E21" i="2"/>
  <c r="F21" i="2" s="1"/>
  <c r="C21" i="2"/>
  <c r="AH20" i="2"/>
  <c r="AI20" i="2" s="1"/>
  <c r="AJ20" i="2" s="1"/>
  <c r="AF20" i="2"/>
  <c r="S20" i="2"/>
  <c r="T20" i="2" s="1"/>
  <c r="U19" i="2" s="1"/>
  <c r="Q20" i="2"/>
  <c r="E20" i="2"/>
  <c r="F20" i="2" s="1"/>
  <c r="C20" i="2"/>
  <c r="AH19" i="2"/>
  <c r="AI19" i="2" s="1"/>
  <c r="AF19" i="2"/>
  <c r="S19" i="2"/>
  <c r="T19" i="2" s="1"/>
  <c r="Q19" i="2"/>
  <c r="E19" i="2"/>
  <c r="F19" i="2" s="1"/>
  <c r="C19" i="2"/>
  <c r="AH18" i="2"/>
  <c r="AI18" i="2" s="1"/>
  <c r="AF18" i="2"/>
  <c r="S18" i="2"/>
  <c r="T18" i="2" s="1"/>
  <c r="U17" i="2" s="1"/>
  <c r="Q18" i="2"/>
  <c r="E18" i="2"/>
  <c r="F18" i="2" s="1"/>
  <c r="C18" i="2"/>
  <c r="AH17" i="2"/>
  <c r="AI17" i="2" s="1"/>
  <c r="AF17" i="2"/>
  <c r="S17" i="2"/>
  <c r="T17" i="2" s="1"/>
  <c r="Q17" i="2"/>
  <c r="E17" i="2"/>
  <c r="F17" i="2" s="1"/>
  <c r="C17" i="2"/>
  <c r="AH16" i="2"/>
  <c r="AI16" i="2" s="1"/>
  <c r="AF16" i="2"/>
  <c r="S16" i="2"/>
  <c r="T16" i="2" s="1"/>
  <c r="U15" i="2" s="1"/>
  <c r="Q16" i="2"/>
  <c r="E16" i="2"/>
  <c r="F16" i="2" s="1"/>
  <c r="C16" i="2"/>
  <c r="AH15" i="2"/>
  <c r="AI15" i="2" s="1"/>
  <c r="AF15" i="2"/>
  <c r="S15" i="2"/>
  <c r="T15" i="2" s="1"/>
  <c r="Q15" i="2"/>
  <c r="E15" i="2"/>
  <c r="F15" i="2" s="1"/>
  <c r="C15" i="2"/>
  <c r="AH14" i="2"/>
  <c r="AI14" i="2" s="1"/>
  <c r="AF14" i="2"/>
  <c r="S14" i="2"/>
  <c r="T14" i="2" s="1"/>
  <c r="U13" i="2" s="1"/>
  <c r="Q14" i="2"/>
  <c r="E14" i="2"/>
  <c r="F14" i="2" s="1"/>
  <c r="C14" i="2"/>
  <c r="AH13" i="2"/>
  <c r="AI13" i="2" s="1"/>
  <c r="AF13" i="2"/>
  <c r="S13" i="2"/>
  <c r="T13" i="2" s="1"/>
  <c r="Q13" i="2"/>
  <c r="E13" i="2"/>
  <c r="F13" i="2" s="1"/>
  <c r="C13" i="2"/>
  <c r="AH12" i="2"/>
  <c r="AI12" i="2" s="1"/>
  <c r="AF12" i="2"/>
  <c r="S12" i="2"/>
  <c r="T12" i="2" s="1"/>
  <c r="Q12" i="2"/>
  <c r="E12" i="2"/>
  <c r="F12" i="2" s="1"/>
  <c r="C12" i="2"/>
  <c r="AH11" i="2"/>
  <c r="AI11" i="2" s="1"/>
  <c r="AM11" i="2" s="1"/>
  <c r="AF11" i="2"/>
  <c r="AL11" i="2" s="1"/>
  <c r="AK12" i="2" s="1"/>
  <c r="S11" i="2"/>
  <c r="T11" i="2" s="1"/>
  <c r="X11" i="2" s="1"/>
  <c r="Q11" i="2"/>
  <c r="W11" i="2" s="1"/>
  <c r="V12" i="2" s="1"/>
  <c r="W12" i="2" s="1"/>
  <c r="E11" i="2"/>
  <c r="F11" i="2" s="1"/>
  <c r="J11" i="2" s="1"/>
  <c r="C11" i="2"/>
  <c r="I11" i="2" s="1"/>
  <c r="G11" i="2" l="1"/>
  <c r="G55" i="2"/>
  <c r="U11" i="2"/>
  <c r="AJ11" i="2"/>
  <c r="AN11" i="2" s="1"/>
  <c r="G12" i="2"/>
  <c r="U12" i="2"/>
  <c r="Y12" i="2" s="1"/>
  <c r="AJ13" i="2"/>
  <c r="AJ12" i="2"/>
  <c r="G13" i="2"/>
  <c r="U14" i="2"/>
  <c r="AJ15" i="2"/>
  <c r="AJ14" i="2"/>
  <c r="G15" i="2"/>
  <c r="U16" i="2"/>
  <c r="AJ17" i="2"/>
  <c r="AJ16" i="2"/>
  <c r="U18" i="2"/>
  <c r="AJ19" i="2"/>
  <c r="AJ18" i="2"/>
  <c r="G19" i="2"/>
  <c r="U20" i="2"/>
  <c r="U22" i="2"/>
  <c r="G23" i="2"/>
  <c r="U24" i="2"/>
  <c r="U26" i="2"/>
  <c r="G27" i="2"/>
  <c r="U28" i="2"/>
  <c r="U30" i="2"/>
  <c r="G31" i="2"/>
  <c r="U32" i="2"/>
  <c r="U34" i="2"/>
  <c r="G35" i="2"/>
  <c r="U36" i="2"/>
  <c r="U38" i="2"/>
  <c r="G39" i="2"/>
  <c r="U40" i="2"/>
  <c r="U42" i="2"/>
  <c r="G43" i="2"/>
  <c r="U44" i="2"/>
  <c r="AJ44" i="2"/>
  <c r="U46" i="2"/>
  <c r="AJ46" i="2"/>
  <c r="G47" i="2"/>
  <c r="U48" i="2"/>
  <c r="AJ48" i="2"/>
  <c r="U50" i="2"/>
  <c r="AJ50" i="2"/>
  <c r="G51" i="2"/>
  <c r="U52" i="2"/>
  <c r="AJ52" i="2"/>
  <c r="U54" i="2"/>
  <c r="K11" i="2"/>
  <c r="H12" i="2"/>
  <c r="I12" i="2" s="1"/>
  <c r="X12" i="2"/>
  <c r="AJ53" i="2"/>
  <c r="Y11" i="2"/>
  <c r="V13" i="2"/>
  <c r="W13" i="2" s="1"/>
  <c r="Y13" i="2" s="1"/>
  <c r="U55" i="2"/>
  <c r="I13" i="4"/>
  <c r="L12" i="4"/>
  <c r="AL13" i="4"/>
  <c r="AO13" i="4"/>
  <c r="AN13" i="4"/>
  <c r="W12" i="4"/>
  <c r="Z12" i="4"/>
  <c r="Y12" i="4"/>
  <c r="AM13" i="3"/>
  <c r="AP12" i="3"/>
  <c r="X13" i="3"/>
  <c r="AA12" i="3"/>
  <c r="K12" i="3"/>
  <c r="AM12" i="2"/>
  <c r="AL12" i="2"/>
  <c r="AN12" i="2" s="1"/>
  <c r="X13" i="2"/>
  <c r="G17" i="2"/>
  <c r="G18" i="2"/>
  <c r="G22" i="2"/>
  <c r="G21" i="2"/>
  <c r="G26" i="2"/>
  <c r="G25" i="2"/>
  <c r="G30" i="2"/>
  <c r="G29" i="2"/>
  <c r="G34" i="2"/>
  <c r="G33" i="2"/>
  <c r="G38" i="2"/>
  <c r="G37" i="2"/>
  <c r="G42" i="2"/>
  <c r="G41" i="2"/>
  <c r="G46" i="2"/>
  <c r="G45" i="2"/>
  <c r="G50" i="2"/>
  <c r="G49" i="2"/>
  <c r="G53" i="2"/>
  <c r="G54" i="2"/>
  <c r="G14" i="2"/>
  <c r="G16" i="2"/>
  <c r="G20" i="2"/>
  <c r="G24" i="2"/>
  <c r="G28" i="2"/>
  <c r="G32" i="2"/>
  <c r="G36" i="2"/>
  <c r="G40" i="2"/>
  <c r="G44" i="2"/>
  <c r="G48" i="2"/>
  <c r="G52" i="2"/>
  <c r="G56" i="2"/>
  <c r="AN11" i="1"/>
  <c r="AM12" i="1" s="1"/>
  <c r="AL12" i="1" s="1"/>
  <c r="AI12" i="1"/>
  <c r="AJ12" i="1" s="1"/>
  <c r="AI13" i="1"/>
  <c r="AI14" i="1"/>
  <c r="AJ14" i="1" s="1"/>
  <c r="AI15" i="1"/>
  <c r="AI16" i="1"/>
  <c r="AJ16" i="1" s="1"/>
  <c r="AI17" i="1"/>
  <c r="AI18" i="1"/>
  <c r="AJ18" i="1" s="1"/>
  <c r="AI19" i="1"/>
  <c r="AI20" i="1"/>
  <c r="AJ20" i="1" s="1"/>
  <c r="AI21" i="1"/>
  <c r="AI22" i="1"/>
  <c r="AJ22" i="1" s="1"/>
  <c r="AI23" i="1"/>
  <c r="AI24" i="1"/>
  <c r="AJ24" i="1" s="1"/>
  <c r="AI25" i="1"/>
  <c r="AI26" i="1"/>
  <c r="AJ26" i="1" s="1"/>
  <c r="AI27" i="1"/>
  <c r="AI28" i="1"/>
  <c r="AJ28" i="1" s="1"/>
  <c r="AI29" i="1"/>
  <c r="AI30" i="1"/>
  <c r="AJ30" i="1" s="1"/>
  <c r="AI31" i="1"/>
  <c r="AI32" i="1"/>
  <c r="AJ32" i="1" s="1"/>
  <c r="AI33" i="1"/>
  <c r="AI34" i="1"/>
  <c r="AJ34" i="1" s="1"/>
  <c r="AI35" i="1"/>
  <c r="AI36" i="1"/>
  <c r="AJ36" i="1" s="1"/>
  <c r="AI37" i="1"/>
  <c r="AI38" i="1"/>
  <c r="AJ38" i="1" s="1"/>
  <c r="AI39" i="1"/>
  <c r="AI40" i="1"/>
  <c r="AJ40" i="1" s="1"/>
  <c r="AI41" i="1"/>
  <c r="AI42" i="1"/>
  <c r="AJ42" i="1" s="1"/>
  <c r="AI43" i="1"/>
  <c r="AI44" i="1"/>
  <c r="AJ44" i="1" s="1"/>
  <c r="AI45" i="1"/>
  <c r="AI46" i="1"/>
  <c r="AJ46" i="1" s="1"/>
  <c r="AI47" i="1"/>
  <c r="AI48" i="1"/>
  <c r="AJ48" i="1" s="1"/>
  <c r="AI49" i="1"/>
  <c r="AI50" i="1"/>
  <c r="AJ50" i="1" s="1"/>
  <c r="AI51" i="1"/>
  <c r="AI52" i="1"/>
  <c r="AJ52" i="1" s="1"/>
  <c r="AI53" i="1"/>
  <c r="AI54" i="1"/>
  <c r="AJ54" i="1" s="1"/>
  <c r="AI11" i="1"/>
  <c r="AJ13" i="1" s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H13" i="2" l="1"/>
  <c r="I13" i="2" s="1"/>
  <c r="AK11" i="1"/>
  <c r="AJ11" i="1"/>
  <c r="AJ53" i="1"/>
  <c r="AJ51" i="1"/>
  <c r="AJ49" i="1"/>
  <c r="AJ47" i="1"/>
  <c r="AJ45" i="1"/>
  <c r="AK45" i="1" s="1"/>
  <c r="AJ43" i="1"/>
  <c r="AJ41" i="1"/>
  <c r="AJ39" i="1"/>
  <c r="AJ37" i="1"/>
  <c r="AK37" i="1" s="1"/>
  <c r="AJ35" i="1"/>
  <c r="AJ33" i="1"/>
  <c r="AJ31" i="1"/>
  <c r="AJ29" i="1"/>
  <c r="AK29" i="1" s="1"/>
  <c r="AJ27" i="1"/>
  <c r="AJ25" i="1"/>
  <c r="AJ23" i="1"/>
  <c r="AJ21" i="1"/>
  <c r="AJ19" i="1"/>
  <c r="AJ17" i="1"/>
  <c r="AJ15" i="1"/>
  <c r="AM14" i="4"/>
  <c r="AP13" i="4"/>
  <c r="K13" i="4"/>
  <c r="H13" i="4"/>
  <c r="J13" i="4"/>
  <c r="X13" i="4"/>
  <c r="AA12" i="4"/>
  <c r="AO13" i="3"/>
  <c r="AN13" i="3"/>
  <c r="AL13" i="3"/>
  <c r="Y13" i="3"/>
  <c r="W13" i="3"/>
  <c r="Z13" i="3"/>
  <c r="I13" i="3"/>
  <c r="J13" i="3" s="1"/>
  <c r="L12" i="3"/>
  <c r="AK13" i="2"/>
  <c r="V14" i="2"/>
  <c r="H14" i="2"/>
  <c r="AK49" i="1"/>
  <c r="AK41" i="1"/>
  <c r="AK33" i="1"/>
  <c r="AK25" i="1"/>
  <c r="AO11" i="1"/>
  <c r="U11" i="1"/>
  <c r="Z11" i="1" s="1"/>
  <c r="T11" i="1"/>
  <c r="T12" i="1"/>
  <c r="U12" i="1" s="1"/>
  <c r="V11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Y11" i="1" s="1"/>
  <c r="X12" i="1" s="1"/>
  <c r="I11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G56" i="1" s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F11" i="1" s="1"/>
  <c r="C11" i="1"/>
  <c r="G11" i="1" l="1"/>
  <c r="K11" i="1"/>
  <c r="F55" i="1"/>
  <c r="G54" i="1" s="1"/>
  <c r="F53" i="1"/>
  <c r="G52" i="1" s="1"/>
  <c r="F51" i="1"/>
  <c r="G50" i="1" s="1"/>
  <c r="F49" i="1"/>
  <c r="G48" i="1" s="1"/>
  <c r="F47" i="1"/>
  <c r="G46" i="1" s="1"/>
  <c r="F45" i="1"/>
  <c r="G44" i="1" s="1"/>
  <c r="F43" i="1"/>
  <c r="G42" i="1" s="1"/>
  <c r="F41" i="1"/>
  <c r="G40" i="1" s="1"/>
  <c r="F39" i="1"/>
  <c r="G38" i="1" s="1"/>
  <c r="F37" i="1"/>
  <c r="G36" i="1" s="1"/>
  <c r="F35" i="1"/>
  <c r="G34" i="1" s="1"/>
  <c r="F33" i="1"/>
  <c r="G32" i="1" s="1"/>
  <c r="F31" i="1"/>
  <c r="G30" i="1" s="1"/>
  <c r="F29" i="1"/>
  <c r="G28" i="1" s="1"/>
  <c r="F27" i="1"/>
  <c r="G26" i="1" s="1"/>
  <c r="F25" i="1"/>
  <c r="G24" i="1" s="1"/>
  <c r="F23" i="1"/>
  <c r="G22" i="1" s="1"/>
  <c r="F21" i="1"/>
  <c r="G20" i="1" s="1"/>
  <c r="F19" i="1"/>
  <c r="G18" i="1" s="1"/>
  <c r="F17" i="1"/>
  <c r="G16" i="1" s="1"/>
  <c r="F15" i="1"/>
  <c r="G14" i="1" s="1"/>
  <c r="F13" i="1"/>
  <c r="G12" i="1" s="1"/>
  <c r="W13" i="4"/>
  <c r="Y13" i="4"/>
  <c r="Z13" i="4"/>
  <c r="I14" i="4"/>
  <c r="L13" i="4"/>
  <c r="AL14" i="4"/>
  <c r="AN14" i="4"/>
  <c r="AO14" i="4"/>
  <c r="AM14" i="3"/>
  <c r="AP13" i="3"/>
  <c r="AA13" i="3"/>
  <c r="X14" i="3"/>
  <c r="H13" i="3"/>
  <c r="K13" i="3"/>
  <c r="AL13" i="2"/>
  <c r="AN13" i="2" s="1"/>
  <c r="AM13" i="2"/>
  <c r="X14" i="2"/>
  <c r="W14" i="2"/>
  <c r="Y14" i="2" s="1"/>
  <c r="I14" i="2"/>
  <c r="H15" i="2" s="1"/>
  <c r="J11" i="1"/>
  <c r="AK18" i="1"/>
  <c r="AK30" i="1"/>
  <c r="AK38" i="1"/>
  <c r="AK46" i="1"/>
  <c r="AK17" i="1"/>
  <c r="AK14" i="1"/>
  <c r="AK21" i="1"/>
  <c r="AK22" i="1"/>
  <c r="AK26" i="1"/>
  <c r="AK31" i="1"/>
  <c r="AK34" i="1"/>
  <c r="AK39" i="1"/>
  <c r="AK42" i="1"/>
  <c r="AK50" i="1"/>
  <c r="AK12" i="1"/>
  <c r="AK13" i="1"/>
  <c r="AK16" i="1"/>
  <c r="AK15" i="1"/>
  <c r="AN12" i="1"/>
  <c r="AK27" i="1"/>
  <c r="AK35" i="1"/>
  <c r="AK43" i="1"/>
  <c r="AK51" i="1"/>
  <c r="AK52" i="1"/>
  <c r="AK54" i="1"/>
  <c r="AK20" i="1"/>
  <c r="AK19" i="1"/>
  <c r="AK47" i="1"/>
  <c r="AK32" i="1"/>
  <c r="AK40" i="1"/>
  <c r="AK48" i="1"/>
  <c r="AP11" i="1"/>
  <c r="AK24" i="1"/>
  <c r="AK23" i="1"/>
  <c r="AK28" i="1"/>
  <c r="AK36" i="1"/>
  <c r="AK44" i="1"/>
  <c r="AK53" i="1"/>
  <c r="W12" i="1"/>
  <c r="Y12" i="1"/>
  <c r="X13" i="1" s="1"/>
  <c r="V54" i="1"/>
  <c r="V46" i="1"/>
  <c r="V42" i="1"/>
  <c r="V38" i="1"/>
  <c r="V34" i="1"/>
  <c r="V30" i="1"/>
  <c r="V26" i="1"/>
  <c r="V22" i="1"/>
  <c r="V18" i="1"/>
  <c r="V29" i="1"/>
  <c r="V37" i="1"/>
  <c r="V15" i="1"/>
  <c r="V19" i="1"/>
  <c r="V27" i="1"/>
  <c r="V35" i="1"/>
  <c r="V39" i="1"/>
  <c r="V43" i="1"/>
  <c r="V47" i="1"/>
  <c r="V14" i="1"/>
  <c r="V50" i="1"/>
  <c r="V16" i="1"/>
  <c r="V23" i="1"/>
  <c r="V31" i="1"/>
  <c r="V32" i="1"/>
  <c r="V45" i="1"/>
  <c r="V51" i="1"/>
  <c r="V21" i="1"/>
  <c r="V40" i="1"/>
  <c r="V24" i="1"/>
  <c r="V13" i="1"/>
  <c r="V12" i="1"/>
  <c r="V17" i="1"/>
  <c r="V25" i="1"/>
  <c r="V33" i="1"/>
  <c r="V41" i="1"/>
  <c r="V53" i="1"/>
  <c r="V52" i="1"/>
  <c r="V49" i="1"/>
  <c r="V48" i="1"/>
  <c r="AA11" i="1"/>
  <c r="V20" i="1"/>
  <c r="V28" i="1"/>
  <c r="V36" i="1"/>
  <c r="V44" i="1"/>
  <c r="V55" i="1"/>
  <c r="G13" i="1" l="1"/>
  <c r="G21" i="1"/>
  <c r="G29" i="1"/>
  <c r="G37" i="1"/>
  <c r="G45" i="1"/>
  <c r="G15" i="1"/>
  <c r="G23" i="1"/>
  <c r="G31" i="1"/>
  <c r="G39" i="1"/>
  <c r="G47" i="1"/>
  <c r="G49" i="1"/>
  <c r="G55" i="1"/>
  <c r="G17" i="1"/>
  <c r="G25" i="1"/>
  <c r="G33" i="1"/>
  <c r="G41" i="1"/>
  <c r="G19" i="1"/>
  <c r="G27" i="1"/>
  <c r="G35" i="1"/>
  <c r="G43" i="1"/>
  <c r="G51" i="1"/>
  <c r="G53" i="1"/>
  <c r="AM15" i="4"/>
  <c r="AP14" i="4"/>
  <c r="X14" i="4"/>
  <c r="AA13" i="4"/>
  <c r="K14" i="4"/>
  <c r="H14" i="4"/>
  <c r="J14" i="4"/>
  <c r="AL14" i="3"/>
  <c r="AO14" i="3"/>
  <c r="AN14" i="3"/>
  <c r="Z14" i="3"/>
  <c r="Y14" i="3"/>
  <c r="W14" i="3"/>
  <c r="L13" i="3"/>
  <c r="I14" i="3"/>
  <c r="J14" i="3" s="1"/>
  <c r="AK14" i="2"/>
  <c r="V15" i="2"/>
  <c r="I15" i="2"/>
  <c r="H16" i="2" s="1"/>
  <c r="AM13" i="1"/>
  <c r="AL13" i="1" s="1"/>
  <c r="AP12" i="1"/>
  <c r="AO12" i="1"/>
  <c r="L11" i="1"/>
  <c r="I12" i="1"/>
  <c r="J12" i="1" s="1"/>
  <c r="Z14" i="4" l="1"/>
  <c r="W14" i="4"/>
  <c r="Y14" i="4"/>
  <c r="I15" i="4"/>
  <c r="L14" i="4"/>
  <c r="AO15" i="4"/>
  <c r="AL15" i="4"/>
  <c r="AN15" i="4"/>
  <c r="AM15" i="3"/>
  <c r="AP14" i="3"/>
  <c r="AA14" i="3"/>
  <c r="X15" i="3"/>
  <c r="K14" i="3"/>
  <c r="H14" i="3"/>
  <c r="AM14" i="2"/>
  <c r="AL14" i="2"/>
  <c r="AN14" i="2" s="1"/>
  <c r="W15" i="2"/>
  <c r="Y15" i="2" s="1"/>
  <c r="X15" i="2"/>
  <c r="I16" i="2"/>
  <c r="H17" i="2" s="1"/>
  <c r="I17" i="2" s="1"/>
  <c r="H12" i="1"/>
  <c r="AO13" i="1"/>
  <c r="AN13" i="1"/>
  <c r="K12" i="1"/>
  <c r="AM16" i="4" l="1"/>
  <c r="AP15" i="4"/>
  <c r="H15" i="4"/>
  <c r="K15" i="4"/>
  <c r="J15" i="4"/>
  <c r="X15" i="4"/>
  <c r="AA14" i="4"/>
  <c r="AL15" i="3"/>
  <c r="AO15" i="3"/>
  <c r="AN15" i="3"/>
  <c r="W15" i="3"/>
  <c r="Z15" i="3"/>
  <c r="Y15" i="3"/>
  <c r="L14" i="3"/>
  <c r="I15" i="3"/>
  <c r="J15" i="3" s="1"/>
  <c r="V16" i="2"/>
  <c r="X16" i="2" s="1"/>
  <c r="AK15" i="2"/>
  <c r="H18" i="2"/>
  <c r="I18" i="2" s="1"/>
  <c r="H19" i="2" s="1"/>
  <c r="I19" i="2" s="1"/>
  <c r="AM14" i="1"/>
  <c r="AL14" i="1" s="1"/>
  <c r="AP13" i="1"/>
  <c r="L12" i="1"/>
  <c r="I13" i="1"/>
  <c r="J13" i="1" s="1"/>
  <c r="Z15" i="4" l="1"/>
  <c r="W15" i="4"/>
  <c r="Y15" i="4"/>
  <c r="I16" i="4"/>
  <c r="L15" i="4"/>
  <c r="AO16" i="4"/>
  <c r="AL16" i="4"/>
  <c r="AN16" i="4"/>
  <c r="AM16" i="3"/>
  <c r="AP15" i="3"/>
  <c r="X16" i="3"/>
  <c r="AA15" i="3"/>
  <c r="H15" i="3"/>
  <c r="K15" i="3"/>
  <c r="W16" i="2"/>
  <c r="Y16" i="2" s="1"/>
  <c r="AL15" i="2"/>
  <c r="AN15" i="2" s="1"/>
  <c r="AM15" i="2"/>
  <c r="H20" i="2"/>
  <c r="I20" i="2" s="1"/>
  <c r="AN14" i="1"/>
  <c r="AO14" i="1"/>
  <c r="K13" i="1"/>
  <c r="H13" i="1"/>
  <c r="AM17" i="4" l="1"/>
  <c r="AP16" i="4"/>
  <c r="X16" i="4"/>
  <c r="AA15" i="4"/>
  <c r="H16" i="4"/>
  <c r="J16" i="4"/>
  <c r="K16" i="4"/>
  <c r="AN16" i="3"/>
  <c r="AO16" i="3"/>
  <c r="AL16" i="3"/>
  <c r="W16" i="3"/>
  <c r="Y16" i="3"/>
  <c r="Z16" i="3"/>
  <c r="I16" i="3"/>
  <c r="J16" i="3" s="1"/>
  <c r="L15" i="3"/>
  <c r="V17" i="2"/>
  <c r="W17" i="2" s="1"/>
  <c r="Y17" i="2" s="1"/>
  <c r="AK16" i="2"/>
  <c r="H21" i="2"/>
  <c r="I21" i="2" s="1"/>
  <c r="AP14" i="1"/>
  <c r="AM15" i="1"/>
  <c r="AL15" i="1" s="1"/>
  <c r="I14" i="1"/>
  <c r="J14" i="1" s="1"/>
  <c r="L13" i="1"/>
  <c r="W16" i="4" l="1"/>
  <c r="Z16" i="4"/>
  <c r="Y16" i="4"/>
  <c r="I17" i="4"/>
  <c r="L16" i="4"/>
  <c r="AL17" i="4"/>
  <c r="AO17" i="4"/>
  <c r="AN17" i="4"/>
  <c r="AM17" i="3"/>
  <c r="AP16" i="3"/>
  <c r="X17" i="3"/>
  <c r="AA16" i="3"/>
  <c r="H16" i="3"/>
  <c r="K16" i="3"/>
  <c r="X17" i="2"/>
  <c r="V18" i="2"/>
  <c r="X18" i="2" s="1"/>
  <c r="AM16" i="2"/>
  <c r="AL16" i="2"/>
  <c r="AN16" i="2" s="1"/>
  <c r="H22" i="2"/>
  <c r="I22" i="2" s="1"/>
  <c r="AO15" i="1"/>
  <c r="AN15" i="1"/>
  <c r="K14" i="1"/>
  <c r="H14" i="1"/>
  <c r="X17" i="4" l="1"/>
  <c r="AA16" i="4"/>
  <c r="AM18" i="4"/>
  <c r="AP17" i="4"/>
  <c r="K17" i="4"/>
  <c r="H17" i="4"/>
  <c r="J17" i="4"/>
  <c r="AO17" i="3"/>
  <c r="AN17" i="3"/>
  <c r="AL17" i="3"/>
  <c r="Y17" i="3"/>
  <c r="Z17" i="3"/>
  <c r="W17" i="3"/>
  <c r="I17" i="3"/>
  <c r="J17" i="3" s="1"/>
  <c r="L16" i="3"/>
  <c r="W18" i="2"/>
  <c r="Y18" i="2" s="1"/>
  <c r="AK17" i="2"/>
  <c r="H23" i="2"/>
  <c r="I23" i="2" s="1"/>
  <c r="AP15" i="1"/>
  <c r="AM16" i="1"/>
  <c r="AL16" i="1" s="1"/>
  <c r="I15" i="1"/>
  <c r="J15" i="1" s="1"/>
  <c r="L14" i="1"/>
  <c r="L17" i="4" l="1"/>
  <c r="I18" i="4"/>
  <c r="AL18" i="4"/>
  <c r="AO18" i="4"/>
  <c r="AN18" i="4"/>
  <c r="W17" i="4"/>
  <c r="Y17" i="4"/>
  <c r="Z17" i="4"/>
  <c r="AP17" i="3"/>
  <c r="AM18" i="3"/>
  <c r="AA17" i="3"/>
  <c r="X18" i="3"/>
  <c r="H17" i="3"/>
  <c r="K17" i="3"/>
  <c r="V19" i="2"/>
  <c r="X19" i="2" s="1"/>
  <c r="AL17" i="2"/>
  <c r="AN17" i="2" s="1"/>
  <c r="AM17" i="2"/>
  <c r="H24" i="2"/>
  <c r="I24" i="2" s="1"/>
  <c r="AO16" i="1"/>
  <c r="AN16" i="1"/>
  <c r="H15" i="1"/>
  <c r="K15" i="1"/>
  <c r="X18" i="4" l="1"/>
  <c r="AA17" i="4"/>
  <c r="H18" i="4"/>
  <c r="K18" i="4"/>
  <c r="J18" i="4"/>
  <c r="AM19" i="4"/>
  <c r="AP18" i="4"/>
  <c r="AL18" i="3"/>
  <c r="AO18" i="3"/>
  <c r="AN18" i="3"/>
  <c r="Z18" i="3"/>
  <c r="Y18" i="3"/>
  <c r="W18" i="3"/>
  <c r="I18" i="3"/>
  <c r="J18" i="3" s="1"/>
  <c r="L17" i="3"/>
  <c r="W19" i="2"/>
  <c r="Y19" i="2" s="1"/>
  <c r="AK18" i="2"/>
  <c r="H25" i="2"/>
  <c r="I25" i="2" s="1"/>
  <c r="AM17" i="1"/>
  <c r="AL17" i="1" s="1"/>
  <c r="AP16" i="1"/>
  <c r="I16" i="1"/>
  <c r="J16" i="1" s="1"/>
  <c r="L15" i="1"/>
  <c r="AO19" i="4" l="1"/>
  <c r="AL19" i="4"/>
  <c r="AN19" i="4"/>
  <c r="I19" i="4"/>
  <c r="L18" i="4"/>
  <c r="W18" i="4"/>
  <c r="Y18" i="4"/>
  <c r="Z18" i="4"/>
  <c r="AM19" i="3"/>
  <c r="AP18" i="3"/>
  <c r="AA18" i="3"/>
  <c r="X19" i="3"/>
  <c r="K18" i="3"/>
  <c r="H18" i="3"/>
  <c r="V20" i="2"/>
  <c r="X20" i="2" s="1"/>
  <c r="AM18" i="2"/>
  <c r="AL18" i="2"/>
  <c r="AN18" i="2" s="1"/>
  <c r="H26" i="2"/>
  <c r="I26" i="2" s="1"/>
  <c r="AO17" i="1"/>
  <c r="AN17" i="1"/>
  <c r="H16" i="1"/>
  <c r="K16" i="1"/>
  <c r="AA18" i="4" l="1"/>
  <c r="X19" i="4"/>
  <c r="K19" i="4"/>
  <c r="H19" i="4"/>
  <c r="J19" i="4"/>
  <c r="AP19" i="4"/>
  <c r="AM20" i="4"/>
  <c r="AL19" i="3"/>
  <c r="AN19" i="3"/>
  <c r="AO19" i="3"/>
  <c r="W19" i="3"/>
  <c r="Z19" i="3"/>
  <c r="Y19" i="3"/>
  <c r="I19" i="3"/>
  <c r="J19" i="3" s="1"/>
  <c r="L18" i="3"/>
  <c r="W20" i="2"/>
  <c r="Y20" i="2" s="1"/>
  <c r="AK19" i="2"/>
  <c r="H27" i="2"/>
  <c r="I27" i="2" s="1"/>
  <c r="AM18" i="1"/>
  <c r="AL18" i="1" s="1"/>
  <c r="AP17" i="1"/>
  <c r="I17" i="1"/>
  <c r="J17" i="1" s="1"/>
  <c r="L16" i="1"/>
  <c r="AO20" i="4" l="1"/>
  <c r="AL20" i="4"/>
  <c r="AN20" i="4"/>
  <c r="Z19" i="4"/>
  <c r="W19" i="4"/>
  <c r="Y19" i="4"/>
  <c r="I20" i="4"/>
  <c r="L19" i="4"/>
  <c r="AM20" i="3"/>
  <c r="AP19" i="3"/>
  <c r="X20" i="3"/>
  <c r="AA19" i="3"/>
  <c r="H19" i="3"/>
  <c r="K19" i="3"/>
  <c r="V21" i="2"/>
  <c r="W21" i="2" s="1"/>
  <c r="Y21" i="2" s="1"/>
  <c r="AL19" i="2"/>
  <c r="AN19" i="2" s="1"/>
  <c r="AM19" i="2"/>
  <c r="H28" i="2"/>
  <c r="I28" i="2" s="1"/>
  <c r="AO18" i="1"/>
  <c r="AN18" i="1"/>
  <c r="K17" i="1"/>
  <c r="H17" i="1"/>
  <c r="AP20" i="4" l="1"/>
  <c r="AM21" i="4"/>
  <c r="H20" i="4"/>
  <c r="K20" i="4"/>
  <c r="J20" i="4"/>
  <c r="X20" i="4"/>
  <c r="AA19" i="4"/>
  <c r="AN20" i="3"/>
  <c r="AL20" i="3"/>
  <c r="AO20" i="3"/>
  <c r="W20" i="3"/>
  <c r="Z20" i="3"/>
  <c r="Y20" i="3"/>
  <c r="I20" i="3"/>
  <c r="J20" i="3" s="1"/>
  <c r="L19" i="3"/>
  <c r="V22" i="2"/>
  <c r="X22" i="2" s="1"/>
  <c r="X21" i="2"/>
  <c r="AK20" i="2"/>
  <c r="H29" i="2"/>
  <c r="I29" i="2" s="1"/>
  <c r="AP18" i="1"/>
  <c r="AM19" i="1"/>
  <c r="AL19" i="1" s="1"/>
  <c r="I18" i="1"/>
  <c r="J18" i="1" s="1"/>
  <c r="L17" i="1"/>
  <c r="AO21" i="4" l="1"/>
  <c r="AL21" i="4"/>
  <c r="AN21" i="4"/>
  <c r="Z20" i="4"/>
  <c r="W20" i="4"/>
  <c r="Y20" i="4"/>
  <c r="I21" i="4"/>
  <c r="L20" i="4"/>
  <c r="AM21" i="3"/>
  <c r="AP20" i="3"/>
  <c r="X21" i="3"/>
  <c r="AA20" i="3"/>
  <c r="H20" i="3"/>
  <c r="K20" i="3"/>
  <c r="W22" i="2"/>
  <c r="Y22" i="2" s="1"/>
  <c r="AM20" i="2"/>
  <c r="AL20" i="2"/>
  <c r="AN20" i="2" s="1"/>
  <c r="H30" i="2"/>
  <c r="I30" i="2" s="1"/>
  <c r="AO19" i="1"/>
  <c r="AN19" i="1"/>
  <c r="K18" i="1"/>
  <c r="H18" i="1"/>
  <c r="K21" i="4" l="1"/>
  <c r="H21" i="4"/>
  <c r="J21" i="4"/>
  <c r="X21" i="4"/>
  <c r="AA20" i="4"/>
  <c r="AM22" i="4"/>
  <c r="AP21" i="4"/>
  <c r="AO21" i="3"/>
  <c r="AN21" i="3"/>
  <c r="AL21" i="3"/>
  <c r="Y21" i="3"/>
  <c r="W21" i="3"/>
  <c r="Z21" i="3"/>
  <c r="I21" i="3"/>
  <c r="J21" i="3" s="1"/>
  <c r="L20" i="3"/>
  <c r="V23" i="2"/>
  <c r="W23" i="2" s="1"/>
  <c r="Y23" i="2" s="1"/>
  <c r="AK21" i="2"/>
  <c r="H31" i="2"/>
  <c r="I31" i="2" s="1"/>
  <c r="AP19" i="1"/>
  <c r="AM20" i="1"/>
  <c r="AL20" i="1" s="1"/>
  <c r="I19" i="1"/>
  <c r="J19" i="1" s="1"/>
  <c r="L18" i="1"/>
  <c r="I22" i="4" l="1"/>
  <c r="L21" i="4"/>
  <c r="AL22" i="4"/>
  <c r="AN22" i="4"/>
  <c r="AO22" i="4"/>
  <c r="W21" i="4"/>
  <c r="Z21" i="4"/>
  <c r="Y21" i="4"/>
  <c r="AP21" i="3"/>
  <c r="AM22" i="3"/>
  <c r="AA21" i="3"/>
  <c r="X22" i="3"/>
  <c r="H21" i="3"/>
  <c r="K21" i="3"/>
  <c r="X23" i="2"/>
  <c r="AL21" i="2"/>
  <c r="AN21" i="2" s="1"/>
  <c r="AM21" i="2"/>
  <c r="V24" i="2"/>
  <c r="H32" i="2"/>
  <c r="I32" i="2" s="1"/>
  <c r="AO20" i="1"/>
  <c r="AN20" i="1"/>
  <c r="K19" i="1"/>
  <c r="H19" i="1"/>
  <c r="AM23" i="4" l="1"/>
  <c r="AP22" i="4"/>
  <c r="X22" i="4"/>
  <c r="AA21" i="4"/>
  <c r="H22" i="4"/>
  <c r="K22" i="4"/>
  <c r="J22" i="4"/>
  <c r="AL22" i="3"/>
  <c r="AO22" i="3"/>
  <c r="AN22" i="3"/>
  <c r="Z22" i="3"/>
  <c r="Y22" i="3"/>
  <c r="W22" i="3"/>
  <c r="I22" i="3"/>
  <c r="J22" i="3" s="1"/>
  <c r="L21" i="3"/>
  <c r="AK22" i="2"/>
  <c r="X24" i="2"/>
  <c r="W24" i="2"/>
  <c r="Y24" i="2" s="1"/>
  <c r="H33" i="2"/>
  <c r="I33" i="2" s="1"/>
  <c r="AM21" i="1"/>
  <c r="AL21" i="1" s="1"/>
  <c r="AP20" i="1"/>
  <c r="I20" i="1"/>
  <c r="J20" i="1" s="1"/>
  <c r="L19" i="1"/>
  <c r="W22" i="4" l="1"/>
  <c r="Z22" i="4"/>
  <c r="Y22" i="4"/>
  <c r="I23" i="4"/>
  <c r="L22" i="4"/>
  <c r="AL23" i="4"/>
  <c r="AN23" i="4"/>
  <c r="AO23" i="4"/>
  <c r="AM23" i="3"/>
  <c r="AP22" i="3"/>
  <c r="AA22" i="3"/>
  <c r="X23" i="3"/>
  <c r="K22" i="3"/>
  <c r="H22" i="3"/>
  <c r="AM22" i="2"/>
  <c r="AL22" i="2"/>
  <c r="AN22" i="2" s="1"/>
  <c r="V25" i="2"/>
  <c r="H34" i="2"/>
  <c r="I34" i="2" s="1"/>
  <c r="AO21" i="1"/>
  <c r="AN21" i="1"/>
  <c r="H20" i="1"/>
  <c r="K20" i="1"/>
  <c r="X23" i="4" l="1"/>
  <c r="AA22" i="4"/>
  <c r="K23" i="4"/>
  <c r="H23" i="4"/>
  <c r="J23" i="4"/>
  <c r="AP23" i="4"/>
  <c r="AM24" i="4"/>
  <c r="AL23" i="3"/>
  <c r="AO23" i="3"/>
  <c r="AN23" i="3"/>
  <c r="W23" i="3"/>
  <c r="Z23" i="3"/>
  <c r="Y23" i="3"/>
  <c r="L22" i="3"/>
  <c r="I23" i="3"/>
  <c r="J23" i="3" s="1"/>
  <c r="AK23" i="2"/>
  <c r="W25" i="2"/>
  <c r="Y25" i="2" s="1"/>
  <c r="X25" i="2"/>
  <c r="H35" i="2"/>
  <c r="I35" i="2" s="1"/>
  <c r="AM22" i="1"/>
  <c r="AL22" i="1" s="1"/>
  <c r="AP21" i="1"/>
  <c r="I21" i="1"/>
  <c r="J21" i="1" s="1"/>
  <c r="L20" i="1"/>
  <c r="AO24" i="4" l="1"/>
  <c r="AL24" i="4"/>
  <c r="AN24" i="4"/>
  <c r="I24" i="4"/>
  <c r="L23" i="4"/>
  <c r="W23" i="4"/>
  <c r="Z23" i="4"/>
  <c r="Y23" i="4"/>
  <c r="AM24" i="3"/>
  <c r="AP23" i="3"/>
  <c r="X24" i="3"/>
  <c r="AA23" i="3"/>
  <c r="H23" i="3"/>
  <c r="K23" i="3"/>
  <c r="AL23" i="2"/>
  <c r="AN23" i="2" s="1"/>
  <c r="AM23" i="2"/>
  <c r="V26" i="2"/>
  <c r="H36" i="2"/>
  <c r="I36" i="2" s="1"/>
  <c r="AN22" i="1"/>
  <c r="AO22" i="1"/>
  <c r="K21" i="1"/>
  <c r="H21" i="1"/>
  <c r="AM25" i="4" l="1"/>
  <c r="AP24" i="4"/>
  <c r="H24" i="4"/>
  <c r="K24" i="4"/>
  <c r="J24" i="4"/>
  <c r="X24" i="4"/>
  <c r="AA23" i="4"/>
  <c r="AN24" i="3"/>
  <c r="AO24" i="3"/>
  <c r="AL24" i="3"/>
  <c r="W24" i="3"/>
  <c r="Z24" i="3"/>
  <c r="Y24" i="3"/>
  <c r="I24" i="3"/>
  <c r="J24" i="3" s="1"/>
  <c r="L23" i="3"/>
  <c r="AK24" i="2"/>
  <c r="X26" i="2"/>
  <c r="W26" i="2"/>
  <c r="Y26" i="2" s="1"/>
  <c r="H37" i="2"/>
  <c r="I37" i="2" s="1"/>
  <c r="AP22" i="1"/>
  <c r="AM23" i="1"/>
  <c r="AL23" i="1" s="1"/>
  <c r="I22" i="1"/>
  <c r="J22" i="1" s="1"/>
  <c r="L21" i="1"/>
  <c r="Z24" i="4" l="1"/>
  <c r="W24" i="4"/>
  <c r="Y24" i="4"/>
  <c r="I25" i="4"/>
  <c r="L24" i="4"/>
  <c r="AO25" i="4"/>
  <c r="AL25" i="4"/>
  <c r="AN25" i="4"/>
  <c r="AM25" i="3"/>
  <c r="AP24" i="3"/>
  <c r="X25" i="3"/>
  <c r="AA24" i="3"/>
  <c r="K24" i="3"/>
  <c r="H24" i="3"/>
  <c r="AM24" i="2"/>
  <c r="AL24" i="2"/>
  <c r="AN24" i="2" s="1"/>
  <c r="V27" i="2"/>
  <c r="H38" i="2"/>
  <c r="I38" i="2" s="1"/>
  <c r="AO23" i="1"/>
  <c r="AN23" i="1"/>
  <c r="K22" i="1"/>
  <c r="H22" i="1"/>
  <c r="X25" i="4" l="1"/>
  <c r="AA24" i="4"/>
  <c r="K25" i="4"/>
  <c r="H25" i="4"/>
  <c r="J25" i="4"/>
  <c r="AM26" i="4"/>
  <c r="AP25" i="4"/>
  <c r="AO25" i="3"/>
  <c r="AN25" i="3"/>
  <c r="AL25" i="3"/>
  <c r="Y25" i="3"/>
  <c r="W25" i="3"/>
  <c r="Z25" i="3"/>
  <c r="I25" i="3"/>
  <c r="J25" i="3" s="1"/>
  <c r="L24" i="3"/>
  <c r="AK25" i="2"/>
  <c r="W27" i="2"/>
  <c r="Y27" i="2" s="1"/>
  <c r="X27" i="2"/>
  <c r="H39" i="2"/>
  <c r="I39" i="2" s="1"/>
  <c r="AP23" i="1"/>
  <c r="AM24" i="1"/>
  <c r="AL24" i="1" s="1"/>
  <c r="I23" i="1"/>
  <c r="J23" i="1" s="1"/>
  <c r="L22" i="1"/>
  <c r="AL26" i="4" l="1"/>
  <c r="AO26" i="4"/>
  <c r="AN26" i="4"/>
  <c r="L25" i="4"/>
  <c r="I26" i="4"/>
  <c r="W25" i="4"/>
  <c r="Z25" i="4"/>
  <c r="Y25" i="4"/>
  <c r="AP25" i="3"/>
  <c r="AM26" i="3"/>
  <c r="AA25" i="3"/>
  <c r="X26" i="3"/>
  <c r="H25" i="3"/>
  <c r="K25" i="3"/>
  <c r="V28" i="2"/>
  <c r="X28" i="2" s="1"/>
  <c r="AL25" i="2"/>
  <c r="AN25" i="2" s="1"/>
  <c r="AM25" i="2"/>
  <c r="H40" i="2"/>
  <c r="I40" i="2" s="1"/>
  <c r="AO24" i="1"/>
  <c r="AN24" i="1"/>
  <c r="H23" i="1"/>
  <c r="K23" i="1"/>
  <c r="X26" i="4" l="1"/>
  <c r="AA25" i="4"/>
  <c r="AM27" i="4"/>
  <c r="AP26" i="4"/>
  <c r="K26" i="4"/>
  <c r="H26" i="4"/>
  <c r="J26" i="4"/>
  <c r="AL26" i="3"/>
  <c r="AO26" i="3"/>
  <c r="AN26" i="3"/>
  <c r="Z26" i="3"/>
  <c r="Y26" i="3"/>
  <c r="W26" i="3"/>
  <c r="I26" i="3"/>
  <c r="J26" i="3" s="1"/>
  <c r="L25" i="3"/>
  <c r="W28" i="2"/>
  <c r="Y28" i="2" s="1"/>
  <c r="AK26" i="2"/>
  <c r="AM26" i="2" s="1"/>
  <c r="H41" i="2"/>
  <c r="I41" i="2" s="1"/>
  <c r="AM25" i="1"/>
  <c r="AL25" i="1" s="1"/>
  <c r="AP24" i="1"/>
  <c r="I24" i="1"/>
  <c r="J24" i="1" s="1"/>
  <c r="L23" i="1"/>
  <c r="L26" i="4" l="1"/>
  <c r="I27" i="4"/>
  <c r="AL27" i="4"/>
  <c r="AO27" i="4"/>
  <c r="AN27" i="4"/>
  <c r="Z26" i="4"/>
  <c r="W26" i="4"/>
  <c r="Y26" i="4"/>
  <c r="AM27" i="3"/>
  <c r="AP26" i="3"/>
  <c r="AA26" i="3"/>
  <c r="X27" i="3"/>
  <c r="K26" i="3"/>
  <c r="H26" i="3"/>
  <c r="V29" i="2"/>
  <c r="W29" i="2" s="1"/>
  <c r="Y29" i="2" s="1"/>
  <c r="AL26" i="2"/>
  <c r="AN26" i="2" s="1"/>
  <c r="H42" i="2"/>
  <c r="I42" i="2" s="1"/>
  <c r="AO25" i="1"/>
  <c r="AN25" i="1"/>
  <c r="H24" i="1"/>
  <c r="K24" i="1"/>
  <c r="X27" i="4" l="1"/>
  <c r="AA26" i="4"/>
  <c r="K27" i="4"/>
  <c r="H27" i="4"/>
  <c r="J27" i="4"/>
  <c r="AM28" i="4"/>
  <c r="AP27" i="4"/>
  <c r="AL27" i="3"/>
  <c r="AO27" i="3"/>
  <c r="AN27" i="3"/>
  <c r="W27" i="3"/>
  <c r="Z27" i="3"/>
  <c r="Y27" i="3"/>
  <c r="L26" i="3"/>
  <c r="I27" i="3"/>
  <c r="J27" i="3" s="1"/>
  <c r="X29" i="2"/>
  <c r="AK27" i="2"/>
  <c r="AL27" i="2" s="1"/>
  <c r="AN27" i="2" s="1"/>
  <c r="V30" i="2"/>
  <c r="H43" i="2"/>
  <c r="I43" i="2" s="1"/>
  <c r="AM26" i="1"/>
  <c r="AL26" i="1" s="1"/>
  <c r="AP25" i="1"/>
  <c r="I25" i="1"/>
  <c r="J25" i="1" s="1"/>
  <c r="L24" i="1"/>
  <c r="AL28" i="4" l="1"/>
  <c r="AO28" i="4"/>
  <c r="AN28" i="4"/>
  <c r="I28" i="4"/>
  <c r="L27" i="4"/>
  <c r="W27" i="4"/>
  <c r="Z27" i="4"/>
  <c r="Y27" i="4"/>
  <c r="AM28" i="3"/>
  <c r="AP27" i="3"/>
  <c r="X28" i="3"/>
  <c r="AA27" i="3"/>
  <c r="H27" i="3"/>
  <c r="K27" i="3"/>
  <c r="AM27" i="2"/>
  <c r="AK28" i="2"/>
  <c r="AM28" i="2" s="1"/>
  <c r="X30" i="2"/>
  <c r="W30" i="2"/>
  <c r="Y30" i="2" s="1"/>
  <c r="H44" i="2"/>
  <c r="I44" i="2" s="1"/>
  <c r="AO26" i="1"/>
  <c r="AN26" i="1"/>
  <c r="K25" i="1"/>
  <c r="H25" i="1"/>
  <c r="H28" i="4" l="1"/>
  <c r="J28" i="4"/>
  <c r="K28" i="4"/>
  <c r="X28" i="4"/>
  <c r="AA27" i="4"/>
  <c r="AM29" i="4"/>
  <c r="AP28" i="4"/>
  <c r="AN28" i="3"/>
  <c r="AO28" i="3"/>
  <c r="AL28" i="3"/>
  <c r="W28" i="3"/>
  <c r="Y28" i="3"/>
  <c r="Z28" i="3"/>
  <c r="I28" i="3"/>
  <c r="J28" i="3" s="1"/>
  <c r="L27" i="3"/>
  <c r="AL28" i="2"/>
  <c r="AN28" i="2" s="1"/>
  <c r="V31" i="2"/>
  <c r="H45" i="2"/>
  <c r="I45" i="2" s="1"/>
  <c r="AP26" i="1"/>
  <c r="AM27" i="1"/>
  <c r="AL27" i="1" s="1"/>
  <c r="I26" i="1"/>
  <c r="J26" i="1" s="1"/>
  <c r="L25" i="1"/>
  <c r="I29" i="4" l="1"/>
  <c r="L28" i="4"/>
  <c r="Z28" i="4"/>
  <c r="W28" i="4"/>
  <c r="Y28" i="4"/>
  <c r="AO29" i="4"/>
  <c r="AL29" i="4"/>
  <c r="AN29" i="4"/>
  <c r="AM29" i="3"/>
  <c r="AP28" i="3"/>
  <c r="X29" i="3"/>
  <c r="AA28" i="3"/>
  <c r="H28" i="3"/>
  <c r="K28" i="3"/>
  <c r="AK29" i="2"/>
  <c r="AM29" i="2" s="1"/>
  <c r="W31" i="2"/>
  <c r="Y31" i="2" s="1"/>
  <c r="X31" i="2"/>
  <c r="H46" i="2"/>
  <c r="I46" i="2" s="1"/>
  <c r="AO27" i="1"/>
  <c r="AN27" i="1"/>
  <c r="K26" i="1"/>
  <c r="H26" i="1"/>
  <c r="AM30" i="4" l="1"/>
  <c r="AP29" i="4"/>
  <c r="X29" i="4"/>
  <c r="AA28" i="4"/>
  <c r="H29" i="4"/>
  <c r="J29" i="4"/>
  <c r="K29" i="4"/>
  <c r="AO29" i="3"/>
  <c r="AN29" i="3"/>
  <c r="AL29" i="3"/>
  <c r="Y29" i="3"/>
  <c r="Z29" i="3"/>
  <c r="W29" i="3"/>
  <c r="I29" i="3"/>
  <c r="J29" i="3" s="1"/>
  <c r="L28" i="3"/>
  <c r="AL29" i="2"/>
  <c r="AN29" i="2" s="1"/>
  <c r="V32" i="2"/>
  <c r="W32" i="2" s="1"/>
  <c r="Y32" i="2" s="1"/>
  <c r="H47" i="2"/>
  <c r="I47" i="2" s="1"/>
  <c r="AP27" i="1"/>
  <c r="AM28" i="1"/>
  <c r="AL28" i="1" s="1"/>
  <c r="I27" i="1"/>
  <c r="J27" i="1" s="1"/>
  <c r="L26" i="1"/>
  <c r="L29" i="4" l="1"/>
  <c r="I30" i="4"/>
  <c r="W29" i="4"/>
  <c r="Z29" i="4"/>
  <c r="Y29" i="4"/>
  <c r="AL30" i="4"/>
  <c r="AN30" i="4"/>
  <c r="AO30" i="4"/>
  <c r="AP29" i="3"/>
  <c r="AM30" i="3"/>
  <c r="AA29" i="3"/>
  <c r="X30" i="3"/>
  <c r="K29" i="3"/>
  <c r="H29" i="3"/>
  <c r="AK30" i="2"/>
  <c r="X32" i="2"/>
  <c r="V33" i="2"/>
  <c r="H48" i="2"/>
  <c r="I48" i="2" s="1"/>
  <c r="AO28" i="1"/>
  <c r="AN28" i="1"/>
  <c r="K27" i="1"/>
  <c r="H27" i="1"/>
  <c r="AM31" i="4" l="1"/>
  <c r="AP30" i="4"/>
  <c r="K30" i="4"/>
  <c r="H30" i="4"/>
  <c r="J30" i="4"/>
  <c r="X30" i="4"/>
  <c r="AA29" i="4"/>
  <c r="AL30" i="3"/>
  <c r="AO30" i="3"/>
  <c r="AN30" i="3"/>
  <c r="Z30" i="3"/>
  <c r="Y30" i="3"/>
  <c r="W30" i="3"/>
  <c r="L29" i="3"/>
  <c r="I30" i="3"/>
  <c r="J30" i="3" s="1"/>
  <c r="AM30" i="2"/>
  <c r="AL30" i="2"/>
  <c r="W33" i="2"/>
  <c r="Y33" i="2" s="1"/>
  <c r="X33" i="2"/>
  <c r="H49" i="2"/>
  <c r="I49" i="2" s="1"/>
  <c r="AM29" i="1"/>
  <c r="AL29" i="1" s="1"/>
  <c r="AP28" i="1"/>
  <c r="I28" i="1"/>
  <c r="J28" i="1" s="1"/>
  <c r="L27" i="1"/>
  <c r="Z30" i="4" l="1"/>
  <c r="W30" i="4"/>
  <c r="Y30" i="4"/>
  <c r="L30" i="4"/>
  <c r="I31" i="4"/>
  <c r="AL31" i="4"/>
  <c r="AO31" i="4"/>
  <c r="AN31" i="4"/>
  <c r="AM31" i="3"/>
  <c r="AP30" i="3"/>
  <c r="AA30" i="3"/>
  <c r="X31" i="3"/>
  <c r="K30" i="3"/>
  <c r="H30" i="3"/>
  <c r="AN30" i="2"/>
  <c r="AK31" i="2"/>
  <c r="V34" i="2"/>
  <c r="H50" i="2"/>
  <c r="I50" i="2" s="1"/>
  <c r="AO29" i="1"/>
  <c r="AN29" i="1"/>
  <c r="H28" i="1"/>
  <c r="K28" i="1"/>
  <c r="AP31" i="4" l="1"/>
  <c r="AM32" i="4"/>
  <c r="AA30" i="4"/>
  <c r="X31" i="4"/>
  <c r="H31" i="4"/>
  <c r="K31" i="4"/>
  <c r="J31" i="4"/>
  <c r="AL31" i="3"/>
  <c r="AN31" i="3"/>
  <c r="AO31" i="3"/>
  <c r="W31" i="3"/>
  <c r="Z31" i="3"/>
  <c r="Y31" i="3"/>
  <c r="I31" i="3"/>
  <c r="J31" i="3" s="1"/>
  <c r="L30" i="3"/>
  <c r="AM31" i="2"/>
  <c r="AL31" i="2"/>
  <c r="X34" i="2"/>
  <c r="W34" i="2"/>
  <c r="Y34" i="2" s="1"/>
  <c r="H51" i="2"/>
  <c r="I51" i="2" s="1"/>
  <c r="AM30" i="1"/>
  <c r="AL30" i="1" s="1"/>
  <c r="AP29" i="1"/>
  <c r="I29" i="1"/>
  <c r="J29" i="1" s="1"/>
  <c r="L28" i="1"/>
  <c r="I32" i="4" l="1"/>
  <c r="L31" i="4"/>
  <c r="AO32" i="4"/>
  <c r="AL32" i="4"/>
  <c r="AN32" i="4"/>
  <c r="Z31" i="4"/>
  <c r="W31" i="4"/>
  <c r="Y31" i="4"/>
  <c r="AM32" i="3"/>
  <c r="AP31" i="3"/>
  <c r="X32" i="3"/>
  <c r="AA31" i="3"/>
  <c r="H31" i="3"/>
  <c r="K31" i="3"/>
  <c r="AN31" i="2"/>
  <c r="AK32" i="2"/>
  <c r="V35" i="2"/>
  <c r="H52" i="2"/>
  <c r="I52" i="2" s="1"/>
  <c r="AN30" i="1"/>
  <c r="AO30" i="1"/>
  <c r="K29" i="1"/>
  <c r="H29" i="1"/>
  <c r="X32" i="4" l="1"/>
  <c r="AA31" i="4"/>
  <c r="AP32" i="4"/>
  <c r="AM33" i="4"/>
  <c r="H32" i="4"/>
  <c r="K32" i="4"/>
  <c r="J32" i="4"/>
  <c r="AN32" i="3"/>
  <c r="AL32" i="3"/>
  <c r="AO32" i="3"/>
  <c r="W32" i="3"/>
  <c r="Z32" i="3"/>
  <c r="Y32" i="3"/>
  <c r="I32" i="3"/>
  <c r="J32" i="3" s="1"/>
  <c r="L31" i="3"/>
  <c r="AL32" i="2"/>
  <c r="AM32" i="2"/>
  <c r="W35" i="2"/>
  <c r="Y35" i="2" s="1"/>
  <c r="X35" i="2"/>
  <c r="H53" i="2"/>
  <c r="I53" i="2" s="1"/>
  <c r="AP30" i="1"/>
  <c r="AM31" i="1"/>
  <c r="AL31" i="1" s="1"/>
  <c r="I30" i="1"/>
  <c r="J30" i="1" s="1"/>
  <c r="L29" i="1"/>
  <c r="I33" i="4" l="1"/>
  <c r="L32" i="4"/>
  <c r="AL33" i="4"/>
  <c r="AO33" i="4"/>
  <c r="AN33" i="4"/>
  <c r="W32" i="4"/>
  <c r="Z32" i="4"/>
  <c r="Y32" i="4"/>
  <c r="AM33" i="3"/>
  <c r="AP32" i="3"/>
  <c r="X33" i="3"/>
  <c r="AA32" i="3"/>
  <c r="H32" i="3"/>
  <c r="K32" i="3"/>
  <c r="AN32" i="2"/>
  <c r="AK33" i="2"/>
  <c r="V36" i="2"/>
  <c r="X36" i="2" s="1"/>
  <c r="H54" i="2"/>
  <c r="I54" i="2" s="1"/>
  <c r="AO31" i="1"/>
  <c r="AN31" i="1"/>
  <c r="K30" i="1"/>
  <c r="H30" i="1"/>
  <c r="X33" i="4" l="1"/>
  <c r="AA32" i="4"/>
  <c r="AM34" i="4"/>
  <c r="AP33" i="4"/>
  <c r="K33" i="4"/>
  <c r="H33" i="4"/>
  <c r="J33" i="4"/>
  <c r="AO33" i="3"/>
  <c r="AL33" i="3"/>
  <c r="AN33" i="3"/>
  <c r="Y33" i="3"/>
  <c r="W33" i="3"/>
  <c r="Z33" i="3"/>
  <c r="I33" i="3"/>
  <c r="J33" i="3" s="1"/>
  <c r="L32" i="3"/>
  <c r="AL33" i="2"/>
  <c r="AM33" i="2"/>
  <c r="W36" i="2"/>
  <c r="Y36" i="2" s="1"/>
  <c r="H55" i="2"/>
  <c r="I55" i="2" s="1"/>
  <c r="AP31" i="1"/>
  <c r="AM32" i="1"/>
  <c r="AL32" i="1" s="1"/>
  <c r="I31" i="1"/>
  <c r="J31" i="1" s="1"/>
  <c r="L30" i="1"/>
  <c r="AL34" i="4" l="1"/>
  <c r="AO34" i="4"/>
  <c r="AN34" i="4"/>
  <c r="I34" i="4"/>
  <c r="L33" i="4"/>
  <c r="W33" i="4"/>
  <c r="Z33" i="4"/>
  <c r="Y33" i="4"/>
  <c r="AM34" i="3"/>
  <c r="AP33" i="3"/>
  <c r="AA33" i="3"/>
  <c r="X34" i="3"/>
  <c r="K33" i="3"/>
  <c r="H33" i="3"/>
  <c r="AN33" i="2"/>
  <c r="AK34" i="2"/>
  <c r="V37" i="2"/>
  <c r="W37" i="2" s="1"/>
  <c r="Y37" i="2" s="1"/>
  <c r="H56" i="2"/>
  <c r="I56" i="2" s="1"/>
  <c r="AO32" i="1"/>
  <c r="AN32" i="1"/>
  <c r="H31" i="1"/>
  <c r="K31" i="1"/>
  <c r="AM35" i="4" l="1"/>
  <c r="AP34" i="4"/>
  <c r="K34" i="4"/>
  <c r="H34" i="4"/>
  <c r="J34" i="4"/>
  <c r="X34" i="4"/>
  <c r="AA33" i="4"/>
  <c r="AL34" i="3"/>
  <c r="AO34" i="3"/>
  <c r="AN34" i="3"/>
  <c r="Z34" i="3"/>
  <c r="Y34" i="3"/>
  <c r="W34" i="3"/>
  <c r="I34" i="3"/>
  <c r="J34" i="3" s="1"/>
  <c r="L33" i="3"/>
  <c r="X37" i="2"/>
  <c r="AL34" i="2"/>
  <c r="AM34" i="2"/>
  <c r="V38" i="2"/>
  <c r="AM33" i="1"/>
  <c r="AL33" i="1" s="1"/>
  <c r="AP32" i="1"/>
  <c r="I32" i="1"/>
  <c r="J32" i="1" s="1"/>
  <c r="L31" i="1"/>
  <c r="W34" i="4" l="1"/>
  <c r="Z34" i="4"/>
  <c r="Y34" i="4"/>
  <c r="I35" i="4"/>
  <c r="L34" i="4"/>
  <c r="AO35" i="4"/>
  <c r="AL35" i="4"/>
  <c r="AN35" i="4"/>
  <c r="AM35" i="3"/>
  <c r="AP34" i="3"/>
  <c r="AA34" i="3"/>
  <c r="X35" i="3"/>
  <c r="H34" i="3"/>
  <c r="K34" i="3"/>
  <c r="AN34" i="2"/>
  <c r="AK35" i="2"/>
  <c r="X38" i="2"/>
  <c r="W38" i="2"/>
  <c r="Y38" i="2" s="1"/>
  <c r="AO33" i="1"/>
  <c r="AN33" i="1"/>
  <c r="H32" i="1"/>
  <c r="K32" i="1"/>
  <c r="AA34" i="4" l="1"/>
  <c r="X35" i="4"/>
  <c r="AP35" i="4"/>
  <c r="AM36" i="4"/>
  <c r="H35" i="4"/>
  <c r="K35" i="4"/>
  <c r="J35" i="4"/>
  <c r="AN35" i="3"/>
  <c r="AL35" i="3"/>
  <c r="AO35" i="3"/>
  <c r="W35" i="3"/>
  <c r="Z35" i="3"/>
  <c r="Y35" i="3"/>
  <c r="I35" i="3"/>
  <c r="J35" i="3" s="1"/>
  <c r="L34" i="3"/>
  <c r="AM35" i="2"/>
  <c r="AL35" i="2"/>
  <c r="V39" i="2"/>
  <c r="AM34" i="1"/>
  <c r="AL34" i="1" s="1"/>
  <c r="AP33" i="1"/>
  <c r="I33" i="1"/>
  <c r="J33" i="1" s="1"/>
  <c r="L32" i="1"/>
  <c r="AO36" i="4" l="1"/>
  <c r="AL36" i="4"/>
  <c r="AN36" i="4"/>
  <c r="I36" i="4"/>
  <c r="L35" i="4"/>
  <c r="Z35" i="4"/>
  <c r="W35" i="4"/>
  <c r="Y35" i="4"/>
  <c r="AM36" i="3"/>
  <c r="AP35" i="3"/>
  <c r="X36" i="3"/>
  <c r="AA35" i="3"/>
  <c r="H35" i="3"/>
  <c r="K35" i="3"/>
  <c r="AN35" i="2"/>
  <c r="AK36" i="2"/>
  <c r="W39" i="2"/>
  <c r="Y39" i="2" s="1"/>
  <c r="X39" i="2"/>
  <c r="AO34" i="1"/>
  <c r="AN34" i="1"/>
  <c r="K33" i="1"/>
  <c r="H33" i="1"/>
  <c r="AM37" i="4" l="1"/>
  <c r="AP36" i="4"/>
  <c r="AA35" i="4"/>
  <c r="X36" i="4"/>
  <c r="H36" i="4"/>
  <c r="J36" i="4"/>
  <c r="K36" i="4"/>
  <c r="AN36" i="3"/>
  <c r="AL36" i="3"/>
  <c r="AO36" i="3"/>
  <c r="W36" i="3"/>
  <c r="Z36" i="3"/>
  <c r="Y36" i="3"/>
  <c r="I36" i="3"/>
  <c r="J36" i="3" s="1"/>
  <c r="L35" i="3"/>
  <c r="AM36" i="2"/>
  <c r="AL36" i="2"/>
  <c r="V40" i="2"/>
  <c r="AP34" i="1"/>
  <c r="AM35" i="1"/>
  <c r="AL35" i="1" s="1"/>
  <c r="I34" i="1"/>
  <c r="J34" i="1" s="1"/>
  <c r="L33" i="1"/>
  <c r="I37" i="4" l="1"/>
  <c r="L36" i="4"/>
  <c r="W36" i="4"/>
  <c r="Z36" i="4"/>
  <c r="Y36" i="4"/>
  <c r="AL37" i="4"/>
  <c r="AO37" i="4"/>
  <c r="AN37" i="4"/>
  <c r="AM37" i="3"/>
  <c r="AP36" i="3"/>
  <c r="X37" i="3"/>
  <c r="AA36" i="3"/>
  <c r="H36" i="3"/>
  <c r="K36" i="3"/>
  <c r="AN36" i="2"/>
  <c r="AK37" i="2"/>
  <c r="X40" i="2"/>
  <c r="W40" i="2"/>
  <c r="Y40" i="2" s="1"/>
  <c r="AO35" i="1"/>
  <c r="AN35" i="1"/>
  <c r="K34" i="1"/>
  <c r="H34" i="1"/>
  <c r="AM38" i="4" l="1"/>
  <c r="AP37" i="4"/>
  <c r="X37" i="4"/>
  <c r="AA36" i="4"/>
  <c r="H37" i="4"/>
  <c r="K37" i="4"/>
  <c r="J37" i="4"/>
  <c r="AO37" i="3"/>
  <c r="AL37" i="3"/>
  <c r="AN37" i="3"/>
  <c r="Y37" i="3"/>
  <c r="W37" i="3"/>
  <c r="Z37" i="3"/>
  <c r="I37" i="3"/>
  <c r="J37" i="3" s="1"/>
  <c r="L36" i="3"/>
  <c r="AL37" i="2"/>
  <c r="AM37" i="2"/>
  <c r="V41" i="2"/>
  <c r="AP35" i="1"/>
  <c r="AM36" i="1"/>
  <c r="AL36" i="1" s="1"/>
  <c r="I35" i="1"/>
  <c r="J35" i="1" s="1"/>
  <c r="L34" i="1"/>
  <c r="L37" i="4" l="1"/>
  <c r="I38" i="4"/>
  <c r="W37" i="4"/>
  <c r="Z37" i="4"/>
  <c r="Y37" i="4"/>
  <c r="AL38" i="4"/>
  <c r="AN38" i="4"/>
  <c r="AO38" i="4"/>
  <c r="AM38" i="3"/>
  <c r="AP37" i="3"/>
  <c r="AA37" i="3"/>
  <c r="X38" i="3"/>
  <c r="K37" i="3"/>
  <c r="H37" i="3"/>
  <c r="AN37" i="2"/>
  <c r="AK38" i="2"/>
  <c r="W41" i="2"/>
  <c r="Y41" i="2" s="1"/>
  <c r="X41" i="2"/>
  <c r="AO36" i="1"/>
  <c r="AN36" i="1"/>
  <c r="K35" i="1"/>
  <c r="H35" i="1"/>
  <c r="AM39" i="4" l="1"/>
  <c r="AP38" i="4"/>
  <c r="K38" i="4"/>
  <c r="H38" i="4"/>
  <c r="J38" i="4"/>
  <c r="X38" i="4"/>
  <c r="AA37" i="4"/>
  <c r="AL38" i="3"/>
  <c r="AO38" i="3"/>
  <c r="AN38" i="3"/>
  <c r="Z38" i="3"/>
  <c r="Y38" i="3"/>
  <c r="W38" i="3"/>
  <c r="I38" i="3"/>
  <c r="J38" i="3" s="1"/>
  <c r="L37" i="3"/>
  <c r="AM38" i="2"/>
  <c r="AL38" i="2"/>
  <c r="V42" i="2"/>
  <c r="AM37" i="1"/>
  <c r="AL37" i="1" s="1"/>
  <c r="AP36" i="1"/>
  <c r="I36" i="1"/>
  <c r="J36" i="1" s="1"/>
  <c r="L35" i="1"/>
  <c r="Z38" i="4" l="1"/>
  <c r="W38" i="4"/>
  <c r="Y38" i="4"/>
  <c r="L38" i="4"/>
  <c r="I39" i="4"/>
  <c r="AO39" i="4"/>
  <c r="AL39" i="4"/>
  <c r="AN39" i="4"/>
  <c r="AM39" i="3"/>
  <c r="AP38" i="3"/>
  <c r="X39" i="3"/>
  <c r="AA38" i="3"/>
  <c r="H38" i="3"/>
  <c r="K38" i="3"/>
  <c r="AN38" i="2"/>
  <c r="AK39" i="2"/>
  <c r="X42" i="2"/>
  <c r="W42" i="2"/>
  <c r="Y42" i="2" s="1"/>
  <c r="AO37" i="1"/>
  <c r="AN37" i="1"/>
  <c r="H36" i="1"/>
  <c r="K36" i="1"/>
  <c r="AM40" i="4" l="1"/>
  <c r="AP39" i="4"/>
  <c r="X39" i="4"/>
  <c r="AA38" i="4"/>
  <c r="H39" i="4"/>
  <c r="K39" i="4"/>
  <c r="J39" i="4"/>
  <c r="AN39" i="3"/>
  <c r="AL39" i="3"/>
  <c r="AO39" i="3"/>
  <c r="W39" i="3"/>
  <c r="Z39" i="3"/>
  <c r="Y39" i="3"/>
  <c r="I39" i="3"/>
  <c r="J39" i="3" s="1"/>
  <c r="L38" i="3"/>
  <c r="AM39" i="2"/>
  <c r="AL39" i="2"/>
  <c r="V43" i="2"/>
  <c r="AM38" i="1"/>
  <c r="AL38" i="1" s="1"/>
  <c r="AP37" i="1"/>
  <c r="I37" i="1"/>
  <c r="J37" i="1" s="1"/>
  <c r="L36" i="1"/>
  <c r="Z39" i="4" l="1"/>
  <c r="W39" i="4"/>
  <c r="Y39" i="4"/>
  <c r="I40" i="4"/>
  <c r="L39" i="4"/>
  <c r="AL40" i="4"/>
  <c r="AN40" i="4"/>
  <c r="AO40" i="4"/>
  <c r="AM40" i="3"/>
  <c r="AP39" i="3"/>
  <c r="X40" i="3"/>
  <c r="AA39" i="3"/>
  <c r="H39" i="3"/>
  <c r="K39" i="3"/>
  <c r="AN39" i="2"/>
  <c r="AK40" i="2"/>
  <c r="W43" i="2"/>
  <c r="Y43" i="2" s="1"/>
  <c r="X43" i="2"/>
  <c r="AN38" i="1"/>
  <c r="AO38" i="1"/>
  <c r="K37" i="1"/>
  <c r="H37" i="1"/>
  <c r="K40" i="4" l="1"/>
  <c r="H40" i="4"/>
  <c r="J40" i="4"/>
  <c r="X40" i="4"/>
  <c r="AA39" i="4"/>
  <c r="AM41" i="4"/>
  <c r="AP40" i="4"/>
  <c r="AN40" i="3"/>
  <c r="AL40" i="3"/>
  <c r="AO40" i="3"/>
  <c r="W40" i="3"/>
  <c r="Z40" i="3"/>
  <c r="Y40" i="3"/>
  <c r="I40" i="3"/>
  <c r="J40" i="3" s="1"/>
  <c r="L39" i="3"/>
  <c r="AM40" i="2"/>
  <c r="AL40" i="2"/>
  <c r="V44" i="2"/>
  <c r="AP38" i="1"/>
  <c r="AM39" i="1"/>
  <c r="AL39" i="1" s="1"/>
  <c r="I38" i="1"/>
  <c r="J38" i="1" s="1"/>
  <c r="L37" i="1"/>
  <c r="I41" i="4" l="1"/>
  <c r="L40" i="4"/>
  <c r="AO41" i="4"/>
  <c r="AL41" i="4"/>
  <c r="AN41" i="4"/>
  <c r="Z40" i="4"/>
  <c r="W40" i="4"/>
  <c r="Y40" i="4"/>
  <c r="AM41" i="3"/>
  <c r="AP40" i="3"/>
  <c r="X41" i="3"/>
  <c r="AA40" i="3"/>
  <c r="K40" i="3"/>
  <c r="H40" i="3"/>
  <c r="AN40" i="2"/>
  <c r="AK41" i="2"/>
  <c r="X44" i="2"/>
  <c r="W44" i="2"/>
  <c r="Y44" i="2" s="1"/>
  <c r="AO39" i="1"/>
  <c r="AN39" i="1"/>
  <c r="K38" i="1"/>
  <c r="H38" i="1"/>
  <c r="AA40" i="4" l="1"/>
  <c r="X41" i="4"/>
  <c r="AM42" i="4"/>
  <c r="AP41" i="4"/>
  <c r="H41" i="4"/>
  <c r="K41" i="4"/>
  <c r="J41" i="4"/>
  <c r="AO41" i="3"/>
  <c r="AL41" i="3"/>
  <c r="AN41" i="3"/>
  <c r="Y41" i="3"/>
  <c r="W41" i="3"/>
  <c r="Z41" i="3"/>
  <c r="L40" i="3"/>
  <c r="I41" i="3"/>
  <c r="J41" i="3" s="1"/>
  <c r="AL41" i="2"/>
  <c r="AM41" i="2"/>
  <c r="V45" i="2"/>
  <c r="AP39" i="1"/>
  <c r="AM40" i="1"/>
  <c r="AL40" i="1" s="1"/>
  <c r="I39" i="1"/>
  <c r="J39" i="1" s="1"/>
  <c r="L38" i="1"/>
  <c r="AO42" i="4" l="1"/>
  <c r="AL42" i="4"/>
  <c r="AN42" i="4"/>
  <c r="Z41" i="4"/>
  <c r="W41" i="4"/>
  <c r="Y41" i="4"/>
  <c r="I42" i="4"/>
  <c r="L41" i="4"/>
  <c r="AP41" i="3"/>
  <c r="AM42" i="3"/>
  <c r="AA41" i="3"/>
  <c r="X42" i="3"/>
  <c r="K41" i="3"/>
  <c r="H41" i="3"/>
  <c r="AN41" i="2"/>
  <c r="AK42" i="2"/>
  <c r="W45" i="2"/>
  <c r="Y45" i="2" s="1"/>
  <c r="X45" i="2"/>
  <c r="AO40" i="1"/>
  <c r="AN40" i="1"/>
  <c r="H39" i="1"/>
  <c r="K39" i="1"/>
  <c r="H42" i="4" l="1"/>
  <c r="K42" i="4"/>
  <c r="J42" i="4"/>
  <c r="AM43" i="4"/>
  <c r="AP42" i="4"/>
  <c r="X42" i="4"/>
  <c r="AA41" i="4"/>
  <c r="AL42" i="3"/>
  <c r="AO42" i="3"/>
  <c r="AN42" i="3"/>
  <c r="Z42" i="3"/>
  <c r="Y42" i="3"/>
  <c r="W42" i="3"/>
  <c r="L41" i="3"/>
  <c r="I42" i="3"/>
  <c r="J42" i="3" s="1"/>
  <c r="AM42" i="2"/>
  <c r="AL42" i="2"/>
  <c r="V46" i="2"/>
  <c r="AM41" i="1"/>
  <c r="AL41" i="1" s="1"/>
  <c r="AP40" i="1"/>
  <c r="I40" i="1"/>
  <c r="J40" i="1" s="1"/>
  <c r="L39" i="1"/>
  <c r="I43" i="4" l="1"/>
  <c r="L42" i="4"/>
  <c r="W42" i="4"/>
  <c r="Z42" i="4"/>
  <c r="Y42" i="4"/>
  <c r="AL43" i="4"/>
  <c r="AO43" i="4"/>
  <c r="AN43" i="4"/>
  <c r="AM43" i="3"/>
  <c r="AP42" i="3"/>
  <c r="AA42" i="3"/>
  <c r="X43" i="3"/>
  <c r="K42" i="3"/>
  <c r="H42" i="3"/>
  <c r="AN42" i="2"/>
  <c r="AK43" i="2"/>
  <c r="X46" i="2"/>
  <c r="W46" i="2"/>
  <c r="Y46" i="2" s="1"/>
  <c r="AO41" i="1"/>
  <c r="AN41" i="1"/>
  <c r="H40" i="1"/>
  <c r="K40" i="1"/>
  <c r="AM44" i="4" l="1"/>
  <c r="AP43" i="4"/>
  <c r="X43" i="4"/>
  <c r="AA42" i="4"/>
  <c r="K43" i="4"/>
  <c r="H43" i="4"/>
  <c r="J43" i="4"/>
  <c r="AL43" i="3"/>
  <c r="AO43" i="3"/>
  <c r="AN43" i="3"/>
  <c r="W43" i="3"/>
  <c r="Z43" i="3"/>
  <c r="Y43" i="3"/>
  <c r="L42" i="3"/>
  <c r="I43" i="3"/>
  <c r="J43" i="3" s="1"/>
  <c r="AL43" i="2"/>
  <c r="AM43" i="2"/>
  <c r="V47" i="2"/>
  <c r="AM42" i="1"/>
  <c r="AL42" i="1" s="1"/>
  <c r="AP41" i="1"/>
  <c r="I41" i="1"/>
  <c r="J41" i="1" s="1"/>
  <c r="L40" i="1"/>
  <c r="W43" i="4" l="1"/>
  <c r="Y43" i="4"/>
  <c r="Z43" i="4"/>
  <c r="L43" i="4"/>
  <c r="I44" i="4"/>
  <c r="AL44" i="4"/>
  <c r="AO44" i="4"/>
  <c r="AN44" i="4"/>
  <c r="AM44" i="3"/>
  <c r="AP43" i="3"/>
  <c r="X44" i="3"/>
  <c r="AA43" i="3"/>
  <c r="H43" i="3"/>
  <c r="K43" i="3"/>
  <c r="AN43" i="2"/>
  <c r="AK44" i="2"/>
  <c r="W47" i="2"/>
  <c r="Y47" i="2" s="1"/>
  <c r="X47" i="2"/>
  <c r="AO42" i="1"/>
  <c r="AN42" i="1"/>
  <c r="K41" i="1"/>
  <c r="H41" i="1"/>
  <c r="AM45" i="4" l="1"/>
  <c r="AP44" i="4"/>
  <c r="X44" i="4"/>
  <c r="AA43" i="4"/>
  <c r="K44" i="4"/>
  <c r="H44" i="4"/>
  <c r="J44" i="4"/>
  <c r="AN44" i="3"/>
  <c r="AO44" i="3"/>
  <c r="AL44" i="3"/>
  <c r="W44" i="3"/>
  <c r="Z44" i="3"/>
  <c r="Y44" i="3"/>
  <c r="I44" i="3"/>
  <c r="J44" i="3" s="1"/>
  <c r="L43" i="3"/>
  <c r="AM44" i="2"/>
  <c r="AL44" i="2"/>
  <c r="V48" i="2"/>
  <c r="AP42" i="1"/>
  <c r="AM43" i="1"/>
  <c r="AL43" i="1" s="1"/>
  <c r="I42" i="1"/>
  <c r="J42" i="1" s="1"/>
  <c r="L41" i="1"/>
  <c r="Z44" i="4" l="1"/>
  <c r="W44" i="4"/>
  <c r="Y44" i="4"/>
  <c r="I45" i="4"/>
  <c r="L44" i="4"/>
  <c r="AO45" i="4"/>
  <c r="AL45" i="4"/>
  <c r="AN45" i="4"/>
  <c r="AM45" i="3"/>
  <c r="AP44" i="3"/>
  <c r="X45" i="3"/>
  <c r="AA44" i="3"/>
  <c r="H44" i="3"/>
  <c r="K44" i="3"/>
  <c r="AN44" i="2"/>
  <c r="AK45" i="2"/>
  <c r="X48" i="2"/>
  <c r="W48" i="2"/>
  <c r="Y48" i="2" s="1"/>
  <c r="AO43" i="1"/>
  <c r="AN43" i="1"/>
  <c r="K42" i="1"/>
  <c r="H42" i="1"/>
  <c r="X45" i="4" l="1"/>
  <c r="AA44" i="4"/>
  <c r="AP45" i="4"/>
  <c r="AM46" i="4"/>
  <c r="H45" i="4"/>
  <c r="K45" i="4"/>
  <c r="J45" i="4"/>
  <c r="AO45" i="3"/>
  <c r="AN45" i="3"/>
  <c r="AL45" i="3"/>
  <c r="Y45" i="3"/>
  <c r="W45" i="3"/>
  <c r="Z45" i="3"/>
  <c r="I45" i="3"/>
  <c r="J45" i="3" s="1"/>
  <c r="I46" i="3" s="1"/>
  <c r="L44" i="3"/>
  <c r="AM45" i="2"/>
  <c r="AL45" i="2"/>
  <c r="V49" i="2"/>
  <c r="AP43" i="1"/>
  <c r="AM44" i="1"/>
  <c r="AL44" i="1" s="1"/>
  <c r="I43" i="1"/>
  <c r="J43" i="1" s="1"/>
  <c r="L42" i="1"/>
  <c r="AO46" i="4" l="1"/>
  <c r="AL46" i="4"/>
  <c r="AN46" i="4"/>
  <c r="I46" i="4"/>
  <c r="L45" i="4"/>
  <c r="Z45" i="4"/>
  <c r="W45" i="4"/>
  <c r="Y45" i="4"/>
  <c r="AP45" i="3"/>
  <c r="AM46" i="3"/>
  <c r="AA45" i="3"/>
  <c r="X46" i="3"/>
  <c r="K45" i="3"/>
  <c r="H45" i="3"/>
  <c r="AN45" i="2"/>
  <c r="AK46" i="2"/>
  <c r="W49" i="2"/>
  <c r="Y49" i="2" s="1"/>
  <c r="X49" i="2"/>
  <c r="AO44" i="1"/>
  <c r="AN44" i="1"/>
  <c r="K43" i="1"/>
  <c r="H43" i="1"/>
  <c r="AM47" i="4" l="1"/>
  <c r="AP46" i="4"/>
  <c r="X46" i="4"/>
  <c r="AA45" i="4"/>
  <c r="H46" i="4"/>
  <c r="J46" i="4"/>
  <c r="K46" i="4"/>
  <c r="AL46" i="3"/>
  <c r="AO46" i="3"/>
  <c r="AN46" i="3"/>
  <c r="Z46" i="3"/>
  <c r="Y46" i="3"/>
  <c r="W46" i="3"/>
  <c r="L45" i="3"/>
  <c r="J46" i="3"/>
  <c r="AM46" i="2"/>
  <c r="AL46" i="2"/>
  <c r="AN46" i="2" s="1"/>
  <c r="V50" i="2"/>
  <c r="X50" i="2" s="1"/>
  <c r="AM45" i="1"/>
  <c r="AL45" i="1" s="1"/>
  <c r="AP44" i="1"/>
  <c r="I44" i="1"/>
  <c r="J44" i="1" s="1"/>
  <c r="L43" i="1"/>
  <c r="W46" i="4" l="1"/>
  <c r="Z46" i="4"/>
  <c r="Y46" i="4"/>
  <c r="I47" i="4"/>
  <c r="L46" i="4"/>
  <c r="AL47" i="4"/>
  <c r="AO47" i="4"/>
  <c r="AN47" i="4"/>
  <c r="AM47" i="3"/>
  <c r="AP46" i="3"/>
  <c r="X47" i="3"/>
  <c r="AA46" i="3"/>
  <c r="K46" i="3"/>
  <c r="H46" i="3"/>
  <c r="AK47" i="2"/>
  <c r="AM47" i="2" s="1"/>
  <c r="W50" i="2"/>
  <c r="Y50" i="2" s="1"/>
  <c r="AO45" i="1"/>
  <c r="AN45" i="1"/>
  <c r="H44" i="1"/>
  <c r="K44" i="1"/>
  <c r="X47" i="4" l="1"/>
  <c r="AA46" i="4"/>
  <c r="AM48" i="4"/>
  <c r="AP47" i="4"/>
  <c r="K47" i="4"/>
  <c r="H47" i="4"/>
  <c r="J47" i="4"/>
  <c r="AL47" i="3"/>
  <c r="AN47" i="3"/>
  <c r="AO47" i="3"/>
  <c r="W47" i="3"/>
  <c r="Z47" i="3"/>
  <c r="Y47" i="3"/>
  <c r="I47" i="3"/>
  <c r="J47" i="3" s="1"/>
  <c r="L46" i="3"/>
  <c r="AL47" i="2"/>
  <c r="AN47" i="2" s="1"/>
  <c r="V51" i="2"/>
  <c r="W51" i="2" s="1"/>
  <c r="Y51" i="2" s="1"/>
  <c r="AM46" i="1"/>
  <c r="AL46" i="1" s="1"/>
  <c r="AP45" i="1"/>
  <c r="I45" i="1"/>
  <c r="J45" i="1" s="1"/>
  <c r="L44" i="1"/>
  <c r="AL48" i="4" l="1"/>
  <c r="AN48" i="4"/>
  <c r="AO48" i="4"/>
  <c r="I48" i="4"/>
  <c r="L47" i="4"/>
  <c r="W47" i="4"/>
  <c r="Z47" i="4"/>
  <c r="Y47" i="4"/>
  <c r="AM48" i="3"/>
  <c r="AP47" i="3"/>
  <c r="X48" i="3"/>
  <c r="AA47" i="3"/>
  <c r="H47" i="3"/>
  <c r="K47" i="3"/>
  <c r="AK48" i="2"/>
  <c r="X51" i="2"/>
  <c r="V52" i="2"/>
  <c r="AO46" i="1"/>
  <c r="AN46" i="1"/>
  <c r="K45" i="1"/>
  <c r="H45" i="1"/>
  <c r="X48" i="4" l="1"/>
  <c r="AA47" i="4"/>
  <c r="AM49" i="4"/>
  <c r="AP48" i="4"/>
  <c r="K48" i="4"/>
  <c r="H48" i="4"/>
  <c r="J48" i="4"/>
  <c r="AN48" i="3"/>
  <c r="AL48" i="3"/>
  <c r="AO48" i="3"/>
  <c r="W48" i="3"/>
  <c r="Z48" i="3"/>
  <c r="Y48" i="3"/>
  <c r="I48" i="3"/>
  <c r="J48" i="3" s="1"/>
  <c r="L47" i="3"/>
  <c r="AL48" i="2"/>
  <c r="AM48" i="2"/>
  <c r="X52" i="2"/>
  <c r="W52" i="2"/>
  <c r="Y52" i="2" s="1"/>
  <c r="AP46" i="1"/>
  <c r="AM47" i="1"/>
  <c r="AL47" i="1" s="1"/>
  <c r="I46" i="1"/>
  <c r="J46" i="1" s="1"/>
  <c r="L45" i="1"/>
  <c r="AO49" i="4" l="1"/>
  <c r="AL49" i="4"/>
  <c r="AN49" i="4"/>
  <c r="L48" i="4"/>
  <c r="I49" i="4"/>
  <c r="W48" i="4"/>
  <c r="Z48" i="4"/>
  <c r="Y48" i="4"/>
  <c r="AM49" i="3"/>
  <c r="AP48" i="3"/>
  <c r="X49" i="3"/>
  <c r="AA48" i="3"/>
  <c r="H48" i="3"/>
  <c r="K48" i="3"/>
  <c r="AN48" i="2"/>
  <c r="AK49" i="2"/>
  <c r="V53" i="2"/>
  <c r="AO47" i="1"/>
  <c r="AN47" i="1"/>
  <c r="K46" i="1"/>
  <c r="H46" i="1"/>
  <c r="AA48" i="4" l="1"/>
  <c r="X49" i="4"/>
  <c r="AM50" i="4"/>
  <c r="AP49" i="4"/>
  <c r="H49" i="4"/>
  <c r="K49" i="4"/>
  <c r="J49" i="4"/>
  <c r="AO49" i="3"/>
  <c r="AL49" i="3"/>
  <c r="AN49" i="3"/>
  <c r="Y49" i="3"/>
  <c r="W49" i="3"/>
  <c r="Z49" i="3"/>
  <c r="I49" i="3"/>
  <c r="J49" i="3" s="1"/>
  <c r="L48" i="3"/>
  <c r="AL49" i="2"/>
  <c r="AN49" i="2" s="1"/>
  <c r="AM49" i="2"/>
  <c r="W53" i="2"/>
  <c r="Y53" i="2" s="1"/>
  <c r="X53" i="2"/>
  <c r="AP47" i="1"/>
  <c r="AM48" i="1"/>
  <c r="AL48" i="1" s="1"/>
  <c r="I47" i="1"/>
  <c r="J47" i="1" s="1"/>
  <c r="L46" i="1"/>
  <c r="I50" i="4" l="1"/>
  <c r="L49" i="4"/>
  <c r="Z49" i="4"/>
  <c r="W49" i="4"/>
  <c r="Y49" i="4"/>
  <c r="AO50" i="4"/>
  <c r="AL50" i="4"/>
  <c r="AN50" i="4"/>
  <c r="AM50" i="3"/>
  <c r="AP49" i="3"/>
  <c r="AA49" i="3"/>
  <c r="X50" i="3"/>
  <c r="H49" i="3"/>
  <c r="K49" i="3"/>
  <c r="AK50" i="2"/>
  <c r="V54" i="2"/>
  <c r="W54" i="2" s="1"/>
  <c r="Y54" i="2" s="1"/>
  <c r="AO48" i="1"/>
  <c r="AN48" i="1"/>
  <c r="H47" i="1"/>
  <c r="K47" i="1"/>
  <c r="AM51" i="4" l="1"/>
  <c r="AP50" i="4"/>
  <c r="X50" i="4"/>
  <c r="AA49" i="4"/>
  <c r="H50" i="4"/>
  <c r="K50" i="4"/>
  <c r="J50" i="4"/>
  <c r="AL50" i="3"/>
  <c r="AO50" i="3"/>
  <c r="AN50" i="3"/>
  <c r="Z50" i="3"/>
  <c r="Y50" i="3"/>
  <c r="W50" i="3"/>
  <c r="I50" i="3"/>
  <c r="J50" i="3" s="1"/>
  <c r="L49" i="3"/>
  <c r="AL50" i="2"/>
  <c r="AM50" i="2"/>
  <c r="X54" i="2"/>
  <c r="V55" i="2"/>
  <c r="AM49" i="1"/>
  <c r="AL49" i="1" s="1"/>
  <c r="AP48" i="1"/>
  <c r="I48" i="1"/>
  <c r="J48" i="1" s="1"/>
  <c r="L47" i="1"/>
  <c r="I51" i="4" l="1"/>
  <c r="L50" i="4"/>
  <c r="W50" i="4"/>
  <c r="Z50" i="4"/>
  <c r="Y50" i="4"/>
  <c r="AL51" i="4"/>
  <c r="AO51" i="4"/>
  <c r="AN51" i="4"/>
  <c r="AM51" i="3"/>
  <c r="AP50" i="3"/>
  <c r="AA50" i="3"/>
  <c r="X51" i="3"/>
  <c r="K50" i="3"/>
  <c r="H50" i="3"/>
  <c r="AN50" i="2"/>
  <c r="AK51" i="2"/>
  <c r="W55" i="2"/>
  <c r="Y55" i="2" s="1"/>
  <c r="X55" i="2"/>
  <c r="AO49" i="1"/>
  <c r="AN49" i="1"/>
  <c r="H48" i="1"/>
  <c r="K48" i="1"/>
  <c r="Z11" i="2" l="1"/>
  <c r="AM52" i="4"/>
  <c r="AP51" i="4"/>
  <c r="X51" i="4"/>
  <c r="AA50" i="4"/>
  <c r="K51" i="4"/>
  <c r="H51" i="4"/>
  <c r="J51" i="4"/>
  <c r="AN51" i="3"/>
  <c r="AL51" i="3"/>
  <c r="AO51" i="3"/>
  <c r="W51" i="3"/>
  <c r="Z51" i="3"/>
  <c r="Y51" i="3"/>
  <c r="I51" i="3"/>
  <c r="J51" i="3" s="1"/>
  <c r="L50" i="3"/>
  <c r="AL51" i="2"/>
  <c r="AN51" i="2" s="1"/>
  <c r="AM51" i="2"/>
  <c r="AM50" i="1"/>
  <c r="AL50" i="1" s="1"/>
  <c r="AP49" i="1"/>
  <c r="I49" i="1"/>
  <c r="J49" i="1" s="1"/>
  <c r="L48" i="1"/>
  <c r="L51" i="4" l="1"/>
  <c r="I52" i="4"/>
  <c r="W51" i="4"/>
  <c r="Y51" i="4"/>
  <c r="Z51" i="4"/>
  <c r="AL52" i="4"/>
  <c r="AO52" i="4"/>
  <c r="AN52" i="4"/>
  <c r="AM52" i="3"/>
  <c r="AP51" i="3"/>
  <c r="X52" i="3"/>
  <c r="AA51" i="3"/>
  <c r="H51" i="3"/>
  <c r="K51" i="3"/>
  <c r="AK52" i="2"/>
  <c r="AL52" i="2" s="1"/>
  <c r="AN52" i="2" s="1"/>
  <c r="AO50" i="1"/>
  <c r="AN50" i="1"/>
  <c r="K49" i="1"/>
  <c r="H49" i="1"/>
  <c r="AM53" i="4" l="1"/>
  <c r="AP52" i="4"/>
  <c r="K52" i="4"/>
  <c r="H52" i="4"/>
  <c r="J52" i="4"/>
  <c r="X52" i="4"/>
  <c r="AA51" i="4"/>
  <c r="AN52" i="3"/>
  <c r="AO52" i="3"/>
  <c r="AL52" i="3"/>
  <c r="Z52" i="3"/>
  <c r="W52" i="3"/>
  <c r="Y52" i="3"/>
  <c r="I52" i="3"/>
  <c r="J52" i="3" s="1"/>
  <c r="L51" i="3"/>
  <c r="AM52" i="2"/>
  <c r="AK53" i="2"/>
  <c r="AP50" i="1"/>
  <c r="AM51" i="1"/>
  <c r="AL51" i="1" s="1"/>
  <c r="I50" i="1"/>
  <c r="J50" i="1" s="1"/>
  <c r="L49" i="1"/>
  <c r="Z52" i="4" l="1"/>
  <c r="W52" i="4"/>
  <c r="Y52" i="4"/>
  <c r="I53" i="4"/>
  <c r="L52" i="4"/>
  <c r="AO53" i="4"/>
  <c r="AL53" i="4"/>
  <c r="AN53" i="4"/>
  <c r="AM53" i="3"/>
  <c r="AP52" i="3"/>
  <c r="X53" i="3"/>
  <c r="AA52" i="3"/>
  <c r="H52" i="3"/>
  <c r="K52" i="3"/>
  <c r="AM53" i="2"/>
  <c r="AL53" i="2"/>
  <c r="AO51" i="1"/>
  <c r="AN51" i="1"/>
  <c r="K50" i="1"/>
  <c r="H50" i="1"/>
  <c r="X53" i="4" l="1"/>
  <c r="AA52" i="4"/>
  <c r="AP53" i="4"/>
  <c r="AM54" i="4"/>
  <c r="H53" i="4"/>
  <c r="K53" i="4"/>
  <c r="J53" i="4"/>
  <c r="AO53" i="3"/>
  <c r="AN53" i="3"/>
  <c r="AL53" i="3"/>
  <c r="Y53" i="3"/>
  <c r="W53" i="3"/>
  <c r="Z53" i="3"/>
  <c r="I53" i="3"/>
  <c r="J53" i="3" s="1"/>
  <c r="L52" i="3"/>
  <c r="AN53" i="2"/>
  <c r="AK54" i="2"/>
  <c r="AP51" i="1"/>
  <c r="AM52" i="1"/>
  <c r="AL52" i="1" s="1"/>
  <c r="I51" i="1"/>
  <c r="J51" i="1" s="1"/>
  <c r="L50" i="1"/>
  <c r="AO54" i="4" l="1"/>
  <c r="AL54" i="4"/>
  <c r="AN54" i="4"/>
  <c r="AP54" i="4" s="1"/>
  <c r="I54" i="4"/>
  <c r="L53" i="4"/>
  <c r="Z53" i="4"/>
  <c r="W53" i="4"/>
  <c r="Y53" i="4"/>
  <c r="AP53" i="3"/>
  <c r="AM54" i="3"/>
  <c r="X54" i="3"/>
  <c r="AA53" i="3"/>
  <c r="K53" i="3"/>
  <c r="H53" i="3"/>
  <c r="AM54" i="2"/>
  <c r="AL54" i="2"/>
  <c r="AN54" i="2" s="1"/>
  <c r="AO52" i="1"/>
  <c r="AN52" i="1"/>
  <c r="K51" i="1"/>
  <c r="H51" i="1"/>
  <c r="AQ11" i="4" l="1"/>
  <c r="AO11" i="2"/>
  <c r="X54" i="4"/>
  <c r="AA53" i="4"/>
  <c r="H54" i="4"/>
  <c r="J54" i="4"/>
  <c r="K54" i="4"/>
  <c r="AL54" i="3"/>
  <c r="AO54" i="3"/>
  <c r="AN54" i="3"/>
  <c r="AP54" i="3" s="1"/>
  <c r="Z54" i="3"/>
  <c r="Y54" i="3"/>
  <c r="W54" i="3"/>
  <c r="L53" i="3"/>
  <c r="I54" i="3"/>
  <c r="J54" i="3" s="1"/>
  <c r="AM53" i="1"/>
  <c r="AL53" i="1" s="1"/>
  <c r="AP52" i="1"/>
  <c r="I52" i="1"/>
  <c r="J52" i="1" s="1"/>
  <c r="L51" i="1"/>
  <c r="AQ11" i="3" l="1"/>
  <c r="I55" i="4"/>
  <c r="L54" i="4"/>
  <c r="W54" i="4"/>
  <c r="Z54" i="4"/>
  <c r="Y54" i="4"/>
  <c r="X55" i="3"/>
  <c r="AA54" i="3"/>
  <c r="K54" i="3"/>
  <c r="H54" i="3"/>
  <c r="AO53" i="1"/>
  <c r="AN53" i="1"/>
  <c r="H52" i="1"/>
  <c r="K52" i="1"/>
  <c r="X55" i="4" l="1"/>
  <c r="AA54" i="4"/>
  <c r="K55" i="4"/>
  <c r="H55" i="4"/>
  <c r="J55" i="4"/>
  <c r="W55" i="3"/>
  <c r="Z55" i="3"/>
  <c r="Y55" i="3"/>
  <c r="AA55" i="3" s="1"/>
  <c r="I55" i="3"/>
  <c r="J55" i="3" s="1"/>
  <c r="L54" i="3"/>
  <c r="AM54" i="1"/>
  <c r="AL54" i="1" s="1"/>
  <c r="AP53" i="1"/>
  <c r="I53" i="1"/>
  <c r="J53" i="1" s="1"/>
  <c r="L52" i="1"/>
  <c r="AB11" i="3" l="1"/>
  <c r="I56" i="4"/>
  <c r="L55" i="4"/>
  <c r="M11" i="4" s="1"/>
  <c r="W55" i="4"/>
  <c r="Z55" i="4"/>
  <c r="AB11" i="4" s="1"/>
  <c r="Y55" i="4"/>
  <c r="AA55" i="4" s="1"/>
  <c r="H55" i="3"/>
  <c r="K55" i="3"/>
  <c r="AO54" i="1"/>
  <c r="AN54" i="1"/>
  <c r="K53" i="1"/>
  <c r="H53" i="1"/>
  <c r="H56" i="4" l="1"/>
  <c r="K56" i="4"/>
  <c r="J56" i="4"/>
  <c r="L56" i="4" s="1"/>
  <c r="H1" i="4"/>
  <c r="L55" i="3"/>
  <c r="M11" i="3" s="1"/>
  <c r="I56" i="3"/>
  <c r="J56" i="3" s="1"/>
  <c r="AP54" i="1"/>
  <c r="AQ11" i="1" s="1"/>
  <c r="I54" i="1"/>
  <c r="J54" i="1" s="1"/>
  <c r="L53" i="1"/>
  <c r="H1" i="3" l="1"/>
  <c r="K56" i="3"/>
  <c r="H56" i="3"/>
  <c r="L56" i="3"/>
  <c r="K54" i="1"/>
  <c r="H54" i="1"/>
  <c r="I55" i="1" l="1"/>
  <c r="J55" i="1" s="1"/>
  <c r="L54" i="1"/>
  <c r="H55" i="1" l="1"/>
  <c r="K55" i="1"/>
  <c r="I56" i="1" l="1"/>
  <c r="J56" i="1" s="1"/>
  <c r="L55" i="1"/>
  <c r="M11" i="1" s="1"/>
  <c r="L56" i="1" l="1"/>
  <c r="H56" i="1"/>
  <c r="K56" i="1"/>
  <c r="Z12" i="1" l="1"/>
  <c r="Z13" i="1" l="1"/>
  <c r="Y13" i="1"/>
  <c r="X14" i="1" s="1"/>
  <c r="W13" i="1"/>
  <c r="AA12" i="1"/>
  <c r="AA13" i="1" l="1"/>
  <c r="Y14" i="1" l="1"/>
  <c r="X15" i="1" s="1"/>
  <c r="W14" i="1"/>
  <c r="Z14" i="1"/>
  <c r="AA14" i="1" l="1"/>
  <c r="Y15" i="1" l="1"/>
  <c r="X16" i="1" s="1"/>
  <c r="W15" i="1"/>
  <c r="Z15" i="1"/>
  <c r="AA15" i="1" l="1"/>
  <c r="Y16" i="1" l="1"/>
  <c r="X17" i="1" s="1"/>
  <c r="W16" i="1"/>
  <c r="Z16" i="1"/>
  <c r="AA16" i="1" l="1"/>
  <c r="Y17" i="1" l="1"/>
  <c r="X18" i="1" s="1"/>
  <c r="W17" i="1"/>
  <c r="Z17" i="1"/>
  <c r="AA17" i="1" l="1"/>
  <c r="Y18" i="1" l="1"/>
  <c r="X19" i="1" s="1"/>
  <c r="Z18" i="1"/>
  <c r="W18" i="1"/>
  <c r="AA18" i="1" l="1"/>
  <c r="Y19" i="1" l="1"/>
  <c r="X20" i="1" s="1"/>
  <c r="W19" i="1"/>
  <c r="Z19" i="1"/>
  <c r="AA19" i="1" l="1"/>
  <c r="Y20" i="1" l="1"/>
  <c r="X21" i="1" s="1"/>
  <c r="Z20" i="1"/>
  <c r="W20" i="1"/>
  <c r="AA20" i="1" l="1"/>
  <c r="Y21" i="1" l="1"/>
  <c r="X22" i="1" s="1"/>
  <c r="Z21" i="1"/>
  <c r="W21" i="1"/>
  <c r="AA21" i="1" l="1"/>
  <c r="Y22" i="1" l="1"/>
  <c r="X23" i="1" s="1"/>
  <c r="W22" i="1"/>
  <c r="Z22" i="1"/>
  <c r="AA22" i="1" l="1"/>
  <c r="Y23" i="1" l="1"/>
  <c r="X24" i="1" s="1"/>
  <c r="Z23" i="1"/>
  <c r="W23" i="1"/>
  <c r="AA23" i="1" l="1"/>
  <c r="Y24" i="1" l="1"/>
  <c r="X25" i="1" s="1"/>
  <c r="Z24" i="1"/>
  <c r="W24" i="1"/>
  <c r="AA24" i="1" l="1"/>
  <c r="Y25" i="1" l="1"/>
  <c r="X26" i="1" s="1"/>
  <c r="W25" i="1"/>
  <c r="Z25" i="1"/>
  <c r="AA25" i="1" l="1"/>
  <c r="Y26" i="1" l="1"/>
  <c r="X27" i="1" s="1"/>
  <c r="W26" i="1"/>
  <c r="Z26" i="1"/>
  <c r="AA26" i="1" l="1"/>
  <c r="Y27" i="1" l="1"/>
  <c r="X28" i="1" s="1"/>
  <c r="Z27" i="1"/>
  <c r="W27" i="1"/>
  <c r="AA27" i="1" l="1"/>
  <c r="Y28" i="1" l="1"/>
  <c r="X29" i="1" s="1"/>
  <c r="W28" i="1"/>
  <c r="Z28" i="1"/>
  <c r="AA28" i="1" l="1"/>
  <c r="Y29" i="1" l="1"/>
  <c r="X30" i="1" s="1"/>
  <c r="W29" i="1"/>
  <c r="Z29" i="1"/>
  <c r="AA29" i="1" l="1"/>
  <c r="Y30" i="1" l="1"/>
  <c r="X31" i="1" s="1"/>
  <c r="W30" i="1"/>
  <c r="Z30" i="1"/>
  <c r="AA30" i="1" l="1"/>
  <c r="Y31" i="1" l="1"/>
  <c r="X32" i="1" s="1"/>
  <c r="Z31" i="1"/>
  <c r="W31" i="1"/>
  <c r="AA31" i="1" l="1"/>
  <c r="Y32" i="1" l="1"/>
  <c r="X33" i="1" s="1"/>
  <c r="Z32" i="1"/>
  <c r="W32" i="1"/>
  <c r="AA32" i="1" l="1"/>
  <c r="Y33" i="1" l="1"/>
  <c r="X34" i="1" s="1"/>
  <c r="Z33" i="1"/>
  <c r="W33" i="1"/>
  <c r="AA33" i="1" l="1"/>
  <c r="Y34" i="1" l="1"/>
  <c r="X35" i="1" s="1"/>
  <c r="W34" i="1"/>
  <c r="Z34" i="1"/>
  <c r="AA34" i="1" l="1"/>
  <c r="Y35" i="1" l="1"/>
  <c r="X36" i="1" s="1"/>
  <c r="Z35" i="1"/>
  <c r="W35" i="1"/>
  <c r="AA35" i="1" l="1"/>
  <c r="Y36" i="1" l="1"/>
  <c r="X37" i="1" s="1"/>
  <c r="W36" i="1"/>
  <c r="Z36" i="1"/>
  <c r="AA36" i="1" l="1"/>
  <c r="Y37" i="1" l="1"/>
  <c r="X38" i="1" s="1"/>
  <c r="Z37" i="1"/>
  <c r="W37" i="1"/>
  <c r="AA37" i="1" l="1"/>
  <c r="Y38" i="1" l="1"/>
  <c r="X39" i="1" s="1"/>
  <c r="W38" i="1"/>
  <c r="Z38" i="1"/>
  <c r="AA38" i="1" l="1"/>
  <c r="Y39" i="1" l="1"/>
  <c r="X40" i="1" s="1"/>
  <c r="Z39" i="1"/>
  <c r="W39" i="1"/>
  <c r="AA39" i="1" l="1"/>
  <c r="Y40" i="1" l="1"/>
  <c r="X41" i="1" s="1"/>
  <c r="W40" i="1"/>
  <c r="Z40" i="1"/>
  <c r="AA40" i="1" l="1"/>
  <c r="Y41" i="1" l="1"/>
  <c r="X42" i="1" s="1"/>
  <c r="Z41" i="1"/>
  <c r="W41" i="1"/>
  <c r="AA41" i="1" l="1"/>
  <c r="Y42" i="1" l="1"/>
  <c r="X43" i="1" s="1"/>
  <c r="Z42" i="1"/>
  <c r="W42" i="1"/>
  <c r="AA42" i="1" l="1"/>
  <c r="Y43" i="1" l="1"/>
  <c r="X44" i="1" s="1"/>
  <c r="W43" i="1"/>
  <c r="Z43" i="1"/>
  <c r="AA43" i="1" l="1"/>
  <c r="Y44" i="1" l="1"/>
  <c r="X45" i="1" s="1"/>
  <c r="Z44" i="1"/>
  <c r="W44" i="1"/>
  <c r="AA44" i="1" l="1"/>
  <c r="Y45" i="1" l="1"/>
  <c r="X46" i="1" s="1"/>
  <c r="W45" i="1"/>
  <c r="Z45" i="1"/>
  <c r="AA45" i="1" l="1"/>
  <c r="Y46" i="1" l="1"/>
  <c r="X47" i="1" s="1"/>
  <c r="Z46" i="1"/>
  <c r="W46" i="1"/>
  <c r="AA46" i="1" l="1"/>
  <c r="Y47" i="1" l="1"/>
  <c r="X48" i="1" s="1"/>
  <c r="Z47" i="1"/>
  <c r="W47" i="1"/>
  <c r="AA47" i="1" l="1"/>
  <c r="Y48" i="1" l="1"/>
  <c r="X49" i="1" s="1"/>
  <c r="W48" i="1"/>
  <c r="Z48" i="1"/>
  <c r="AA48" i="1" l="1"/>
  <c r="Y49" i="1" l="1"/>
  <c r="X50" i="1" s="1"/>
  <c r="W49" i="1"/>
  <c r="Z49" i="1"/>
  <c r="AA49" i="1" l="1"/>
  <c r="Y50" i="1" l="1"/>
  <c r="X51" i="1" s="1"/>
  <c r="W50" i="1"/>
  <c r="Z50" i="1"/>
  <c r="AA50" i="1" l="1"/>
  <c r="Y51" i="1" l="1"/>
  <c r="X52" i="1" s="1"/>
  <c r="Z51" i="1"/>
  <c r="W51" i="1"/>
  <c r="AA51" i="1" l="1"/>
  <c r="Y52" i="1" l="1"/>
  <c r="X53" i="1" s="1"/>
  <c r="W52" i="1"/>
  <c r="Z52" i="1"/>
  <c r="AA52" i="1" l="1"/>
  <c r="Y53" i="1" l="1"/>
  <c r="X54" i="1" s="1"/>
  <c r="W53" i="1"/>
  <c r="Z53" i="1"/>
  <c r="AA53" i="1" l="1"/>
  <c r="Y54" i="1" l="1"/>
  <c r="X55" i="1" s="1"/>
  <c r="Z54" i="1"/>
  <c r="W54" i="1"/>
  <c r="AA54" i="1" l="1"/>
  <c r="Y55" i="1" l="1"/>
  <c r="AA55" i="1" s="1"/>
  <c r="Z55" i="1"/>
  <c r="W55" i="1"/>
  <c r="AB11" i="1" l="1"/>
  <c r="H1" i="1" s="1"/>
  <c r="K18" i="2" l="1"/>
  <c r="K34" i="2"/>
  <c r="K50" i="2"/>
  <c r="K29" i="2"/>
  <c r="K15" i="2"/>
  <c r="K23" i="2"/>
  <c r="K31" i="2"/>
  <c r="K39" i="2"/>
  <c r="K47" i="2"/>
  <c r="K55" i="2"/>
  <c r="J31" i="2"/>
  <c r="K43" i="2"/>
  <c r="K13" i="2"/>
  <c r="K33" i="2"/>
  <c r="J15" i="2"/>
  <c r="J18" i="2"/>
  <c r="K22" i="2"/>
  <c r="J34" i="2"/>
  <c r="K38" i="2"/>
  <c r="J50" i="2"/>
  <c r="K54" i="2"/>
  <c r="K20" i="2"/>
  <c r="K28" i="2"/>
  <c r="K36" i="2"/>
  <c r="K44" i="2"/>
  <c r="K52" i="2"/>
  <c r="K21" i="2"/>
  <c r="J49" i="2"/>
  <c r="K49" i="2"/>
  <c r="K14" i="2"/>
  <c r="J39" i="2"/>
  <c r="K27" i="2"/>
  <c r="J35" i="2"/>
  <c r="K35" i="2"/>
  <c r="K51" i="2"/>
  <c r="J51" i="2"/>
  <c r="J43" i="2"/>
  <c r="K45" i="2"/>
  <c r="J45" i="2"/>
  <c r="J14" i="2"/>
  <c r="J26" i="2"/>
  <c r="K26" i="2"/>
  <c r="J42" i="2"/>
  <c r="K42" i="2"/>
  <c r="J54" i="2"/>
  <c r="K32" i="2"/>
  <c r="J32" i="2"/>
  <c r="K40" i="2"/>
  <c r="K48" i="2"/>
  <c r="J48" i="2"/>
  <c r="K56" i="2"/>
  <c r="K37" i="2"/>
  <c r="J37" i="2"/>
  <c r="J20" i="2"/>
  <c r="J36" i="2"/>
  <c r="J52" i="2"/>
  <c r="J47" i="2"/>
  <c r="K41" i="2"/>
  <c r="J41" i="2"/>
  <c r="J13" i="2"/>
  <c r="J21" i="2"/>
  <c r="J29" i="2"/>
  <c r="K19" i="2"/>
  <c r="J19" i="2"/>
  <c r="K25" i="2"/>
  <c r="J33" i="2"/>
  <c r="J22" i="2"/>
  <c r="J38" i="2"/>
  <c r="J16" i="2"/>
  <c r="K16" i="2"/>
  <c r="K24" i="2"/>
  <c r="J28" i="2"/>
  <c r="J44" i="2"/>
  <c r="K30" i="2"/>
  <c r="J30" i="2"/>
  <c r="J27" i="2"/>
  <c r="J17" i="2"/>
  <c r="K17" i="2"/>
  <c r="J23" i="2"/>
  <c r="J24" i="2"/>
  <c r="J40" i="2"/>
  <c r="J56" i="2"/>
  <c r="J55" i="2"/>
  <c r="K53" i="2"/>
  <c r="J53" i="2"/>
  <c r="J25" i="2"/>
  <c r="J46" i="2"/>
  <c r="K46" i="2"/>
  <c r="K12" i="2"/>
  <c r="J12" i="2"/>
  <c r="L11" i="2" l="1"/>
  <c r="H1" i="2" s="1"/>
</calcChain>
</file>

<file path=xl/sharedStrings.xml><?xml version="1.0" encoding="utf-8"?>
<sst xmlns="http://schemas.openxmlformats.org/spreadsheetml/2006/main" count="444" uniqueCount="42">
  <si>
    <t>[s]</t>
  </si>
  <si>
    <t>[°C]</t>
  </si>
  <si>
    <t>T(K)</t>
  </si>
  <si>
    <t>[mg]</t>
  </si>
  <si>
    <t>A</t>
  </si>
  <si>
    <t>E</t>
  </si>
  <si>
    <t>minf</t>
  </si>
  <si>
    <t>R</t>
  </si>
  <si>
    <t>n</t>
  </si>
  <si>
    <t>N.M._exp</t>
  </si>
  <si>
    <t>N.M._model</t>
  </si>
  <si>
    <t>Error1</t>
  </si>
  <si>
    <t>Error2</t>
  </si>
  <si>
    <t>SumError1</t>
  </si>
  <si>
    <t>Sum Error</t>
  </si>
  <si>
    <t>SumError2</t>
  </si>
  <si>
    <t>α_exp_10</t>
  </si>
  <si>
    <t>dα/dt_exp_10</t>
  </si>
  <si>
    <t>α_model_10</t>
  </si>
  <si>
    <t>dα/dt_model_10</t>
  </si>
  <si>
    <t>α_exp_20</t>
  </si>
  <si>
    <t>dα/dt_exp_20</t>
  </si>
  <si>
    <t>α_model_20</t>
  </si>
  <si>
    <t>dα/dt_model_20</t>
  </si>
  <si>
    <t>α_exp_30</t>
  </si>
  <si>
    <t>dα/dt_exp_30</t>
  </si>
  <si>
    <t>α_model_30</t>
  </si>
  <si>
    <t>dα/dt_model_30</t>
  </si>
  <si>
    <t>V_exp_10</t>
  </si>
  <si>
    <t>dV/dt_exp_10</t>
  </si>
  <si>
    <t>V_model</t>
  </si>
  <si>
    <t>dV/dt_model_10</t>
  </si>
  <si>
    <t>Vinf</t>
  </si>
  <si>
    <t>V_exp</t>
  </si>
  <si>
    <t>dV/dt_exp</t>
  </si>
  <si>
    <t>dV/dt_exp_20</t>
  </si>
  <si>
    <t>dV/dt_exp_30</t>
  </si>
  <si>
    <t>V_model_10</t>
  </si>
  <si>
    <t>V_exp_20</t>
  </si>
  <si>
    <t>V_model_20</t>
  </si>
  <si>
    <t>V_exp_30</t>
  </si>
  <si>
    <t>V_model_30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</si>
</sst>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0" fillId="4" borderId="0" xfId="0" applyFill="1"/>
    <xf numFmtId="11" fontId="0" fillId="0" borderId="0" xfId="0" applyNumberFormat="1"/>
    <xf numFmtId="0" fontId="1" fillId="4" borderId="0" xfId="0" applyFont="1" applyFill="1"/>
    <xf numFmtId="0" fontId="3" fillId="0" borderId="0" xfId="0" applyFont="1" applyAlignment="1">
      <alignment vertical="center"/>
    </xf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22532481271088"/>
          <c:y val="4.4635411441362745E-2"/>
          <c:w val="0.73897466891840824"/>
          <c:h val="0.77518641754334616"/>
        </c:manualLayout>
      </c:layout>
      <c:scatterChart>
        <c:scatterStyle val="smoothMarker"/>
        <c:varyColors val="0"/>
        <c:ser>
          <c:idx val="0"/>
          <c:order val="0"/>
          <c:tx>
            <c:v>Exp_10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Sheet1!$B$11:$B$55</c:f>
              <c:numCache>
                <c:formatCode>General</c:formatCode>
                <c:ptCount val="45"/>
                <c:pt idx="0">
                  <c:v>150.16499999999999</c:v>
                </c:pt>
                <c:pt idx="1">
                  <c:v>158.05699999999999</c:v>
                </c:pt>
                <c:pt idx="2">
                  <c:v>165.97300000000001</c:v>
                </c:pt>
                <c:pt idx="3">
                  <c:v>173.84800000000001</c:v>
                </c:pt>
                <c:pt idx="4">
                  <c:v>181.74199999999999</c:v>
                </c:pt>
                <c:pt idx="5">
                  <c:v>189.60900000000001</c:v>
                </c:pt>
                <c:pt idx="6">
                  <c:v>197.499</c:v>
                </c:pt>
                <c:pt idx="7">
                  <c:v>205.37799999999999</c:v>
                </c:pt>
                <c:pt idx="8">
                  <c:v>213.25299999999999</c:v>
                </c:pt>
                <c:pt idx="9">
                  <c:v>221.12200000000001</c:v>
                </c:pt>
                <c:pt idx="10">
                  <c:v>228.97300000000001</c:v>
                </c:pt>
                <c:pt idx="11">
                  <c:v>236.833</c:v>
                </c:pt>
                <c:pt idx="12">
                  <c:v>244.684</c:v>
                </c:pt>
                <c:pt idx="13">
                  <c:v>252.529</c:v>
                </c:pt>
                <c:pt idx="14">
                  <c:v>260.363</c:v>
                </c:pt>
                <c:pt idx="15">
                  <c:v>268.19799999999998</c:v>
                </c:pt>
                <c:pt idx="16">
                  <c:v>276.024</c:v>
                </c:pt>
                <c:pt idx="17">
                  <c:v>283.85399999999998</c:v>
                </c:pt>
                <c:pt idx="18">
                  <c:v>291.673</c:v>
                </c:pt>
                <c:pt idx="19">
                  <c:v>299.49</c:v>
                </c:pt>
                <c:pt idx="20">
                  <c:v>307.28800000000001</c:v>
                </c:pt>
                <c:pt idx="21">
                  <c:v>315.09800000000001</c:v>
                </c:pt>
                <c:pt idx="22">
                  <c:v>322.89</c:v>
                </c:pt>
                <c:pt idx="23">
                  <c:v>330.67099999999999</c:v>
                </c:pt>
                <c:pt idx="24">
                  <c:v>338.45499999999998</c:v>
                </c:pt>
                <c:pt idx="25">
                  <c:v>346.22699999999998</c:v>
                </c:pt>
                <c:pt idx="26">
                  <c:v>353.94799999999998</c:v>
                </c:pt>
                <c:pt idx="27">
                  <c:v>361.70699999999999</c:v>
                </c:pt>
                <c:pt idx="28">
                  <c:v>369.48700000000002</c:v>
                </c:pt>
                <c:pt idx="29">
                  <c:v>377.31799999999998</c:v>
                </c:pt>
                <c:pt idx="30">
                  <c:v>385.10599999999999</c:v>
                </c:pt>
                <c:pt idx="31">
                  <c:v>392.84500000000003</c:v>
                </c:pt>
                <c:pt idx="32">
                  <c:v>400.589</c:v>
                </c:pt>
                <c:pt idx="33">
                  <c:v>408.31900000000002</c:v>
                </c:pt>
                <c:pt idx="34">
                  <c:v>416.06599999999997</c:v>
                </c:pt>
                <c:pt idx="35">
                  <c:v>423.76400000000001</c:v>
                </c:pt>
                <c:pt idx="36">
                  <c:v>431.51900000000001</c:v>
                </c:pt>
                <c:pt idx="37">
                  <c:v>439.22899999999998</c:v>
                </c:pt>
                <c:pt idx="38">
                  <c:v>446.94499999999999</c:v>
                </c:pt>
                <c:pt idx="39">
                  <c:v>454.649</c:v>
                </c:pt>
                <c:pt idx="40">
                  <c:v>462.33</c:v>
                </c:pt>
                <c:pt idx="41">
                  <c:v>470.02699999999999</c:v>
                </c:pt>
                <c:pt idx="42">
                  <c:v>477.7</c:v>
                </c:pt>
                <c:pt idx="43">
                  <c:v>485.37400000000002</c:v>
                </c:pt>
                <c:pt idx="44">
                  <c:v>493.04300000000001</c:v>
                </c:pt>
              </c:numCache>
            </c:numRef>
          </c:xVal>
          <c:yVal>
            <c:numRef>
              <c:f>Sheet1!$G$11:$G$55</c:f>
              <c:numCache>
                <c:formatCode>General</c:formatCode>
                <c:ptCount val="45"/>
                <c:pt idx="0">
                  <c:v>1.5571600514980807E-5</c:v>
                </c:pt>
                <c:pt idx="1">
                  <c:v>1.7767595459402328E-5</c:v>
                </c:pt>
                <c:pt idx="2">
                  <c:v>2.1760313540163791E-5</c:v>
                </c:pt>
                <c:pt idx="3">
                  <c:v>2.5553395716892733E-5</c:v>
                </c:pt>
                <c:pt idx="4">
                  <c:v>3.2341016454189818E-5</c:v>
                </c:pt>
                <c:pt idx="5">
                  <c:v>4.0126816711682585E-5</c:v>
                </c:pt>
                <c:pt idx="6">
                  <c:v>4.9908976009554898E-5</c:v>
                </c:pt>
                <c:pt idx="7">
                  <c:v>6.22864020599185E-5</c:v>
                </c:pt>
                <c:pt idx="8">
                  <c:v>7.7458730766829538E-5</c:v>
                </c:pt>
                <c:pt idx="9">
                  <c:v>9.4427782610075794E-5</c:v>
                </c:pt>
                <c:pt idx="10">
                  <c:v>1.1818445519062386E-4</c:v>
                </c:pt>
                <c:pt idx="11">
                  <c:v>1.4852911260443413E-4</c:v>
                </c:pt>
                <c:pt idx="12">
                  <c:v>1.9005338064437979E-4</c:v>
                </c:pt>
                <c:pt idx="13">
                  <c:v>2.4615106967911768E-4</c:v>
                </c:pt>
                <c:pt idx="14">
                  <c:v>3.1129226516679126E-4</c:v>
                </c:pt>
                <c:pt idx="15">
                  <c:v>3.7096343688381122E-4</c:v>
                </c:pt>
                <c:pt idx="16">
                  <c:v>4.0939334841116421E-4</c:v>
                </c:pt>
                <c:pt idx="17">
                  <c:v>4.3474710822402206E-4</c:v>
                </c:pt>
                <c:pt idx="18">
                  <c:v>4.6788666829436558E-4</c:v>
                </c:pt>
                <c:pt idx="19">
                  <c:v>5.1995171206753216E-4</c:v>
                </c:pt>
                <c:pt idx="20">
                  <c:v>5.9142136571321358E-4</c:v>
                </c:pt>
                <c:pt idx="21">
                  <c:v>6.8211595691776807E-4</c:v>
                </c:pt>
                <c:pt idx="22">
                  <c:v>7.6638227201230669E-4</c:v>
                </c:pt>
                <c:pt idx="23">
                  <c:v>8.2309883234956132E-4</c:v>
                </c:pt>
                <c:pt idx="24">
                  <c:v>8.97303497880566E-4</c:v>
                </c:pt>
                <c:pt idx="25">
                  <c:v>1.0981971081142189E-3</c:v>
                </c:pt>
                <c:pt idx="26">
                  <c:v>1.2946987284590361E-3</c:v>
                </c:pt>
                <c:pt idx="27">
                  <c:v>1.1862365417950745E-3</c:v>
                </c:pt>
                <c:pt idx="28">
                  <c:v>7.7836042625459821E-4</c:v>
                </c:pt>
                <c:pt idx="29">
                  <c:v>4.0514110365515312E-4</c:v>
                </c:pt>
                <c:pt idx="30">
                  <c:v>2.5643231873708665E-4</c:v>
                </c:pt>
                <c:pt idx="31">
                  <c:v>2.312183040570608E-4</c:v>
                </c:pt>
                <c:pt idx="32">
                  <c:v>2.2475010076622329E-4</c:v>
                </c:pt>
                <c:pt idx="33">
                  <c:v>2.1450877888906178E-4</c:v>
                </c:pt>
                <c:pt idx="34">
                  <c:v>2.0093353741446523E-4</c:v>
                </c:pt>
                <c:pt idx="35">
                  <c:v>1.8266685219496626E-4</c:v>
                </c:pt>
                <c:pt idx="36">
                  <c:v>1.662767444734292E-4</c:v>
                </c:pt>
                <c:pt idx="37">
                  <c:v>1.5050550805440879E-4</c:v>
                </c:pt>
                <c:pt idx="38">
                  <c:v>1.3766891942475597E-4</c:v>
                </c:pt>
                <c:pt idx="39">
                  <c:v>1.260501098097268E-4</c:v>
                </c:pt>
                <c:pt idx="40">
                  <c:v>1.153695889436857E-4</c:v>
                </c:pt>
                <c:pt idx="41">
                  <c:v>1.0993949235384425E-4</c:v>
                </c:pt>
                <c:pt idx="42">
                  <c:v>1.0428979626956537E-4</c:v>
                </c:pt>
                <c:pt idx="43">
                  <c:v>1.039903424135036E-4</c:v>
                </c:pt>
                <c:pt idx="44">
                  <c:v>1.0305205366452736E-4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67-4DAB-B3A4-616CDFADE4EB}"/>
            </c:ext>
          </c:extLst>
        </c:ser>
        <c:ser>
          <c:idx val="1"/>
          <c:order val="1"/>
          <c:tx>
            <c:strRef>
              <c:f>Sheet1!$I$10</c:f>
              <c:strCache>
                <c:ptCount val="1"/>
                <c:pt idx="0">
                  <c:v>dV/dt_model_10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Sheet1!$B$11:$B$55</c:f>
              <c:numCache>
                <c:formatCode>General</c:formatCode>
                <c:ptCount val="45"/>
                <c:pt idx="0">
                  <c:v>150.16499999999999</c:v>
                </c:pt>
                <c:pt idx="1">
                  <c:v>158.05699999999999</c:v>
                </c:pt>
                <c:pt idx="2">
                  <c:v>165.97300000000001</c:v>
                </c:pt>
                <c:pt idx="3">
                  <c:v>173.84800000000001</c:v>
                </c:pt>
                <c:pt idx="4">
                  <c:v>181.74199999999999</c:v>
                </c:pt>
                <c:pt idx="5">
                  <c:v>189.60900000000001</c:v>
                </c:pt>
                <c:pt idx="6">
                  <c:v>197.499</c:v>
                </c:pt>
                <c:pt idx="7">
                  <c:v>205.37799999999999</c:v>
                </c:pt>
                <c:pt idx="8">
                  <c:v>213.25299999999999</c:v>
                </c:pt>
                <c:pt idx="9">
                  <c:v>221.12200000000001</c:v>
                </c:pt>
                <c:pt idx="10">
                  <c:v>228.97300000000001</c:v>
                </c:pt>
                <c:pt idx="11">
                  <c:v>236.833</c:v>
                </c:pt>
                <c:pt idx="12">
                  <c:v>244.684</c:v>
                </c:pt>
                <c:pt idx="13">
                  <c:v>252.529</c:v>
                </c:pt>
                <c:pt idx="14">
                  <c:v>260.363</c:v>
                </c:pt>
                <c:pt idx="15">
                  <c:v>268.19799999999998</c:v>
                </c:pt>
                <c:pt idx="16">
                  <c:v>276.024</c:v>
                </c:pt>
                <c:pt idx="17">
                  <c:v>283.85399999999998</c:v>
                </c:pt>
                <c:pt idx="18">
                  <c:v>291.673</c:v>
                </c:pt>
                <c:pt idx="19">
                  <c:v>299.49</c:v>
                </c:pt>
                <c:pt idx="20">
                  <c:v>307.28800000000001</c:v>
                </c:pt>
                <c:pt idx="21">
                  <c:v>315.09800000000001</c:v>
                </c:pt>
                <c:pt idx="22">
                  <c:v>322.89</c:v>
                </c:pt>
                <c:pt idx="23">
                  <c:v>330.67099999999999</c:v>
                </c:pt>
                <c:pt idx="24">
                  <c:v>338.45499999999998</c:v>
                </c:pt>
                <c:pt idx="25">
                  <c:v>346.22699999999998</c:v>
                </c:pt>
                <c:pt idx="26">
                  <c:v>353.94799999999998</c:v>
                </c:pt>
                <c:pt idx="27">
                  <c:v>361.70699999999999</c:v>
                </c:pt>
                <c:pt idx="28">
                  <c:v>369.48700000000002</c:v>
                </c:pt>
                <c:pt idx="29">
                  <c:v>377.31799999999998</c:v>
                </c:pt>
                <c:pt idx="30">
                  <c:v>385.10599999999999</c:v>
                </c:pt>
                <c:pt idx="31">
                  <c:v>392.84500000000003</c:v>
                </c:pt>
                <c:pt idx="32">
                  <c:v>400.589</c:v>
                </c:pt>
                <c:pt idx="33">
                  <c:v>408.31900000000002</c:v>
                </c:pt>
                <c:pt idx="34">
                  <c:v>416.06599999999997</c:v>
                </c:pt>
                <c:pt idx="35">
                  <c:v>423.76400000000001</c:v>
                </c:pt>
                <c:pt idx="36">
                  <c:v>431.51900000000001</c:v>
                </c:pt>
                <c:pt idx="37">
                  <c:v>439.22899999999998</c:v>
                </c:pt>
                <c:pt idx="38">
                  <c:v>446.94499999999999</c:v>
                </c:pt>
                <c:pt idx="39">
                  <c:v>454.649</c:v>
                </c:pt>
                <c:pt idx="40">
                  <c:v>462.33</c:v>
                </c:pt>
                <c:pt idx="41">
                  <c:v>470.02699999999999</c:v>
                </c:pt>
                <c:pt idx="42">
                  <c:v>477.7</c:v>
                </c:pt>
                <c:pt idx="43">
                  <c:v>485.37400000000002</c:v>
                </c:pt>
                <c:pt idx="44">
                  <c:v>493.04300000000001</c:v>
                </c:pt>
              </c:numCache>
            </c:numRef>
          </c:xVal>
          <c:yVal>
            <c:numRef>
              <c:f>Sheet1!$I$11:$I$55</c:f>
              <c:numCache>
                <c:formatCode>General</c:formatCode>
                <c:ptCount val="45"/>
                <c:pt idx="0">
                  <c:v>3.7590571452400801E-6</c:v>
                </c:pt>
                <c:pt idx="1">
                  <c:v>5.5977211559708543E-6</c:v>
                </c:pt>
                <c:pt idx="2">
                  <c:v>8.2255126946317629E-6</c:v>
                </c:pt>
                <c:pt idx="3">
                  <c:v>1.1898278491528802E-5</c:v>
                </c:pt>
                <c:pt idx="4">
                  <c:v>1.7001844863293199E-5</c:v>
                </c:pt>
                <c:pt idx="5">
                  <c:v>2.3962928001901088E-5</c:v>
                </c:pt>
                <c:pt idx="6">
                  <c:v>3.3402303723894589E-5</c:v>
                </c:pt>
                <c:pt idx="7">
                  <c:v>4.5997805287877126E-5</c:v>
                </c:pt>
                <c:pt idx="8">
                  <c:v>6.2616442565865111E-5</c:v>
                </c:pt>
                <c:pt idx="9">
                  <c:v>8.4272800719446906E-5</c:v>
                </c:pt>
                <c:pt idx="10">
                  <c:v>1.1209481243544535E-4</c:v>
                </c:pt>
                <c:pt idx="11">
                  <c:v>1.4750272473644977E-4</c:v>
                </c:pt>
                <c:pt idx="12">
                  <c:v>1.9184643589579563E-4</c:v>
                </c:pt>
                <c:pt idx="13">
                  <c:v>2.4656429174195498E-4</c:v>
                </c:pt>
                <c:pt idx="14">
                  <c:v>3.1289737735969641E-4</c:v>
                </c:pt>
                <c:pt idx="15">
                  <c:v>3.9189931004376082E-4</c:v>
                </c:pt>
                <c:pt idx="16">
                  <c:v>4.8373730244962668E-4</c:v>
                </c:pt>
                <c:pt idx="17">
                  <c:v>5.8780281005935825E-4</c:v>
                </c:pt>
                <c:pt idx="18">
                  <c:v>7.0146296082194796E-4</c:v>
                </c:pt>
                <c:pt idx="19">
                  <c:v>8.2034353305912382E-4</c:v>
                </c:pt>
                <c:pt idx="20">
                  <c:v>9.368659244589837E-4</c:v>
                </c:pt>
                <c:pt idx="21">
                  <c:v>1.0418207981810238E-3</c:v>
                </c:pt>
                <c:pt idx="22">
                  <c:v>1.1218060891620084E-3</c:v>
                </c:pt>
                <c:pt idx="23">
                  <c:v>1.1630606602752935E-3</c:v>
                </c:pt>
                <c:pt idx="24">
                  <c:v>1.1529451031471786E-3</c:v>
                </c:pt>
                <c:pt idx="25">
                  <c:v>1.0821554744919215E-3</c:v>
                </c:pt>
                <c:pt idx="26">
                  <c:v>9.4939826638638697E-4</c:v>
                </c:pt>
                <c:pt idx="27">
                  <c:v>7.6836893970393951E-4</c:v>
                </c:pt>
                <c:pt idx="28">
                  <c:v>5.6110888877150523E-4</c:v>
                </c:pt>
                <c:pt idx="29">
                  <c:v>3.5884821904873997E-4</c:v>
                </c:pt>
                <c:pt idx="30">
                  <c:v>1.9140998429838222E-4</c:v>
                </c:pt>
                <c:pt idx="31">
                  <c:v>7.903217814453665E-5</c:v>
                </c:pt>
                <c:pt idx="32">
                  <c:v>2.1887438047702104E-5</c:v>
                </c:pt>
                <c:pt idx="33">
                  <c:v>2.6721078282300997E-6</c:v>
                </c:pt>
                <c:pt idx="34">
                  <c:v>-1.423720600604631E-7</c:v>
                </c:pt>
                <c:pt idx="35">
                  <c:v>3.58878682255516E-8</c:v>
                </c:pt>
                <c:pt idx="36">
                  <c:v>-1.7070685197763671E-8</c:v>
                </c:pt>
                <c:pt idx="37">
                  <c:v>1.2435607075516693E-8</c:v>
                </c:pt>
                <c:pt idx="38">
                  <c:v>-1.2578199862822086E-8</c:v>
                </c:pt>
                <c:pt idx="39">
                  <c:v>1.6709901699262223E-8</c:v>
                </c:pt>
                <c:pt idx="40">
                  <c:v>-2.8104615008858749E-8</c:v>
                </c:pt>
                <c:pt idx="41">
                  <c:v>5.8344530065449832E-8</c:v>
                </c:pt>
                <c:pt idx="42">
                  <c:v>-1.4666418830588283E-7</c:v>
                </c:pt>
                <c:pt idx="43">
                  <c:v>4.3986086346124399E-7</c:v>
                </c:pt>
                <c:pt idx="44">
                  <c:v>-1.5554619599575965E-6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67-4DAB-B3A4-616CDFADE4EB}"/>
            </c:ext>
          </c:extLst>
        </c:ser>
        <c:ser>
          <c:idx val="2"/>
          <c:order val="2"/>
          <c:tx>
            <c:v>Exp_20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Sheet1!$P$11:$P$54</c:f>
              <c:numCache>
                <c:formatCode>General</c:formatCode>
                <c:ptCount val="44"/>
                <c:pt idx="0">
                  <c:v>160.29900000000001</c:v>
                </c:pt>
                <c:pt idx="1">
                  <c:v>168.28</c:v>
                </c:pt>
                <c:pt idx="2">
                  <c:v>176.26499999999999</c:v>
                </c:pt>
                <c:pt idx="3">
                  <c:v>184.22</c:v>
                </c:pt>
                <c:pt idx="4">
                  <c:v>192.19800000000001</c:v>
                </c:pt>
                <c:pt idx="5">
                  <c:v>200.16200000000001</c:v>
                </c:pt>
                <c:pt idx="6">
                  <c:v>208.173</c:v>
                </c:pt>
                <c:pt idx="7">
                  <c:v>216.16399999999999</c:v>
                </c:pt>
                <c:pt idx="8">
                  <c:v>224.15199999999999</c:v>
                </c:pt>
                <c:pt idx="9">
                  <c:v>232.11699999999999</c:v>
                </c:pt>
                <c:pt idx="10">
                  <c:v>240.06200000000001</c:v>
                </c:pt>
                <c:pt idx="11">
                  <c:v>247.99100000000001</c:v>
                </c:pt>
                <c:pt idx="12">
                  <c:v>255.94800000000001</c:v>
                </c:pt>
                <c:pt idx="13">
                  <c:v>263.86599999999999</c:v>
                </c:pt>
                <c:pt idx="14">
                  <c:v>271.78399999999999</c:v>
                </c:pt>
                <c:pt idx="15">
                  <c:v>279.721</c:v>
                </c:pt>
                <c:pt idx="16">
                  <c:v>287.62799999999999</c:v>
                </c:pt>
                <c:pt idx="17">
                  <c:v>295.53800000000001</c:v>
                </c:pt>
                <c:pt idx="18">
                  <c:v>303.45800000000003</c:v>
                </c:pt>
                <c:pt idx="19">
                  <c:v>311.36200000000002</c:v>
                </c:pt>
                <c:pt idx="20">
                  <c:v>319.25299999999999</c:v>
                </c:pt>
                <c:pt idx="21">
                  <c:v>327.15199999999999</c:v>
                </c:pt>
                <c:pt idx="22">
                  <c:v>335.03300000000002</c:v>
                </c:pt>
                <c:pt idx="23">
                  <c:v>342.91399999999999</c:v>
                </c:pt>
                <c:pt idx="24">
                  <c:v>350.791</c:v>
                </c:pt>
                <c:pt idx="25">
                  <c:v>358.63499999999999</c:v>
                </c:pt>
                <c:pt idx="26">
                  <c:v>366.47</c:v>
                </c:pt>
                <c:pt idx="27">
                  <c:v>374.30399999999997</c:v>
                </c:pt>
                <c:pt idx="28">
                  <c:v>382.21499999999997</c:v>
                </c:pt>
                <c:pt idx="29">
                  <c:v>390.16199999999998</c:v>
                </c:pt>
                <c:pt idx="30">
                  <c:v>398.09500000000003</c:v>
                </c:pt>
                <c:pt idx="31">
                  <c:v>405.95</c:v>
                </c:pt>
                <c:pt idx="32">
                  <c:v>413.75900000000001</c:v>
                </c:pt>
                <c:pt idx="33">
                  <c:v>421.57600000000002</c:v>
                </c:pt>
                <c:pt idx="34">
                  <c:v>429.39699999999999</c:v>
                </c:pt>
                <c:pt idx="35">
                  <c:v>437.21100000000001</c:v>
                </c:pt>
                <c:pt idx="36">
                  <c:v>445.02100000000002</c:v>
                </c:pt>
                <c:pt idx="37">
                  <c:v>452.834</c:v>
                </c:pt>
                <c:pt idx="38">
                  <c:v>460.67500000000001</c:v>
                </c:pt>
                <c:pt idx="39">
                  <c:v>468.50299999999999</c:v>
                </c:pt>
                <c:pt idx="40">
                  <c:v>476.30200000000002</c:v>
                </c:pt>
                <c:pt idx="41">
                  <c:v>484.09399999999999</c:v>
                </c:pt>
                <c:pt idx="42">
                  <c:v>491.899</c:v>
                </c:pt>
                <c:pt idx="43">
                  <c:v>499.68200000000002</c:v>
                </c:pt>
              </c:numCache>
            </c:numRef>
          </c:xVal>
          <c:yVal>
            <c:numRef>
              <c:f>Sheet1!$U$11:$U$54</c:f>
              <c:numCache>
                <c:formatCode>General</c:formatCode>
                <c:ptCount val="44"/>
                <c:pt idx="0">
                  <c:v>3.5562234447746498E-5</c:v>
                </c:pt>
                <c:pt idx="1">
                  <c:v>4.322110357944664E-5</c:v>
                </c:pt>
                <c:pt idx="2">
                  <c:v>4.3713779371535678E-5</c:v>
                </c:pt>
                <c:pt idx="3">
                  <c:v>5.6209829007456781E-5</c:v>
                </c:pt>
                <c:pt idx="4">
                  <c:v>6.8481935101523853E-5</c:v>
                </c:pt>
                <c:pt idx="5">
                  <c:v>8.5546432991430901E-5</c:v>
                </c:pt>
                <c:pt idx="6">
                  <c:v>1.0865740651163265E-4</c:v>
                </c:pt>
                <c:pt idx="7">
                  <c:v>1.3665034924443173E-4</c:v>
                </c:pt>
                <c:pt idx="8">
                  <c:v>1.6625568547864086E-4</c:v>
                </c:pt>
                <c:pt idx="9">
                  <c:v>2.1005904226692926E-4</c:v>
                </c:pt>
                <c:pt idx="10">
                  <c:v>2.5834126989245548E-4</c:v>
                </c:pt>
                <c:pt idx="11">
                  <c:v>3.2588264211815449E-4</c:v>
                </c:pt>
                <c:pt idx="12">
                  <c:v>4.2025245065896905E-4</c:v>
                </c:pt>
                <c:pt idx="13">
                  <c:v>5.3710619080276267E-4</c:v>
                </c:pt>
                <c:pt idx="14">
                  <c:v>6.6775485312528526E-4</c:v>
                </c:pt>
                <c:pt idx="15">
                  <c:v>7.7430719034340956E-4</c:v>
                </c:pt>
                <c:pt idx="16">
                  <c:v>8.3934039490025003E-4</c:v>
                </c:pt>
                <c:pt idx="17">
                  <c:v>8.8193445656248315E-4</c:v>
                </c:pt>
                <c:pt idx="18">
                  <c:v>9.470124498276814E-4</c:v>
                </c:pt>
                <c:pt idx="19">
                  <c:v>1.051773238710918E-3</c:v>
                </c:pt>
                <c:pt idx="20">
                  <c:v>1.1997999198819591E-3</c:v>
                </c:pt>
                <c:pt idx="21">
                  <c:v>1.3738488406174105E-3</c:v>
                </c:pt>
                <c:pt idx="22">
                  <c:v>1.526847068417797E-3</c:v>
                </c:pt>
                <c:pt idx="23">
                  <c:v>1.6296371541326404E-3</c:v>
                </c:pt>
                <c:pt idx="24">
                  <c:v>1.8153759277533034E-3</c:v>
                </c:pt>
                <c:pt idx="25">
                  <c:v>2.1746261576089526E-3</c:v>
                </c:pt>
                <c:pt idx="26">
                  <c:v>2.4147832119021891E-3</c:v>
                </c:pt>
                <c:pt idx="27">
                  <c:v>2.1171174560586973E-3</c:v>
                </c:pt>
                <c:pt idx="28">
                  <c:v>1.4381206371319177E-3</c:v>
                </c:pt>
                <c:pt idx="29">
                  <c:v>8.110339312088396E-4</c:v>
                </c:pt>
                <c:pt idx="30">
                  <c:v>5.2877549104548194E-4</c:v>
                </c:pt>
                <c:pt idx="31">
                  <c:v>4.679076363672911E-4</c:v>
                </c:pt>
                <c:pt idx="32">
                  <c:v>4.4932032239270353E-4</c:v>
                </c:pt>
                <c:pt idx="33">
                  <c:v>4.3006117779254005E-4</c:v>
                </c:pt>
                <c:pt idx="34">
                  <c:v>3.9324485951036198E-4</c:v>
                </c:pt>
                <c:pt idx="35">
                  <c:v>3.5624938639469694E-4</c:v>
                </c:pt>
                <c:pt idx="36">
                  <c:v>3.1750715365250204E-4</c:v>
                </c:pt>
                <c:pt idx="37">
                  <c:v>2.844978755819812E-4</c:v>
                </c:pt>
                <c:pt idx="38">
                  <c:v>2.5547479255661848E-4</c:v>
                </c:pt>
                <c:pt idx="39">
                  <c:v>2.2801931432428943E-4</c:v>
                </c:pt>
                <c:pt idx="40">
                  <c:v>2.0683425526410912E-4</c:v>
                </c:pt>
                <c:pt idx="41">
                  <c:v>1.9048637670814975E-4</c:v>
                </c:pt>
                <c:pt idx="42">
                  <c:v>1.801849737824851E-4</c:v>
                </c:pt>
                <c:pt idx="43">
                  <c:v>1.7355624494335328E-4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67-4DAB-B3A4-616CDFADE4EB}"/>
            </c:ext>
          </c:extLst>
        </c:ser>
        <c:ser>
          <c:idx val="3"/>
          <c:order val="3"/>
          <c:tx>
            <c:strRef>
              <c:f>Sheet1!$W$10</c:f>
              <c:strCache>
                <c:ptCount val="1"/>
                <c:pt idx="0">
                  <c:v>dV/dt_model_10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Sheet1!$P$11:$P$55</c:f>
              <c:numCache>
                <c:formatCode>General</c:formatCode>
                <c:ptCount val="45"/>
                <c:pt idx="0">
                  <c:v>160.29900000000001</c:v>
                </c:pt>
                <c:pt idx="1">
                  <c:v>168.28</c:v>
                </c:pt>
                <c:pt idx="2">
                  <c:v>176.26499999999999</c:v>
                </c:pt>
                <c:pt idx="3">
                  <c:v>184.22</c:v>
                </c:pt>
                <c:pt idx="4">
                  <c:v>192.19800000000001</c:v>
                </c:pt>
                <c:pt idx="5">
                  <c:v>200.16200000000001</c:v>
                </c:pt>
                <c:pt idx="6">
                  <c:v>208.173</c:v>
                </c:pt>
                <c:pt idx="7">
                  <c:v>216.16399999999999</c:v>
                </c:pt>
                <c:pt idx="8">
                  <c:v>224.15199999999999</c:v>
                </c:pt>
                <c:pt idx="9">
                  <c:v>232.11699999999999</c:v>
                </c:pt>
                <c:pt idx="10">
                  <c:v>240.06200000000001</c:v>
                </c:pt>
                <c:pt idx="11">
                  <c:v>247.99100000000001</c:v>
                </c:pt>
                <c:pt idx="12">
                  <c:v>255.94800000000001</c:v>
                </c:pt>
                <c:pt idx="13">
                  <c:v>263.86599999999999</c:v>
                </c:pt>
                <c:pt idx="14">
                  <c:v>271.78399999999999</c:v>
                </c:pt>
                <c:pt idx="15">
                  <c:v>279.721</c:v>
                </c:pt>
                <c:pt idx="16">
                  <c:v>287.62799999999999</c:v>
                </c:pt>
                <c:pt idx="17">
                  <c:v>295.53800000000001</c:v>
                </c:pt>
                <c:pt idx="18">
                  <c:v>303.45800000000003</c:v>
                </c:pt>
                <c:pt idx="19">
                  <c:v>311.36200000000002</c:v>
                </c:pt>
                <c:pt idx="20">
                  <c:v>319.25299999999999</c:v>
                </c:pt>
                <c:pt idx="21">
                  <c:v>327.15199999999999</c:v>
                </c:pt>
                <c:pt idx="22">
                  <c:v>335.03300000000002</c:v>
                </c:pt>
                <c:pt idx="23">
                  <c:v>342.91399999999999</c:v>
                </c:pt>
                <c:pt idx="24">
                  <c:v>350.791</c:v>
                </c:pt>
                <c:pt idx="25">
                  <c:v>358.63499999999999</c:v>
                </c:pt>
                <c:pt idx="26">
                  <c:v>366.47</c:v>
                </c:pt>
                <c:pt idx="27">
                  <c:v>374.30399999999997</c:v>
                </c:pt>
                <c:pt idx="28">
                  <c:v>382.21499999999997</c:v>
                </c:pt>
                <c:pt idx="29">
                  <c:v>390.16199999999998</c:v>
                </c:pt>
                <c:pt idx="30">
                  <c:v>398.09500000000003</c:v>
                </c:pt>
                <c:pt idx="31">
                  <c:v>405.95</c:v>
                </c:pt>
                <c:pt idx="32">
                  <c:v>413.75900000000001</c:v>
                </c:pt>
                <c:pt idx="33">
                  <c:v>421.57600000000002</c:v>
                </c:pt>
                <c:pt idx="34">
                  <c:v>429.39699999999999</c:v>
                </c:pt>
                <c:pt idx="35">
                  <c:v>437.21100000000001</c:v>
                </c:pt>
                <c:pt idx="36">
                  <c:v>445.02100000000002</c:v>
                </c:pt>
                <c:pt idx="37">
                  <c:v>452.834</c:v>
                </c:pt>
                <c:pt idx="38">
                  <c:v>460.67500000000001</c:v>
                </c:pt>
                <c:pt idx="39">
                  <c:v>468.50299999999999</c:v>
                </c:pt>
                <c:pt idx="40">
                  <c:v>476.30200000000002</c:v>
                </c:pt>
                <c:pt idx="41">
                  <c:v>484.09399999999999</c:v>
                </c:pt>
                <c:pt idx="42">
                  <c:v>491.899</c:v>
                </c:pt>
                <c:pt idx="43">
                  <c:v>499.68200000000002</c:v>
                </c:pt>
                <c:pt idx="44">
                  <c:v>507.44400000000002</c:v>
                </c:pt>
              </c:numCache>
            </c:numRef>
          </c:xVal>
          <c:yVal>
            <c:numRef>
              <c:f>Sheet1!$W$11:$W$55</c:f>
              <c:numCache>
                <c:formatCode>General</c:formatCode>
                <c:ptCount val="45"/>
                <c:pt idx="0">
                  <c:v>6.2537735154593899E-6</c:v>
                </c:pt>
                <c:pt idx="1">
                  <c:v>9.1832048311180364E-6</c:v>
                </c:pt>
                <c:pt idx="2">
                  <c:v>1.3302966644606022E-5</c:v>
                </c:pt>
                <c:pt idx="3">
                  <c:v>1.8994908698223955E-5</c:v>
                </c:pt>
                <c:pt idx="4">
                  <c:v>2.6814054004946722E-5</c:v>
                </c:pt>
                <c:pt idx="5">
                  <c:v>3.7381185178948252E-5</c:v>
                </c:pt>
                <c:pt idx="6">
                  <c:v>5.1617165834164059E-5</c:v>
                </c:pt>
                <c:pt idx="7">
                  <c:v>7.0430418845252537E-5</c:v>
                </c:pt>
                <c:pt idx="8">
                  <c:v>9.5061633069106879E-5</c:v>
                </c:pt>
                <c:pt idx="9">
                  <c:v>1.2686143597661132E-4</c:v>
                </c:pt>
                <c:pt idx="10">
                  <c:v>1.6744956002899745E-4</c:v>
                </c:pt>
                <c:pt idx="11">
                  <c:v>2.1866665555231914E-4</c:v>
                </c:pt>
                <c:pt idx="12">
                  <c:v>2.8291347249299859E-4</c:v>
                </c:pt>
                <c:pt idx="13">
                  <c:v>3.6178291340435476E-4</c:v>
                </c:pt>
                <c:pt idx="14">
                  <c:v>4.5772189253414145E-4</c:v>
                </c:pt>
                <c:pt idx="15">
                  <c:v>5.7298842637944496E-4</c:v>
                </c:pt>
                <c:pt idx="16">
                  <c:v>7.0815265660824985E-4</c:v>
                </c:pt>
                <c:pt idx="17">
                  <c:v>8.6415405414941738E-4</c:v>
                </c:pt>
                <c:pt idx="18">
                  <c:v>1.0401581064479633E-3</c:v>
                </c:pt>
                <c:pt idx="19">
                  <c:v>1.2321810934702929E-3</c:v>
                </c:pt>
                <c:pt idx="20">
                  <c:v>1.4340218004849088E-3</c:v>
                </c:pt>
                <c:pt idx="21">
                  <c:v>1.6367716999729364E-3</c:v>
                </c:pt>
                <c:pt idx="22">
                  <c:v>1.8257341616455735E-3</c:v>
                </c:pt>
                <c:pt idx="23">
                  <c:v>1.9843245474660577E-3</c:v>
                </c:pt>
                <c:pt idx="24">
                  <c:v>2.0922875724950023E-3</c:v>
                </c:pt>
                <c:pt idx="25">
                  <c:v>2.1277044597419006E-3</c:v>
                </c:pt>
                <c:pt idx="26">
                  <c:v>2.0749891293167727E-3</c:v>
                </c:pt>
                <c:pt idx="27">
                  <c:v>1.9257043784060653E-3</c:v>
                </c:pt>
                <c:pt idx="28">
                  <c:v>1.6866648000065316E-3</c:v>
                </c:pt>
                <c:pt idx="29">
                  <c:v>1.374163340570731E-3</c:v>
                </c:pt>
                <c:pt idx="30">
                  <c:v>1.0221851499129316E-3</c:v>
                </c:pt>
                <c:pt idx="31">
                  <c:v>6.7742018960325234E-4</c:v>
                </c:pt>
                <c:pt idx="32">
                  <c:v>3.8778343539057824E-4</c:v>
                </c:pt>
                <c:pt idx="33">
                  <c:v>1.8292545878217985E-4</c:v>
                </c:pt>
                <c:pt idx="34">
                  <c:v>6.5469165842346291E-5</c:v>
                </c:pt>
                <c:pt idx="35">
                  <c:v>1.5032418575223259E-5</c:v>
                </c:pt>
                <c:pt idx="36">
                  <c:v>1.2875010148017644E-6</c:v>
                </c:pt>
                <c:pt idx="37">
                  <c:v>-9.7382767864637291E-8</c:v>
                </c:pt>
                <c:pt idx="38">
                  <c:v>2.4953244148178409E-8</c:v>
                </c:pt>
                <c:pt idx="39">
                  <c:v>-1.1439261520524953E-8</c:v>
                </c:pt>
                <c:pt idx="40">
                  <c:v>7.8133309431907078E-9</c:v>
                </c:pt>
                <c:pt idx="41">
                  <c:v>-7.2807189183915252E-9</c:v>
                </c:pt>
                <c:pt idx="42">
                  <c:v>8.7932915907277057E-9</c:v>
                </c:pt>
                <c:pt idx="43">
                  <c:v>-1.3302370201502492E-8</c:v>
                </c:pt>
                <c:pt idx="44">
                  <c:v>2.4588985478379298E-8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67-4DAB-B3A4-616CDFADE4EB}"/>
            </c:ext>
          </c:extLst>
        </c:ser>
        <c:ser>
          <c:idx val="4"/>
          <c:order val="4"/>
          <c:tx>
            <c:v>Exp_30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Sheet1!$AE$11:$AE$53</c:f>
              <c:numCache>
                <c:formatCode>General</c:formatCode>
                <c:ptCount val="43"/>
                <c:pt idx="0">
                  <c:v>167.65</c:v>
                </c:pt>
                <c:pt idx="1">
                  <c:v>175.60499999999999</c:v>
                </c:pt>
                <c:pt idx="2">
                  <c:v>183.536</c:v>
                </c:pt>
                <c:pt idx="3">
                  <c:v>191.45500000000001</c:v>
                </c:pt>
                <c:pt idx="4">
                  <c:v>199.35300000000001</c:v>
                </c:pt>
                <c:pt idx="5">
                  <c:v>207.26300000000001</c:v>
                </c:pt>
                <c:pt idx="6">
                  <c:v>215.18100000000001</c:v>
                </c:pt>
                <c:pt idx="7">
                  <c:v>223.11799999999999</c:v>
                </c:pt>
                <c:pt idx="8">
                  <c:v>231.03200000000001</c:v>
                </c:pt>
                <c:pt idx="9">
                  <c:v>238.935</c:v>
                </c:pt>
                <c:pt idx="10">
                  <c:v>246.81700000000001</c:v>
                </c:pt>
                <c:pt idx="11">
                  <c:v>254.69499999999999</c:v>
                </c:pt>
                <c:pt idx="12">
                  <c:v>262.56</c:v>
                </c:pt>
                <c:pt idx="13">
                  <c:v>270.41000000000003</c:v>
                </c:pt>
                <c:pt idx="14">
                  <c:v>278.25200000000001</c:v>
                </c:pt>
                <c:pt idx="15">
                  <c:v>286.09399999999999</c:v>
                </c:pt>
                <c:pt idx="16">
                  <c:v>293.93</c:v>
                </c:pt>
                <c:pt idx="17">
                  <c:v>301.75900000000001</c:v>
                </c:pt>
                <c:pt idx="18">
                  <c:v>309.60199999999998</c:v>
                </c:pt>
                <c:pt idx="19">
                  <c:v>317.42899999999997</c:v>
                </c:pt>
                <c:pt idx="20">
                  <c:v>325.25900000000001</c:v>
                </c:pt>
                <c:pt idx="21">
                  <c:v>333.07100000000003</c:v>
                </c:pt>
                <c:pt idx="22">
                  <c:v>340.88200000000001</c:v>
                </c:pt>
                <c:pt idx="23">
                  <c:v>348.66800000000001</c:v>
                </c:pt>
                <c:pt idx="24">
                  <c:v>356.45800000000003</c:v>
                </c:pt>
                <c:pt idx="25">
                  <c:v>364.22800000000001</c:v>
                </c:pt>
                <c:pt idx="26">
                  <c:v>371.964</c:v>
                </c:pt>
                <c:pt idx="27">
                  <c:v>379.72199999999998</c:v>
                </c:pt>
                <c:pt idx="28">
                  <c:v>387.529</c:v>
                </c:pt>
                <c:pt idx="29">
                  <c:v>395.41199999999998</c:v>
                </c:pt>
                <c:pt idx="30">
                  <c:v>403.32400000000001</c:v>
                </c:pt>
                <c:pt idx="31">
                  <c:v>411.20299999999997</c:v>
                </c:pt>
                <c:pt idx="32">
                  <c:v>419.03399999999999</c:v>
                </c:pt>
                <c:pt idx="33">
                  <c:v>426.846</c:v>
                </c:pt>
                <c:pt idx="34">
                  <c:v>434.61900000000003</c:v>
                </c:pt>
                <c:pt idx="35">
                  <c:v>442.39100000000002</c:v>
                </c:pt>
                <c:pt idx="36">
                  <c:v>450.154</c:v>
                </c:pt>
                <c:pt idx="37">
                  <c:v>457.91699999999997</c:v>
                </c:pt>
                <c:pt idx="38">
                  <c:v>465.673</c:v>
                </c:pt>
                <c:pt idx="39">
                  <c:v>473.43599999999998</c:v>
                </c:pt>
                <c:pt idx="40">
                  <c:v>481.22300000000001</c:v>
                </c:pt>
                <c:pt idx="41">
                  <c:v>489.02699999999999</c:v>
                </c:pt>
                <c:pt idx="42">
                  <c:v>496.76600000000002</c:v>
                </c:pt>
              </c:numCache>
            </c:numRef>
          </c:xVal>
          <c:yVal>
            <c:numRef>
              <c:f>Sheet1!$AJ$11:$AJ$53</c:f>
              <c:numCache>
                <c:formatCode>General</c:formatCode>
                <c:ptCount val="43"/>
                <c:pt idx="0">
                  <c:v>5.6236643797100139E-5</c:v>
                </c:pt>
                <c:pt idx="1">
                  <c:v>6.0923030780188347E-5</c:v>
                </c:pt>
                <c:pt idx="2">
                  <c:v>6.9124208000599652E-5</c:v>
                </c:pt>
                <c:pt idx="3">
                  <c:v>8.552656244142226E-5</c:v>
                </c:pt>
                <c:pt idx="4">
                  <c:v>1.0251471525512396E-4</c:v>
                </c:pt>
                <c:pt idx="5">
                  <c:v>1.2887564203502289E-4</c:v>
                </c:pt>
                <c:pt idx="6">
                  <c:v>1.5933715742510318E-4</c:v>
                </c:pt>
                <c:pt idx="7">
                  <c:v>2.0092884190004573E-4</c:v>
                </c:pt>
                <c:pt idx="8">
                  <c:v>2.4837851010385548E-4</c:v>
                </c:pt>
                <c:pt idx="9">
                  <c:v>3.1633112135867614E-4</c:v>
                </c:pt>
                <c:pt idx="10">
                  <c:v>3.9014171634237094E-4</c:v>
                </c:pt>
                <c:pt idx="11">
                  <c:v>5.0085760881789926E-4</c:v>
                </c:pt>
                <c:pt idx="12">
                  <c:v>6.4144921831065654E-4</c:v>
                </c:pt>
                <c:pt idx="13">
                  <c:v>8.1894612529524735E-4</c:v>
                </c:pt>
                <c:pt idx="14">
                  <c:v>1.0122010085104743E-3</c:v>
                </c:pt>
                <c:pt idx="15">
                  <c:v>1.1633369887151732E-3</c:v>
                </c:pt>
                <c:pt idx="16">
                  <c:v>1.2534327784651175E-3</c:v>
                </c:pt>
                <c:pt idx="17">
                  <c:v>1.3189836163911076E-3</c:v>
                </c:pt>
                <c:pt idx="18">
                  <c:v>1.4133557342631137E-3</c:v>
                </c:pt>
                <c:pt idx="19">
                  <c:v>1.5617970419525354E-3</c:v>
                </c:pt>
                <c:pt idx="20">
                  <c:v>1.7672365313238098E-3</c:v>
                </c:pt>
                <c:pt idx="21">
                  <c:v>2.0072381246953874E-3</c:v>
                </c:pt>
                <c:pt idx="22">
                  <c:v>2.2212302703107992E-3</c:v>
                </c:pt>
                <c:pt idx="23">
                  <c:v>2.360474543545911E-3</c:v>
                </c:pt>
                <c:pt idx="24">
                  <c:v>2.5638637386120808E-3</c:v>
                </c:pt>
                <c:pt idx="25">
                  <c:v>2.9888018783039011E-3</c:v>
                </c:pt>
                <c:pt idx="26">
                  <c:v>3.3752530648970894E-3</c:v>
                </c:pt>
                <c:pt idx="27">
                  <c:v>3.2198993364076015E-3</c:v>
                </c:pt>
                <c:pt idx="28">
                  <c:v>2.4372727102313224E-3</c:v>
                </c:pt>
                <c:pt idx="29">
                  <c:v>1.500874011172347E-3</c:v>
                </c:pt>
                <c:pt idx="30">
                  <c:v>9.1788747047575475E-4</c:v>
                </c:pt>
                <c:pt idx="31">
                  <c:v>7.3587991601994918E-4</c:v>
                </c:pt>
                <c:pt idx="32">
                  <c:v>6.9967757657556084E-4</c:v>
                </c:pt>
                <c:pt idx="33">
                  <c:v>6.7056339744311216E-4</c:v>
                </c:pt>
                <c:pt idx="34">
                  <c:v>6.2375810744947496E-4</c:v>
                </c:pt>
                <c:pt idx="35">
                  <c:v>5.6078478236419593E-4</c:v>
                </c:pt>
                <c:pt idx="36">
                  <c:v>4.9898305402466814E-4</c:v>
                </c:pt>
                <c:pt idx="37">
                  <c:v>4.432736287631675E-4</c:v>
                </c:pt>
                <c:pt idx="38">
                  <c:v>3.9482810332545915E-4</c:v>
                </c:pt>
                <c:pt idx="39">
                  <c:v>3.51420443894572E-4</c:v>
                </c:pt>
                <c:pt idx="40">
                  <c:v>3.1428082705357852E-4</c:v>
                </c:pt>
                <c:pt idx="41">
                  <c:v>2.8376073182619088E-4</c:v>
                </c:pt>
                <c:pt idx="42">
                  <c:v>2.6232051137854706E-4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67-4DAB-B3A4-616CDFADE4EB}"/>
            </c:ext>
          </c:extLst>
        </c:ser>
        <c:ser>
          <c:idx val="5"/>
          <c:order val="5"/>
          <c:tx>
            <c:v>Model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Sheet1!$AE$11:$AE$54</c:f>
              <c:numCache>
                <c:formatCode>General</c:formatCode>
                <c:ptCount val="44"/>
                <c:pt idx="0">
                  <c:v>167.65</c:v>
                </c:pt>
                <c:pt idx="1">
                  <c:v>175.60499999999999</c:v>
                </c:pt>
                <c:pt idx="2">
                  <c:v>183.536</c:v>
                </c:pt>
                <c:pt idx="3">
                  <c:v>191.45500000000001</c:v>
                </c:pt>
                <c:pt idx="4">
                  <c:v>199.35300000000001</c:v>
                </c:pt>
                <c:pt idx="5">
                  <c:v>207.26300000000001</c:v>
                </c:pt>
                <c:pt idx="6">
                  <c:v>215.18100000000001</c:v>
                </c:pt>
                <c:pt idx="7">
                  <c:v>223.11799999999999</c:v>
                </c:pt>
                <c:pt idx="8">
                  <c:v>231.03200000000001</c:v>
                </c:pt>
                <c:pt idx="9">
                  <c:v>238.935</c:v>
                </c:pt>
                <c:pt idx="10">
                  <c:v>246.81700000000001</c:v>
                </c:pt>
                <c:pt idx="11">
                  <c:v>254.69499999999999</c:v>
                </c:pt>
                <c:pt idx="12">
                  <c:v>262.56</c:v>
                </c:pt>
                <c:pt idx="13">
                  <c:v>270.41000000000003</c:v>
                </c:pt>
                <c:pt idx="14">
                  <c:v>278.25200000000001</c:v>
                </c:pt>
                <c:pt idx="15">
                  <c:v>286.09399999999999</c:v>
                </c:pt>
                <c:pt idx="16">
                  <c:v>293.93</c:v>
                </c:pt>
                <c:pt idx="17">
                  <c:v>301.75900000000001</c:v>
                </c:pt>
                <c:pt idx="18">
                  <c:v>309.60199999999998</c:v>
                </c:pt>
                <c:pt idx="19">
                  <c:v>317.42899999999997</c:v>
                </c:pt>
                <c:pt idx="20">
                  <c:v>325.25900000000001</c:v>
                </c:pt>
                <c:pt idx="21">
                  <c:v>333.07100000000003</c:v>
                </c:pt>
                <c:pt idx="22">
                  <c:v>340.88200000000001</c:v>
                </c:pt>
                <c:pt idx="23">
                  <c:v>348.66800000000001</c:v>
                </c:pt>
                <c:pt idx="24">
                  <c:v>356.45800000000003</c:v>
                </c:pt>
                <c:pt idx="25">
                  <c:v>364.22800000000001</c:v>
                </c:pt>
                <c:pt idx="26">
                  <c:v>371.964</c:v>
                </c:pt>
                <c:pt idx="27">
                  <c:v>379.72199999999998</c:v>
                </c:pt>
                <c:pt idx="28">
                  <c:v>387.529</c:v>
                </c:pt>
                <c:pt idx="29">
                  <c:v>395.41199999999998</c:v>
                </c:pt>
                <c:pt idx="30">
                  <c:v>403.32400000000001</c:v>
                </c:pt>
                <c:pt idx="31">
                  <c:v>411.20299999999997</c:v>
                </c:pt>
                <c:pt idx="32">
                  <c:v>419.03399999999999</c:v>
                </c:pt>
                <c:pt idx="33">
                  <c:v>426.846</c:v>
                </c:pt>
                <c:pt idx="34">
                  <c:v>434.61900000000003</c:v>
                </c:pt>
                <c:pt idx="35">
                  <c:v>442.39100000000002</c:v>
                </c:pt>
                <c:pt idx="36">
                  <c:v>450.154</c:v>
                </c:pt>
                <c:pt idx="37">
                  <c:v>457.91699999999997</c:v>
                </c:pt>
                <c:pt idx="38">
                  <c:v>465.673</c:v>
                </c:pt>
                <c:pt idx="39">
                  <c:v>473.43599999999998</c:v>
                </c:pt>
                <c:pt idx="40">
                  <c:v>481.22300000000001</c:v>
                </c:pt>
                <c:pt idx="41">
                  <c:v>489.02699999999999</c:v>
                </c:pt>
                <c:pt idx="42">
                  <c:v>496.76600000000002</c:v>
                </c:pt>
                <c:pt idx="43">
                  <c:v>504.49400000000003</c:v>
                </c:pt>
              </c:numCache>
            </c:numRef>
          </c:xVal>
          <c:yVal>
            <c:numRef>
              <c:f>Sheet1!$AL$11:$AL$53</c:f>
              <c:numCache>
                <c:formatCode>General</c:formatCode>
                <c:ptCount val="43"/>
                <c:pt idx="0">
                  <c:v>8.915305941650962E-6</c:v>
                </c:pt>
                <c:pt idx="1">
                  <c:v>1.2912293334667208E-5</c:v>
                </c:pt>
                <c:pt idx="2">
                  <c:v>1.8439940692413865E-5</c:v>
                </c:pt>
                <c:pt idx="3">
                  <c:v>2.5998326116347608E-5</c:v>
                </c:pt>
                <c:pt idx="4">
                  <c:v>3.619645917255232E-5</c:v>
                </c:pt>
                <c:pt idx="5">
                  <c:v>4.9859706097145852E-5</c:v>
                </c:pt>
                <c:pt idx="6">
                  <c:v>6.796746150009211E-5</c:v>
                </c:pt>
                <c:pt idx="7">
                  <c:v>9.1760020788729478E-5</c:v>
                </c:pt>
                <c:pt idx="8">
                  <c:v>1.2253418558036262E-4</c:v>
                </c:pt>
                <c:pt idx="9">
                  <c:v>1.6197310299203546E-4</c:v>
                </c:pt>
                <c:pt idx="10">
                  <c:v>2.1191337620457117E-4</c:v>
                </c:pt>
                <c:pt idx="11">
                  <c:v>2.7461361072567689E-4</c:v>
                </c:pt>
                <c:pt idx="12">
                  <c:v>3.5238668929989678E-4</c:v>
                </c:pt>
                <c:pt idx="13">
                  <c:v>4.4771638434129958E-4</c:v>
                </c:pt>
                <c:pt idx="14">
                  <c:v>5.6324495943421032E-4</c:v>
                </c:pt>
                <c:pt idx="15">
                  <c:v>7.0157283797748116E-4</c:v>
                </c:pt>
                <c:pt idx="16">
                  <c:v>8.6466708820029001E-4</c:v>
                </c:pt>
                <c:pt idx="17">
                  <c:v>1.0537627617407258E-3</c:v>
                </c:pt>
                <c:pt idx="18">
                  <c:v>1.2695477983588636E-3</c:v>
                </c:pt>
                <c:pt idx="19">
                  <c:v>1.5091951783505031E-3</c:v>
                </c:pt>
                <c:pt idx="20">
                  <c:v>1.7688611810826181E-3</c:v>
                </c:pt>
                <c:pt idx="21">
                  <c:v>2.0396622309616984E-3</c:v>
                </c:pt>
                <c:pt idx="22">
                  <c:v>2.310418967420669E-3</c:v>
                </c:pt>
                <c:pt idx="23">
                  <c:v>2.5633607310100032E-3</c:v>
                </c:pt>
                <c:pt idx="24">
                  <c:v>2.7797454393021529E-3</c:v>
                </c:pt>
                <c:pt idx="25">
                  <c:v>2.9344940924737697E-3</c:v>
                </c:pt>
                <c:pt idx="26">
                  <c:v>3.0025725048181337E-3</c:v>
                </c:pt>
                <c:pt idx="27">
                  <c:v>2.9669825413586961E-3</c:v>
                </c:pt>
                <c:pt idx="28">
                  <c:v>2.8154140602413436E-3</c:v>
                </c:pt>
                <c:pt idx="29">
                  <c:v>2.546766969190822E-3</c:v>
                </c:pt>
                <c:pt idx="30">
                  <c:v>2.1718394926510867E-3</c:v>
                </c:pt>
                <c:pt idx="31">
                  <c:v>1.7221354942449942E-3</c:v>
                </c:pt>
                <c:pt idx="32">
                  <c:v>1.2496957168879246E-3</c:v>
                </c:pt>
                <c:pt idx="33">
                  <c:v>8.1352010534505731E-4</c:v>
                </c:pt>
                <c:pt idx="34">
                  <c:v>4.6136729098674996E-4</c:v>
                </c:pt>
                <c:pt idx="35">
                  <c:v>2.1872432014104955E-4</c:v>
                </c:pt>
                <c:pt idx="36">
                  <c:v>8.0908408139917782E-5</c:v>
                </c:pt>
                <c:pt idx="37">
                  <c:v>2.0532666258646119E-5</c:v>
                </c:pt>
                <c:pt idx="38">
                  <c:v>2.5522572288128352E-6</c:v>
                </c:pt>
                <c:pt idx="39">
                  <c:v>-4.9963418743670354E-8</c:v>
                </c:pt>
                <c:pt idx="40">
                  <c:v>8.9710520462810214E-9</c:v>
                </c:pt>
                <c:pt idx="41">
                  <c:v>-3.2070410513503178E-9</c:v>
                </c:pt>
                <c:pt idx="42">
                  <c:v>1.7772253334442183E-9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67-4DAB-B3A4-616CDFADE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6880"/>
        <c:axId val="71664368"/>
      </c:scatterChart>
      <c:valAx>
        <c:axId val="71676880"/>
        <c:scaling>
          <c:orientation val="minMax"/>
          <c:max val="520"/>
          <c:min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64368"/>
        <c:crosses val="autoZero"/>
        <c:crossBetween val="midCat"/>
      </c:valAx>
      <c:valAx>
        <c:axId val="71664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 (dV/dt)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768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3163641299690674"/>
          <c:y val="5.4659368228405503E-2"/>
          <c:w val="0.25409740449110529"/>
          <c:h val="0.31930955128663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10_exp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'Little bluestem grass_live'!$B$11:$B$55</c:f>
              <c:numCache>
                <c:formatCode>General</c:formatCode>
                <c:ptCount val="45"/>
                <c:pt idx="0">
                  <c:v>150.43299999999999</c:v>
                </c:pt>
                <c:pt idx="1">
                  <c:v>158.327</c:v>
                </c:pt>
                <c:pt idx="2">
                  <c:v>166.227</c:v>
                </c:pt>
                <c:pt idx="3">
                  <c:v>174.10400000000001</c:v>
                </c:pt>
                <c:pt idx="4">
                  <c:v>181.99100000000001</c:v>
                </c:pt>
                <c:pt idx="5">
                  <c:v>189.85599999999999</c:v>
                </c:pt>
                <c:pt idx="6">
                  <c:v>197.75</c:v>
                </c:pt>
                <c:pt idx="7">
                  <c:v>205.62200000000001</c:v>
                </c:pt>
                <c:pt idx="8">
                  <c:v>213.488</c:v>
                </c:pt>
                <c:pt idx="9">
                  <c:v>221.358</c:v>
                </c:pt>
                <c:pt idx="10">
                  <c:v>229.20699999999999</c:v>
                </c:pt>
                <c:pt idx="11">
                  <c:v>237.06800000000001</c:v>
                </c:pt>
                <c:pt idx="12">
                  <c:v>244.886</c:v>
                </c:pt>
                <c:pt idx="13">
                  <c:v>252.73099999999999</c:v>
                </c:pt>
                <c:pt idx="14">
                  <c:v>260.61200000000002</c:v>
                </c:pt>
                <c:pt idx="15">
                  <c:v>268.45699999999999</c:v>
                </c:pt>
                <c:pt idx="16">
                  <c:v>276.26600000000002</c:v>
                </c:pt>
                <c:pt idx="17">
                  <c:v>284.08699999999999</c:v>
                </c:pt>
                <c:pt idx="18">
                  <c:v>291.89499999999998</c:v>
                </c:pt>
                <c:pt idx="19">
                  <c:v>299.68900000000002</c:v>
                </c:pt>
                <c:pt idx="20">
                  <c:v>307.48099999999999</c:v>
                </c:pt>
                <c:pt idx="21">
                  <c:v>315.28399999999999</c:v>
                </c:pt>
                <c:pt idx="22">
                  <c:v>323.07299999999998</c:v>
                </c:pt>
                <c:pt idx="23">
                  <c:v>330.84399999999999</c:v>
                </c:pt>
                <c:pt idx="24">
                  <c:v>338.62400000000002</c:v>
                </c:pt>
                <c:pt idx="25">
                  <c:v>346.42099999999999</c:v>
                </c:pt>
                <c:pt idx="26">
                  <c:v>354.16399999999999</c:v>
                </c:pt>
                <c:pt idx="27">
                  <c:v>361.91</c:v>
                </c:pt>
                <c:pt idx="28">
                  <c:v>369.65499999999997</c:v>
                </c:pt>
                <c:pt idx="29">
                  <c:v>377.39</c:v>
                </c:pt>
                <c:pt idx="30">
                  <c:v>385.11799999999999</c:v>
                </c:pt>
                <c:pt idx="31">
                  <c:v>392.84399999999999</c:v>
                </c:pt>
                <c:pt idx="32">
                  <c:v>400.57100000000003</c:v>
                </c:pt>
                <c:pt idx="33">
                  <c:v>408.28899999999999</c:v>
                </c:pt>
                <c:pt idx="34">
                  <c:v>416.00900000000001</c:v>
                </c:pt>
                <c:pt idx="35">
                  <c:v>423.726</c:v>
                </c:pt>
                <c:pt idx="36">
                  <c:v>431.41199999999998</c:v>
                </c:pt>
                <c:pt idx="37">
                  <c:v>439.11799999999999</c:v>
                </c:pt>
                <c:pt idx="38">
                  <c:v>446.82299999999998</c:v>
                </c:pt>
                <c:pt idx="39">
                  <c:v>454.51499999999999</c:v>
                </c:pt>
                <c:pt idx="40">
                  <c:v>462.202</c:v>
                </c:pt>
                <c:pt idx="41">
                  <c:v>469.88499999999999</c:v>
                </c:pt>
                <c:pt idx="42">
                  <c:v>477.541</c:v>
                </c:pt>
                <c:pt idx="43">
                  <c:v>485.22899999999998</c:v>
                </c:pt>
                <c:pt idx="44">
                  <c:v>492.89400000000001</c:v>
                </c:pt>
              </c:numCache>
            </c:numRef>
          </c:xVal>
          <c:yVal>
            <c:numRef>
              <c:f>'Little bluestem grass_live'!$G$11:$G$55</c:f>
              <c:numCache>
                <c:formatCode>General</c:formatCode>
                <c:ptCount val="45"/>
                <c:pt idx="0">
                  <c:v>8.7164800495930868E-6</c:v>
                </c:pt>
                <c:pt idx="1">
                  <c:v>1.9840368874796241E-5</c:v>
                </c:pt>
                <c:pt idx="2">
                  <c:v>2.7560679775866562E-5</c:v>
                </c:pt>
                <c:pt idx="3">
                  <c:v>3.6692230304012372E-5</c:v>
                </c:pt>
                <c:pt idx="4">
                  <c:v>5.2547922584705745E-5</c:v>
                </c:pt>
                <c:pt idx="5">
                  <c:v>6.4834008749851331E-5</c:v>
                </c:pt>
                <c:pt idx="6">
                  <c:v>7.6871052627863876E-5</c:v>
                </c:pt>
                <c:pt idx="7">
                  <c:v>8.5421504486044378E-5</c:v>
                </c:pt>
                <c:pt idx="8">
                  <c:v>9.8205675225444255E-5</c:v>
                </c:pt>
                <c:pt idx="9">
                  <c:v>1.1904221324877036E-4</c:v>
                </c:pt>
                <c:pt idx="10">
                  <c:v>1.5191579515009954E-4</c:v>
                </c:pt>
                <c:pt idx="11">
                  <c:v>1.9159653289968964E-4</c:v>
                </c:pt>
                <c:pt idx="12">
                  <c:v>2.4082389165597831E-4</c:v>
                </c:pt>
                <c:pt idx="13">
                  <c:v>2.9802060360047269E-4</c:v>
                </c:pt>
                <c:pt idx="14">
                  <c:v>3.6783545809294731E-4</c:v>
                </c:pt>
                <c:pt idx="15">
                  <c:v>4.6911265485968269E-4</c:v>
                </c:pt>
                <c:pt idx="16">
                  <c:v>6.0575385639906364E-4</c:v>
                </c:pt>
                <c:pt idx="17">
                  <c:v>7.7128396324567321E-4</c:v>
                </c:pt>
                <c:pt idx="18">
                  <c:v>9.6578598949523199E-4</c:v>
                </c:pt>
                <c:pt idx="19">
                  <c:v>1.1700836790386152E-3</c:v>
                </c:pt>
                <c:pt idx="20">
                  <c:v>1.3518015345487669E-3</c:v>
                </c:pt>
                <c:pt idx="21">
                  <c:v>1.4140621063315933E-3</c:v>
                </c:pt>
                <c:pt idx="22">
                  <c:v>1.2019610917914239E-3</c:v>
                </c:pt>
                <c:pt idx="23">
                  <c:v>8.5629039725316244E-4</c:v>
                </c:pt>
                <c:pt idx="24">
                  <c:v>5.5179469418728002E-4</c:v>
                </c:pt>
                <c:pt idx="25">
                  <c:v>3.4334629985836949E-4</c:v>
                </c:pt>
                <c:pt idx="26">
                  <c:v>2.46136793781448E-4</c:v>
                </c:pt>
                <c:pt idx="27">
                  <c:v>2.1193498634874492E-4</c:v>
                </c:pt>
                <c:pt idx="28">
                  <c:v>1.9400394167529264E-4</c:v>
                </c:pt>
                <c:pt idx="29">
                  <c:v>1.8204991189299109E-4</c:v>
                </c:pt>
                <c:pt idx="30">
                  <c:v>1.7217123450344614E-4</c:v>
                </c:pt>
                <c:pt idx="31">
                  <c:v>1.6685833237798116E-4</c:v>
                </c:pt>
                <c:pt idx="32">
                  <c:v>1.559004717442024E-4</c:v>
                </c:pt>
                <c:pt idx="33">
                  <c:v>1.523308656286499E-4</c:v>
                </c:pt>
                <c:pt idx="34">
                  <c:v>1.432242193292188E-4</c:v>
                </c:pt>
                <c:pt idx="35">
                  <c:v>1.3601029441198144E-4</c:v>
                </c:pt>
                <c:pt idx="36">
                  <c:v>1.3164375297761215E-4</c:v>
                </c:pt>
                <c:pt idx="37">
                  <c:v>1.2613161702243884E-4</c:v>
                </c:pt>
                <c:pt idx="38">
                  <c:v>1.2139981356694388E-4</c:v>
                </c:pt>
                <c:pt idx="39">
                  <c:v>1.1307349976718644E-4</c:v>
                </c:pt>
                <c:pt idx="40">
                  <c:v>1.0727911588659851E-4</c:v>
                </c:pt>
                <c:pt idx="41">
                  <c:v>1.0121908689973672E-4</c:v>
                </c:pt>
                <c:pt idx="42">
                  <c:v>9.0551775600946526E-5</c:v>
                </c:pt>
                <c:pt idx="43">
                  <c:v>8.5853177783733162E-5</c:v>
                </c:pt>
                <c:pt idx="44">
                  <c:v>7.6705024436444206E-5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E-4EC3-8120-1CDA21D1986E}"/>
            </c:ext>
          </c:extLst>
        </c:ser>
        <c:ser>
          <c:idx val="1"/>
          <c:order val="1"/>
          <c:tx>
            <c:v>10_model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'Little bluestem grass_live'!$B$11:$B$54</c:f>
              <c:numCache>
                <c:formatCode>General</c:formatCode>
                <c:ptCount val="44"/>
                <c:pt idx="0">
                  <c:v>150.43299999999999</c:v>
                </c:pt>
                <c:pt idx="1">
                  <c:v>158.327</c:v>
                </c:pt>
                <c:pt idx="2">
                  <c:v>166.227</c:v>
                </c:pt>
                <c:pt idx="3">
                  <c:v>174.10400000000001</c:v>
                </c:pt>
                <c:pt idx="4">
                  <c:v>181.99100000000001</c:v>
                </c:pt>
                <c:pt idx="5">
                  <c:v>189.85599999999999</c:v>
                </c:pt>
                <c:pt idx="6">
                  <c:v>197.75</c:v>
                </c:pt>
                <c:pt idx="7">
                  <c:v>205.62200000000001</c:v>
                </c:pt>
                <c:pt idx="8">
                  <c:v>213.488</c:v>
                </c:pt>
                <c:pt idx="9">
                  <c:v>221.358</c:v>
                </c:pt>
                <c:pt idx="10">
                  <c:v>229.20699999999999</c:v>
                </c:pt>
                <c:pt idx="11">
                  <c:v>237.06800000000001</c:v>
                </c:pt>
                <c:pt idx="12">
                  <c:v>244.886</c:v>
                </c:pt>
                <c:pt idx="13">
                  <c:v>252.73099999999999</c:v>
                </c:pt>
                <c:pt idx="14">
                  <c:v>260.61200000000002</c:v>
                </c:pt>
                <c:pt idx="15">
                  <c:v>268.45699999999999</c:v>
                </c:pt>
                <c:pt idx="16">
                  <c:v>276.26600000000002</c:v>
                </c:pt>
                <c:pt idx="17">
                  <c:v>284.08699999999999</c:v>
                </c:pt>
                <c:pt idx="18">
                  <c:v>291.89499999999998</c:v>
                </c:pt>
                <c:pt idx="19">
                  <c:v>299.68900000000002</c:v>
                </c:pt>
                <c:pt idx="20">
                  <c:v>307.48099999999999</c:v>
                </c:pt>
                <c:pt idx="21">
                  <c:v>315.28399999999999</c:v>
                </c:pt>
                <c:pt idx="22">
                  <c:v>323.07299999999998</c:v>
                </c:pt>
                <c:pt idx="23">
                  <c:v>330.84399999999999</c:v>
                </c:pt>
                <c:pt idx="24">
                  <c:v>338.62400000000002</c:v>
                </c:pt>
                <c:pt idx="25">
                  <c:v>346.42099999999999</c:v>
                </c:pt>
                <c:pt idx="26">
                  <c:v>354.16399999999999</c:v>
                </c:pt>
                <c:pt idx="27">
                  <c:v>361.91</c:v>
                </c:pt>
                <c:pt idx="28">
                  <c:v>369.65499999999997</c:v>
                </c:pt>
                <c:pt idx="29">
                  <c:v>377.39</c:v>
                </c:pt>
                <c:pt idx="30">
                  <c:v>385.11799999999999</c:v>
                </c:pt>
                <c:pt idx="31">
                  <c:v>392.84399999999999</c:v>
                </c:pt>
                <c:pt idx="32">
                  <c:v>400.57100000000003</c:v>
                </c:pt>
                <c:pt idx="33">
                  <c:v>408.28899999999999</c:v>
                </c:pt>
                <c:pt idx="34">
                  <c:v>416.00900000000001</c:v>
                </c:pt>
                <c:pt idx="35">
                  <c:v>423.726</c:v>
                </c:pt>
                <c:pt idx="36">
                  <c:v>431.41199999999998</c:v>
                </c:pt>
                <c:pt idx="37">
                  <c:v>439.11799999999999</c:v>
                </c:pt>
                <c:pt idx="38">
                  <c:v>446.82299999999998</c:v>
                </c:pt>
                <c:pt idx="39">
                  <c:v>454.51499999999999</c:v>
                </c:pt>
                <c:pt idx="40">
                  <c:v>462.202</c:v>
                </c:pt>
                <c:pt idx="41">
                  <c:v>469.88499999999999</c:v>
                </c:pt>
                <c:pt idx="42">
                  <c:v>477.541</c:v>
                </c:pt>
                <c:pt idx="43">
                  <c:v>485.22899999999998</c:v>
                </c:pt>
              </c:numCache>
            </c:numRef>
          </c:xVal>
          <c:yVal>
            <c:numRef>
              <c:f>'Little bluestem grass_live'!$J$11:$J$54</c:f>
              <c:numCache>
                <c:formatCode>General</c:formatCode>
                <c:ptCount val="44"/>
                <c:pt idx="0">
                  <c:v>9.529656688746646E-6</c:v>
                </c:pt>
                <c:pt idx="1">
                  <c:v>1.4033446677307973E-5</c:v>
                </c:pt>
                <c:pt idx="2">
                  <c:v>2.0378492188379836E-5</c:v>
                </c:pt>
                <c:pt idx="3">
                  <c:v>2.915958065108684E-5</c:v>
                </c:pt>
                <c:pt idx="4">
                  <c:v>4.1198007296919031E-5</c:v>
                </c:pt>
                <c:pt idx="5">
                  <c:v>5.7414469360192683E-5</c:v>
                </c:pt>
                <c:pt idx="6">
                  <c:v>7.9116692906157222E-5</c:v>
                </c:pt>
                <c:pt idx="7">
                  <c:v>1.0758372985332941E-4</c:v>
                </c:pt>
                <c:pt idx="8">
                  <c:v>1.444572333860471E-4</c:v>
                </c:pt>
                <c:pt idx="9">
                  <c:v>1.9156303185320132E-4</c:v>
                </c:pt>
                <c:pt idx="10">
                  <c:v>2.5053419431021111E-4</c:v>
                </c:pt>
                <c:pt idx="11">
                  <c:v>3.2330578312897971E-4</c:v>
                </c:pt>
                <c:pt idx="12">
                  <c:v>4.1045789980196946E-4</c:v>
                </c:pt>
                <c:pt idx="13">
                  <c:v>5.1317155956660419E-4</c:v>
                </c:pt>
                <c:pt idx="14">
                  <c:v>6.3071759634887082E-4</c:v>
                </c:pt>
                <c:pt idx="15">
                  <c:v>7.5834521098282659E-4</c:v>
                </c:pt>
                <c:pt idx="16">
                  <c:v>8.8925212364935984E-4</c:v>
                </c:pt>
                <c:pt idx="17">
                  <c:v>1.014408814759573E-3</c:v>
                </c:pt>
                <c:pt idx="18">
                  <c:v>1.1190404695805779E-3</c:v>
                </c:pt>
                <c:pt idx="19">
                  <c:v>1.1859895573132597E-3</c:v>
                </c:pt>
                <c:pt idx="20">
                  <c:v>1.1979630114016093E-3</c:v>
                </c:pt>
                <c:pt idx="21">
                  <c:v>1.1412051995391425E-3</c:v>
                </c:pt>
                <c:pt idx="22">
                  <c:v>1.0099393974112277E-3</c:v>
                </c:pt>
                <c:pt idx="23">
                  <c:v>8.1445716780216364E-4</c:v>
                </c:pt>
                <c:pt idx="24">
                  <c:v>5.8314338778867026E-4</c:v>
                </c:pt>
                <c:pt idx="25">
                  <c:v>3.5626531169733421E-4</c:v>
                </c:pt>
                <c:pt idx="26">
                  <c:v>1.7387124689397971E-4</c:v>
                </c:pt>
                <c:pt idx="27">
                  <c:v>6.0493495119349855E-5</c:v>
                </c:pt>
                <c:pt idx="28">
                  <c:v>1.127554597296671E-5</c:v>
                </c:pt>
                <c:pt idx="29">
                  <c:v>9.2812449768083463E-9</c:v>
                </c:pt>
                <c:pt idx="30">
                  <c:v>-1.9625151351130763E-9</c:v>
                </c:pt>
                <c:pt idx="31">
                  <c:v>8.9043349808219878E-10</c:v>
                </c:pt>
                <c:pt idx="32">
                  <c:v>-6.49711867227313E-10</c:v>
                </c:pt>
                <c:pt idx="33">
                  <c:v>6.7762368323530856E-10</c:v>
                </c:pt>
                <c:pt idx="34">
                  <c:v>-9.4707176092367423E-10</c:v>
                </c:pt>
                <c:pt idx="35">
                  <c:v>1.7030522670950693E-9</c:v>
                </c:pt>
                <c:pt idx="36">
                  <c:v>-3.8287365541811005E-9</c:v>
                </c:pt>
                <c:pt idx="37">
                  <c:v>1.0543037129967219E-8</c:v>
                </c:pt>
                <c:pt idx="38">
                  <c:v>-3.5007845807890554E-8</c:v>
                </c:pt>
                <c:pt idx="39">
                  <c:v>1.3838808896267175E-7</c:v>
                </c:pt>
                <c:pt idx="40">
                  <c:v>-6.4454465548662395E-7</c:v>
                </c:pt>
                <c:pt idx="41">
                  <c:v>3.5065624113486427E-6</c:v>
                </c:pt>
                <c:pt idx="42">
                  <c:v>-2.2112396376369354E-5</c:v>
                </c:pt>
                <c:pt idx="43">
                  <c:v>1.6068694397465704E-4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E-4EC3-8120-1CDA21D1986E}"/>
            </c:ext>
          </c:extLst>
        </c:ser>
        <c:ser>
          <c:idx val="2"/>
          <c:order val="2"/>
          <c:tx>
            <c:v>20_exp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'Little bluestem grass_live'!$Q$11:$Q$54</c:f>
              <c:numCache>
                <c:formatCode>General</c:formatCode>
                <c:ptCount val="44"/>
                <c:pt idx="0">
                  <c:v>160.584</c:v>
                </c:pt>
                <c:pt idx="1">
                  <c:v>168.57499999999999</c:v>
                </c:pt>
                <c:pt idx="2">
                  <c:v>176.56</c:v>
                </c:pt>
                <c:pt idx="3">
                  <c:v>184.53100000000001</c:v>
                </c:pt>
                <c:pt idx="4">
                  <c:v>192.499</c:v>
                </c:pt>
                <c:pt idx="5">
                  <c:v>200.45699999999999</c:v>
                </c:pt>
                <c:pt idx="6">
                  <c:v>208.404</c:v>
                </c:pt>
                <c:pt idx="7">
                  <c:v>216.37799999999999</c:v>
                </c:pt>
                <c:pt idx="8">
                  <c:v>224.321</c:v>
                </c:pt>
                <c:pt idx="9">
                  <c:v>232.268</c:v>
                </c:pt>
                <c:pt idx="10">
                  <c:v>240.20500000000001</c:v>
                </c:pt>
                <c:pt idx="11">
                  <c:v>248.15799999999999</c:v>
                </c:pt>
                <c:pt idx="12">
                  <c:v>256.08999999999997</c:v>
                </c:pt>
                <c:pt idx="13">
                  <c:v>264.02100000000002</c:v>
                </c:pt>
                <c:pt idx="14">
                  <c:v>271.959</c:v>
                </c:pt>
                <c:pt idx="15">
                  <c:v>279.88799999999998</c:v>
                </c:pt>
                <c:pt idx="16">
                  <c:v>287.82499999999999</c:v>
                </c:pt>
                <c:pt idx="17">
                  <c:v>295.733</c:v>
                </c:pt>
                <c:pt idx="18">
                  <c:v>303.637</c:v>
                </c:pt>
                <c:pt idx="19">
                  <c:v>311.52300000000002</c:v>
                </c:pt>
                <c:pt idx="20">
                  <c:v>319.404</c:v>
                </c:pt>
                <c:pt idx="21">
                  <c:v>327.27999999999997</c:v>
                </c:pt>
                <c:pt idx="22">
                  <c:v>335.16</c:v>
                </c:pt>
                <c:pt idx="23">
                  <c:v>343.02199999999999</c:v>
                </c:pt>
                <c:pt idx="24">
                  <c:v>350.892</c:v>
                </c:pt>
                <c:pt idx="25">
                  <c:v>358.75400000000002</c:v>
                </c:pt>
                <c:pt idx="26">
                  <c:v>366.60899999999998</c:v>
                </c:pt>
                <c:pt idx="27">
                  <c:v>374.459</c:v>
                </c:pt>
                <c:pt idx="28">
                  <c:v>382.30599999999998</c:v>
                </c:pt>
                <c:pt idx="29">
                  <c:v>390.12900000000002</c:v>
                </c:pt>
                <c:pt idx="30">
                  <c:v>397.959</c:v>
                </c:pt>
                <c:pt idx="31">
                  <c:v>405.78899999999999</c:v>
                </c:pt>
                <c:pt idx="32">
                  <c:v>413.61099999999999</c:v>
                </c:pt>
                <c:pt idx="33">
                  <c:v>421.42</c:v>
                </c:pt>
                <c:pt idx="34">
                  <c:v>429.23500000000001</c:v>
                </c:pt>
                <c:pt idx="35">
                  <c:v>437.05399999999997</c:v>
                </c:pt>
                <c:pt idx="36">
                  <c:v>444.87</c:v>
                </c:pt>
                <c:pt idx="37">
                  <c:v>452.68599999999998</c:v>
                </c:pt>
                <c:pt idx="38">
                  <c:v>460.48</c:v>
                </c:pt>
                <c:pt idx="39">
                  <c:v>468.262</c:v>
                </c:pt>
                <c:pt idx="40">
                  <c:v>476.04399999999998</c:v>
                </c:pt>
                <c:pt idx="41">
                  <c:v>483.83300000000003</c:v>
                </c:pt>
                <c:pt idx="42">
                  <c:v>491.601</c:v>
                </c:pt>
                <c:pt idx="43">
                  <c:v>499.38</c:v>
                </c:pt>
              </c:numCache>
            </c:numRef>
          </c:xVal>
          <c:yVal>
            <c:numRef>
              <c:f>'Little bluestem grass_live'!$V$11:$V$54</c:f>
              <c:numCache>
                <c:formatCode>General</c:formatCode>
                <c:ptCount val="44"/>
                <c:pt idx="0">
                  <c:v>2.0473660911901614E-5</c:v>
                </c:pt>
                <c:pt idx="1">
                  <c:v>4.9985244208355005E-5</c:v>
                </c:pt>
                <c:pt idx="2">
                  <c:v>6.8798878559830912E-5</c:v>
                </c:pt>
                <c:pt idx="3">
                  <c:v>8.2632433230043586E-5</c:v>
                </c:pt>
                <c:pt idx="4">
                  <c:v>1.0993064777925499E-4</c:v>
                </c:pt>
                <c:pt idx="5">
                  <c:v>1.3704441493286404E-4</c:v>
                </c:pt>
                <c:pt idx="6">
                  <c:v>1.6508041906448481E-4</c:v>
                </c:pt>
                <c:pt idx="7">
                  <c:v>1.7559392061383683E-4</c:v>
                </c:pt>
                <c:pt idx="8">
                  <c:v>1.8905858049284482E-4</c:v>
                </c:pt>
                <c:pt idx="9">
                  <c:v>2.3683045595396709E-4</c:v>
                </c:pt>
                <c:pt idx="10">
                  <c:v>2.8866017411833628E-4</c:v>
                </c:pt>
                <c:pt idx="11">
                  <c:v>3.7129260734838448E-4</c:v>
                </c:pt>
                <c:pt idx="12">
                  <c:v>4.5724509369927485E-4</c:v>
                </c:pt>
                <c:pt idx="13">
                  <c:v>5.7547587428065838E-4</c:v>
                </c:pt>
                <c:pt idx="14">
                  <c:v>7.213737642024487E-4</c:v>
                </c:pt>
                <c:pt idx="15">
                  <c:v>9.2094584624465015E-4</c:v>
                </c:pt>
                <c:pt idx="16">
                  <c:v>1.2062859672421443E-3</c:v>
                </c:pt>
                <c:pt idx="17">
                  <c:v>1.5180020658108289E-3</c:v>
                </c:pt>
                <c:pt idx="18">
                  <c:v>1.852589641434264E-3</c:v>
                </c:pt>
                <c:pt idx="19">
                  <c:v>2.1973218238158509E-3</c:v>
                </c:pt>
                <c:pt idx="20">
                  <c:v>2.5741478530323103E-3</c:v>
                </c:pt>
                <c:pt idx="21">
                  <c:v>2.8408587870739307E-3</c:v>
                </c:pt>
                <c:pt idx="22">
                  <c:v>2.5662166150213959E-3</c:v>
                </c:pt>
                <c:pt idx="23">
                  <c:v>1.8206802419949801E-3</c:v>
                </c:pt>
                <c:pt idx="24">
                  <c:v>1.1526117751217331E-3</c:v>
                </c:pt>
                <c:pt idx="25">
                  <c:v>7.108602626530921E-4</c:v>
                </c:pt>
                <c:pt idx="26">
                  <c:v>4.7166888003541868E-4</c:v>
                </c:pt>
                <c:pt idx="27">
                  <c:v>3.988490482514373E-4</c:v>
                </c:pt>
                <c:pt idx="28">
                  <c:v>3.5139073336284504E-4</c:v>
                </c:pt>
                <c:pt idx="29">
                  <c:v>3.2949682750479936E-4</c:v>
                </c:pt>
                <c:pt idx="30">
                  <c:v>3.1451969898184845E-4</c:v>
                </c:pt>
                <c:pt idx="31">
                  <c:v>2.9946879150066313E-4</c:v>
                </c:pt>
                <c:pt idx="32">
                  <c:v>2.9244134572819586E-4</c:v>
                </c:pt>
                <c:pt idx="33">
                  <c:v>2.7491884314593634E-4</c:v>
                </c:pt>
                <c:pt idx="34">
                  <c:v>2.5977571196694749E-4</c:v>
                </c:pt>
                <c:pt idx="35">
                  <c:v>2.5298804780876649E-4</c:v>
                </c:pt>
                <c:pt idx="36">
                  <c:v>2.4509369927696217E-4</c:v>
                </c:pt>
                <c:pt idx="37">
                  <c:v>2.2340268555407863E-4</c:v>
                </c:pt>
                <c:pt idx="38">
                  <c:v>2.1359008410801184E-4</c:v>
                </c:pt>
                <c:pt idx="39">
                  <c:v>2.0776154640696673E-4</c:v>
                </c:pt>
                <c:pt idx="40">
                  <c:v>1.8999926221042093E-4</c:v>
                </c:pt>
                <c:pt idx="41">
                  <c:v>1.8007599232698623E-4</c:v>
                </c:pt>
                <c:pt idx="42">
                  <c:v>1.6816069057104996E-4</c:v>
                </c:pt>
                <c:pt idx="43">
                  <c:v>1.5443780433820053E-4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E-4EC3-8120-1CDA21D1986E}"/>
            </c:ext>
          </c:extLst>
        </c:ser>
        <c:ser>
          <c:idx val="3"/>
          <c:order val="3"/>
          <c:tx>
            <c:v>20_model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'Little bluestem grass_live'!$Q$11:$Q$54</c:f>
              <c:numCache>
                <c:formatCode>General</c:formatCode>
                <c:ptCount val="44"/>
                <c:pt idx="0">
                  <c:v>160.584</c:v>
                </c:pt>
                <c:pt idx="1">
                  <c:v>168.57499999999999</c:v>
                </c:pt>
                <c:pt idx="2">
                  <c:v>176.56</c:v>
                </c:pt>
                <c:pt idx="3">
                  <c:v>184.53100000000001</c:v>
                </c:pt>
                <c:pt idx="4">
                  <c:v>192.499</c:v>
                </c:pt>
                <c:pt idx="5">
                  <c:v>200.45699999999999</c:v>
                </c:pt>
                <c:pt idx="6">
                  <c:v>208.404</c:v>
                </c:pt>
                <c:pt idx="7">
                  <c:v>216.37799999999999</c:v>
                </c:pt>
                <c:pt idx="8">
                  <c:v>224.321</c:v>
                </c:pt>
                <c:pt idx="9">
                  <c:v>232.268</c:v>
                </c:pt>
                <c:pt idx="10">
                  <c:v>240.20500000000001</c:v>
                </c:pt>
                <c:pt idx="11">
                  <c:v>248.15799999999999</c:v>
                </c:pt>
                <c:pt idx="12">
                  <c:v>256.08999999999997</c:v>
                </c:pt>
                <c:pt idx="13">
                  <c:v>264.02100000000002</c:v>
                </c:pt>
                <c:pt idx="14">
                  <c:v>271.959</c:v>
                </c:pt>
                <c:pt idx="15">
                  <c:v>279.88799999999998</c:v>
                </c:pt>
                <c:pt idx="16">
                  <c:v>287.82499999999999</c:v>
                </c:pt>
                <c:pt idx="17">
                  <c:v>295.733</c:v>
                </c:pt>
                <c:pt idx="18">
                  <c:v>303.637</c:v>
                </c:pt>
                <c:pt idx="19">
                  <c:v>311.52300000000002</c:v>
                </c:pt>
                <c:pt idx="20">
                  <c:v>319.404</c:v>
                </c:pt>
                <c:pt idx="21">
                  <c:v>327.27999999999997</c:v>
                </c:pt>
                <c:pt idx="22">
                  <c:v>335.16</c:v>
                </c:pt>
                <c:pt idx="23">
                  <c:v>343.02199999999999</c:v>
                </c:pt>
                <c:pt idx="24">
                  <c:v>350.892</c:v>
                </c:pt>
                <c:pt idx="25">
                  <c:v>358.75400000000002</c:v>
                </c:pt>
                <c:pt idx="26">
                  <c:v>366.60899999999998</c:v>
                </c:pt>
                <c:pt idx="27">
                  <c:v>374.459</c:v>
                </c:pt>
                <c:pt idx="28">
                  <c:v>382.30599999999998</c:v>
                </c:pt>
                <c:pt idx="29">
                  <c:v>390.12900000000002</c:v>
                </c:pt>
                <c:pt idx="30">
                  <c:v>397.959</c:v>
                </c:pt>
                <c:pt idx="31">
                  <c:v>405.78899999999999</c:v>
                </c:pt>
                <c:pt idx="32">
                  <c:v>413.61099999999999</c:v>
                </c:pt>
                <c:pt idx="33">
                  <c:v>421.42</c:v>
                </c:pt>
                <c:pt idx="34">
                  <c:v>429.23500000000001</c:v>
                </c:pt>
                <c:pt idx="35">
                  <c:v>437.05399999999997</c:v>
                </c:pt>
                <c:pt idx="36">
                  <c:v>444.87</c:v>
                </c:pt>
                <c:pt idx="37">
                  <c:v>452.68599999999998</c:v>
                </c:pt>
                <c:pt idx="38">
                  <c:v>460.48</c:v>
                </c:pt>
                <c:pt idx="39">
                  <c:v>468.262</c:v>
                </c:pt>
                <c:pt idx="40">
                  <c:v>476.04399999999998</c:v>
                </c:pt>
                <c:pt idx="41">
                  <c:v>483.83300000000003</c:v>
                </c:pt>
                <c:pt idx="42">
                  <c:v>491.601</c:v>
                </c:pt>
                <c:pt idx="43">
                  <c:v>499.38</c:v>
                </c:pt>
              </c:numCache>
            </c:numRef>
          </c:xVal>
          <c:yVal>
            <c:numRef>
              <c:f>'Little bluestem grass_live'!$Y$11:$Y$54</c:f>
              <c:numCache>
                <c:formatCode>General</c:formatCode>
                <c:ptCount val="44"/>
                <c:pt idx="0">
                  <c:v>1.5649521411349496E-5</c:v>
                </c:pt>
                <c:pt idx="1">
                  <c:v>2.2743447332367084E-5</c:v>
                </c:pt>
                <c:pt idx="2">
                  <c:v>3.2598425283339871E-5</c:v>
                </c:pt>
                <c:pt idx="3">
                  <c:v>4.609361656084398E-5</c:v>
                </c:pt>
                <c:pt idx="4">
                  <c:v>6.4362375527464178E-5</c:v>
                </c:pt>
                <c:pt idx="5">
                  <c:v>8.8763171460125981E-5</c:v>
                </c:pt>
                <c:pt idx="6">
                  <c:v>1.2094274212262809E-4</c:v>
                </c:pt>
                <c:pt idx="7">
                  <c:v>1.6307911303096808E-4</c:v>
                </c:pt>
                <c:pt idx="8">
                  <c:v>2.1715235438233844E-4</c:v>
                </c:pt>
                <c:pt idx="9">
                  <c:v>2.8591469341391425E-4</c:v>
                </c:pt>
                <c:pt idx="10">
                  <c:v>3.7196618991351758E-4</c:v>
                </c:pt>
                <c:pt idx="11">
                  <c:v>4.7838165084592473E-4</c:v>
                </c:pt>
                <c:pt idx="12">
                  <c:v>6.0706261770205998E-4</c:v>
                </c:pt>
                <c:pt idx="13">
                  <c:v>7.5996336032086343E-4</c:v>
                </c:pt>
                <c:pt idx="14">
                  <c:v>9.3763587543054482E-4</c:v>
                </c:pt>
                <c:pt idx="15">
                  <c:v>1.1377784643456079E-3</c:v>
                </c:pt>
                <c:pt idx="16">
                  <c:v>1.3558495651470413E-3</c:v>
                </c:pt>
                <c:pt idx="17">
                  <c:v>1.5809811740964646E-3</c:v>
                </c:pt>
                <c:pt idx="18">
                  <c:v>1.7995513889446514E-3</c:v>
                </c:pt>
                <c:pt idx="19">
                  <c:v>1.9908941869613223E-3</c:v>
                </c:pt>
                <c:pt idx="20">
                  <c:v>2.1311742861963153E-3</c:v>
                </c:pt>
                <c:pt idx="21">
                  <c:v>2.1938914850160537E-3</c:v>
                </c:pt>
                <c:pt idx="22">
                  <c:v>2.1556872621521627E-3</c:v>
                </c:pt>
                <c:pt idx="23">
                  <c:v>2.0008722117969206E-3</c:v>
                </c:pt>
                <c:pt idx="24">
                  <c:v>1.733571468278635E-3</c:v>
                </c:pt>
                <c:pt idx="25">
                  <c:v>1.3781586057825821E-3</c:v>
                </c:pt>
                <c:pt idx="26">
                  <c:v>9.827965363160445E-4</c:v>
                </c:pt>
                <c:pt idx="27">
                  <c:v>6.0878139878543509E-4</c:v>
                </c:pt>
                <c:pt idx="28">
                  <c:v>3.1191970740688613E-4</c:v>
                </c:pt>
                <c:pt idx="29">
                  <c:v>1.2165451455053769E-4</c:v>
                </c:pt>
                <c:pt idx="30">
                  <c:v>3.0586373146258739E-5</c:v>
                </c:pt>
                <c:pt idx="31">
                  <c:v>2.8675207739796109E-6</c:v>
                </c:pt>
                <c:pt idx="32">
                  <c:v>-2.4356047684850242E-7</c:v>
                </c:pt>
                <c:pt idx="33">
                  <c:v>6.9818545922870787E-8</c:v>
                </c:pt>
                <c:pt idx="34">
                  <c:v>-3.5873102188954613E-8</c:v>
                </c:pt>
                <c:pt idx="35">
                  <c:v>2.7603690948425118E-8</c:v>
                </c:pt>
                <c:pt idx="36">
                  <c:v>-2.9160206930689151E-8</c:v>
                </c:pt>
                <c:pt idx="37">
                  <c:v>4.0165846396817586E-8</c:v>
                </c:pt>
                <c:pt idx="38">
                  <c:v>-6.9696228919187115E-8</c:v>
                </c:pt>
                <c:pt idx="39">
                  <c:v>1.486419974183085E-7</c:v>
                </c:pt>
                <c:pt idx="40">
                  <c:v>-3.826023804380379E-7</c:v>
                </c:pt>
                <c:pt idx="41">
                  <c:v>1.1720530284855308E-6</c:v>
                </c:pt>
                <c:pt idx="42">
                  <c:v>-4.223581837521822E-6</c:v>
                </c:pt>
                <c:pt idx="43">
                  <c:v>1.7738356425904465E-5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E-4EC3-8120-1CDA21D1986E}"/>
            </c:ext>
          </c:extLst>
        </c:ser>
        <c:ser>
          <c:idx val="4"/>
          <c:order val="4"/>
          <c:tx>
            <c:v>30_exp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'Little bluestem grass_live'!$AF$11:$AF$53</c:f>
              <c:numCache>
                <c:formatCode>General</c:formatCode>
                <c:ptCount val="43"/>
                <c:pt idx="0">
                  <c:v>167.94</c:v>
                </c:pt>
                <c:pt idx="1">
                  <c:v>175.94900000000001</c:v>
                </c:pt>
                <c:pt idx="2">
                  <c:v>183.92099999999999</c:v>
                </c:pt>
                <c:pt idx="3">
                  <c:v>191.851</c:v>
                </c:pt>
                <c:pt idx="4">
                  <c:v>199.76400000000001</c:v>
                </c:pt>
                <c:pt idx="5">
                  <c:v>207.673</c:v>
                </c:pt>
                <c:pt idx="6">
                  <c:v>215.57599999999999</c:v>
                </c:pt>
                <c:pt idx="7">
                  <c:v>223.47399999999999</c:v>
                </c:pt>
                <c:pt idx="8">
                  <c:v>231.37</c:v>
                </c:pt>
                <c:pt idx="9">
                  <c:v>239.26400000000001</c:v>
                </c:pt>
                <c:pt idx="10">
                  <c:v>247.14599999999999</c:v>
                </c:pt>
                <c:pt idx="11">
                  <c:v>255.03399999999999</c:v>
                </c:pt>
                <c:pt idx="12">
                  <c:v>262.87400000000002</c:v>
                </c:pt>
                <c:pt idx="13">
                  <c:v>270.72000000000003</c:v>
                </c:pt>
                <c:pt idx="14">
                  <c:v>278.56900000000002</c:v>
                </c:pt>
                <c:pt idx="15">
                  <c:v>286.40100000000001</c:v>
                </c:pt>
                <c:pt idx="16">
                  <c:v>294.25299999999999</c:v>
                </c:pt>
                <c:pt idx="17">
                  <c:v>302.07299999999998</c:v>
                </c:pt>
                <c:pt idx="18">
                  <c:v>309.89400000000001</c:v>
                </c:pt>
                <c:pt idx="19">
                  <c:v>317.697</c:v>
                </c:pt>
                <c:pt idx="20">
                  <c:v>325.49799999999999</c:v>
                </c:pt>
                <c:pt idx="21">
                  <c:v>333.30900000000003</c:v>
                </c:pt>
                <c:pt idx="22">
                  <c:v>341.1</c:v>
                </c:pt>
                <c:pt idx="23">
                  <c:v>348.90499999999997</c:v>
                </c:pt>
                <c:pt idx="24">
                  <c:v>356.70600000000002</c:v>
                </c:pt>
                <c:pt idx="25">
                  <c:v>364.50599999999997</c:v>
                </c:pt>
                <c:pt idx="26">
                  <c:v>372.31099999999998</c:v>
                </c:pt>
                <c:pt idx="27">
                  <c:v>380.108</c:v>
                </c:pt>
                <c:pt idx="28">
                  <c:v>387.92399999999998</c:v>
                </c:pt>
                <c:pt idx="29">
                  <c:v>395.71300000000002</c:v>
                </c:pt>
                <c:pt idx="30">
                  <c:v>403.48200000000003</c:v>
                </c:pt>
                <c:pt idx="31">
                  <c:v>411.25299999999999</c:v>
                </c:pt>
                <c:pt idx="32">
                  <c:v>419.02300000000002</c:v>
                </c:pt>
                <c:pt idx="33">
                  <c:v>426.791</c:v>
                </c:pt>
                <c:pt idx="34">
                  <c:v>434.55</c:v>
                </c:pt>
                <c:pt idx="35">
                  <c:v>442.30399999999997</c:v>
                </c:pt>
                <c:pt idx="36">
                  <c:v>450.05099999999999</c:v>
                </c:pt>
                <c:pt idx="37">
                  <c:v>457.78100000000001</c:v>
                </c:pt>
                <c:pt idx="38">
                  <c:v>465.51100000000002</c:v>
                </c:pt>
                <c:pt idx="39">
                  <c:v>473.25400000000002</c:v>
                </c:pt>
                <c:pt idx="40">
                  <c:v>480.98700000000002</c:v>
                </c:pt>
                <c:pt idx="41">
                  <c:v>488.70400000000001</c:v>
                </c:pt>
                <c:pt idx="42">
                  <c:v>496.41899999999998</c:v>
                </c:pt>
              </c:numCache>
            </c:numRef>
          </c:xVal>
          <c:yVal>
            <c:numRef>
              <c:f>'Little bluestem grass_live'!$AK$11:$AK$53</c:f>
              <c:numCache>
                <c:formatCode>General</c:formatCode>
                <c:ptCount val="43"/>
                <c:pt idx="0">
                  <c:v>4.8807711421204603E-5</c:v>
                </c:pt>
                <c:pt idx="1">
                  <c:v>6.3104919817306981E-5</c:v>
                </c:pt>
                <c:pt idx="2">
                  <c:v>9.4903883319001625E-5</c:v>
                </c:pt>
                <c:pt idx="3">
                  <c:v>1.2620983963462784E-4</c:v>
                </c:pt>
                <c:pt idx="4">
                  <c:v>1.5948782469452777E-4</c:v>
                </c:pt>
                <c:pt idx="5">
                  <c:v>2.0262595347590034E-4</c:v>
                </c:pt>
                <c:pt idx="6">
                  <c:v>2.2086721936059178E-4</c:v>
                </c:pt>
                <c:pt idx="7">
                  <c:v>2.4601058585030366E-4</c:v>
                </c:pt>
                <c:pt idx="8">
                  <c:v>2.9112074337594301E-4</c:v>
                </c:pt>
                <c:pt idx="9">
                  <c:v>3.6433231050776033E-4</c:v>
                </c:pt>
                <c:pt idx="10">
                  <c:v>4.5430612196604298E-4</c:v>
                </c:pt>
                <c:pt idx="11">
                  <c:v>5.7386036458866724E-4</c:v>
                </c:pt>
                <c:pt idx="12">
                  <c:v>7.1091636231690458E-4</c:v>
                </c:pt>
                <c:pt idx="13">
                  <c:v>8.7705978402340817E-4</c:v>
                </c:pt>
                <c:pt idx="14">
                  <c:v>1.0971874926048869E-3</c:v>
                </c:pt>
                <c:pt idx="15">
                  <c:v>1.3932383078415767E-3</c:v>
                </c:pt>
                <c:pt idx="16">
                  <c:v>1.8063783297705346E-3</c:v>
                </c:pt>
                <c:pt idx="17">
                  <c:v>2.29026488290094E-3</c:v>
                </c:pt>
                <c:pt idx="18">
                  <c:v>2.8244381690107484E-3</c:v>
                </c:pt>
                <c:pt idx="19">
                  <c:v>3.3287845203631705E-3</c:v>
                </c:pt>
                <c:pt idx="20">
                  <c:v>3.8301728285991474E-3</c:v>
                </c:pt>
                <c:pt idx="21">
                  <c:v>4.1156239893352653E-3</c:v>
                </c:pt>
                <c:pt idx="22">
                  <c:v>3.7771745560963368E-3</c:v>
                </c:pt>
                <c:pt idx="23">
                  <c:v>2.8140850181032143E-3</c:v>
                </c:pt>
                <c:pt idx="24">
                  <c:v>1.8344797393766848E-3</c:v>
                </c:pt>
                <c:pt idx="25">
                  <c:v>1.1455021968400231E-3</c:v>
                </c:pt>
                <c:pt idx="26">
                  <c:v>7.4123630426036619E-4</c:v>
                </c:pt>
                <c:pt idx="27">
                  <c:v>5.6572574601847919E-4</c:v>
                </c:pt>
                <c:pt idx="28">
                  <c:v>5.0385334416633981E-4</c:v>
                </c:pt>
                <c:pt idx="29">
                  <c:v>4.6564528724570703E-4</c:v>
                </c:pt>
                <c:pt idx="30">
                  <c:v>4.5036206447745392E-4</c:v>
                </c:pt>
                <c:pt idx="31">
                  <c:v>4.1954911534791001E-4</c:v>
                </c:pt>
                <c:pt idx="32">
                  <c:v>4.0845645366126282E-4</c:v>
                </c:pt>
                <c:pt idx="33">
                  <c:v>3.8321448573434835E-4</c:v>
                </c:pt>
                <c:pt idx="34">
                  <c:v>3.8555626986818553E-4</c:v>
                </c:pt>
                <c:pt idx="35">
                  <c:v>3.6425835942984625E-4</c:v>
                </c:pt>
                <c:pt idx="36">
                  <c:v>3.4397111372295314E-4</c:v>
                </c:pt>
                <c:pt idx="37">
                  <c:v>3.3805502749008343E-4</c:v>
                </c:pt>
                <c:pt idx="38">
                  <c:v>3.1547529836795096E-4</c:v>
                </c:pt>
                <c:pt idx="39">
                  <c:v>3.1752127819014569E-4</c:v>
                </c:pt>
                <c:pt idx="40">
                  <c:v>2.9402948577378352E-4</c:v>
                </c:pt>
                <c:pt idx="41">
                  <c:v>2.8685623121642995E-4</c:v>
                </c:pt>
                <c:pt idx="42">
                  <c:v>2.6067754963596951E-4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E-4EC3-8120-1CDA21D1986E}"/>
            </c:ext>
          </c:extLst>
        </c:ser>
        <c:ser>
          <c:idx val="5"/>
          <c:order val="5"/>
          <c:tx>
            <c:v>30_model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'Little bluestem grass_live'!$AF$11:$AF$53</c:f>
              <c:numCache>
                <c:formatCode>General</c:formatCode>
                <c:ptCount val="43"/>
                <c:pt idx="0">
                  <c:v>167.94</c:v>
                </c:pt>
                <c:pt idx="1">
                  <c:v>175.94900000000001</c:v>
                </c:pt>
                <c:pt idx="2">
                  <c:v>183.92099999999999</c:v>
                </c:pt>
                <c:pt idx="3">
                  <c:v>191.851</c:v>
                </c:pt>
                <c:pt idx="4">
                  <c:v>199.76400000000001</c:v>
                </c:pt>
                <c:pt idx="5">
                  <c:v>207.673</c:v>
                </c:pt>
                <c:pt idx="6">
                  <c:v>215.57599999999999</c:v>
                </c:pt>
                <c:pt idx="7">
                  <c:v>223.47399999999999</c:v>
                </c:pt>
                <c:pt idx="8">
                  <c:v>231.37</c:v>
                </c:pt>
                <c:pt idx="9">
                  <c:v>239.26400000000001</c:v>
                </c:pt>
                <c:pt idx="10">
                  <c:v>247.14599999999999</c:v>
                </c:pt>
                <c:pt idx="11">
                  <c:v>255.03399999999999</c:v>
                </c:pt>
                <c:pt idx="12">
                  <c:v>262.87400000000002</c:v>
                </c:pt>
                <c:pt idx="13">
                  <c:v>270.72000000000003</c:v>
                </c:pt>
                <c:pt idx="14">
                  <c:v>278.56900000000002</c:v>
                </c:pt>
                <c:pt idx="15">
                  <c:v>286.40100000000001</c:v>
                </c:pt>
                <c:pt idx="16">
                  <c:v>294.25299999999999</c:v>
                </c:pt>
                <c:pt idx="17">
                  <c:v>302.07299999999998</c:v>
                </c:pt>
                <c:pt idx="18">
                  <c:v>309.89400000000001</c:v>
                </c:pt>
                <c:pt idx="19">
                  <c:v>317.697</c:v>
                </c:pt>
                <c:pt idx="20">
                  <c:v>325.49799999999999</c:v>
                </c:pt>
                <c:pt idx="21">
                  <c:v>333.30900000000003</c:v>
                </c:pt>
                <c:pt idx="22">
                  <c:v>341.1</c:v>
                </c:pt>
                <c:pt idx="23">
                  <c:v>348.90499999999997</c:v>
                </c:pt>
                <c:pt idx="24">
                  <c:v>356.70600000000002</c:v>
                </c:pt>
                <c:pt idx="25">
                  <c:v>364.50599999999997</c:v>
                </c:pt>
                <c:pt idx="26">
                  <c:v>372.31099999999998</c:v>
                </c:pt>
                <c:pt idx="27">
                  <c:v>380.108</c:v>
                </c:pt>
                <c:pt idx="28">
                  <c:v>387.92399999999998</c:v>
                </c:pt>
                <c:pt idx="29">
                  <c:v>395.71300000000002</c:v>
                </c:pt>
                <c:pt idx="30">
                  <c:v>403.48200000000003</c:v>
                </c:pt>
                <c:pt idx="31">
                  <c:v>411.25299999999999</c:v>
                </c:pt>
                <c:pt idx="32">
                  <c:v>419.02300000000002</c:v>
                </c:pt>
                <c:pt idx="33">
                  <c:v>426.791</c:v>
                </c:pt>
                <c:pt idx="34">
                  <c:v>434.55</c:v>
                </c:pt>
                <c:pt idx="35">
                  <c:v>442.30399999999997</c:v>
                </c:pt>
                <c:pt idx="36">
                  <c:v>450.05099999999999</c:v>
                </c:pt>
                <c:pt idx="37">
                  <c:v>457.78100000000001</c:v>
                </c:pt>
                <c:pt idx="38">
                  <c:v>465.51100000000002</c:v>
                </c:pt>
                <c:pt idx="39">
                  <c:v>473.25400000000002</c:v>
                </c:pt>
                <c:pt idx="40">
                  <c:v>480.98700000000002</c:v>
                </c:pt>
                <c:pt idx="41">
                  <c:v>488.70400000000001</c:v>
                </c:pt>
                <c:pt idx="42">
                  <c:v>496.41899999999998</c:v>
                </c:pt>
              </c:numCache>
            </c:numRef>
          </c:xVal>
          <c:yVal>
            <c:numRef>
              <c:f>'Little bluestem grass_live'!$AN$11:$AN$53</c:f>
              <c:numCache>
                <c:formatCode>General</c:formatCode>
                <c:ptCount val="43"/>
                <c:pt idx="0">
                  <c:v>2.2101084125587072E-5</c:v>
                </c:pt>
                <c:pt idx="1">
                  <c:v>3.1754184493700354E-5</c:v>
                </c:pt>
                <c:pt idx="2">
                  <c:v>4.4964014274180903E-5</c:v>
                </c:pt>
                <c:pt idx="3">
                  <c:v>6.2781418735354449E-5</c:v>
                </c:pt>
                <c:pt idx="4">
                  <c:v>8.6580564115583958E-5</c:v>
                </c:pt>
                <c:pt idx="5">
                  <c:v>1.1804669363192649E-4</c:v>
                </c:pt>
                <c:pt idx="6">
                  <c:v>1.5916244127864792E-4</c:v>
                </c:pt>
                <c:pt idx="7">
                  <c:v>2.1227657919483016E-4</c:v>
                </c:pt>
                <c:pt idx="8">
                  <c:v>2.8012003243844345E-4</c:v>
                </c:pt>
                <c:pt idx="9">
                  <c:v>3.6574026474356938E-4</c:v>
                </c:pt>
                <c:pt idx="10">
                  <c:v>4.7227366524064615E-4</c:v>
                </c:pt>
                <c:pt idx="11">
                  <c:v>6.0333526764242698E-4</c:v>
                </c:pt>
                <c:pt idx="12">
                  <c:v>7.6091265969576512E-4</c:v>
                </c:pt>
                <c:pt idx="13">
                  <c:v>9.4847476749811751E-4</c:v>
                </c:pt>
                <c:pt idx="14">
                  <c:v>1.1673735419138141E-3</c:v>
                </c:pt>
                <c:pt idx="15">
                  <c:v>1.4162573273402326E-3</c:v>
                </c:pt>
                <c:pt idx="16">
                  <c:v>1.6930474386514381E-3</c:v>
                </c:pt>
                <c:pt idx="17">
                  <c:v>1.9877310744965122E-3</c:v>
                </c:pt>
                <c:pt idx="18">
                  <c:v>2.2890694093209477E-3</c:v>
                </c:pt>
                <c:pt idx="19">
                  <c:v>2.577234393807545E-3</c:v>
                </c:pt>
                <c:pt idx="20">
                  <c:v>2.8286043663708102E-3</c:v>
                </c:pt>
                <c:pt idx="21">
                  <c:v>3.0146279990541543E-3</c:v>
                </c:pt>
                <c:pt idx="22">
                  <c:v>3.1015163091218704E-3</c:v>
                </c:pt>
                <c:pt idx="23">
                  <c:v>3.0636130509047468E-3</c:v>
                </c:pt>
                <c:pt idx="24">
                  <c:v>2.881138337385973E-3</c:v>
                </c:pt>
                <c:pt idx="25">
                  <c:v>2.5543267676213068E-3</c:v>
                </c:pt>
                <c:pt idx="26">
                  <c:v>2.108049909256204E-3</c:v>
                </c:pt>
                <c:pt idx="27">
                  <c:v>1.59201379003298E-3</c:v>
                </c:pt>
                <c:pt idx="28">
                  <c:v>1.076204638407251E-3</c:v>
                </c:pt>
                <c:pt idx="29">
                  <c:v>6.2975925748551655E-4</c:v>
                </c:pt>
                <c:pt idx="30">
                  <c:v>3.04037331786631E-4</c:v>
                </c:pt>
                <c:pt idx="31">
                  <c:v>1.1175395944218434E-4</c:v>
                </c:pt>
                <c:pt idx="32">
                  <c:v>2.6540732741235207E-5</c:v>
                </c:pt>
                <c:pt idx="33">
                  <c:v>2.4166825027079141E-6</c:v>
                </c:pt>
                <c:pt idx="34">
                  <c:v>-1.7736644609053038E-7</c:v>
                </c:pt>
                <c:pt idx="35">
                  <c:v>4.5663790732825282E-8</c:v>
                </c:pt>
                <c:pt idx="36">
                  <c:v>-2.1146176182497566E-8</c:v>
                </c:pt>
                <c:pt idx="37">
                  <c:v>1.4635347458437701E-8</c:v>
                </c:pt>
                <c:pt idx="38">
                  <c:v>-1.3853313344069231E-8</c:v>
                </c:pt>
                <c:pt idx="39">
                  <c:v>1.7030599475808202E-8</c:v>
                </c:pt>
                <c:pt idx="40">
                  <c:v>-2.6273693161339046E-8</c:v>
                </c:pt>
                <c:pt idx="41">
                  <c:v>4.9618644984219073E-8</c:v>
                </c:pt>
                <c:pt idx="42">
                  <c:v>-1.1261296013716448E-7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8E-4EC3-8120-1CDA21D1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97456"/>
        <c:axId val="570203984"/>
      </c:scatterChart>
      <c:valAx>
        <c:axId val="5701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03984"/>
        <c:crosses val="autoZero"/>
        <c:crossBetween val="midCat"/>
      </c:valAx>
      <c:valAx>
        <c:axId val="570203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Exp_10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'Swamp bay_live'!$B$11:$B$56</c:f>
              <c:numCache>
                <c:formatCode>General</c:formatCode>
                <c:ptCount val="46"/>
                <c:pt idx="0">
                  <c:v>150.31700000000001</c:v>
                </c:pt>
                <c:pt idx="1">
                  <c:v>158.17400000000001</c:v>
                </c:pt>
                <c:pt idx="2">
                  <c:v>166.054</c:v>
                </c:pt>
                <c:pt idx="3">
                  <c:v>173.934</c:v>
                </c:pt>
                <c:pt idx="4">
                  <c:v>181.816</c:v>
                </c:pt>
                <c:pt idx="5">
                  <c:v>189.68899999999999</c:v>
                </c:pt>
                <c:pt idx="6">
                  <c:v>197.53800000000001</c:v>
                </c:pt>
                <c:pt idx="7">
                  <c:v>205.416</c:v>
                </c:pt>
                <c:pt idx="8">
                  <c:v>213.26499999999999</c:v>
                </c:pt>
                <c:pt idx="9">
                  <c:v>221.11099999999999</c:v>
                </c:pt>
                <c:pt idx="10">
                  <c:v>228.96799999999999</c:v>
                </c:pt>
                <c:pt idx="11">
                  <c:v>236.80799999999999</c:v>
                </c:pt>
                <c:pt idx="12">
                  <c:v>244.631</c:v>
                </c:pt>
                <c:pt idx="13">
                  <c:v>252.46600000000001</c:v>
                </c:pt>
                <c:pt idx="14">
                  <c:v>260.27600000000001</c:v>
                </c:pt>
                <c:pt idx="15">
                  <c:v>268.08699999999999</c:v>
                </c:pt>
                <c:pt idx="16">
                  <c:v>275.899</c:v>
                </c:pt>
                <c:pt idx="17">
                  <c:v>283.71199999999999</c:v>
                </c:pt>
                <c:pt idx="18">
                  <c:v>291.50700000000001</c:v>
                </c:pt>
                <c:pt idx="19">
                  <c:v>299.30099999999999</c:v>
                </c:pt>
                <c:pt idx="20">
                  <c:v>307.07100000000003</c:v>
                </c:pt>
                <c:pt idx="21">
                  <c:v>314.86</c:v>
                </c:pt>
                <c:pt idx="22">
                  <c:v>322.62799999999999</c:v>
                </c:pt>
                <c:pt idx="23">
                  <c:v>330.39</c:v>
                </c:pt>
                <c:pt idx="24">
                  <c:v>338.14499999999998</c:v>
                </c:pt>
                <c:pt idx="25">
                  <c:v>345.91199999999998</c:v>
                </c:pt>
                <c:pt idx="26">
                  <c:v>353.65800000000002</c:v>
                </c:pt>
                <c:pt idx="27">
                  <c:v>361.41199999999998</c:v>
                </c:pt>
                <c:pt idx="28">
                  <c:v>369.16899999999998</c:v>
                </c:pt>
                <c:pt idx="29">
                  <c:v>376.89499999999998</c:v>
                </c:pt>
                <c:pt idx="30">
                  <c:v>384.62799999999999</c:v>
                </c:pt>
                <c:pt idx="31">
                  <c:v>392.34699999999998</c:v>
                </c:pt>
                <c:pt idx="32">
                  <c:v>400.05399999999997</c:v>
                </c:pt>
                <c:pt idx="33">
                  <c:v>407.762</c:v>
                </c:pt>
                <c:pt idx="34">
                  <c:v>415.47</c:v>
                </c:pt>
                <c:pt idx="35">
                  <c:v>423.17899999999997</c:v>
                </c:pt>
                <c:pt idx="36">
                  <c:v>430.87799999999999</c:v>
                </c:pt>
                <c:pt idx="37">
                  <c:v>438.56900000000002</c:v>
                </c:pt>
                <c:pt idx="38">
                  <c:v>446.25900000000001</c:v>
                </c:pt>
                <c:pt idx="39">
                  <c:v>453.94799999999998</c:v>
                </c:pt>
                <c:pt idx="40">
                  <c:v>461.63299999999998</c:v>
                </c:pt>
                <c:pt idx="41">
                  <c:v>469.30799999999999</c:v>
                </c:pt>
                <c:pt idx="42">
                  <c:v>476.98700000000002</c:v>
                </c:pt>
                <c:pt idx="43">
                  <c:v>484.65600000000001</c:v>
                </c:pt>
                <c:pt idx="44">
                  <c:v>492.32900000000001</c:v>
                </c:pt>
                <c:pt idx="45">
                  <c:v>499.98899999999998</c:v>
                </c:pt>
              </c:numCache>
            </c:numRef>
          </c:xVal>
          <c:yVal>
            <c:numRef>
              <c:f>'Swamp bay_live'!$F$11:$F$56</c:f>
              <c:numCache>
                <c:formatCode>General</c:formatCode>
                <c:ptCount val="46"/>
                <c:pt idx="0">
                  <c:v>0</c:v>
                </c:pt>
                <c:pt idx="1">
                  <c:v>2.0831513597342477E-3</c:v>
                </c:pt>
                <c:pt idx="2">
                  <c:v>4.5816145411875508E-3</c:v>
                </c:pt>
                <c:pt idx="3">
                  <c:v>7.5217585489136818E-3</c:v>
                </c:pt>
                <c:pt idx="4">
                  <c:v>1.0748665481160158E-2</c:v>
                </c:pt>
                <c:pt idx="5">
                  <c:v>1.4751809984953179E-2</c:v>
                </c:pt>
                <c:pt idx="6">
                  <c:v>1.9735551845583066E-2</c:v>
                </c:pt>
                <c:pt idx="7">
                  <c:v>2.5437849080298558E-2</c:v>
                </c:pt>
                <c:pt idx="8">
                  <c:v>3.1914735823775908E-2</c:v>
                </c:pt>
                <c:pt idx="9">
                  <c:v>3.9736441799486766E-2</c:v>
                </c:pt>
                <c:pt idx="10">
                  <c:v>4.9441883537995279E-2</c:v>
                </c:pt>
                <c:pt idx="11">
                  <c:v>6.088767957704122E-2</c:v>
                </c:pt>
                <c:pt idx="12">
                  <c:v>7.3187172138509893E-2</c:v>
                </c:pt>
                <c:pt idx="13">
                  <c:v>8.6340361222401074E-2</c:v>
                </c:pt>
                <c:pt idx="14">
                  <c:v>0.10126027361138346</c:v>
                </c:pt>
                <c:pt idx="15">
                  <c:v>0.11861602279600447</c:v>
                </c:pt>
                <c:pt idx="16">
                  <c:v>0.13836311108107979</c:v>
                </c:pt>
                <c:pt idx="17">
                  <c:v>0.16013402046564373</c:v>
                </c:pt>
                <c:pt idx="18">
                  <c:v>0.18363374771125274</c:v>
                </c:pt>
                <c:pt idx="19">
                  <c:v>0.2088359238133537</c:v>
                </c:pt>
                <c:pt idx="20">
                  <c:v>0.23606027295215848</c:v>
                </c:pt>
                <c:pt idx="21">
                  <c:v>0.26552433941523435</c:v>
                </c:pt>
                <c:pt idx="22">
                  <c:v>0.29754949544557852</c:v>
                </c:pt>
                <c:pt idx="23">
                  <c:v>0.33264828856920126</c:v>
                </c:pt>
                <c:pt idx="24">
                  <c:v>0.3715310338462654</c:v>
                </c:pt>
                <c:pt idx="25">
                  <c:v>0.41426530185093935</c:v>
                </c:pt>
                <c:pt idx="26">
                  <c:v>0.4572583157127954</c:v>
                </c:pt>
                <c:pt idx="27">
                  <c:v>0.49222196768808102</c:v>
                </c:pt>
                <c:pt idx="28">
                  <c:v>0.51549920645776925</c:v>
                </c:pt>
                <c:pt idx="29">
                  <c:v>0.53161231630280192</c:v>
                </c:pt>
                <c:pt idx="30">
                  <c:v>0.54508028537855169</c:v>
                </c:pt>
                <c:pt idx="31">
                  <c:v>0.55783793939413906</c:v>
                </c:pt>
                <c:pt idx="32">
                  <c:v>0.57033025530140602</c:v>
                </c:pt>
                <c:pt idx="33">
                  <c:v>0.582735223881089</c:v>
                </c:pt>
                <c:pt idx="34">
                  <c:v>0.59488144660358988</c:v>
                </c:pt>
                <c:pt idx="35">
                  <c:v>0.60653489855349529</c:v>
                </c:pt>
                <c:pt idx="36">
                  <c:v>0.61751264476171486</c:v>
                </c:pt>
                <c:pt idx="37">
                  <c:v>0.627742170465726</c:v>
                </c:pt>
                <c:pt idx="38">
                  <c:v>0.63728610205134384</c:v>
                </c:pt>
                <c:pt idx="39">
                  <c:v>0.64626804422741291</c:v>
                </c:pt>
                <c:pt idx="40">
                  <c:v>0.65456604034787302</c:v>
                </c:pt>
                <c:pt idx="41">
                  <c:v>0.66187355073478882</c:v>
                </c:pt>
                <c:pt idx="42">
                  <c:v>0.66810652418614547</c:v>
                </c:pt>
                <c:pt idx="43">
                  <c:v>0.67352700268469423</c:v>
                </c:pt>
                <c:pt idx="44">
                  <c:v>0.67833440182737204</c:v>
                </c:pt>
                <c:pt idx="45">
                  <c:v>0.68237050758685702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3-4668-87D8-CF1CF561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04528"/>
        <c:axId val="570189840"/>
      </c:scatterChart>
      <c:scatterChart>
        <c:scatterStyle val="lineMarker"/>
        <c:varyColors val="0"/>
        <c:ser>
          <c:idx val="2"/>
          <c:order val="1"/>
          <c:tx>
            <c:v>Model_10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'Swamp bay_live'!$B$11:$B$56</c:f>
              <c:numCache>
                <c:formatCode>General</c:formatCode>
                <c:ptCount val="46"/>
                <c:pt idx="0">
                  <c:v>150.31700000000001</c:v>
                </c:pt>
                <c:pt idx="1">
                  <c:v>158.17400000000001</c:v>
                </c:pt>
                <c:pt idx="2">
                  <c:v>166.054</c:v>
                </c:pt>
                <c:pt idx="3">
                  <c:v>173.934</c:v>
                </c:pt>
                <c:pt idx="4">
                  <c:v>181.816</c:v>
                </c:pt>
                <c:pt idx="5">
                  <c:v>189.68899999999999</c:v>
                </c:pt>
                <c:pt idx="6">
                  <c:v>197.53800000000001</c:v>
                </c:pt>
                <c:pt idx="7">
                  <c:v>205.416</c:v>
                </c:pt>
                <c:pt idx="8">
                  <c:v>213.26499999999999</c:v>
                </c:pt>
                <c:pt idx="9">
                  <c:v>221.11099999999999</c:v>
                </c:pt>
                <c:pt idx="10">
                  <c:v>228.96799999999999</c:v>
                </c:pt>
                <c:pt idx="11">
                  <c:v>236.80799999999999</c:v>
                </c:pt>
                <c:pt idx="12">
                  <c:v>244.631</c:v>
                </c:pt>
                <c:pt idx="13">
                  <c:v>252.46600000000001</c:v>
                </c:pt>
                <c:pt idx="14">
                  <c:v>260.27600000000001</c:v>
                </c:pt>
                <c:pt idx="15">
                  <c:v>268.08699999999999</c:v>
                </c:pt>
                <c:pt idx="16">
                  <c:v>275.899</c:v>
                </c:pt>
                <c:pt idx="17">
                  <c:v>283.71199999999999</c:v>
                </c:pt>
                <c:pt idx="18">
                  <c:v>291.50700000000001</c:v>
                </c:pt>
                <c:pt idx="19">
                  <c:v>299.30099999999999</c:v>
                </c:pt>
                <c:pt idx="20">
                  <c:v>307.07100000000003</c:v>
                </c:pt>
                <c:pt idx="21">
                  <c:v>314.86</c:v>
                </c:pt>
                <c:pt idx="22">
                  <c:v>322.62799999999999</c:v>
                </c:pt>
                <c:pt idx="23">
                  <c:v>330.39</c:v>
                </c:pt>
                <c:pt idx="24">
                  <c:v>338.14499999999998</c:v>
                </c:pt>
                <c:pt idx="25">
                  <c:v>345.91199999999998</c:v>
                </c:pt>
                <c:pt idx="26">
                  <c:v>353.65800000000002</c:v>
                </c:pt>
                <c:pt idx="27">
                  <c:v>361.41199999999998</c:v>
                </c:pt>
                <c:pt idx="28">
                  <c:v>369.16899999999998</c:v>
                </c:pt>
                <c:pt idx="29">
                  <c:v>376.89499999999998</c:v>
                </c:pt>
                <c:pt idx="30">
                  <c:v>384.62799999999999</c:v>
                </c:pt>
                <c:pt idx="31">
                  <c:v>392.34699999999998</c:v>
                </c:pt>
                <c:pt idx="32">
                  <c:v>400.05399999999997</c:v>
                </c:pt>
                <c:pt idx="33">
                  <c:v>407.762</c:v>
                </c:pt>
                <c:pt idx="34">
                  <c:v>415.47</c:v>
                </c:pt>
                <c:pt idx="35">
                  <c:v>423.17899999999997</c:v>
                </c:pt>
                <c:pt idx="36">
                  <c:v>430.87799999999999</c:v>
                </c:pt>
                <c:pt idx="37">
                  <c:v>438.56900000000002</c:v>
                </c:pt>
                <c:pt idx="38">
                  <c:v>446.25900000000001</c:v>
                </c:pt>
                <c:pt idx="39">
                  <c:v>453.94799999999998</c:v>
                </c:pt>
                <c:pt idx="40">
                  <c:v>461.63299999999998</c:v>
                </c:pt>
                <c:pt idx="41">
                  <c:v>469.30799999999999</c:v>
                </c:pt>
                <c:pt idx="42">
                  <c:v>476.98700000000002</c:v>
                </c:pt>
                <c:pt idx="43">
                  <c:v>484.65600000000001</c:v>
                </c:pt>
                <c:pt idx="44">
                  <c:v>492.32900000000001</c:v>
                </c:pt>
                <c:pt idx="45">
                  <c:v>499.98899999999998</c:v>
                </c:pt>
              </c:numCache>
            </c:numRef>
          </c:xVal>
          <c:yVal>
            <c:numRef>
              <c:f>'Swamp bay_live'!$I$11:$I$56</c:f>
              <c:numCache>
                <c:formatCode>General</c:formatCode>
                <c:ptCount val="46"/>
                <c:pt idx="0">
                  <c:v>0</c:v>
                </c:pt>
                <c:pt idx="1">
                  <c:v>1.5494395403812633E-3</c:v>
                </c:pt>
                <c:pt idx="2">
                  <c:v>3.5575615466131531E-3</c:v>
                </c:pt>
                <c:pt idx="3">
                  <c:v>6.135782877205169E-3</c:v>
                </c:pt>
                <c:pt idx="4">
                  <c:v>9.4134038885432328E-3</c:v>
                </c:pt>
                <c:pt idx="5">
                  <c:v>1.3540396999567883E-2</c:v>
                </c:pt>
                <c:pt idx="6">
                  <c:v>1.8686480804438854E-2</c:v>
                </c:pt>
                <c:pt idx="7">
                  <c:v>2.5039168524102977E-2</c:v>
                </c:pt>
                <c:pt idx="8">
                  <c:v>3.2814506453536792E-2</c:v>
                </c:pt>
                <c:pt idx="9">
                  <c:v>4.2234276204889773E-2</c:v>
                </c:pt>
                <c:pt idx="10">
                  <c:v>5.3536421224525892E-2</c:v>
                </c:pt>
                <c:pt idx="11">
                  <c:v>6.6967529308510756E-2</c:v>
                </c:pt>
                <c:pt idx="12">
                  <c:v>8.2759253241796907E-2</c:v>
                </c:pt>
                <c:pt idx="13">
                  <c:v>0.10112120627970078</c:v>
                </c:pt>
                <c:pt idx="14">
                  <c:v>0.12223708234779886</c:v>
                </c:pt>
                <c:pt idx="15">
                  <c:v>0.14621517836856462</c:v>
                </c:pt>
                <c:pt idx="16">
                  <c:v>0.17309399504585046</c:v>
                </c:pt>
                <c:pt idx="17">
                  <c:v>0.20280612650576002</c:v>
                </c:pt>
                <c:pt idx="18">
                  <c:v>0.2351540142832082</c:v>
                </c:pt>
                <c:pt idx="19">
                  <c:v>0.26977681610278126</c:v>
                </c:pt>
                <c:pt idx="20">
                  <c:v>0.30616198442471299</c:v>
                </c:pt>
                <c:pt idx="21">
                  <c:v>0.34361828952710927</c:v>
                </c:pt>
                <c:pt idx="22">
                  <c:v>0.38133918529981853</c:v>
                </c:pt>
                <c:pt idx="23">
                  <c:v>0.41837956365063356</c:v>
                </c:pt>
                <c:pt idx="24">
                  <c:v>0.45375490516431816</c:v>
                </c:pt>
                <c:pt idx="25">
                  <c:v>0.48650592593706737</c:v>
                </c:pt>
                <c:pt idx="26">
                  <c:v>0.51579699844133131</c:v>
                </c:pt>
                <c:pt idx="27">
                  <c:v>0.54097681038062639</c:v>
                </c:pt>
                <c:pt idx="28">
                  <c:v>0.56168638381109393</c:v>
                </c:pt>
                <c:pt idx="29">
                  <c:v>0.57788155588237877</c:v>
                </c:pt>
                <c:pt idx="30">
                  <c:v>0.58983002754079961</c:v>
                </c:pt>
                <c:pt idx="31">
                  <c:v>0.59808092238633725</c:v>
                </c:pt>
                <c:pt idx="32">
                  <c:v>0.60335506080339818</c:v>
                </c:pt>
                <c:pt idx="33">
                  <c:v>0.60643497908714106</c:v>
                </c:pt>
                <c:pt idx="34">
                  <c:v>0.60805074130679271</c:v>
                </c:pt>
                <c:pt idx="35">
                  <c:v>0.60879512310416528</c:v>
                </c:pt>
                <c:pt idx="36">
                  <c:v>0.60908692048432034</c:v>
                </c:pt>
                <c:pt idx="37">
                  <c:v>0.6091797692368065</c:v>
                </c:pt>
                <c:pt idx="38">
                  <c:v>0.60920198021245286</c:v>
                </c:pt>
                <c:pt idx="39">
                  <c:v>0.60920541853578603</c:v>
                </c:pt>
                <c:pt idx="40">
                  <c:v>0.60920564064132743</c:v>
                </c:pt>
                <c:pt idx="41">
                  <c:v>0.60920563360882951</c:v>
                </c:pt>
                <c:pt idx="42">
                  <c:v>0.60920563455249366</c:v>
                </c:pt>
                <c:pt idx="43">
                  <c:v>0.60920563432301722</c:v>
                </c:pt>
                <c:pt idx="44">
                  <c:v>0.60920563440540743</c:v>
                </c:pt>
                <c:pt idx="45">
                  <c:v>0.60920563436570307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3-4668-87D8-CF1CF5617A57}"/>
            </c:ext>
          </c:extLst>
        </c:ser>
        <c:ser>
          <c:idx val="1"/>
          <c:order val="2"/>
          <c:tx>
            <c:v>Exp_20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'Swamp bay_live'!$Q$11:$Q$55</c:f>
              <c:numCache>
                <c:formatCode>General</c:formatCode>
                <c:ptCount val="45"/>
                <c:pt idx="0">
                  <c:v>160.476</c:v>
                </c:pt>
                <c:pt idx="1">
                  <c:v>168.46100000000001</c:v>
                </c:pt>
                <c:pt idx="2">
                  <c:v>176.43100000000001</c:v>
                </c:pt>
                <c:pt idx="3">
                  <c:v>184.40600000000001</c:v>
                </c:pt>
                <c:pt idx="4">
                  <c:v>192.369</c:v>
                </c:pt>
                <c:pt idx="5">
                  <c:v>200.31100000000001</c:v>
                </c:pt>
                <c:pt idx="6">
                  <c:v>208.273</c:v>
                </c:pt>
                <c:pt idx="7">
                  <c:v>216.21799999999999</c:v>
                </c:pt>
                <c:pt idx="8">
                  <c:v>224.17699999999999</c:v>
                </c:pt>
                <c:pt idx="9">
                  <c:v>232.12799999999999</c:v>
                </c:pt>
                <c:pt idx="10">
                  <c:v>240.06700000000001</c:v>
                </c:pt>
                <c:pt idx="11">
                  <c:v>248.001</c:v>
                </c:pt>
                <c:pt idx="12">
                  <c:v>255.93</c:v>
                </c:pt>
                <c:pt idx="13">
                  <c:v>263.83499999999998</c:v>
                </c:pt>
                <c:pt idx="14">
                  <c:v>271.74700000000001</c:v>
                </c:pt>
                <c:pt idx="15">
                  <c:v>279.66199999999998</c:v>
                </c:pt>
                <c:pt idx="16">
                  <c:v>287.57299999999998</c:v>
                </c:pt>
                <c:pt idx="17">
                  <c:v>295.47300000000001</c:v>
                </c:pt>
                <c:pt idx="18">
                  <c:v>303.392</c:v>
                </c:pt>
                <c:pt idx="19">
                  <c:v>311.28199999999998</c:v>
                </c:pt>
                <c:pt idx="20">
                  <c:v>319.15600000000001</c:v>
                </c:pt>
                <c:pt idx="21">
                  <c:v>327.02600000000001</c:v>
                </c:pt>
                <c:pt idx="22">
                  <c:v>334.87</c:v>
                </c:pt>
                <c:pt idx="23">
                  <c:v>342.71699999999998</c:v>
                </c:pt>
                <c:pt idx="24">
                  <c:v>350.56099999999998</c:v>
                </c:pt>
                <c:pt idx="25">
                  <c:v>358.37900000000002</c:v>
                </c:pt>
                <c:pt idx="26">
                  <c:v>366.21300000000002</c:v>
                </c:pt>
                <c:pt idx="27">
                  <c:v>374.03500000000003</c:v>
                </c:pt>
                <c:pt idx="28">
                  <c:v>381.88900000000001</c:v>
                </c:pt>
                <c:pt idx="29">
                  <c:v>389.72399999999999</c:v>
                </c:pt>
                <c:pt idx="30">
                  <c:v>397.55</c:v>
                </c:pt>
                <c:pt idx="31">
                  <c:v>405.38</c:v>
                </c:pt>
                <c:pt idx="32">
                  <c:v>413.18799999999999</c:v>
                </c:pt>
                <c:pt idx="33">
                  <c:v>421.00799999999998</c:v>
                </c:pt>
                <c:pt idx="34">
                  <c:v>428.8</c:v>
                </c:pt>
                <c:pt idx="35">
                  <c:v>436.60399999999998</c:v>
                </c:pt>
                <c:pt idx="36">
                  <c:v>444.41199999999998</c:v>
                </c:pt>
                <c:pt idx="37">
                  <c:v>452.197</c:v>
                </c:pt>
                <c:pt idx="38">
                  <c:v>459.99299999999999</c:v>
                </c:pt>
                <c:pt idx="39">
                  <c:v>467.76299999999998</c:v>
                </c:pt>
                <c:pt idx="40">
                  <c:v>475.54599999999999</c:v>
                </c:pt>
                <c:pt idx="41">
                  <c:v>483.32799999999997</c:v>
                </c:pt>
                <c:pt idx="42">
                  <c:v>491.09199999999998</c:v>
                </c:pt>
                <c:pt idx="43">
                  <c:v>498.86500000000001</c:v>
                </c:pt>
                <c:pt idx="44">
                  <c:v>506.64299999999997</c:v>
                </c:pt>
              </c:numCache>
            </c:numRef>
          </c:xVal>
          <c:yVal>
            <c:numRef>
              <c:f>'Swamp bay_live'!$U$11:$U$55</c:f>
              <c:numCache>
                <c:formatCode>General</c:formatCode>
                <c:ptCount val="45"/>
                <c:pt idx="0">
                  <c:v>0</c:v>
                </c:pt>
                <c:pt idx="1">
                  <c:v>2.1080157445484415E-3</c:v>
                </c:pt>
                <c:pt idx="2">
                  <c:v>4.8913011565705489E-3</c:v>
                </c:pt>
                <c:pt idx="3">
                  <c:v>8.1952292687319517E-3</c:v>
                </c:pt>
                <c:pt idx="4">
                  <c:v>1.1751649517426799E-2</c:v>
                </c:pt>
                <c:pt idx="5">
                  <c:v>1.5897218084700349E-2</c:v>
                </c:pt>
                <c:pt idx="6">
                  <c:v>2.0796348454806823E-2</c:v>
                </c:pt>
                <c:pt idx="7">
                  <c:v>2.6634984449224519E-2</c:v>
                </c:pt>
                <c:pt idx="8">
                  <c:v>3.3587326069127954E-2</c:v>
                </c:pt>
                <c:pt idx="9">
                  <c:v>4.2322771071839016E-2</c:v>
                </c:pt>
                <c:pt idx="10">
                  <c:v>5.3401108225175964E-2</c:v>
                </c:pt>
                <c:pt idx="11">
                  <c:v>6.6098135277066095E-2</c:v>
                </c:pt>
                <c:pt idx="12">
                  <c:v>7.9388225254302558E-2</c:v>
                </c:pt>
                <c:pt idx="13">
                  <c:v>9.3498425349427539E-2</c:v>
                </c:pt>
                <c:pt idx="14">
                  <c:v>0.10927429062432115</c:v>
                </c:pt>
                <c:pt idx="15">
                  <c:v>0.12703290422718816</c:v>
                </c:pt>
                <c:pt idx="16">
                  <c:v>0.14664116952791806</c:v>
                </c:pt>
                <c:pt idx="17">
                  <c:v>0.16778396068168955</c:v>
                </c:pt>
                <c:pt idx="18">
                  <c:v>0.190345796788848</c:v>
                </c:pt>
                <c:pt idx="19">
                  <c:v>0.21451066436748767</c:v>
                </c:pt>
                <c:pt idx="20">
                  <c:v>0.24028639263114426</c:v>
                </c:pt>
                <c:pt idx="21">
                  <c:v>0.26740091640944441</c:v>
                </c:pt>
                <c:pt idx="22">
                  <c:v>0.2952885750244173</c:v>
                </c:pt>
                <c:pt idx="23">
                  <c:v>0.324505242637114</c:v>
                </c:pt>
                <c:pt idx="24">
                  <c:v>0.35721373948683421</c:v>
                </c:pt>
                <c:pt idx="25">
                  <c:v>0.39592137120845872</c:v>
                </c:pt>
                <c:pt idx="26">
                  <c:v>0.43694253552994966</c:v>
                </c:pt>
                <c:pt idx="27">
                  <c:v>0.46875067282303828</c:v>
                </c:pt>
                <c:pt idx="28">
                  <c:v>0.48922015161272014</c:v>
                </c:pt>
                <c:pt idx="29">
                  <c:v>0.50406042587007027</c:v>
                </c:pt>
                <c:pt idx="30">
                  <c:v>0.51714499899198874</c:v>
                </c:pt>
                <c:pt idx="31">
                  <c:v>0.52993206199954201</c:v>
                </c:pt>
                <c:pt idx="32">
                  <c:v>0.54270346658002344</c:v>
                </c:pt>
                <c:pt idx="33">
                  <c:v>0.55554337677894416</c:v>
                </c:pt>
                <c:pt idx="34">
                  <c:v>0.56813079484133122</c:v>
                </c:pt>
                <c:pt idx="35">
                  <c:v>0.58023475896787469</c:v>
                </c:pt>
                <c:pt idx="36">
                  <c:v>0.59167128264048052</c:v>
                </c:pt>
                <c:pt idx="37">
                  <c:v>0.6023777321508611</c:v>
                </c:pt>
                <c:pt idx="38">
                  <c:v>0.61234627828548049</c:v>
                </c:pt>
                <c:pt idx="39">
                  <c:v>0.62174720643874526</c:v>
                </c:pt>
                <c:pt idx="40">
                  <c:v>0.63033585368765743</c:v>
                </c:pt>
                <c:pt idx="41">
                  <c:v>0.63785385598553157</c:v>
                </c:pt>
                <c:pt idx="42">
                  <c:v>0.64418573243271282</c:v>
                </c:pt>
                <c:pt idx="43">
                  <c:v>0.64967596842478181</c:v>
                </c:pt>
                <c:pt idx="44">
                  <c:v>0.65443025834447366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A3-4668-87D8-CF1CF5617A57}"/>
            </c:ext>
          </c:extLst>
        </c:ser>
        <c:ser>
          <c:idx val="3"/>
          <c:order val="3"/>
          <c:tx>
            <c:v>Model_20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'Swamp bay_live'!$Q$11:$Q$54</c:f>
              <c:numCache>
                <c:formatCode>General</c:formatCode>
                <c:ptCount val="44"/>
                <c:pt idx="0">
                  <c:v>160.476</c:v>
                </c:pt>
                <c:pt idx="1">
                  <c:v>168.46100000000001</c:v>
                </c:pt>
                <c:pt idx="2">
                  <c:v>176.43100000000001</c:v>
                </c:pt>
                <c:pt idx="3">
                  <c:v>184.40600000000001</c:v>
                </c:pt>
                <c:pt idx="4">
                  <c:v>192.369</c:v>
                </c:pt>
                <c:pt idx="5">
                  <c:v>200.31100000000001</c:v>
                </c:pt>
                <c:pt idx="6">
                  <c:v>208.273</c:v>
                </c:pt>
                <c:pt idx="7">
                  <c:v>216.21799999999999</c:v>
                </c:pt>
                <c:pt idx="8">
                  <c:v>224.17699999999999</c:v>
                </c:pt>
                <c:pt idx="9">
                  <c:v>232.12799999999999</c:v>
                </c:pt>
                <c:pt idx="10">
                  <c:v>240.06700000000001</c:v>
                </c:pt>
                <c:pt idx="11">
                  <c:v>248.001</c:v>
                </c:pt>
                <c:pt idx="12">
                  <c:v>255.93</c:v>
                </c:pt>
                <c:pt idx="13">
                  <c:v>263.83499999999998</c:v>
                </c:pt>
                <c:pt idx="14">
                  <c:v>271.74700000000001</c:v>
                </c:pt>
                <c:pt idx="15">
                  <c:v>279.66199999999998</c:v>
                </c:pt>
                <c:pt idx="16">
                  <c:v>287.57299999999998</c:v>
                </c:pt>
                <c:pt idx="17">
                  <c:v>295.47300000000001</c:v>
                </c:pt>
                <c:pt idx="18">
                  <c:v>303.392</c:v>
                </c:pt>
                <c:pt idx="19">
                  <c:v>311.28199999999998</c:v>
                </c:pt>
                <c:pt idx="20">
                  <c:v>319.15600000000001</c:v>
                </c:pt>
                <c:pt idx="21">
                  <c:v>327.02600000000001</c:v>
                </c:pt>
                <c:pt idx="22">
                  <c:v>334.87</c:v>
                </c:pt>
                <c:pt idx="23">
                  <c:v>342.71699999999998</c:v>
                </c:pt>
                <c:pt idx="24">
                  <c:v>350.56099999999998</c:v>
                </c:pt>
                <c:pt idx="25">
                  <c:v>358.37900000000002</c:v>
                </c:pt>
                <c:pt idx="26">
                  <c:v>366.21300000000002</c:v>
                </c:pt>
                <c:pt idx="27">
                  <c:v>374.03500000000003</c:v>
                </c:pt>
                <c:pt idx="28">
                  <c:v>381.88900000000001</c:v>
                </c:pt>
                <c:pt idx="29">
                  <c:v>389.72399999999999</c:v>
                </c:pt>
                <c:pt idx="30">
                  <c:v>397.55</c:v>
                </c:pt>
                <c:pt idx="31">
                  <c:v>405.38</c:v>
                </c:pt>
                <c:pt idx="32">
                  <c:v>413.18799999999999</c:v>
                </c:pt>
                <c:pt idx="33">
                  <c:v>421.00799999999998</c:v>
                </c:pt>
                <c:pt idx="34">
                  <c:v>428.8</c:v>
                </c:pt>
                <c:pt idx="35">
                  <c:v>436.60399999999998</c:v>
                </c:pt>
                <c:pt idx="36">
                  <c:v>444.41199999999998</c:v>
                </c:pt>
                <c:pt idx="37">
                  <c:v>452.197</c:v>
                </c:pt>
                <c:pt idx="38">
                  <c:v>459.99299999999999</c:v>
                </c:pt>
                <c:pt idx="39">
                  <c:v>467.76299999999998</c:v>
                </c:pt>
                <c:pt idx="40">
                  <c:v>475.54599999999999</c:v>
                </c:pt>
                <c:pt idx="41">
                  <c:v>483.32799999999997</c:v>
                </c:pt>
                <c:pt idx="42">
                  <c:v>491.09199999999998</c:v>
                </c:pt>
                <c:pt idx="43">
                  <c:v>498.86500000000001</c:v>
                </c:pt>
              </c:numCache>
            </c:numRef>
          </c:xVal>
          <c:yVal>
            <c:numRef>
              <c:f>'Swamp bay_live'!$X$11:$X$54</c:f>
              <c:numCache>
                <c:formatCode>General</c:formatCode>
                <c:ptCount val="44"/>
                <c:pt idx="0">
                  <c:v>0</c:v>
                </c:pt>
                <c:pt idx="1">
                  <c:v>1.1080204734766727E-3</c:v>
                </c:pt>
                <c:pt idx="2">
                  <c:v>2.5336098902388896E-3</c:v>
                </c:pt>
                <c:pt idx="3">
                  <c:v>4.3495458152572062E-3</c:v>
                </c:pt>
                <c:pt idx="4">
                  <c:v>6.6419435815616469E-3</c:v>
                </c:pt>
                <c:pt idx="5">
                  <c:v>9.5092513078580687E-3</c:v>
                </c:pt>
                <c:pt idx="6">
                  <c:v>1.3062815775656964E-2</c:v>
                </c:pt>
                <c:pt idx="7">
                  <c:v>1.7432292974519356E-2</c:v>
                </c:pt>
                <c:pt idx="8">
                  <c:v>2.2758137065386833E-2</c:v>
                </c:pt>
                <c:pt idx="9">
                  <c:v>2.919860032307519E-2</c:v>
                </c:pt>
                <c:pt idx="10">
                  <c:v>3.692131028869191E-2</c:v>
                </c:pt>
                <c:pt idx="11">
                  <c:v>4.6102196050262993E-2</c:v>
                </c:pt>
                <c:pt idx="12">
                  <c:v>5.692357579184025E-2</c:v>
                </c:pt>
                <c:pt idx="13">
                  <c:v>6.9567384600265986E-2</c:v>
                </c:pt>
                <c:pt idx="14">
                  <c:v>8.4201862967126104E-2</c:v>
                </c:pt>
                <c:pt idx="15">
                  <c:v>0.10098690896977842</c:v>
                </c:pt>
                <c:pt idx="16">
                  <c:v>0.1200536322571269</c:v>
                </c:pt>
                <c:pt idx="17">
                  <c:v>0.14148943751164439</c:v>
                </c:pt>
                <c:pt idx="18">
                  <c:v>0.16532259951877765</c:v>
                </c:pt>
                <c:pt idx="19">
                  <c:v>0.19152415329940267</c:v>
                </c:pt>
                <c:pt idx="20">
                  <c:v>0.21995619366676186</c:v>
                </c:pt>
                <c:pt idx="21">
                  <c:v>0.25038783369420792</c:v>
                </c:pt>
                <c:pt idx="22">
                  <c:v>0.28248736415030656</c:v>
                </c:pt>
                <c:pt idx="23">
                  <c:v>0.31580118827976533</c:v>
                </c:pt>
                <c:pt idx="24">
                  <c:v>0.34978855278964749</c:v>
                </c:pt>
                <c:pt idx="25">
                  <c:v>0.38381642036178631</c:v>
                </c:pt>
                <c:pt idx="26">
                  <c:v>0.41717759332499904</c:v>
                </c:pt>
                <c:pt idx="27">
                  <c:v>0.44916397117585116</c:v>
                </c:pt>
                <c:pt idx="28">
                  <c:v>0.4790734070942369</c:v>
                </c:pt>
                <c:pt idx="29">
                  <c:v>0.50629655693781694</c:v>
                </c:pt>
                <c:pt idx="30">
                  <c:v>0.53032417010248467</c:v>
                </c:pt>
                <c:pt idx="31">
                  <c:v>0.55082483481983868</c:v>
                </c:pt>
                <c:pt idx="32">
                  <c:v>0.56767284211828306</c:v>
                </c:pt>
                <c:pt idx="33">
                  <c:v>0.58094660009285626</c:v>
                </c:pt>
                <c:pt idx="34">
                  <c:v>0.59092711692559741</c:v>
                </c:pt>
                <c:pt idx="35">
                  <c:v>0.59804273482986314</c:v>
                </c:pt>
                <c:pt idx="36">
                  <c:v>0.60282308066761092</c:v>
                </c:pt>
                <c:pt idx="37">
                  <c:v>0.60582367454986485</c:v>
                </c:pt>
                <c:pt idx="38">
                  <c:v>0.60756517466742854</c:v>
                </c:pt>
                <c:pt idx="39">
                  <c:v>0.60848876052186807</c:v>
                </c:pt>
                <c:pt idx="40">
                  <c:v>0.6089290824370206</c:v>
                </c:pt>
                <c:pt idx="41">
                  <c:v>0.60911409299611352</c:v>
                </c:pt>
                <c:pt idx="42">
                  <c:v>0.60918067573495338</c:v>
                </c:pt>
                <c:pt idx="43">
                  <c:v>0.60920037583160247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3-4668-87D8-CF1CF5617A57}"/>
            </c:ext>
          </c:extLst>
        </c:ser>
        <c:ser>
          <c:idx val="4"/>
          <c:order val="4"/>
          <c:tx>
            <c:v>Exp_30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'Swamp bay_live'!$AF$11:$AF$54</c:f>
              <c:numCache>
                <c:formatCode>General</c:formatCode>
                <c:ptCount val="44"/>
                <c:pt idx="0">
                  <c:v>167.90100000000001</c:v>
                </c:pt>
                <c:pt idx="1">
                  <c:v>175.90700000000001</c:v>
                </c:pt>
                <c:pt idx="2">
                  <c:v>183.87</c:v>
                </c:pt>
                <c:pt idx="3">
                  <c:v>191.791</c:v>
                </c:pt>
                <c:pt idx="4">
                  <c:v>199.697</c:v>
                </c:pt>
                <c:pt idx="5">
                  <c:v>207.61199999999999</c:v>
                </c:pt>
                <c:pt idx="6">
                  <c:v>215.501</c:v>
                </c:pt>
                <c:pt idx="7">
                  <c:v>223.387</c:v>
                </c:pt>
                <c:pt idx="8">
                  <c:v>231.24799999999999</c:v>
                </c:pt>
                <c:pt idx="9">
                  <c:v>239.102</c:v>
                </c:pt>
                <c:pt idx="10">
                  <c:v>246.96100000000001</c:v>
                </c:pt>
                <c:pt idx="11">
                  <c:v>254.81899999999999</c:v>
                </c:pt>
                <c:pt idx="12">
                  <c:v>262.67500000000001</c:v>
                </c:pt>
                <c:pt idx="13">
                  <c:v>270.52199999999999</c:v>
                </c:pt>
                <c:pt idx="14">
                  <c:v>278.36700000000002</c:v>
                </c:pt>
                <c:pt idx="15">
                  <c:v>286.20299999999997</c:v>
                </c:pt>
                <c:pt idx="16">
                  <c:v>294.036</c:v>
                </c:pt>
                <c:pt idx="17">
                  <c:v>301.86</c:v>
                </c:pt>
                <c:pt idx="18">
                  <c:v>309.66500000000002</c:v>
                </c:pt>
                <c:pt idx="19">
                  <c:v>317.46499999999997</c:v>
                </c:pt>
                <c:pt idx="20">
                  <c:v>325.26299999999998</c:v>
                </c:pt>
                <c:pt idx="21">
                  <c:v>333.03800000000001</c:v>
                </c:pt>
                <c:pt idx="22">
                  <c:v>340.82600000000002</c:v>
                </c:pt>
                <c:pt idx="23">
                  <c:v>348.589</c:v>
                </c:pt>
                <c:pt idx="24">
                  <c:v>356.37400000000002</c:v>
                </c:pt>
                <c:pt idx="25">
                  <c:v>364.13600000000002</c:v>
                </c:pt>
                <c:pt idx="26">
                  <c:v>371.92099999999999</c:v>
                </c:pt>
                <c:pt idx="27">
                  <c:v>379.70499999999998</c:v>
                </c:pt>
                <c:pt idx="28">
                  <c:v>387.49299999999999</c:v>
                </c:pt>
                <c:pt idx="29">
                  <c:v>395.24099999999999</c:v>
                </c:pt>
                <c:pt idx="30">
                  <c:v>403.03199999999998</c:v>
                </c:pt>
                <c:pt idx="31">
                  <c:v>410.79399999999998</c:v>
                </c:pt>
                <c:pt idx="32">
                  <c:v>418.55200000000002</c:v>
                </c:pt>
                <c:pt idx="33">
                  <c:v>426.29500000000002</c:v>
                </c:pt>
                <c:pt idx="34">
                  <c:v>434.04300000000001</c:v>
                </c:pt>
                <c:pt idx="35">
                  <c:v>441.79599999999999</c:v>
                </c:pt>
                <c:pt idx="36">
                  <c:v>449.53100000000001</c:v>
                </c:pt>
                <c:pt idx="37">
                  <c:v>457.25900000000001</c:v>
                </c:pt>
                <c:pt idx="38">
                  <c:v>464.99</c:v>
                </c:pt>
                <c:pt idx="39">
                  <c:v>472.72300000000001</c:v>
                </c:pt>
                <c:pt idx="40">
                  <c:v>480.45499999999998</c:v>
                </c:pt>
                <c:pt idx="41">
                  <c:v>488.17500000000001</c:v>
                </c:pt>
                <c:pt idx="42">
                  <c:v>495.89499999999998</c:v>
                </c:pt>
                <c:pt idx="43">
                  <c:v>503.61</c:v>
                </c:pt>
              </c:numCache>
            </c:numRef>
          </c:xVal>
          <c:yVal>
            <c:numRef>
              <c:f>'Swamp bay_live'!$AJ$11:$AJ$54</c:f>
              <c:numCache>
                <c:formatCode>General</c:formatCode>
                <c:ptCount val="44"/>
                <c:pt idx="0">
                  <c:v>0</c:v>
                </c:pt>
                <c:pt idx="1">
                  <c:v>2.1418155304411268E-3</c:v>
                </c:pt>
                <c:pt idx="2">
                  <c:v>4.9589036555860444E-3</c:v>
                </c:pt>
                <c:pt idx="3">
                  <c:v>8.2627680376494705E-3</c:v>
                </c:pt>
                <c:pt idx="4">
                  <c:v>1.2072051171577169E-2</c:v>
                </c:pt>
                <c:pt idx="5">
                  <c:v>1.6165114506346612E-2</c:v>
                </c:pt>
                <c:pt idx="6">
                  <c:v>2.1059805123786246E-2</c:v>
                </c:pt>
                <c:pt idx="7">
                  <c:v>2.7145544029430257E-2</c:v>
                </c:pt>
                <c:pt idx="8">
                  <c:v>3.4969177741689617E-2</c:v>
                </c:pt>
                <c:pt idx="9">
                  <c:v>4.4930484207735488E-2</c:v>
                </c:pt>
                <c:pt idx="10">
                  <c:v>5.6903108739601582E-2</c:v>
                </c:pt>
                <c:pt idx="11">
                  <c:v>6.97415735922845E-2</c:v>
                </c:pt>
                <c:pt idx="12">
                  <c:v>8.3106171080104652E-2</c:v>
                </c:pt>
                <c:pt idx="13">
                  <c:v>9.7322109170450366E-2</c:v>
                </c:pt>
                <c:pt idx="14">
                  <c:v>0.11316822987439101</c:v>
                </c:pt>
                <c:pt idx="15">
                  <c:v>0.13061760514367149</c:v>
                </c:pt>
                <c:pt idx="16">
                  <c:v>0.14949830974712486</c:v>
                </c:pt>
                <c:pt idx="17">
                  <c:v>0.16957627680376508</c:v>
                </c:pt>
                <c:pt idx="18">
                  <c:v>0.19113321512610615</c:v>
                </c:pt>
                <c:pt idx="19">
                  <c:v>0.21425819441222282</c:v>
                </c:pt>
                <c:pt idx="20">
                  <c:v>0.23910449739833617</c:v>
                </c:pt>
                <c:pt idx="21">
                  <c:v>0.26542562887349619</c:v>
                </c:pt>
                <c:pt idx="22">
                  <c:v>0.29268095648427406</c:v>
                </c:pt>
                <c:pt idx="23">
                  <c:v>0.32153746727206445</c:v>
                </c:pt>
                <c:pt idx="24">
                  <c:v>0.35335192059125708</c:v>
                </c:pt>
                <c:pt idx="25">
                  <c:v>0.38788817817253829</c:v>
                </c:pt>
                <c:pt idx="26">
                  <c:v>0.42061611374407581</c:v>
                </c:pt>
                <c:pt idx="27">
                  <c:v>0.44473328803897527</c:v>
                </c:pt>
                <c:pt idx="28">
                  <c:v>0.46122982467769191</c:v>
                </c:pt>
                <c:pt idx="29">
                  <c:v>0.47420085838332282</c:v>
                </c:pt>
                <c:pt idx="30">
                  <c:v>0.4860844132171146</c:v>
                </c:pt>
                <c:pt idx="31">
                  <c:v>0.49772147283995627</c:v>
                </c:pt>
                <c:pt idx="32">
                  <c:v>0.50930881914294235</c:v>
                </c:pt>
                <c:pt idx="33">
                  <c:v>0.52092930765916545</c:v>
                </c:pt>
                <c:pt idx="34">
                  <c:v>0.53237994233254904</c:v>
                </c:pt>
                <c:pt idx="35">
                  <c:v>0.54346186988367085</c:v>
                </c:pt>
                <c:pt idx="36">
                  <c:v>0.55395552314983587</c:v>
                </c:pt>
                <c:pt idx="37">
                  <c:v>0.56372626188976904</c:v>
                </c:pt>
                <c:pt idx="38">
                  <c:v>0.57285072747158061</c:v>
                </c:pt>
                <c:pt idx="39">
                  <c:v>0.58134549100188915</c:v>
                </c:pt>
                <c:pt idx="40">
                  <c:v>0.58920019553905811</c:v>
                </c:pt>
                <c:pt idx="41">
                  <c:v>0.59619113114373778</c:v>
                </c:pt>
                <c:pt idx="42">
                  <c:v>0.60219815729294401</c:v>
                </c:pt>
                <c:pt idx="43">
                  <c:v>0.60736834255791594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A3-4668-87D8-CF1CF5617A57}"/>
            </c:ext>
          </c:extLst>
        </c:ser>
        <c:ser>
          <c:idx val="5"/>
          <c:order val="5"/>
          <c:tx>
            <c:v>Model_30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'Swamp bay_live'!$AF$11:$AF$54</c:f>
              <c:numCache>
                <c:formatCode>General</c:formatCode>
                <c:ptCount val="44"/>
                <c:pt idx="0">
                  <c:v>167.90100000000001</c:v>
                </c:pt>
                <c:pt idx="1">
                  <c:v>175.90700000000001</c:v>
                </c:pt>
                <c:pt idx="2">
                  <c:v>183.87</c:v>
                </c:pt>
                <c:pt idx="3">
                  <c:v>191.791</c:v>
                </c:pt>
                <c:pt idx="4">
                  <c:v>199.697</c:v>
                </c:pt>
                <c:pt idx="5">
                  <c:v>207.61199999999999</c:v>
                </c:pt>
                <c:pt idx="6">
                  <c:v>215.501</c:v>
                </c:pt>
                <c:pt idx="7">
                  <c:v>223.387</c:v>
                </c:pt>
                <c:pt idx="8">
                  <c:v>231.24799999999999</c:v>
                </c:pt>
                <c:pt idx="9">
                  <c:v>239.102</c:v>
                </c:pt>
                <c:pt idx="10">
                  <c:v>246.96100000000001</c:v>
                </c:pt>
                <c:pt idx="11">
                  <c:v>254.81899999999999</c:v>
                </c:pt>
                <c:pt idx="12">
                  <c:v>262.67500000000001</c:v>
                </c:pt>
                <c:pt idx="13">
                  <c:v>270.52199999999999</c:v>
                </c:pt>
                <c:pt idx="14">
                  <c:v>278.36700000000002</c:v>
                </c:pt>
                <c:pt idx="15">
                  <c:v>286.20299999999997</c:v>
                </c:pt>
                <c:pt idx="16">
                  <c:v>294.036</c:v>
                </c:pt>
                <c:pt idx="17">
                  <c:v>301.86</c:v>
                </c:pt>
                <c:pt idx="18">
                  <c:v>309.66500000000002</c:v>
                </c:pt>
                <c:pt idx="19">
                  <c:v>317.46499999999997</c:v>
                </c:pt>
                <c:pt idx="20">
                  <c:v>325.26299999999998</c:v>
                </c:pt>
                <c:pt idx="21">
                  <c:v>333.03800000000001</c:v>
                </c:pt>
                <c:pt idx="22">
                  <c:v>340.82600000000002</c:v>
                </c:pt>
                <c:pt idx="23">
                  <c:v>348.589</c:v>
                </c:pt>
                <c:pt idx="24">
                  <c:v>356.37400000000002</c:v>
                </c:pt>
                <c:pt idx="25">
                  <c:v>364.13600000000002</c:v>
                </c:pt>
                <c:pt idx="26">
                  <c:v>371.92099999999999</c:v>
                </c:pt>
                <c:pt idx="27">
                  <c:v>379.70499999999998</c:v>
                </c:pt>
                <c:pt idx="28">
                  <c:v>387.49299999999999</c:v>
                </c:pt>
                <c:pt idx="29">
                  <c:v>395.24099999999999</c:v>
                </c:pt>
                <c:pt idx="30">
                  <c:v>403.03199999999998</c:v>
                </c:pt>
                <c:pt idx="31">
                  <c:v>410.79399999999998</c:v>
                </c:pt>
                <c:pt idx="32">
                  <c:v>418.55200000000002</c:v>
                </c:pt>
                <c:pt idx="33">
                  <c:v>426.29500000000002</c:v>
                </c:pt>
                <c:pt idx="34">
                  <c:v>434.04300000000001</c:v>
                </c:pt>
                <c:pt idx="35">
                  <c:v>441.79599999999999</c:v>
                </c:pt>
                <c:pt idx="36">
                  <c:v>449.53100000000001</c:v>
                </c:pt>
                <c:pt idx="37">
                  <c:v>457.25900000000001</c:v>
                </c:pt>
                <c:pt idx="38">
                  <c:v>464.99</c:v>
                </c:pt>
                <c:pt idx="39">
                  <c:v>472.72300000000001</c:v>
                </c:pt>
                <c:pt idx="40">
                  <c:v>480.45499999999998</c:v>
                </c:pt>
                <c:pt idx="41">
                  <c:v>488.17500000000001</c:v>
                </c:pt>
                <c:pt idx="42">
                  <c:v>495.89499999999998</c:v>
                </c:pt>
                <c:pt idx="43">
                  <c:v>503.61</c:v>
                </c:pt>
              </c:numCache>
            </c:numRef>
          </c:xVal>
          <c:yVal>
            <c:numRef>
              <c:f>'Swamp bay_live'!$AM$11:$AM$54</c:f>
              <c:numCache>
                <c:formatCode>General</c:formatCode>
                <c:ptCount val="44"/>
                <c:pt idx="0">
                  <c:v>0</c:v>
                </c:pt>
                <c:pt idx="1">
                  <c:v>9.3560570440067868E-4</c:v>
                </c:pt>
                <c:pt idx="2">
                  <c:v>2.1303914353970194E-3</c:v>
                </c:pt>
                <c:pt idx="3">
                  <c:v>3.6405163045175421E-3</c:v>
                </c:pt>
                <c:pt idx="4">
                  <c:v>5.5305998105512509E-3</c:v>
                </c:pt>
                <c:pt idx="5">
                  <c:v>7.8758768558877361E-3</c:v>
                </c:pt>
                <c:pt idx="6">
                  <c:v>1.0763566314154656E-2</c:v>
                </c:pt>
                <c:pt idx="7">
                  <c:v>1.4289199994824614E-2</c:v>
                </c:pt>
                <c:pt idx="8">
                  <c:v>1.8560845186225302E-2</c:v>
                </c:pt>
                <c:pt idx="9">
                  <c:v>2.3694696987738711E-2</c:v>
                </c:pt>
                <c:pt idx="10">
                  <c:v>2.9818376768040934E-2</c:v>
                </c:pt>
                <c:pt idx="11">
                  <c:v>3.7069891986849068E-2</c:v>
                </c:pt>
                <c:pt idx="12">
                  <c:v>4.5593239536634099E-2</c:v>
                </c:pt>
                <c:pt idx="13">
                  <c:v>5.5535969679843401E-2</c:v>
                </c:pt>
                <c:pt idx="14">
                  <c:v>6.7043648623910851E-2</c:v>
                </c:pt>
                <c:pt idx="15">
                  <c:v>8.0257644784470505E-2</c:v>
                </c:pt>
                <c:pt idx="16">
                  <c:v>9.5305340183221565E-2</c:v>
                </c:pt>
                <c:pt idx="17">
                  <c:v>0.11229589914928612</c:v>
                </c:pt>
                <c:pt idx="18">
                  <c:v>0.1313079006609788</c:v>
                </c:pt>
                <c:pt idx="19">
                  <c:v>0.15237749716216875</c:v>
                </c:pt>
                <c:pt idx="20">
                  <c:v>0.17549706979856958</c:v>
                </c:pt>
                <c:pt idx="21">
                  <c:v>0.20060172291943268</c:v>
                </c:pt>
                <c:pt idx="22">
                  <c:v>0.22754943592889057</c:v>
                </c:pt>
                <c:pt idx="23">
                  <c:v>0.25613922358947755</c:v>
                </c:pt>
                <c:pt idx="24">
                  <c:v>0.28607271955456759</c:v>
                </c:pt>
                <c:pt idx="25">
                  <c:v>0.31699456732311576</c:v>
                </c:pt>
                <c:pt idx="26">
                  <c:v>0.34845246805858304</c:v>
                </c:pt>
                <c:pt idx="27">
                  <c:v>0.37995363670408033</c:v>
                </c:pt>
                <c:pt idx="28">
                  <c:v>0.41094737912677004</c:v>
                </c:pt>
                <c:pt idx="29">
                  <c:v>0.44086511588277644</c:v>
                </c:pt>
                <c:pt idx="30">
                  <c:v>0.46913171885210025</c:v>
                </c:pt>
                <c:pt idx="31">
                  <c:v>0.49525424948178109</c:v>
                </c:pt>
                <c:pt idx="32">
                  <c:v>0.51879110771419501</c:v>
                </c:pt>
                <c:pt idx="33">
                  <c:v>0.53942684933987362</c:v>
                </c:pt>
                <c:pt idx="34">
                  <c:v>0.55698244255712814</c:v>
                </c:pt>
                <c:pt idx="35">
                  <c:v>0.57143569792409088</c:v>
                </c:pt>
                <c:pt idx="36">
                  <c:v>0.58291160418226118</c:v>
                </c:pt>
                <c:pt idx="37">
                  <c:v>0.59166296269903285</c:v>
                </c:pt>
                <c:pt idx="38">
                  <c:v>0.59804587247632379</c:v>
                </c:pt>
                <c:pt idx="39">
                  <c:v>0.60247671854725415</c:v>
                </c:pt>
                <c:pt idx="40">
                  <c:v>0.605386827467019</c:v>
                </c:pt>
                <c:pt idx="41">
                  <c:v>0.60718262574751591</c:v>
                </c:pt>
                <c:pt idx="42">
                  <c:v>0.60821514916792951</c:v>
                </c:pt>
                <c:pt idx="43">
                  <c:v>0.60876293187172825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A3-4668-87D8-CF1CF5617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90384"/>
        <c:axId val="570194192"/>
      </c:scatterChart>
      <c:valAx>
        <c:axId val="5702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89840"/>
        <c:crosses val="autoZero"/>
        <c:crossBetween val="midCat"/>
      </c:valAx>
      <c:valAx>
        <c:axId val="570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04528"/>
        <c:crosses val="autoZero"/>
        <c:crossBetween val="midCat"/>
      </c:valAx>
      <c:valAx>
        <c:axId val="570194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0384"/>
        <c:crosses val="max"/>
        <c:crossBetween val="midCat"/>
      </c:valAx>
      <c:valAx>
        <c:axId val="57019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19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10_exp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'Swamp bay_live'!$B$11:$B$55</c:f>
              <c:numCache>
                <c:formatCode>General</c:formatCode>
                <c:ptCount val="45"/>
                <c:pt idx="0">
                  <c:v>150.31700000000001</c:v>
                </c:pt>
                <c:pt idx="1">
                  <c:v>158.17400000000001</c:v>
                </c:pt>
                <c:pt idx="2">
                  <c:v>166.054</c:v>
                </c:pt>
                <c:pt idx="3">
                  <c:v>173.934</c:v>
                </c:pt>
                <c:pt idx="4">
                  <c:v>181.816</c:v>
                </c:pt>
                <c:pt idx="5">
                  <c:v>189.68899999999999</c:v>
                </c:pt>
                <c:pt idx="6">
                  <c:v>197.53800000000001</c:v>
                </c:pt>
                <c:pt idx="7">
                  <c:v>205.416</c:v>
                </c:pt>
                <c:pt idx="8">
                  <c:v>213.26499999999999</c:v>
                </c:pt>
                <c:pt idx="9">
                  <c:v>221.11099999999999</c:v>
                </c:pt>
                <c:pt idx="10">
                  <c:v>228.96799999999999</c:v>
                </c:pt>
                <c:pt idx="11">
                  <c:v>236.80799999999999</c:v>
                </c:pt>
                <c:pt idx="12">
                  <c:v>244.631</c:v>
                </c:pt>
                <c:pt idx="13">
                  <c:v>252.46600000000001</c:v>
                </c:pt>
                <c:pt idx="14">
                  <c:v>260.27600000000001</c:v>
                </c:pt>
                <c:pt idx="15">
                  <c:v>268.08699999999999</c:v>
                </c:pt>
                <c:pt idx="16">
                  <c:v>275.899</c:v>
                </c:pt>
                <c:pt idx="17">
                  <c:v>283.71199999999999</c:v>
                </c:pt>
                <c:pt idx="18">
                  <c:v>291.50700000000001</c:v>
                </c:pt>
                <c:pt idx="19">
                  <c:v>299.30099999999999</c:v>
                </c:pt>
                <c:pt idx="20">
                  <c:v>307.07100000000003</c:v>
                </c:pt>
                <c:pt idx="21">
                  <c:v>314.86</c:v>
                </c:pt>
                <c:pt idx="22">
                  <c:v>322.62799999999999</c:v>
                </c:pt>
                <c:pt idx="23">
                  <c:v>330.39</c:v>
                </c:pt>
                <c:pt idx="24">
                  <c:v>338.14499999999998</c:v>
                </c:pt>
                <c:pt idx="25">
                  <c:v>345.91199999999998</c:v>
                </c:pt>
                <c:pt idx="26">
                  <c:v>353.65800000000002</c:v>
                </c:pt>
                <c:pt idx="27">
                  <c:v>361.41199999999998</c:v>
                </c:pt>
                <c:pt idx="28">
                  <c:v>369.16899999999998</c:v>
                </c:pt>
                <c:pt idx="29">
                  <c:v>376.89499999999998</c:v>
                </c:pt>
                <c:pt idx="30">
                  <c:v>384.62799999999999</c:v>
                </c:pt>
                <c:pt idx="31">
                  <c:v>392.34699999999998</c:v>
                </c:pt>
                <c:pt idx="32">
                  <c:v>400.05399999999997</c:v>
                </c:pt>
                <c:pt idx="33">
                  <c:v>407.762</c:v>
                </c:pt>
                <c:pt idx="34">
                  <c:v>415.47</c:v>
                </c:pt>
                <c:pt idx="35">
                  <c:v>423.17899999999997</c:v>
                </c:pt>
                <c:pt idx="36">
                  <c:v>430.87799999999999</c:v>
                </c:pt>
                <c:pt idx="37">
                  <c:v>438.56900000000002</c:v>
                </c:pt>
                <c:pt idx="38">
                  <c:v>446.25900000000001</c:v>
                </c:pt>
                <c:pt idx="39">
                  <c:v>453.94799999999998</c:v>
                </c:pt>
                <c:pt idx="40">
                  <c:v>461.63299999999998</c:v>
                </c:pt>
                <c:pt idx="41">
                  <c:v>469.30799999999999</c:v>
                </c:pt>
                <c:pt idx="42">
                  <c:v>476.98700000000002</c:v>
                </c:pt>
                <c:pt idx="43">
                  <c:v>484.65600000000001</c:v>
                </c:pt>
                <c:pt idx="44">
                  <c:v>492.32900000000001</c:v>
                </c:pt>
              </c:numCache>
            </c:numRef>
          </c:xVal>
          <c:yVal>
            <c:numRef>
              <c:f>'Swamp bay_live'!$G$11:$G$55</c:f>
              <c:numCache>
                <c:formatCode>General</c:formatCode>
                <c:ptCount val="45"/>
                <c:pt idx="0">
                  <c:v>4.4322369356047822E-5</c:v>
                </c:pt>
                <c:pt idx="1">
                  <c:v>5.315879109475113E-5</c:v>
                </c:pt>
                <c:pt idx="2">
                  <c:v>6.2556255483534707E-5</c:v>
                </c:pt>
                <c:pt idx="3">
                  <c:v>6.8657594303116515E-5</c:v>
                </c:pt>
                <c:pt idx="4">
                  <c:v>8.5173287314745135E-5</c:v>
                </c:pt>
                <c:pt idx="5">
                  <c:v>1.0603706086446568E-4</c:v>
                </c:pt>
                <c:pt idx="6">
                  <c:v>1.2132547307905302E-4</c:v>
                </c:pt>
                <c:pt idx="7">
                  <c:v>1.3780610092505E-4</c:v>
                </c:pt>
                <c:pt idx="8">
                  <c:v>1.6641927607895441E-4</c:v>
                </c:pt>
                <c:pt idx="9">
                  <c:v>2.0649876039379817E-4</c:v>
                </c:pt>
                <c:pt idx="10">
                  <c:v>2.4352757529884982E-4</c:v>
                </c:pt>
                <c:pt idx="11">
                  <c:v>2.6169133109507815E-4</c:v>
                </c:pt>
                <c:pt idx="12">
                  <c:v>2.7985508689130174E-4</c:v>
                </c:pt>
                <c:pt idx="13">
                  <c:v>3.1744494444643366E-4</c:v>
                </c:pt>
                <c:pt idx="14">
                  <c:v>3.6927125924725567E-4</c:v>
                </c:pt>
                <c:pt idx="15">
                  <c:v>4.2015081457607065E-4</c:v>
                </c:pt>
                <c:pt idx="16">
                  <c:v>4.6321083796944555E-4</c:v>
                </c:pt>
                <c:pt idx="17">
                  <c:v>4.9999419671508522E-4</c:v>
                </c:pt>
                <c:pt idx="18">
                  <c:v>5.3621651281065869E-4</c:v>
                </c:pt>
                <c:pt idx="19">
                  <c:v>5.7924147103839967E-4</c:v>
                </c:pt>
                <c:pt idx="20">
                  <c:v>6.2689503112927378E-4</c:v>
                </c:pt>
                <c:pt idx="21">
                  <c:v>6.8138629851796108E-4</c:v>
                </c:pt>
                <c:pt idx="22">
                  <c:v>7.4678283241750513E-4</c:v>
                </c:pt>
                <c:pt idx="23">
                  <c:v>8.2729245270349251E-4</c:v>
                </c:pt>
                <c:pt idx="24">
                  <c:v>9.0923974478029673E-4</c:v>
                </c:pt>
                <c:pt idx="25">
                  <c:v>9.1474497578417134E-4</c:v>
                </c:pt>
                <c:pt idx="26">
                  <c:v>7.4390748883586418E-4</c:v>
                </c:pt>
                <c:pt idx="27">
                  <c:v>4.9526039935506884E-4</c:v>
                </c:pt>
                <c:pt idx="28">
                  <c:v>3.4283212436239722E-4</c:v>
                </c:pt>
                <c:pt idx="29">
                  <c:v>2.8655253352659072E-4</c:v>
                </c:pt>
                <c:pt idx="30">
                  <c:v>2.7143944714015682E-4</c:v>
                </c:pt>
                <c:pt idx="31">
                  <c:v>2.6579395547376511E-4</c:v>
                </c:pt>
                <c:pt idx="32">
                  <c:v>2.6393550169538264E-4</c:v>
                </c:pt>
                <c:pt idx="33">
                  <c:v>2.5843027069150803E-4</c:v>
                </c:pt>
                <c:pt idx="34">
                  <c:v>2.4794578616820027E-4</c:v>
                </c:pt>
                <c:pt idx="35">
                  <c:v>2.3356906825999072E-4</c:v>
                </c:pt>
                <c:pt idx="36">
                  <c:v>2.176494830640669E-4</c:v>
                </c:pt>
                <c:pt idx="37">
                  <c:v>2.0306237416208164E-4</c:v>
                </c:pt>
                <c:pt idx="38">
                  <c:v>1.9110515268232062E-4</c:v>
                </c:pt>
                <c:pt idx="39">
                  <c:v>1.7655310894595992E-4</c:v>
                </c:pt>
                <c:pt idx="40">
                  <c:v>1.5547894440246372E-4</c:v>
                </c:pt>
                <c:pt idx="41">
                  <c:v>1.326164564118436E-4</c:v>
                </c:pt>
                <c:pt idx="42">
                  <c:v>1.1532932975635668E-4</c:v>
                </c:pt>
                <c:pt idx="43">
                  <c:v>1.0228508814208094E-4</c:v>
                </c:pt>
                <c:pt idx="44">
                  <c:v>8.5874590627340152E-5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A1-4F32-9D78-60B28F10A7EA}"/>
            </c:ext>
          </c:extLst>
        </c:ser>
        <c:ser>
          <c:idx val="1"/>
          <c:order val="1"/>
          <c:tx>
            <c:v>10_model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'Swamp bay_live'!$B$11:$B$54</c:f>
              <c:numCache>
                <c:formatCode>General</c:formatCode>
                <c:ptCount val="44"/>
                <c:pt idx="0">
                  <c:v>150.31700000000001</c:v>
                </c:pt>
                <c:pt idx="1">
                  <c:v>158.17400000000001</c:v>
                </c:pt>
                <c:pt idx="2">
                  <c:v>166.054</c:v>
                </c:pt>
                <c:pt idx="3">
                  <c:v>173.934</c:v>
                </c:pt>
                <c:pt idx="4">
                  <c:v>181.816</c:v>
                </c:pt>
                <c:pt idx="5">
                  <c:v>189.68899999999999</c:v>
                </c:pt>
                <c:pt idx="6">
                  <c:v>197.53800000000001</c:v>
                </c:pt>
                <c:pt idx="7">
                  <c:v>205.416</c:v>
                </c:pt>
                <c:pt idx="8">
                  <c:v>213.26499999999999</c:v>
                </c:pt>
                <c:pt idx="9">
                  <c:v>221.11099999999999</c:v>
                </c:pt>
                <c:pt idx="10">
                  <c:v>228.96799999999999</c:v>
                </c:pt>
                <c:pt idx="11">
                  <c:v>236.80799999999999</c:v>
                </c:pt>
                <c:pt idx="12">
                  <c:v>244.631</c:v>
                </c:pt>
                <c:pt idx="13">
                  <c:v>252.46600000000001</c:v>
                </c:pt>
                <c:pt idx="14">
                  <c:v>260.27600000000001</c:v>
                </c:pt>
                <c:pt idx="15">
                  <c:v>268.08699999999999</c:v>
                </c:pt>
                <c:pt idx="16">
                  <c:v>275.899</c:v>
                </c:pt>
                <c:pt idx="17">
                  <c:v>283.71199999999999</c:v>
                </c:pt>
                <c:pt idx="18">
                  <c:v>291.50700000000001</c:v>
                </c:pt>
                <c:pt idx="19">
                  <c:v>299.30099999999999</c:v>
                </c:pt>
                <c:pt idx="20">
                  <c:v>307.07100000000003</c:v>
                </c:pt>
                <c:pt idx="21">
                  <c:v>314.86</c:v>
                </c:pt>
                <c:pt idx="22">
                  <c:v>322.62799999999999</c:v>
                </c:pt>
                <c:pt idx="23">
                  <c:v>330.39</c:v>
                </c:pt>
                <c:pt idx="24">
                  <c:v>338.14499999999998</c:v>
                </c:pt>
                <c:pt idx="25">
                  <c:v>345.91199999999998</c:v>
                </c:pt>
                <c:pt idx="26">
                  <c:v>353.65800000000002</c:v>
                </c:pt>
                <c:pt idx="27">
                  <c:v>361.41199999999998</c:v>
                </c:pt>
                <c:pt idx="28">
                  <c:v>369.16899999999998</c:v>
                </c:pt>
                <c:pt idx="29">
                  <c:v>376.89499999999998</c:v>
                </c:pt>
                <c:pt idx="30">
                  <c:v>384.62799999999999</c:v>
                </c:pt>
                <c:pt idx="31">
                  <c:v>392.34699999999998</c:v>
                </c:pt>
                <c:pt idx="32">
                  <c:v>400.05399999999997</c:v>
                </c:pt>
                <c:pt idx="33">
                  <c:v>407.762</c:v>
                </c:pt>
                <c:pt idx="34">
                  <c:v>415.47</c:v>
                </c:pt>
                <c:pt idx="35">
                  <c:v>423.17899999999997</c:v>
                </c:pt>
                <c:pt idx="36">
                  <c:v>430.87799999999999</c:v>
                </c:pt>
                <c:pt idx="37">
                  <c:v>438.56900000000002</c:v>
                </c:pt>
                <c:pt idx="38">
                  <c:v>446.25900000000001</c:v>
                </c:pt>
                <c:pt idx="39">
                  <c:v>453.94799999999998</c:v>
                </c:pt>
                <c:pt idx="40">
                  <c:v>461.63299999999998</c:v>
                </c:pt>
                <c:pt idx="41">
                  <c:v>469.30799999999999</c:v>
                </c:pt>
                <c:pt idx="42">
                  <c:v>476.98700000000002</c:v>
                </c:pt>
                <c:pt idx="43">
                  <c:v>484.65600000000001</c:v>
                </c:pt>
              </c:numCache>
            </c:numRef>
          </c:xVal>
          <c:yVal>
            <c:numRef>
              <c:f>'Swamp bay_live'!$J$11:$J$54</c:f>
              <c:numCache>
                <c:formatCode>General</c:formatCode>
                <c:ptCount val="44"/>
                <c:pt idx="0">
                  <c:v>3.2966798731516239E-5</c:v>
                </c:pt>
                <c:pt idx="1">
                  <c:v>4.2726000132593403E-5</c:v>
                </c:pt>
                <c:pt idx="2">
                  <c:v>5.4855772991319495E-5</c:v>
                </c:pt>
                <c:pt idx="3">
                  <c:v>6.9736617262511989E-5</c:v>
                </c:pt>
                <c:pt idx="4">
                  <c:v>8.7808364064354235E-5</c:v>
                </c:pt>
                <c:pt idx="5">
                  <c:v>1.0949114478448872E-4</c:v>
                </c:pt>
                <c:pt idx="6">
                  <c:v>1.3516356850349194E-4</c:v>
                </c:pt>
                <c:pt idx="7">
                  <c:v>1.6543272190284707E-4</c:v>
                </c:pt>
                <c:pt idx="8">
                  <c:v>2.0042063300751024E-4</c:v>
                </c:pt>
                <c:pt idx="9">
                  <c:v>2.4047117063055571E-4</c:v>
                </c:pt>
                <c:pt idx="10">
                  <c:v>2.8576825710606099E-4</c:v>
                </c:pt>
                <c:pt idx="11">
                  <c:v>3.3599412624013092E-4</c:v>
                </c:pt>
                <c:pt idx="12">
                  <c:v>3.9067985187029534E-4</c:v>
                </c:pt>
                <c:pt idx="13">
                  <c:v>4.4927395889570376E-4</c:v>
                </c:pt>
                <c:pt idx="14">
                  <c:v>5.1017225576097396E-4</c:v>
                </c:pt>
                <c:pt idx="15">
                  <c:v>5.7188971653799638E-4</c:v>
                </c:pt>
                <c:pt idx="16">
                  <c:v>6.3217300978531002E-4</c:v>
                </c:pt>
                <c:pt idx="17">
                  <c:v>6.8825293143506762E-4</c:v>
                </c:pt>
                <c:pt idx="18">
                  <c:v>7.3665535786325695E-4</c:v>
                </c:pt>
                <c:pt idx="19">
                  <c:v>7.7415251748790882E-4</c:v>
                </c:pt>
                <c:pt idx="20">
                  <c:v>7.9694266175311241E-4</c:v>
                </c:pt>
                <c:pt idx="21">
                  <c:v>8.0257225048317585E-4</c:v>
                </c:pt>
                <c:pt idx="22">
                  <c:v>7.8809315640032034E-4</c:v>
                </c:pt>
                <c:pt idx="23">
                  <c:v>7.5266684071669421E-4</c:v>
                </c:pt>
                <c:pt idx="24">
                  <c:v>6.9683022920743055E-4</c:v>
                </c:pt>
                <c:pt idx="25">
                  <c:v>6.2321430860136123E-4</c:v>
                </c:pt>
                <c:pt idx="26">
                  <c:v>5.3574067955947059E-4</c:v>
                </c:pt>
                <c:pt idx="27">
                  <c:v>4.4062922192484059E-4</c:v>
                </c:pt>
                <c:pt idx="28">
                  <c:v>3.4457812917627412E-4</c:v>
                </c:pt>
                <c:pt idx="29">
                  <c:v>2.5422280124299618E-4</c:v>
                </c:pt>
                <c:pt idx="30">
                  <c:v>1.7555095416037621E-4</c:v>
                </c:pt>
                <c:pt idx="31">
                  <c:v>1.1221571100129676E-4</c:v>
                </c:pt>
                <c:pt idx="32">
                  <c:v>6.5530176249848379E-5</c:v>
                </c:pt>
                <c:pt idx="33">
                  <c:v>3.4377919567057164E-5</c:v>
                </c:pt>
                <c:pt idx="34">
                  <c:v>1.583791058239461E-5</c:v>
                </c:pt>
                <c:pt idx="35">
                  <c:v>6.2084548969149394E-6</c:v>
                </c:pt>
                <c:pt idx="36">
                  <c:v>1.9755053720453734E-6</c:v>
                </c:pt>
                <c:pt idx="37">
                  <c:v>4.7257394992169152E-7</c:v>
                </c:pt>
                <c:pt idx="38">
                  <c:v>7.315581560017757E-8</c:v>
                </c:pt>
                <c:pt idx="39">
                  <c:v>4.7256498163508027E-9</c:v>
                </c:pt>
                <c:pt idx="40">
                  <c:v>-1.496276163721416E-10</c:v>
                </c:pt>
                <c:pt idx="41">
                  <c:v>2.0077961442229004E-11</c:v>
                </c:pt>
                <c:pt idx="42">
                  <c:v>-4.8824763934736176E-12</c:v>
                </c:pt>
                <c:pt idx="43">
                  <c:v>1.7529834895452433E-12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A1-4F32-9D78-60B28F10A7EA}"/>
            </c:ext>
          </c:extLst>
        </c:ser>
        <c:ser>
          <c:idx val="2"/>
          <c:order val="2"/>
          <c:tx>
            <c:v>20_exp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'Swamp bay_live'!$Q$11:$Q$54</c:f>
              <c:numCache>
                <c:formatCode>General</c:formatCode>
                <c:ptCount val="44"/>
                <c:pt idx="0">
                  <c:v>160.476</c:v>
                </c:pt>
                <c:pt idx="1">
                  <c:v>168.46100000000001</c:v>
                </c:pt>
                <c:pt idx="2">
                  <c:v>176.43100000000001</c:v>
                </c:pt>
                <c:pt idx="3">
                  <c:v>184.40600000000001</c:v>
                </c:pt>
                <c:pt idx="4">
                  <c:v>192.369</c:v>
                </c:pt>
                <c:pt idx="5">
                  <c:v>200.31100000000001</c:v>
                </c:pt>
                <c:pt idx="6">
                  <c:v>208.273</c:v>
                </c:pt>
                <c:pt idx="7">
                  <c:v>216.21799999999999</c:v>
                </c:pt>
                <c:pt idx="8">
                  <c:v>224.17699999999999</c:v>
                </c:pt>
                <c:pt idx="9">
                  <c:v>232.12799999999999</c:v>
                </c:pt>
                <c:pt idx="10">
                  <c:v>240.06700000000001</c:v>
                </c:pt>
                <c:pt idx="11">
                  <c:v>248.001</c:v>
                </c:pt>
                <c:pt idx="12">
                  <c:v>255.93</c:v>
                </c:pt>
                <c:pt idx="13">
                  <c:v>263.83499999999998</c:v>
                </c:pt>
                <c:pt idx="14">
                  <c:v>271.74700000000001</c:v>
                </c:pt>
                <c:pt idx="15">
                  <c:v>279.66199999999998</c:v>
                </c:pt>
                <c:pt idx="16">
                  <c:v>287.57299999999998</c:v>
                </c:pt>
                <c:pt idx="17">
                  <c:v>295.47300000000001</c:v>
                </c:pt>
                <c:pt idx="18">
                  <c:v>303.392</c:v>
                </c:pt>
                <c:pt idx="19">
                  <c:v>311.28199999999998</c:v>
                </c:pt>
                <c:pt idx="20">
                  <c:v>319.15600000000001</c:v>
                </c:pt>
                <c:pt idx="21">
                  <c:v>327.02600000000001</c:v>
                </c:pt>
                <c:pt idx="22">
                  <c:v>334.87</c:v>
                </c:pt>
                <c:pt idx="23">
                  <c:v>342.71699999999998</c:v>
                </c:pt>
                <c:pt idx="24">
                  <c:v>350.56099999999998</c:v>
                </c:pt>
                <c:pt idx="25">
                  <c:v>358.37900000000002</c:v>
                </c:pt>
                <c:pt idx="26">
                  <c:v>366.21300000000002</c:v>
                </c:pt>
                <c:pt idx="27">
                  <c:v>374.03500000000003</c:v>
                </c:pt>
                <c:pt idx="28">
                  <c:v>381.88900000000001</c:v>
                </c:pt>
                <c:pt idx="29">
                  <c:v>389.72399999999999</c:v>
                </c:pt>
                <c:pt idx="30">
                  <c:v>397.55</c:v>
                </c:pt>
                <c:pt idx="31">
                  <c:v>405.38</c:v>
                </c:pt>
                <c:pt idx="32">
                  <c:v>413.18799999999999</c:v>
                </c:pt>
                <c:pt idx="33">
                  <c:v>421.00799999999998</c:v>
                </c:pt>
                <c:pt idx="34">
                  <c:v>428.8</c:v>
                </c:pt>
                <c:pt idx="35">
                  <c:v>436.60399999999998</c:v>
                </c:pt>
                <c:pt idx="36">
                  <c:v>444.41199999999998</c:v>
                </c:pt>
                <c:pt idx="37">
                  <c:v>452.197</c:v>
                </c:pt>
                <c:pt idx="38">
                  <c:v>459.99299999999999</c:v>
                </c:pt>
                <c:pt idx="39">
                  <c:v>467.76299999999998</c:v>
                </c:pt>
                <c:pt idx="40">
                  <c:v>475.54599999999999</c:v>
                </c:pt>
                <c:pt idx="41">
                  <c:v>483.32799999999997</c:v>
                </c:pt>
                <c:pt idx="42">
                  <c:v>491.09199999999998</c:v>
                </c:pt>
                <c:pt idx="43">
                  <c:v>498.86500000000001</c:v>
                </c:pt>
              </c:numCache>
            </c:numRef>
          </c:xVal>
          <c:yVal>
            <c:numRef>
              <c:f>'Swamp bay_live'!$V$11:$V$54</c:f>
              <c:numCache>
                <c:formatCode>General</c:formatCode>
                <c:ptCount val="44"/>
                <c:pt idx="0">
                  <c:v>8.7833989356185069E-5</c:v>
                </c:pt>
                <c:pt idx="1">
                  <c:v>1.1597022550092113E-4</c:v>
                </c:pt>
                <c:pt idx="2">
                  <c:v>1.3766367134005844E-4</c:v>
                </c:pt>
                <c:pt idx="3">
                  <c:v>1.4818417702895195E-4</c:v>
                </c:pt>
                <c:pt idx="4">
                  <c:v>1.7273202363639792E-4</c:v>
                </c:pt>
                <c:pt idx="5">
                  <c:v>2.0413043208776979E-4</c:v>
                </c:pt>
                <c:pt idx="6">
                  <c:v>2.4327649976740398E-4</c:v>
                </c:pt>
                <c:pt idx="7">
                  <c:v>2.8968090082930981E-4</c:v>
                </c:pt>
                <c:pt idx="8">
                  <c:v>3.639768751129609E-4</c:v>
                </c:pt>
                <c:pt idx="9">
                  <c:v>4.615973813890395E-4</c:v>
                </c:pt>
                <c:pt idx="10">
                  <c:v>5.2904279382875541E-4</c:v>
                </c:pt>
                <c:pt idx="11">
                  <c:v>5.5375374905151931E-4</c:v>
                </c:pt>
                <c:pt idx="12">
                  <c:v>5.8792500396354086E-4</c:v>
                </c:pt>
                <c:pt idx="13">
                  <c:v>6.573277197872337E-4</c:v>
                </c:pt>
                <c:pt idx="14">
                  <c:v>7.399422334527922E-4</c:v>
                </c:pt>
                <c:pt idx="15">
                  <c:v>8.1701105419707909E-4</c:v>
                </c:pt>
                <c:pt idx="16">
                  <c:v>8.8094963140714544E-4</c:v>
                </c:pt>
                <c:pt idx="17">
                  <c:v>9.400765044649354E-4</c:v>
                </c:pt>
                <c:pt idx="18">
                  <c:v>1.0068694824433195E-3</c:v>
                </c:pt>
                <c:pt idx="19">
                  <c:v>1.0739886776523582E-3</c:v>
                </c:pt>
                <c:pt idx="20">
                  <c:v>1.1297718240958394E-3</c:v>
                </c:pt>
                <c:pt idx="21">
                  <c:v>1.1619857756238704E-3</c:v>
                </c:pt>
                <c:pt idx="22">
                  <c:v>1.2173611505290293E-3</c:v>
                </c:pt>
                <c:pt idx="23">
                  <c:v>1.3628540354050089E-3</c:v>
                </c:pt>
                <c:pt idx="24">
                  <c:v>1.6128179884010209E-3</c:v>
                </c:pt>
                <c:pt idx="25">
                  <c:v>1.7092151800621226E-3</c:v>
                </c:pt>
                <c:pt idx="26">
                  <c:v>1.3253390538786926E-3</c:v>
                </c:pt>
                <c:pt idx="27">
                  <c:v>8.528949495700775E-4</c:v>
                </c:pt>
                <c:pt idx="28">
                  <c:v>6.1834476072292199E-4</c:v>
                </c:pt>
                <c:pt idx="29">
                  <c:v>5.4519054674660261E-4</c:v>
                </c:pt>
                <c:pt idx="30">
                  <c:v>5.3279429198138661E-4</c:v>
                </c:pt>
                <c:pt idx="31">
                  <c:v>5.3214185752005949E-4</c:v>
                </c:pt>
                <c:pt idx="32">
                  <c:v>5.349962582883635E-4</c:v>
                </c:pt>
                <c:pt idx="33">
                  <c:v>5.2447575259946067E-4</c:v>
                </c:pt>
                <c:pt idx="34">
                  <c:v>5.0433183860597774E-4</c:v>
                </c:pt>
                <c:pt idx="35">
                  <c:v>4.7652181969190982E-4</c:v>
                </c:pt>
                <c:pt idx="36">
                  <c:v>4.4610206293252408E-4</c:v>
                </c:pt>
                <c:pt idx="37">
                  <c:v>4.1535608894247472E-4</c:v>
                </c:pt>
                <c:pt idx="38">
                  <c:v>3.9170533971936522E-4</c:v>
                </c:pt>
                <c:pt idx="39">
                  <c:v>3.5786030203800723E-4</c:v>
                </c:pt>
                <c:pt idx="40">
                  <c:v>3.1325009574475576E-4</c:v>
                </c:pt>
                <c:pt idx="41">
                  <c:v>2.6382818529921875E-4</c:v>
                </c:pt>
                <c:pt idx="42">
                  <c:v>2.287598330028747E-4</c:v>
                </c:pt>
                <c:pt idx="43">
                  <c:v>1.9809541332049355E-4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A1-4F32-9D78-60B28F10A7EA}"/>
            </c:ext>
          </c:extLst>
        </c:ser>
        <c:ser>
          <c:idx val="3"/>
          <c:order val="3"/>
          <c:tx>
            <c:v>20_model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'Swamp bay_live'!$Q$11:$Q$54</c:f>
              <c:numCache>
                <c:formatCode>General</c:formatCode>
                <c:ptCount val="44"/>
                <c:pt idx="0">
                  <c:v>160.476</c:v>
                </c:pt>
                <c:pt idx="1">
                  <c:v>168.46100000000001</c:v>
                </c:pt>
                <c:pt idx="2">
                  <c:v>176.43100000000001</c:v>
                </c:pt>
                <c:pt idx="3">
                  <c:v>184.40600000000001</c:v>
                </c:pt>
                <c:pt idx="4">
                  <c:v>192.369</c:v>
                </c:pt>
                <c:pt idx="5">
                  <c:v>200.31100000000001</c:v>
                </c:pt>
                <c:pt idx="6">
                  <c:v>208.273</c:v>
                </c:pt>
                <c:pt idx="7">
                  <c:v>216.21799999999999</c:v>
                </c:pt>
                <c:pt idx="8">
                  <c:v>224.17699999999999</c:v>
                </c:pt>
                <c:pt idx="9">
                  <c:v>232.12799999999999</c:v>
                </c:pt>
                <c:pt idx="10">
                  <c:v>240.06700000000001</c:v>
                </c:pt>
                <c:pt idx="11">
                  <c:v>248.001</c:v>
                </c:pt>
                <c:pt idx="12">
                  <c:v>255.93</c:v>
                </c:pt>
                <c:pt idx="13">
                  <c:v>263.83499999999998</c:v>
                </c:pt>
                <c:pt idx="14">
                  <c:v>271.74700000000001</c:v>
                </c:pt>
                <c:pt idx="15">
                  <c:v>279.66199999999998</c:v>
                </c:pt>
                <c:pt idx="16">
                  <c:v>287.57299999999998</c:v>
                </c:pt>
                <c:pt idx="17">
                  <c:v>295.47300000000001</c:v>
                </c:pt>
                <c:pt idx="18">
                  <c:v>303.392</c:v>
                </c:pt>
                <c:pt idx="19">
                  <c:v>311.28199999999998</c:v>
                </c:pt>
                <c:pt idx="20">
                  <c:v>319.15600000000001</c:v>
                </c:pt>
                <c:pt idx="21">
                  <c:v>327.02600000000001</c:v>
                </c:pt>
                <c:pt idx="22">
                  <c:v>334.87</c:v>
                </c:pt>
                <c:pt idx="23">
                  <c:v>342.71699999999998</c:v>
                </c:pt>
                <c:pt idx="24">
                  <c:v>350.56099999999998</c:v>
                </c:pt>
                <c:pt idx="25">
                  <c:v>358.37900000000002</c:v>
                </c:pt>
                <c:pt idx="26">
                  <c:v>366.21300000000002</c:v>
                </c:pt>
                <c:pt idx="27">
                  <c:v>374.03500000000003</c:v>
                </c:pt>
                <c:pt idx="28">
                  <c:v>381.88900000000001</c:v>
                </c:pt>
                <c:pt idx="29">
                  <c:v>389.72399999999999</c:v>
                </c:pt>
                <c:pt idx="30">
                  <c:v>397.55</c:v>
                </c:pt>
                <c:pt idx="31">
                  <c:v>405.38</c:v>
                </c:pt>
                <c:pt idx="32">
                  <c:v>413.18799999999999</c:v>
                </c:pt>
                <c:pt idx="33">
                  <c:v>421.00799999999998</c:v>
                </c:pt>
                <c:pt idx="34">
                  <c:v>428.8</c:v>
                </c:pt>
                <c:pt idx="35">
                  <c:v>436.60399999999998</c:v>
                </c:pt>
                <c:pt idx="36">
                  <c:v>444.41199999999998</c:v>
                </c:pt>
                <c:pt idx="37">
                  <c:v>452.197</c:v>
                </c:pt>
                <c:pt idx="38">
                  <c:v>459.99299999999999</c:v>
                </c:pt>
                <c:pt idx="39">
                  <c:v>467.76299999999998</c:v>
                </c:pt>
                <c:pt idx="40">
                  <c:v>475.54599999999999</c:v>
                </c:pt>
                <c:pt idx="41">
                  <c:v>483.32799999999997</c:v>
                </c:pt>
                <c:pt idx="42">
                  <c:v>491.09199999999998</c:v>
                </c:pt>
                <c:pt idx="43">
                  <c:v>498.86500000000001</c:v>
                </c:pt>
              </c:numCache>
            </c:numRef>
          </c:xVal>
          <c:yVal>
            <c:numRef>
              <c:f>'Swamp bay_live'!$Y$11:$Y$54</c:f>
              <c:numCache>
                <c:formatCode>General</c:formatCode>
                <c:ptCount val="44"/>
                <c:pt idx="0">
                  <c:v>4.6167519728194692E-5</c:v>
                </c:pt>
                <c:pt idx="1">
                  <c:v>5.9399559031759047E-5</c:v>
                </c:pt>
                <c:pt idx="2">
                  <c:v>7.5663996875763182E-5</c:v>
                </c:pt>
                <c:pt idx="3">
                  <c:v>9.5516573596018378E-5</c:v>
                </c:pt>
                <c:pt idx="4">
                  <c:v>1.1947115526235089E-4</c:v>
                </c:pt>
                <c:pt idx="5">
                  <c:v>1.4806518615828734E-4</c:v>
                </c:pt>
                <c:pt idx="6">
                  <c:v>1.8206154995259965E-4</c:v>
                </c:pt>
                <c:pt idx="7">
                  <c:v>2.2191017045281153E-4</c:v>
                </c:pt>
                <c:pt idx="8">
                  <c:v>2.6835263573701481E-4</c:v>
                </c:pt>
                <c:pt idx="9">
                  <c:v>3.2177958190069669E-4</c:v>
                </c:pt>
                <c:pt idx="10">
                  <c:v>3.825369067321284E-4</c:v>
                </c:pt>
                <c:pt idx="11">
                  <c:v>4.5089082256571895E-4</c:v>
                </c:pt>
                <c:pt idx="12">
                  <c:v>5.2682536701773876E-4</c:v>
                </c:pt>
                <c:pt idx="13">
                  <c:v>6.0976993195250477E-4</c:v>
                </c:pt>
                <c:pt idx="14">
                  <c:v>6.9937691677717992E-4</c:v>
                </c:pt>
                <c:pt idx="15">
                  <c:v>7.944468036395196E-4</c:v>
                </c:pt>
                <c:pt idx="16">
                  <c:v>8.9315855227156227E-4</c:v>
                </c:pt>
                <c:pt idx="17">
                  <c:v>9.9304841696388601E-4</c:v>
                </c:pt>
                <c:pt idx="18">
                  <c:v>1.0917314075260429E-3</c:v>
                </c:pt>
                <c:pt idx="19">
                  <c:v>1.1846683486399659E-3</c:v>
                </c:pt>
                <c:pt idx="20">
                  <c:v>1.2679850011435853E-3</c:v>
                </c:pt>
                <c:pt idx="21">
                  <c:v>1.3374804356707762E-3</c:v>
                </c:pt>
                <c:pt idx="22">
                  <c:v>1.3880760053941146E-3</c:v>
                </c:pt>
                <c:pt idx="23">
                  <c:v>1.4161401879117573E-3</c:v>
                </c:pt>
                <c:pt idx="24">
                  <c:v>1.4178278155057833E-3</c:v>
                </c:pt>
                <c:pt idx="25">
                  <c:v>1.3900488734671962E-3</c:v>
                </c:pt>
                <c:pt idx="26">
                  <c:v>1.3327657437855046E-3</c:v>
                </c:pt>
                <c:pt idx="27">
                  <c:v>1.2462264965994068E-3</c:v>
                </c:pt>
                <c:pt idx="28">
                  <c:v>1.1342979101491666E-3</c:v>
                </c:pt>
                <c:pt idx="29">
                  <c:v>1.0011505485278218E-3</c:v>
                </c:pt>
                <c:pt idx="30">
                  <c:v>8.5419436322308427E-4</c:v>
                </c:pt>
                <c:pt idx="31">
                  <c:v>7.020003041018478E-4</c:v>
                </c:pt>
                <c:pt idx="32">
                  <c:v>5.5307324894054836E-4</c:v>
                </c:pt>
                <c:pt idx="33">
                  <c:v>4.158548680308795E-4</c:v>
                </c:pt>
                <c:pt idx="34">
                  <c:v>2.9648407934440666E-4</c:v>
                </c:pt>
                <c:pt idx="35">
                  <c:v>1.9918107657282416E-4</c:v>
                </c:pt>
                <c:pt idx="36">
                  <c:v>1.2502474509391178E-4</c:v>
                </c:pt>
                <c:pt idx="37">
                  <c:v>7.2562504898486885E-5</c:v>
                </c:pt>
                <c:pt idx="38">
                  <c:v>3.8482743934981673E-5</c:v>
                </c:pt>
                <c:pt idx="39">
                  <c:v>1.8346746464689892E-5</c:v>
                </c:pt>
                <c:pt idx="40">
                  <c:v>7.7087732955379125E-6</c:v>
                </c:pt>
                <c:pt idx="41">
                  <c:v>2.774280784996334E-6</c:v>
                </c:pt>
                <c:pt idx="42">
                  <c:v>8.2083736037751585E-7</c:v>
                </c:pt>
                <c:pt idx="43">
                  <c:v>1.8738333967501436E-7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A1-4F32-9D78-60B28F10A7EA}"/>
            </c:ext>
          </c:extLst>
        </c:ser>
        <c:ser>
          <c:idx val="4"/>
          <c:order val="4"/>
          <c:tx>
            <c:v>30_exp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'Swamp bay_live'!$AF$11:$AF$53</c:f>
              <c:numCache>
                <c:formatCode>General</c:formatCode>
                <c:ptCount val="43"/>
                <c:pt idx="0">
                  <c:v>167.90100000000001</c:v>
                </c:pt>
                <c:pt idx="1">
                  <c:v>175.90700000000001</c:v>
                </c:pt>
                <c:pt idx="2">
                  <c:v>183.87</c:v>
                </c:pt>
                <c:pt idx="3">
                  <c:v>191.791</c:v>
                </c:pt>
                <c:pt idx="4">
                  <c:v>199.697</c:v>
                </c:pt>
                <c:pt idx="5">
                  <c:v>207.61199999999999</c:v>
                </c:pt>
                <c:pt idx="6">
                  <c:v>215.501</c:v>
                </c:pt>
                <c:pt idx="7">
                  <c:v>223.387</c:v>
                </c:pt>
                <c:pt idx="8">
                  <c:v>231.24799999999999</c:v>
                </c:pt>
                <c:pt idx="9">
                  <c:v>239.102</c:v>
                </c:pt>
                <c:pt idx="10">
                  <c:v>246.96100000000001</c:v>
                </c:pt>
                <c:pt idx="11">
                  <c:v>254.81899999999999</c:v>
                </c:pt>
                <c:pt idx="12">
                  <c:v>262.67500000000001</c:v>
                </c:pt>
                <c:pt idx="13">
                  <c:v>270.52199999999999</c:v>
                </c:pt>
                <c:pt idx="14">
                  <c:v>278.36700000000002</c:v>
                </c:pt>
                <c:pt idx="15">
                  <c:v>286.20299999999997</c:v>
                </c:pt>
                <c:pt idx="16">
                  <c:v>294.036</c:v>
                </c:pt>
                <c:pt idx="17">
                  <c:v>301.86</c:v>
                </c:pt>
                <c:pt idx="18">
                  <c:v>309.66500000000002</c:v>
                </c:pt>
                <c:pt idx="19">
                  <c:v>317.46499999999997</c:v>
                </c:pt>
                <c:pt idx="20">
                  <c:v>325.26299999999998</c:v>
                </c:pt>
                <c:pt idx="21">
                  <c:v>333.03800000000001</c:v>
                </c:pt>
                <c:pt idx="22">
                  <c:v>340.82600000000002</c:v>
                </c:pt>
                <c:pt idx="23">
                  <c:v>348.589</c:v>
                </c:pt>
                <c:pt idx="24">
                  <c:v>356.37400000000002</c:v>
                </c:pt>
                <c:pt idx="25">
                  <c:v>364.13600000000002</c:v>
                </c:pt>
                <c:pt idx="26">
                  <c:v>371.92099999999999</c:v>
                </c:pt>
                <c:pt idx="27">
                  <c:v>379.70499999999998</c:v>
                </c:pt>
                <c:pt idx="28">
                  <c:v>387.49299999999999</c:v>
                </c:pt>
                <c:pt idx="29">
                  <c:v>395.24099999999999</c:v>
                </c:pt>
                <c:pt idx="30">
                  <c:v>403.03199999999998</c:v>
                </c:pt>
                <c:pt idx="31">
                  <c:v>410.79399999999998</c:v>
                </c:pt>
                <c:pt idx="32">
                  <c:v>418.55200000000002</c:v>
                </c:pt>
                <c:pt idx="33">
                  <c:v>426.29500000000002</c:v>
                </c:pt>
                <c:pt idx="34">
                  <c:v>434.04300000000001</c:v>
                </c:pt>
                <c:pt idx="35">
                  <c:v>441.79599999999999</c:v>
                </c:pt>
                <c:pt idx="36">
                  <c:v>449.53100000000001</c:v>
                </c:pt>
                <c:pt idx="37">
                  <c:v>457.25900000000001</c:v>
                </c:pt>
                <c:pt idx="38">
                  <c:v>464.99</c:v>
                </c:pt>
                <c:pt idx="39">
                  <c:v>472.72300000000001</c:v>
                </c:pt>
                <c:pt idx="40">
                  <c:v>480.45499999999998</c:v>
                </c:pt>
                <c:pt idx="41">
                  <c:v>488.17500000000001</c:v>
                </c:pt>
                <c:pt idx="42">
                  <c:v>495.89499999999998</c:v>
                </c:pt>
              </c:numCache>
            </c:numRef>
          </c:xVal>
          <c:yVal>
            <c:numRef>
              <c:f>'Swamp bay_live'!$AK$11:$AK$53</c:f>
              <c:numCache>
                <c:formatCode>General</c:formatCode>
                <c:ptCount val="43"/>
                <c:pt idx="0">
                  <c:v>1.3386347065257043E-4</c:v>
                </c:pt>
                <c:pt idx="1">
                  <c:v>1.7606800782155735E-4</c:v>
                </c:pt>
                <c:pt idx="2">
                  <c:v>2.0649152387896413E-4</c:v>
                </c:pt>
                <c:pt idx="3">
                  <c:v>2.3808019587048118E-4</c:v>
                </c:pt>
                <c:pt idx="4">
                  <c:v>2.5581645842309014E-4</c:v>
                </c:pt>
                <c:pt idx="5">
                  <c:v>3.0591816358997714E-4</c:v>
                </c:pt>
                <c:pt idx="6">
                  <c:v>3.8035868160275071E-4</c:v>
                </c:pt>
                <c:pt idx="7">
                  <c:v>4.8897710701620994E-4</c:v>
                </c:pt>
                <c:pt idx="8">
                  <c:v>6.2258165412786698E-4</c:v>
                </c:pt>
                <c:pt idx="9">
                  <c:v>7.4828903324163087E-4</c:v>
                </c:pt>
                <c:pt idx="10">
                  <c:v>8.0240405329268238E-4</c:v>
                </c:pt>
                <c:pt idx="11">
                  <c:v>8.3528734298875945E-4</c:v>
                </c:pt>
                <c:pt idx="12">
                  <c:v>8.8849613064660715E-4</c:v>
                </c:pt>
                <c:pt idx="13">
                  <c:v>9.9038254399629044E-4</c:v>
                </c:pt>
                <c:pt idx="14">
                  <c:v>1.0905859543300297E-3</c:v>
                </c:pt>
                <c:pt idx="15">
                  <c:v>1.1800440377158355E-3</c:v>
                </c:pt>
                <c:pt idx="16">
                  <c:v>1.2548729410400139E-3</c:v>
                </c:pt>
                <c:pt idx="17">
                  <c:v>1.3473086451463168E-3</c:v>
                </c:pt>
                <c:pt idx="18">
                  <c:v>1.4453112053822922E-3</c:v>
                </c:pt>
                <c:pt idx="19">
                  <c:v>1.552893936632084E-3</c:v>
                </c:pt>
                <c:pt idx="20">
                  <c:v>1.6450707171975013E-3</c:v>
                </c:pt>
                <c:pt idx="21">
                  <c:v>1.7034579756736168E-3</c:v>
                </c:pt>
                <c:pt idx="22">
                  <c:v>1.8035319242368994E-3</c:v>
                </c:pt>
                <c:pt idx="23">
                  <c:v>1.9884033324495398E-3</c:v>
                </c:pt>
                <c:pt idx="24">
                  <c:v>2.1585160988300753E-3</c:v>
                </c:pt>
                <c:pt idx="25">
                  <c:v>2.0454959732210953E-3</c:v>
                </c:pt>
                <c:pt idx="26">
                  <c:v>1.5073233934312161E-3</c:v>
                </c:pt>
                <c:pt idx="27">
                  <c:v>1.0310335399197901E-3</c:v>
                </c:pt>
                <c:pt idx="28">
                  <c:v>8.1068960660193173E-4</c:v>
                </c:pt>
                <c:pt idx="29">
                  <c:v>7.4272217711198601E-4</c:v>
                </c:pt>
                <c:pt idx="30">
                  <c:v>7.2731622642760452E-4</c:v>
                </c:pt>
                <c:pt idx="31">
                  <c:v>7.2420914393662994E-4</c:v>
                </c:pt>
                <c:pt idx="32">
                  <c:v>7.2628053226394401E-4</c:v>
                </c:pt>
                <c:pt idx="33">
                  <c:v>7.1566466708647414E-4</c:v>
                </c:pt>
                <c:pt idx="34">
                  <c:v>6.9262047194511289E-4</c:v>
                </c:pt>
                <c:pt idx="35">
                  <c:v>6.5585332913531413E-4</c:v>
                </c:pt>
                <c:pt idx="36">
                  <c:v>6.1067117124582321E-4</c:v>
                </c:pt>
                <c:pt idx="37">
                  <c:v>5.7027909886322309E-4</c:v>
                </c:pt>
                <c:pt idx="38">
                  <c:v>5.3092272064428347E-4</c:v>
                </c:pt>
                <c:pt idx="39">
                  <c:v>4.9091903357306038E-4</c:v>
                </c:pt>
                <c:pt idx="40">
                  <c:v>4.3693347529247945E-4</c:v>
                </c:pt>
                <c:pt idx="41">
                  <c:v>3.7543913432538933E-4</c:v>
                </c:pt>
                <c:pt idx="42">
                  <c:v>3.2313657906074544E-4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A1-4F32-9D78-60B28F10A7EA}"/>
            </c:ext>
          </c:extLst>
        </c:ser>
        <c:ser>
          <c:idx val="5"/>
          <c:order val="5"/>
          <c:tx>
            <c:v>30_model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'Swamp bay_live'!$AF$11:$AF$53</c:f>
              <c:numCache>
                <c:formatCode>General</c:formatCode>
                <c:ptCount val="43"/>
                <c:pt idx="0">
                  <c:v>167.90100000000001</c:v>
                </c:pt>
                <c:pt idx="1">
                  <c:v>175.90700000000001</c:v>
                </c:pt>
                <c:pt idx="2">
                  <c:v>183.87</c:v>
                </c:pt>
                <c:pt idx="3">
                  <c:v>191.791</c:v>
                </c:pt>
                <c:pt idx="4">
                  <c:v>199.697</c:v>
                </c:pt>
                <c:pt idx="5">
                  <c:v>207.61199999999999</c:v>
                </c:pt>
                <c:pt idx="6">
                  <c:v>215.501</c:v>
                </c:pt>
                <c:pt idx="7">
                  <c:v>223.387</c:v>
                </c:pt>
                <c:pt idx="8">
                  <c:v>231.24799999999999</c:v>
                </c:pt>
                <c:pt idx="9">
                  <c:v>239.102</c:v>
                </c:pt>
                <c:pt idx="10">
                  <c:v>246.96100000000001</c:v>
                </c:pt>
                <c:pt idx="11">
                  <c:v>254.81899999999999</c:v>
                </c:pt>
                <c:pt idx="12">
                  <c:v>262.67500000000001</c:v>
                </c:pt>
                <c:pt idx="13">
                  <c:v>270.52199999999999</c:v>
                </c:pt>
                <c:pt idx="14">
                  <c:v>278.36700000000002</c:v>
                </c:pt>
                <c:pt idx="15">
                  <c:v>286.20299999999997</c:v>
                </c:pt>
                <c:pt idx="16">
                  <c:v>294.036</c:v>
                </c:pt>
                <c:pt idx="17">
                  <c:v>301.86</c:v>
                </c:pt>
                <c:pt idx="18">
                  <c:v>309.66500000000002</c:v>
                </c:pt>
                <c:pt idx="19">
                  <c:v>317.46499999999997</c:v>
                </c:pt>
                <c:pt idx="20">
                  <c:v>325.26299999999998</c:v>
                </c:pt>
                <c:pt idx="21">
                  <c:v>333.03800000000001</c:v>
                </c:pt>
                <c:pt idx="22">
                  <c:v>340.82600000000002</c:v>
                </c:pt>
                <c:pt idx="23">
                  <c:v>348.589</c:v>
                </c:pt>
                <c:pt idx="24">
                  <c:v>356.37400000000002</c:v>
                </c:pt>
                <c:pt idx="25">
                  <c:v>364.13600000000002</c:v>
                </c:pt>
                <c:pt idx="26">
                  <c:v>371.92099999999999</c:v>
                </c:pt>
                <c:pt idx="27">
                  <c:v>379.70499999999998</c:v>
                </c:pt>
                <c:pt idx="28">
                  <c:v>387.49299999999999</c:v>
                </c:pt>
                <c:pt idx="29">
                  <c:v>395.24099999999999</c:v>
                </c:pt>
                <c:pt idx="30">
                  <c:v>403.03199999999998</c:v>
                </c:pt>
                <c:pt idx="31">
                  <c:v>410.79399999999998</c:v>
                </c:pt>
                <c:pt idx="32">
                  <c:v>418.55200000000002</c:v>
                </c:pt>
                <c:pt idx="33">
                  <c:v>426.29500000000002</c:v>
                </c:pt>
                <c:pt idx="34">
                  <c:v>434.04300000000001</c:v>
                </c:pt>
                <c:pt idx="35">
                  <c:v>441.79599999999999</c:v>
                </c:pt>
                <c:pt idx="36">
                  <c:v>449.53100000000001</c:v>
                </c:pt>
                <c:pt idx="37">
                  <c:v>457.25900000000001</c:v>
                </c:pt>
                <c:pt idx="38">
                  <c:v>464.99</c:v>
                </c:pt>
                <c:pt idx="39">
                  <c:v>472.72300000000001</c:v>
                </c:pt>
                <c:pt idx="40">
                  <c:v>480.45499999999998</c:v>
                </c:pt>
                <c:pt idx="41">
                  <c:v>488.17500000000001</c:v>
                </c:pt>
                <c:pt idx="42">
                  <c:v>495.89499999999998</c:v>
                </c:pt>
              </c:numCache>
            </c:numRef>
          </c:xVal>
          <c:yVal>
            <c:numRef>
              <c:f>'Swamp bay_live'!$AN$11:$AN$53</c:f>
              <c:numCache>
                <c:formatCode>General</c:formatCode>
                <c:ptCount val="43"/>
                <c:pt idx="0">
                  <c:v>5.8475356525042418E-5</c:v>
                </c:pt>
                <c:pt idx="1">
                  <c:v>7.4674108187271299E-5</c:v>
                </c:pt>
                <c:pt idx="2">
                  <c:v>9.4382804320032674E-5</c:v>
                </c:pt>
                <c:pt idx="3">
                  <c:v>1.1813021912710678E-4</c:v>
                </c:pt>
                <c:pt idx="4">
                  <c:v>1.4657981533353038E-4</c:v>
                </c:pt>
                <c:pt idx="5">
                  <c:v>1.8048059114168243E-4</c:v>
                </c:pt>
                <c:pt idx="6">
                  <c:v>2.2035210504187244E-4</c:v>
                </c:pt>
                <c:pt idx="7">
                  <c:v>2.6697782446254294E-4</c:v>
                </c:pt>
                <c:pt idx="8">
                  <c:v>3.208657375945882E-4</c:v>
                </c:pt>
                <c:pt idx="9">
                  <c:v>3.8272998626888893E-4</c:v>
                </c:pt>
                <c:pt idx="10">
                  <c:v>4.5321970117550843E-4</c:v>
                </c:pt>
                <c:pt idx="11">
                  <c:v>5.327092218615643E-4</c:v>
                </c:pt>
                <c:pt idx="12">
                  <c:v>6.2142063395058151E-4</c:v>
                </c:pt>
                <c:pt idx="13">
                  <c:v>7.1922993400421549E-4</c:v>
                </c:pt>
                <c:pt idx="14">
                  <c:v>8.258747600349783E-4</c:v>
                </c:pt>
                <c:pt idx="15">
                  <c:v>9.4048096242194134E-4</c:v>
                </c:pt>
                <c:pt idx="16">
                  <c:v>1.0619099353790344E-3</c:v>
                </c:pt>
                <c:pt idx="17">
                  <c:v>1.1882500944807933E-3</c:v>
                </c:pt>
                <c:pt idx="18">
                  <c:v>1.3168497813243708E-3</c:v>
                </c:pt>
                <c:pt idx="19">
                  <c:v>1.4449732897750523E-3</c:v>
                </c:pt>
                <c:pt idx="20">
                  <c:v>1.5690408200539443E-3</c:v>
                </c:pt>
                <c:pt idx="21">
                  <c:v>1.6842320630911188E-3</c:v>
                </c:pt>
                <c:pt idx="22">
                  <c:v>1.7868617287866853E-3</c:v>
                </c:pt>
                <c:pt idx="23">
                  <c:v>1.8708434978181277E-3</c:v>
                </c:pt>
                <c:pt idx="24">
                  <c:v>1.9326154855342616E-3</c:v>
                </c:pt>
                <c:pt idx="25">
                  <c:v>1.9661187959667042E-3</c:v>
                </c:pt>
                <c:pt idx="26">
                  <c:v>1.9688230403435802E-3</c:v>
                </c:pt>
                <c:pt idx="27">
                  <c:v>1.9371089014181074E-3</c:v>
                </c:pt>
                <c:pt idx="28">
                  <c:v>1.8698585472504004E-3</c:v>
                </c:pt>
                <c:pt idx="29">
                  <c:v>1.7666626855827386E-3</c:v>
                </c:pt>
                <c:pt idx="30">
                  <c:v>1.6326581643550525E-3</c:v>
                </c:pt>
                <c:pt idx="31">
                  <c:v>1.4710536395258669E-3</c:v>
                </c:pt>
                <c:pt idx="32">
                  <c:v>1.2897338516049135E-3</c:v>
                </c:pt>
                <c:pt idx="33">
                  <c:v>1.0972245760784063E-3</c:v>
                </c:pt>
                <c:pt idx="34">
                  <c:v>9.0332846043517123E-4</c:v>
                </c:pt>
                <c:pt idx="35">
                  <c:v>7.1724414113564572E-4</c:v>
                </c:pt>
                <c:pt idx="36">
                  <c:v>5.4695990729823109E-4</c:v>
                </c:pt>
                <c:pt idx="37">
                  <c:v>3.9893186108068076E-4</c:v>
                </c:pt>
                <c:pt idx="38">
                  <c:v>2.7692787943314648E-4</c:v>
                </c:pt>
                <c:pt idx="39">
                  <c:v>1.8188180748530519E-4</c:v>
                </c:pt>
                <c:pt idx="40">
                  <c:v>1.1223739253105824E-4</c:v>
                </c:pt>
                <c:pt idx="41">
                  <c:v>6.4532713775847548E-5</c:v>
                </c:pt>
                <c:pt idx="42">
                  <c:v>3.4236418987418195E-5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A1-4F32-9D78-60B28F10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95824"/>
        <c:axId val="570198000"/>
      </c:scatterChart>
      <c:valAx>
        <c:axId val="57019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8000"/>
        <c:crosses val="autoZero"/>
        <c:crossBetween val="midCat"/>
      </c:valAx>
      <c:valAx>
        <c:axId val="570198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Exp_10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'Swamp bay_live'!$B$11:$B$56</c:f>
              <c:numCache>
                <c:formatCode>General</c:formatCode>
                <c:ptCount val="46"/>
                <c:pt idx="0">
                  <c:v>150.31700000000001</c:v>
                </c:pt>
                <c:pt idx="1">
                  <c:v>158.17400000000001</c:v>
                </c:pt>
                <c:pt idx="2">
                  <c:v>166.054</c:v>
                </c:pt>
                <c:pt idx="3">
                  <c:v>173.934</c:v>
                </c:pt>
                <c:pt idx="4">
                  <c:v>181.816</c:v>
                </c:pt>
                <c:pt idx="5">
                  <c:v>189.68899999999999</c:v>
                </c:pt>
                <c:pt idx="6">
                  <c:v>197.53800000000001</c:v>
                </c:pt>
                <c:pt idx="7">
                  <c:v>205.416</c:v>
                </c:pt>
                <c:pt idx="8">
                  <c:v>213.26499999999999</c:v>
                </c:pt>
                <c:pt idx="9">
                  <c:v>221.11099999999999</c:v>
                </c:pt>
                <c:pt idx="10">
                  <c:v>228.96799999999999</c:v>
                </c:pt>
                <c:pt idx="11">
                  <c:v>236.80799999999999</c:v>
                </c:pt>
                <c:pt idx="12">
                  <c:v>244.631</c:v>
                </c:pt>
                <c:pt idx="13">
                  <c:v>252.46600000000001</c:v>
                </c:pt>
                <c:pt idx="14">
                  <c:v>260.27600000000001</c:v>
                </c:pt>
                <c:pt idx="15">
                  <c:v>268.08699999999999</c:v>
                </c:pt>
                <c:pt idx="16">
                  <c:v>275.899</c:v>
                </c:pt>
                <c:pt idx="17">
                  <c:v>283.71199999999999</c:v>
                </c:pt>
                <c:pt idx="18">
                  <c:v>291.50700000000001</c:v>
                </c:pt>
                <c:pt idx="19">
                  <c:v>299.30099999999999</c:v>
                </c:pt>
                <c:pt idx="20">
                  <c:v>307.07100000000003</c:v>
                </c:pt>
                <c:pt idx="21">
                  <c:v>314.86</c:v>
                </c:pt>
                <c:pt idx="22">
                  <c:v>322.62799999999999</c:v>
                </c:pt>
                <c:pt idx="23">
                  <c:v>330.39</c:v>
                </c:pt>
                <c:pt idx="24">
                  <c:v>338.14499999999998</c:v>
                </c:pt>
                <c:pt idx="25">
                  <c:v>345.91199999999998</c:v>
                </c:pt>
                <c:pt idx="26">
                  <c:v>353.65800000000002</c:v>
                </c:pt>
                <c:pt idx="27">
                  <c:v>361.41199999999998</c:v>
                </c:pt>
                <c:pt idx="28">
                  <c:v>369.16899999999998</c:v>
                </c:pt>
                <c:pt idx="29">
                  <c:v>376.89499999999998</c:v>
                </c:pt>
                <c:pt idx="30">
                  <c:v>384.62799999999999</c:v>
                </c:pt>
                <c:pt idx="31">
                  <c:v>392.34699999999998</c:v>
                </c:pt>
                <c:pt idx="32">
                  <c:v>400.05399999999997</c:v>
                </c:pt>
                <c:pt idx="33">
                  <c:v>407.762</c:v>
                </c:pt>
                <c:pt idx="34">
                  <c:v>415.47</c:v>
                </c:pt>
                <c:pt idx="35">
                  <c:v>423.17899999999997</c:v>
                </c:pt>
                <c:pt idx="36">
                  <c:v>430.87799999999999</c:v>
                </c:pt>
                <c:pt idx="37">
                  <c:v>438.56900000000002</c:v>
                </c:pt>
                <c:pt idx="38">
                  <c:v>446.25900000000001</c:v>
                </c:pt>
                <c:pt idx="39">
                  <c:v>453.94799999999998</c:v>
                </c:pt>
                <c:pt idx="40">
                  <c:v>461.63299999999998</c:v>
                </c:pt>
                <c:pt idx="41">
                  <c:v>469.30799999999999</c:v>
                </c:pt>
                <c:pt idx="42">
                  <c:v>476.98700000000002</c:v>
                </c:pt>
                <c:pt idx="43">
                  <c:v>484.65600000000001</c:v>
                </c:pt>
                <c:pt idx="44">
                  <c:v>492.32900000000001</c:v>
                </c:pt>
                <c:pt idx="45">
                  <c:v>499.98899999999998</c:v>
                </c:pt>
              </c:numCache>
            </c:numRef>
          </c:xVal>
          <c:yVal>
            <c:numRef>
              <c:f>'Swamp bay_live'!$F$11:$F$56</c:f>
              <c:numCache>
                <c:formatCode>General</c:formatCode>
                <c:ptCount val="46"/>
                <c:pt idx="0">
                  <c:v>0</c:v>
                </c:pt>
                <c:pt idx="1">
                  <c:v>2.0831513597342477E-3</c:v>
                </c:pt>
                <c:pt idx="2">
                  <c:v>4.5816145411875508E-3</c:v>
                </c:pt>
                <c:pt idx="3">
                  <c:v>7.5217585489136818E-3</c:v>
                </c:pt>
                <c:pt idx="4">
                  <c:v>1.0748665481160158E-2</c:v>
                </c:pt>
                <c:pt idx="5">
                  <c:v>1.4751809984953179E-2</c:v>
                </c:pt>
                <c:pt idx="6">
                  <c:v>1.9735551845583066E-2</c:v>
                </c:pt>
                <c:pt idx="7">
                  <c:v>2.5437849080298558E-2</c:v>
                </c:pt>
                <c:pt idx="8">
                  <c:v>3.1914735823775908E-2</c:v>
                </c:pt>
                <c:pt idx="9">
                  <c:v>3.9736441799486766E-2</c:v>
                </c:pt>
                <c:pt idx="10">
                  <c:v>4.9441883537995279E-2</c:v>
                </c:pt>
                <c:pt idx="11">
                  <c:v>6.088767957704122E-2</c:v>
                </c:pt>
                <c:pt idx="12">
                  <c:v>7.3187172138509893E-2</c:v>
                </c:pt>
                <c:pt idx="13">
                  <c:v>8.6340361222401074E-2</c:v>
                </c:pt>
                <c:pt idx="14">
                  <c:v>0.10126027361138346</c:v>
                </c:pt>
                <c:pt idx="15">
                  <c:v>0.11861602279600447</c:v>
                </c:pt>
                <c:pt idx="16">
                  <c:v>0.13836311108107979</c:v>
                </c:pt>
                <c:pt idx="17">
                  <c:v>0.16013402046564373</c:v>
                </c:pt>
                <c:pt idx="18">
                  <c:v>0.18363374771125274</c:v>
                </c:pt>
                <c:pt idx="19">
                  <c:v>0.2088359238133537</c:v>
                </c:pt>
                <c:pt idx="20">
                  <c:v>0.23606027295215848</c:v>
                </c:pt>
                <c:pt idx="21">
                  <c:v>0.26552433941523435</c:v>
                </c:pt>
                <c:pt idx="22">
                  <c:v>0.29754949544557852</c:v>
                </c:pt>
                <c:pt idx="23">
                  <c:v>0.33264828856920126</c:v>
                </c:pt>
                <c:pt idx="24">
                  <c:v>0.3715310338462654</c:v>
                </c:pt>
                <c:pt idx="25">
                  <c:v>0.41426530185093935</c:v>
                </c:pt>
                <c:pt idx="26">
                  <c:v>0.4572583157127954</c:v>
                </c:pt>
                <c:pt idx="27">
                  <c:v>0.49222196768808102</c:v>
                </c:pt>
                <c:pt idx="28">
                  <c:v>0.51549920645776925</c:v>
                </c:pt>
                <c:pt idx="29">
                  <c:v>0.53161231630280192</c:v>
                </c:pt>
                <c:pt idx="30">
                  <c:v>0.54508028537855169</c:v>
                </c:pt>
                <c:pt idx="31">
                  <c:v>0.55783793939413906</c:v>
                </c:pt>
                <c:pt idx="32">
                  <c:v>0.57033025530140602</c:v>
                </c:pt>
                <c:pt idx="33">
                  <c:v>0.582735223881089</c:v>
                </c:pt>
                <c:pt idx="34">
                  <c:v>0.59488144660358988</c:v>
                </c:pt>
                <c:pt idx="35">
                  <c:v>0.60653489855349529</c:v>
                </c:pt>
                <c:pt idx="36">
                  <c:v>0.61751264476171486</c:v>
                </c:pt>
                <c:pt idx="37">
                  <c:v>0.627742170465726</c:v>
                </c:pt>
                <c:pt idx="38">
                  <c:v>0.63728610205134384</c:v>
                </c:pt>
                <c:pt idx="39">
                  <c:v>0.64626804422741291</c:v>
                </c:pt>
                <c:pt idx="40">
                  <c:v>0.65456604034787302</c:v>
                </c:pt>
                <c:pt idx="41">
                  <c:v>0.66187355073478882</c:v>
                </c:pt>
                <c:pt idx="42">
                  <c:v>0.66810652418614547</c:v>
                </c:pt>
                <c:pt idx="43">
                  <c:v>0.67352700268469423</c:v>
                </c:pt>
                <c:pt idx="44">
                  <c:v>0.67833440182737204</c:v>
                </c:pt>
                <c:pt idx="45">
                  <c:v>0.68237050758685702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9-45E7-92EA-4DEB4DE0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99088"/>
        <c:axId val="572131024"/>
      </c:scatterChart>
      <c:scatterChart>
        <c:scatterStyle val="lineMarker"/>
        <c:varyColors val="0"/>
        <c:ser>
          <c:idx val="2"/>
          <c:order val="1"/>
          <c:tx>
            <c:v>Model_10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'Swamp bay_live'!$B$11:$B$56</c:f>
              <c:numCache>
                <c:formatCode>General</c:formatCode>
                <c:ptCount val="46"/>
                <c:pt idx="0">
                  <c:v>150.31700000000001</c:v>
                </c:pt>
                <c:pt idx="1">
                  <c:v>158.17400000000001</c:v>
                </c:pt>
                <c:pt idx="2">
                  <c:v>166.054</c:v>
                </c:pt>
                <c:pt idx="3">
                  <c:v>173.934</c:v>
                </c:pt>
                <c:pt idx="4">
                  <c:v>181.816</c:v>
                </c:pt>
                <c:pt idx="5">
                  <c:v>189.68899999999999</c:v>
                </c:pt>
                <c:pt idx="6">
                  <c:v>197.53800000000001</c:v>
                </c:pt>
                <c:pt idx="7">
                  <c:v>205.416</c:v>
                </c:pt>
                <c:pt idx="8">
                  <c:v>213.26499999999999</c:v>
                </c:pt>
                <c:pt idx="9">
                  <c:v>221.11099999999999</c:v>
                </c:pt>
                <c:pt idx="10">
                  <c:v>228.96799999999999</c:v>
                </c:pt>
                <c:pt idx="11">
                  <c:v>236.80799999999999</c:v>
                </c:pt>
                <c:pt idx="12">
                  <c:v>244.631</c:v>
                </c:pt>
                <c:pt idx="13">
                  <c:v>252.46600000000001</c:v>
                </c:pt>
                <c:pt idx="14">
                  <c:v>260.27600000000001</c:v>
                </c:pt>
                <c:pt idx="15">
                  <c:v>268.08699999999999</c:v>
                </c:pt>
                <c:pt idx="16">
                  <c:v>275.899</c:v>
                </c:pt>
                <c:pt idx="17">
                  <c:v>283.71199999999999</c:v>
                </c:pt>
                <c:pt idx="18">
                  <c:v>291.50700000000001</c:v>
                </c:pt>
                <c:pt idx="19">
                  <c:v>299.30099999999999</c:v>
                </c:pt>
                <c:pt idx="20">
                  <c:v>307.07100000000003</c:v>
                </c:pt>
                <c:pt idx="21">
                  <c:v>314.86</c:v>
                </c:pt>
                <c:pt idx="22">
                  <c:v>322.62799999999999</c:v>
                </c:pt>
                <c:pt idx="23">
                  <c:v>330.39</c:v>
                </c:pt>
                <c:pt idx="24">
                  <c:v>338.14499999999998</c:v>
                </c:pt>
                <c:pt idx="25">
                  <c:v>345.91199999999998</c:v>
                </c:pt>
                <c:pt idx="26">
                  <c:v>353.65800000000002</c:v>
                </c:pt>
                <c:pt idx="27">
                  <c:v>361.41199999999998</c:v>
                </c:pt>
                <c:pt idx="28">
                  <c:v>369.16899999999998</c:v>
                </c:pt>
                <c:pt idx="29">
                  <c:v>376.89499999999998</c:v>
                </c:pt>
                <c:pt idx="30">
                  <c:v>384.62799999999999</c:v>
                </c:pt>
                <c:pt idx="31">
                  <c:v>392.34699999999998</c:v>
                </c:pt>
                <c:pt idx="32">
                  <c:v>400.05399999999997</c:v>
                </c:pt>
                <c:pt idx="33">
                  <c:v>407.762</c:v>
                </c:pt>
                <c:pt idx="34">
                  <c:v>415.47</c:v>
                </c:pt>
                <c:pt idx="35">
                  <c:v>423.17899999999997</c:v>
                </c:pt>
                <c:pt idx="36">
                  <c:v>430.87799999999999</c:v>
                </c:pt>
                <c:pt idx="37">
                  <c:v>438.56900000000002</c:v>
                </c:pt>
                <c:pt idx="38">
                  <c:v>446.25900000000001</c:v>
                </c:pt>
                <c:pt idx="39">
                  <c:v>453.94799999999998</c:v>
                </c:pt>
                <c:pt idx="40">
                  <c:v>461.63299999999998</c:v>
                </c:pt>
                <c:pt idx="41">
                  <c:v>469.30799999999999</c:v>
                </c:pt>
                <c:pt idx="42">
                  <c:v>476.98700000000002</c:v>
                </c:pt>
                <c:pt idx="43">
                  <c:v>484.65600000000001</c:v>
                </c:pt>
                <c:pt idx="44">
                  <c:v>492.32900000000001</c:v>
                </c:pt>
                <c:pt idx="45">
                  <c:v>499.98899999999998</c:v>
                </c:pt>
              </c:numCache>
            </c:numRef>
          </c:xVal>
          <c:yVal>
            <c:numRef>
              <c:f>'Swamp bay_live'!$I$11:$I$56</c:f>
              <c:numCache>
                <c:formatCode>General</c:formatCode>
                <c:ptCount val="46"/>
                <c:pt idx="0">
                  <c:v>0</c:v>
                </c:pt>
                <c:pt idx="1">
                  <c:v>1.5494395403812633E-3</c:v>
                </c:pt>
                <c:pt idx="2">
                  <c:v>3.5575615466131531E-3</c:v>
                </c:pt>
                <c:pt idx="3">
                  <c:v>6.135782877205169E-3</c:v>
                </c:pt>
                <c:pt idx="4">
                  <c:v>9.4134038885432328E-3</c:v>
                </c:pt>
                <c:pt idx="5">
                  <c:v>1.3540396999567883E-2</c:v>
                </c:pt>
                <c:pt idx="6">
                  <c:v>1.8686480804438854E-2</c:v>
                </c:pt>
                <c:pt idx="7">
                  <c:v>2.5039168524102977E-2</c:v>
                </c:pt>
                <c:pt idx="8">
                  <c:v>3.2814506453536792E-2</c:v>
                </c:pt>
                <c:pt idx="9">
                  <c:v>4.2234276204889773E-2</c:v>
                </c:pt>
                <c:pt idx="10">
                  <c:v>5.3536421224525892E-2</c:v>
                </c:pt>
                <c:pt idx="11">
                  <c:v>6.6967529308510756E-2</c:v>
                </c:pt>
                <c:pt idx="12">
                  <c:v>8.2759253241796907E-2</c:v>
                </c:pt>
                <c:pt idx="13">
                  <c:v>0.10112120627970078</c:v>
                </c:pt>
                <c:pt idx="14">
                  <c:v>0.12223708234779886</c:v>
                </c:pt>
                <c:pt idx="15">
                  <c:v>0.14621517836856462</c:v>
                </c:pt>
                <c:pt idx="16">
                  <c:v>0.17309399504585046</c:v>
                </c:pt>
                <c:pt idx="17">
                  <c:v>0.20280612650576002</c:v>
                </c:pt>
                <c:pt idx="18">
                  <c:v>0.2351540142832082</c:v>
                </c:pt>
                <c:pt idx="19">
                  <c:v>0.26977681610278126</c:v>
                </c:pt>
                <c:pt idx="20">
                  <c:v>0.30616198442471299</c:v>
                </c:pt>
                <c:pt idx="21">
                  <c:v>0.34361828952710927</c:v>
                </c:pt>
                <c:pt idx="22">
                  <c:v>0.38133918529981853</c:v>
                </c:pt>
                <c:pt idx="23">
                  <c:v>0.41837956365063356</c:v>
                </c:pt>
                <c:pt idx="24">
                  <c:v>0.45375490516431816</c:v>
                </c:pt>
                <c:pt idx="25">
                  <c:v>0.48650592593706737</c:v>
                </c:pt>
                <c:pt idx="26">
                  <c:v>0.51579699844133131</c:v>
                </c:pt>
                <c:pt idx="27">
                  <c:v>0.54097681038062639</c:v>
                </c:pt>
                <c:pt idx="28">
                  <c:v>0.56168638381109393</c:v>
                </c:pt>
                <c:pt idx="29">
                  <c:v>0.57788155588237877</c:v>
                </c:pt>
                <c:pt idx="30">
                  <c:v>0.58983002754079961</c:v>
                </c:pt>
                <c:pt idx="31">
                  <c:v>0.59808092238633725</c:v>
                </c:pt>
                <c:pt idx="32">
                  <c:v>0.60335506080339818</c:v>
                </c:pt>
                <c:pt idx="33">
                  <c:v>0.60643497908714106</c:v>
                </c:pt>
                <c:pt idx="34">
                  <c:v>0.60805074130679271</c:v>
                </c:pt>
                <c:pt idx="35">
                  <c:v>0.60879512310416528</c:v>
                </c:pt>
                <c:pt idx="36">
                  <c:v>0.60908692048432034</c:v>
                </c:pt>
                <c:pt idx="37">
                  <c:v>0.6091797692368065</c:v>
                </c:pt>
                <c:pt idx="38">
                  <c:v>0.60920198021245286</c:v>
                </c:pt>
                <c:pt idx="39">
                  <c:v>0.60920541853578603</c:v>
                </c:pt>
                <c:pt idx="40">
                  <c:v>0.60920564064132743</c:v>
                </c:pt>
                <c:pt idx="41">
                  <c:v>0.60920563360882951</c:v>
                </c:pt>
                <c:pt idx="42">
                  <c:v>0.60920563455249366</c:v>
                </c:pt>
                <c:pt idx="43">
                  <c:v>0.60920563432301722</c:v>
                </c:pt>
                <c:pt idx="44">
                  <c:v>0.60920563440540743</c:v>
                </c:pt>
                <c:pt idx="45">
                  <c:v>0.60920563436570307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9-45E7-92EA-4DEB4DE09E88}"/>
            </c:ext>
          </c:extLst>
        </c:ser>
        <c:ser>
          <c:idx val="1"/>
          <c:order val="2"/>
          <c:tx>
            <c:v>Exp_20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'Swamp bay_live'!$Q$11:$Q$55</c:f>
              <c:numCache>
                <c:formatCode>General</c:formatCode>
                <c:ptCount val="45"/>
                <c:pt idx="0">
                  <c:v>160.476</c:v>
                </c:pt>
                <c:pt idx="1">
                  <c:v>168.46100000000001</c:v>
                </c:pt>
                <c:pt idx="2">
                  <c:v>176.43100000000001</c:v>
                </c:pt>
                <c:pt idx="3">
                  <c:v>184.40600000000001</c:v>
                </c:pt>
                <c:pt idx="4">
                  <c:v>192.369</c:v>
                </c:pt>
                <c:pt idx="5">
                  <c:v>200.31100000000001</c:v>
                </c:pt>
                <c:pt idx="6">
                  <c:v>208.273</c:v>
                </c:pt>
                <c:pt idx="7">
                  <c:v>216.21799999999999</c:v>
                </c:pt>
                <c:pt idx="8">
                  <c:v>224.17699999999999</c:v>
                </c:pt>
                <c:pt idx="9">
                  <c:v>232.12799999999999</c:v>
                </c:pt>
                <c:pt idx="10">
                  <c:v>240.06700000000001</c:v>
                </c:pt>
                <c:pt idx="11">
                  <c:v>248.001</c:v>
                </c:pt>
                <c:pt idx="12">
                  <c:v>255.93</c:v>
                </c:pt>
                <c:pt idx="13">
                  <c:v>263.83499999999998</c:v>
                </c:pt>
                <c:pt idx="14">
                  <c:v>271.74700000000001</c:v>
                </c:pt>
                <c:pt idx="15">
                  <c:v>279.66199999999998</c:v>
                </c:pt>
                <c:pt idx="16">
                  <c:v>287.57299999999998</c:v>
                </c:pt>
                <c:pt idx="17">
                  <c:v>295.47300000000001</c:v>
                </c:pt>
                <c:pt idx="18">
                  <c:v>303.392</c:v>
                </c:pt>
                <c:pt idx="19">
                  <c:v>311.28199999999998</c:v>
                </c:pt>
                <c:pt idx="20">
                  <c:v>319.15600000000001</c:v>
                </c:pt>
                <c:pt idx="21">
                  <c:v>327.02600000000001</c:v>
                </c:pt>
                <c:pt idx="22">
                  <c:v>334.87</c:v>
                </c:pt>
                <c:pt idx="23">
                  <c:v>342.71699999999998</c:v>
                </c:pt>
                <c:pt idx="24">
                  <c:v>350.56099999999998</c:v>
                </c:pt>
                <c:pt idx="25">
                  <c:v>358.37900000000002</c:v>
                </c:pt>
                <c:pt idx="26">
                  <c:v>366.21300000000002</c:v>
                </c:pt>
                <c:pt idx="27">
                  <c:v>374.03500000000003</c:v>
                </c:pt>
                <c:pt idx="28">
                  <c:v>381.88900000000001</c:v>
                </c:pt>
                <c:pt idx="29">
                  <c:v>389.72399999999999</c:v>
                </c:pt>
                <c:pt idx="30">
                  <c:v>397.55</c:v>
                </c:pt>
                <c:pt idx="31">
                  <c:v>405.38</c:v>
                </c:pt>
                <c:pt idx="32">
                  <c:v>413.18799999999999</c:v>
                </c:pt>
                <c:pt idx="33">
                  <c:v>421.00799999999998</c:v>
                </c:pt>
                <c:pt idx="34">
                  <c:v>428.8</c:v>
                </c:pt>
                <c:pt idx="35">
                  <c:v>436.60399999999998</c:v>
                </c:pt>
                <c:pt idx="36">
                  <c:v>444.41199999999998</c:v>
                </c:pt>
                <c:pt idx="37">
                  <c:v>452.197</c:v>
                </c:pt>
                <c:pt idx="38">
                  <c:v>459.99299999999999</c:v>
                </c:pt>
                <c:pt idx="39">
                  <c:v>467.76299999999998</c:v>
                </c:pt>
                <c:pt idx="40">
                  <c:v>475.54599999999999</c:v>
                </c:pt>
                <c:pt idx="41">
                  <c:v>483.32799999999997</c:v>
                </c:pt>
                <c:pt idx="42">
                  <c:v>491.09199999999998</c:v>
                </c:pt>
                <c:pt idx="43">
                  <c:v>498.86500000000001</c:v>
                </c:pt>
                <c:pt idx="44">
                  <c:v>506.64299999999997</c:v>
                </c:pt>
              </c:numCache>
            </c:numRef>
          </c:xVal>
          <c:yVal>
            <c:numRef>
              <c:f>'Swamp bay_live'!$U$11:$U$55</c:f>
              <c:numCache>
                <c:formatCode>General</c:formatCode>
                <c:ptCount val="45"/>
                <c:pt idx="0">
                  <c:v>0</c:v>
                </c:pt>
                <c:pt idx="1">
                  <c:v>2.1080157445484415E-3</c:v>
                </c:pt>
                <c:pt idx="2">
                  <c:v>4.8913011565705489E-3</c:v>
                </c:pt>
                <c:pt idx="3">
                  <c:v>8.1952292687319517E-3</c:v>
                </c:pt>
                <c:pt idx="4">
                  <c:v>1.1751649517426799E-2</c:v>
                </c:pt>
                <c:pt idx="5">
                  <c:v>1.5897218084700349E-2</c:v>
                </c:pt>
                <c:pt idx="6">
                  <c:v>2.0796348454806823E-2</c:v>
                </c:pt>
                <c:pt idx="7">
                  <c:v>2.6634984449224519E-2</c:v>
                </c:pt>
                <c:pt idx="8">
                  <c:v>3.3587326069127954E-2</c:v>
                </c:pt>
                <c:pt idx="9">
                  <c:v>4.2322771071839016E-2</c:v>
                </c:pt>
                <c:pt idx="10">
                  <c:v>5.3401108225175964E-2</c:v>
                </c:pt>
                <c:pt idx="11">
                  <c:v>6.6098135277066095E-2</c:v>
                </c:pt>
                <c:pt idx="12">
                  <c:v>7.9388225254302558E-2</c:v>
                </c:pt>
                <c:pt idx="13">
                  <c:v>9.3498425349427539E-2</c:v>
                </c:pt>
                <c:pt idx="14">
                  <c:v>0.10927429062432115</c:v>
                </c:pt>
                <c:pt idx="15">
                  <c:v>0.12703290422718816</c:v>
                </c:pt>
                <c:pt idx="16">
                  <c:v>0.14664116952791806</c:v>
                </c:pt>
                <c:pt idx="17">
                  <c:v>0.16778396068168955</c:v>
                </c:pt>
                <c:pt idx="18">
                  <c:v>0.190345796788848</c:v>
                </c:pt>
                <c:pt idx="19">
                  <c:v>0.21451066436748767</c:v>
                </c:pt>
                <c:pt idx="20">
                  <c:v>0.24028639263114426</c:v>
                </c:pt>
                <c:pt idx="21">
                  <c:v>0.26740091640944441</c:v>
                </c:pt>
                <c:pt idx="22">
                  <c:v>0.2952885750244173</c:v>
                </c:pt>
                <c:pt idx="23">
                  <c:v>0.324505242637114</c:v>
                </c:pt>
                <c:pt idx="24">
                  <c:v>0.35721373948683421</c:v>
                </c:pt>
                <c:pt idx="25">
                  <c:v>0.39592137120845872</c:v>
                </c:pt>
                <c:pt idx="26">
                  <c:v>0.43694253552994966</c:v>
                </c:pt>
                <c:pt idx="27">
                  <c:v>0.46875067282303828</c:v>
                </c:pt>
                <c:pt idx="28">
                  <c:v>0.48922015161272014</c:v>
                </c:pt>
                <c:pt idx="29">
                  <c:v>0.50406042587007027</c:v>
                </c:pt>
                <c:pt idx="30">
                  <c:v>0.51714499899198874</c:v>
                </c:pt>
                <c:pt idx="31">
                  <c:v>0.52993206199954201</c:v>
                </c:pt>
                <c:pt idx="32">
                  <c:v>0.54270346658002344</c:v>
                </c:pt>
                <c:pt idx="33">
                  <c:v>0.55554337677894416</c:v>
                </c:pt>
                <c:pt idx="34">
                  <c:v>0.56813079484133122</c:v>
                </c:pt>
                <c:pt idx="35">
                  <c:v>0.58023475896787469</c:v>
                </c:pt>
                <c:pt idx="36">
                  <c:v>0.59167128264048052</c:v>
                </c:pt>
                <c:pt idx="37">
                  <c:v>0.6023777321508611</c:v>
                </c:pt>
                <c:pt idx="38">
                  <c:v>0.61234627828548049</c:v>
                </c:pt>
                <c:pt idx="39">
                  <c:v>0.62174720643874526</c:v>
                </c:pt>
                <c:pt idx="40">
                  <c:v>0.63033585368765743</c:v>
                </c:pt>
                <c:pt idx="41">
                  <c:v>0.63785385598553157</c:v>
                </c:pt>
                <c:pt idx="42">
                  <c:v>0.64418573243271282</c:v>
                </c:pt>
                <c:pt idx="43">
                  <c:v>0.64967596842478181</c:v>
                </c:pt>
                <c:pt idx="44">
                  <c:v>0.65443025834447366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9-45E7-92EA-4DEB4DE09E88}"/>
            </c:ext>
          </c:extLst>
        </c:ser>
        <c:ser>
          <c:idx val="3"/>
          <c:order val="3"/>
          <c:tx>
            <c:v>Model_20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'Swamp bay_live'!$Q$11:$Q$54</c:f>
              <c:numCache>
                <c:formatCode>General</c:formatCode>
                <c:ptCount val="44"/>
                <c:pt idx="0">
                  <c:v>160.476</c:v>
                </c:pt>
                <c:pt idx="1">
                  <c:v>168.46100000000001</c:v>
                </c:pt>
                <c:pt idx="2">
                  <c:v>176.43100000000001</c:v>
                </c:pt>
                <c:pt idx="3">
                  <c:v>184.40600000000001</c:v>
                </c:pt>
                <c:pt idx="4">
                  <c:v>192.369</c:v>
                </c:pt>
                <c:pt idx="5">
                  <c:v>200.31100000000001</c:v>
                </c:pt>
                <c:pt idx="6">
                  <c:v>208.273</c:v>
                </c:pt>
                <c:pt idx="7">
                  <c:v>216.21799999999999</c:v>
                </c:pt>
                <c:pt idx="8">
                  <c:v>224.17699999999999</c:v>
                </c:pt>
                <c:pt idx="9">
                  <c:v>232.12799999999999</c:v>
                </c:pt>
                <c:pt idx="10">
                  <c:v>240.06700000000001</c:v>
                </c:pt>
                <c:pt idx="11">
                  <c:v>248.001</c:v>
                </c:pt>
                <c:pt idx="12">
                  <c:v>255.93</c:v>
                </c:pt>
                <c:pt idx="13">
                  <c:v>263.83499999999998</c:v>
                </c:pt>
                <c:pt idx="14">
                  <c:v>271.74700000000001</c:v>
                </c:pt>
                <c:pt idx="15">
                  <c:v>279.66199999999998</c:v>
                </c:pt>
                <c:pt idx="16">
                  <c:v>287.57299999999998</c:v>
                </c:pt>
                <c:pt idx="17">
                  <c:v>295.47300000000001</c:v>
                </c:pt>
                <c:pt idx="18">
                  <c:v>303.392</c:v>
                </c:pt>
                <c:pt idx="19">
                  <c:v>311.28199999999998</c:v>
                </c:pt>
                <c:pt idx="20">
                  <c:v>319.15600000000001</c:v>
                </c:pt>
                <c:pt idx="21">
                  <c:v>327.02600000000001</c:v>
                </c:pt>
                <c:pt idx="22">
                  <c:v>334.87</c:v>
                </c:pt>
                <c:pt idx="23">
                  <c:v>342.71699999999998</c:v>
                </c:pt>
                <c:pt idx="24">
                  <c:v>350.56099999999998</c:v>
                </c:pt>
                <c:pt idx="25">
                  <c:v>358.37900000000002</c:v>
                </c:pt>
                <c:pt idx="26">
                  <c:v>366.21300000000002</c:v>
                </c:pt>
                <c:pt idx="27">
                  <c:v>374.03500000000003</c:v>
                </c:pt>
                <c:pt idx="28">
                  <c:v>381.88900000000001</c:v>
                </c:pt>
                <c:pt idx="29">
                  <c:v>389.72399999999999</c:v>
                </c:pt>
                <c:pt idx="30">
                  <c:v>397.55</c:v>
                </c:pt>
                <c:pt idx="31">
                  <c:v>405.38</c:v>
                </c:pt>
                <c:pt idx="32">
                  <c:v>413.18799999999999</c:v>
                </c:pt>
                <c:pt idx="33">
                  <c:v>421.00799999999998</c:v>
                </c:pt>
                <c:pt idx="34">
                  <c:v>428.8</c:v>
                </c:pt>
                <c:pt idx="35">
                  <c:v>436.60399999999998</c:v>
                </c:pt>
                <c:pt idx="36">
                  <c:v>444.41199999999998</c:v>
                </c:pt>
                <c:pt idx="37">
                  <c:v>452.197</c:v>
                </c:pt>
                <c:pt idx="38">
                  <c:v>459.99299999999999</c:v>
                </c:pt>
                <c:pt idx="39">
                  <c:v>467.76299999999998</c:v>
                </c:pt>
                <c:pt idx="40">
                  <c:v>475.54599999999999</c:v>
                </c:pt>
                <c:pt idx="41">
                  <c:v>483.32799999999997</c:v>
                </c:pt>
                <c:pt idx="42">
                  <c:v>491.09199999999998</c:v>
                </c:pt>
                <c:pt idx="43">
                  <c:v>498.86500000000001</c:v>
                </c:pt>
              </c:numCache>
            </c:numRef>
          </c:xVal>
          <c:yVal>
            <c:numRef>
              <c:f>'Swamp bay_live'!$X$11:$X$54</c:f>
              <c:numCache>
                <c:formatCode>General</c:formatCode>
                <c:ptCount val="44"/>
                <c:pt idx="0">
                  <c:v>0</c:v>
                </c:pt>
                <c:pt idx="1">
                  <c:v>1.1080204734766727E-3</c:v>
                </c:pt>
                <c:pt idx="2">
                  <c:v>2.5336098902388896E-3</c:v>
                </c:pt>
                <c:pt idx="3">
                  <c:v>4.3495458152572062E-3</c:v>
                </c:pt>
                <c:pt idx="4">
                  <c:v>6.6419435815616469E-3</c:v>
                </c:pt>
                <c:pt idx="5">
                  <c:v>9.5092513078580687E-3</c:v>
                </c:pt>
                <c:pt idx="6">
                  <c:v>1.3062815775656964E-2</c:v>
                </c:pt>
                <c:pt idx="7">
                  <c:v>1.7432292974519356E-2</c:v>
                </c:pt>
                <c:pt idx="8">
                  <c:v>2.2758137065386833E-2</c:v>
                </c:pt>
                <c:pt idx="9">
                  <c:v>2.919860032307519E-2</c:v>
                </c:pt>
                <c:pt idx="10">
                  <c:v>3.692131028869191E-2</c:v>
                </c:pt>
                <c:pt idx="11">
                  <c:v>4.6102196050262993E-2</c:v>
                </c:pt>
                <c:pt idx="12">
                  <c:v>5.692357579184025E-2</c:v>
                </c:pt>
                <c:pt idx="13">
                  <c:v>6.9567384600265986E-2</c:v>
                </c:pt>
                <c:pt idx="14">
                  <c:v>8.4201862967126104E-2</c:v>
                </c:pt>
                <c:pt idx="15">
                  <c:v>0.10098690896977842</c:v>
                </c:pt>
                <c:pt idx="16">
                  <c:v>0.1200536322571269</c:v>
                </c:pt>
                <c:pt idx="17">
                  <c:v>0.14148943751164439</c:v>
                </c:pt>
                <c:pt idx="18">
                  <c:v>0.16532259951877765</c:v>
                </c:pt>
                <c:pt idx="19">
                  <c:v>0.19152415329940267</c:v>
                </c:pt>
                <c:pt idx="20">
                  <c:v>0.21995619366676186</c:v>
                </c:pt>
                <c:pt idx="21">
                  <c:v>0.25038783369420792</c:v>
                </c:pt>
                <c:pt idx="22">
                  <c:v>0.28248736415030656</c:v>
                </c:pt>
                <c:pt idx="23">
                  <c:v>0.31580118827976533</c:v>
                </c:pt>
                <c:pt idx="24">
                  <c:v>0.34978855278964749</c:v>
                </c:pt>
                <c:pt idx="25">
                  <c:v>0.38381642036178631</c:v>
                </c:pt>
                <c:pt idx="26">
                  <c:v>0.41717759332499904</c:v>
                </c:pt>
                <c:pt idx="27">
                  <c:v>0.44916397117585116</c:v>
                </c:pt>
                <c:pt idx="28">
                  <c:v>0.4790734070942369</c:v>
                </c:pt>
                <c:pt idx="29">
                  <c:v>0.50629655693781694</c:v>
                </c:pt>
                <c:pt idx="30">
                  <c:v>0.53032417010248467</c:v>
                </c:pt>
                <c:pt idx="31">
                  <c:v>0.55082483481983868</c:v>
                </c:pt>
                <c:pt idx="32">
                  <c:v>0.56767284211828306</c:v>
                </c:pt>
                <c:pt idx="33">
                  <c:v>0.58094660009285626</c:v>
                </c:pt>
                <c:pt idx="34">
                  <c:v>0.59092711692559741</c:v>
                </c:pt>
                <c:pt idx="35">
                  <c:v>0.59804273482986314</c:v>
                </c:pt>
                <c:pt idx="36">
                  <c:v>0.60282308066761092</c:v>
                </c:pt>
                <c:pt idx="37">
                  <c:v>0.60582367454986485</c:v>
                </c:pt>
                <c:pt idx="38">
                  <c:v>0.60756517466742854</c:v>
                </c:pt>
                <c:pt idx="39">
                  <c:v>0.60848876052186807</c:v>
                </c:pt>
                <c:pt idx="40">
                  <c:v>0.6089290824370206</c:v>
                </c:pt>
                <c:pt idx="41">
                  <c:v>0.60911409299611352</c:v>
                </c:pt>
                <c:pt idx="42">
                  <c:v>0.60918067573495338</c:v>
                </c:pt>
                <c:pt idx="43">
                  <c:v>0.60920037583160247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B9-45E7-92EA-4DEB4DE09E88}"/>
            </c:ext>
          </c:extLst>
        </c:ser>
        <c:ser>
          <c:idx val="4"/>
          <c:order val="4"/>
          <c:tx>
            <c:v>Exp_30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'Swamp bay_live'!$AF$11:$AF$54</c:f>
              <c:numCache>
                <c:formatCode>General</c:formatCode>
                <c:ptCount val="44"/>
                <c:pt idx="0">
                  <c:v>167.90100000000001</c:v>
                </c:pt>
                <c:pt idx="1">
                  <c:v>175.90700000000001</c:v>
                </c:pt>
                <c:pt idx="2">
                  <c:v>183.87</c:v>
                </c:pt>
                <c:pt idx="3">
                  <c:v>191.791</c:v>
                </c:pt>
                <c:pt idx="4">
                  <c:v>199.697</c:v>
                </c:pt>
                <c:pt idx="5">
                  <c:v>207.61199999999999</c:v>
                </c:pt>
                <c:pt idx="6">
                  <c:v>215.501</c:v>
                </c:pt>
                <c:pt idx="7">
                  <c:v>223.387</c:v>
                </c:pt>
                <c:pt idx="8">
                  <c:v>231.24799999999999</c:v>
                </c:pt>
                <c:pt idx="9">
                  <c:v>239.102</c:v>
                </c:pt>
                <c:pt idx="10">
                  <c:v>246.96100000000001</c:v>
                </c:pt>
                <c:pt idx="11">
                  <c:v>254.81899999999999</c:v>
                </c:pt>
                <c:pt idx="12">
                  <c:v>262.67500000000001</c:v>
                </c:pt>
                <c:pt idx="13">
                  <c:v>270.52199999999999</c:v>
                </c:pt>
                <c:pt idx="14">
                  <c:v>278.36700000000002</c:v>
                </c:pt>
                <c:pt idx="15">
                  <c:v>286.20299999999997</c:v>
                </c:pt>
                <c:pt idx="16">
                  <c:v>294.036</c:v>
                </c:pt>
                <c:pt idx="17">
                  <c:v>301.86</c:v>
                </c:pt>
                <c:pt idx="18">
                  <c:v>309.66500000000002</c:v>
                </c:pt>
                <c:pt idx="19">
                  <c:v>317.46499999999997</c:v>
                </c:pt>
                <c:pt idx="20">
                  <c:v>325.26299999999998</c:v>
                </c:pt>
                <c:pt idx="21">
                  <c:v>333.03800000000001</c:v>
                </c:pt>
                <c:pt idx="22">
                  <c:v>340.82600000000002</c:v>
                </c:pt>
                <c:pt idx="23">
                  <c:v>348.589</c:v>
                </c:pt>
                <c:pt idx="24">
                  <c:v>356.37400000000002</c:v>
                </c:pt>
                <c:pt idx="25">
                  <c:v>364.13600000000002</c:v>
                </c:pt>
                <c:pt idx="26">
                  <c:v>371.92099999999999</c:v>
                </c:pt>
                <c:pt idx="27">
                  <c:v>379.70499999999998</c:v>
                </c:pt>
                <c:pt idx="28">
                  <c:v>387.49299999999999</c:v>
                </c:pt>
                <c:pt idx="29">
                  <c:v>395.24099999999999</c:v>
                </c:pt>
                <c:pt idx="30">
                  <c:v>403.03199999999998</c:v>
                </c:pt>
                <c:pt idx="31">
                  <c:v>410.79399999999998</c:v>
                </c:pt>
                <c:pt idx="32">
                  <c:v>418.55200000000002</c:v>
                </c:pt>
                <c:pt idx="33">
                  <c:v>426.29500000000002</c:v>
                </c:pt>
                <c:pt idx="34">
                  <c:v>434.04300000000001</c:v>
                </c:pt>
                <c:pt idx="35">
                  <c:v>441.79599999999999</c:v>
                </c:pt>
                <c:pt idx="36">
                  <c:v>449.53100000000001</c:v>
                </c:pt>
                <c:pt idx="37">
                  <c:v>457.25900000000001</c:v>
                </c:pt>
                <c:pt idx="38">
                  <c:v>464.99</c:v>
                </c:pt>
                <c:pt idx="39">
                  <c:v>472.72300000000001</c:v>
                </c:pt>
                <c:pt idx="40">
                  <c:v>480.45499999999998</c:v>
                </c:pt>
                <c:pt idx="41">
                  <c:v>488.17500000000001</c:v>
                </c:pt>
                <c:pt idx="42">
                  <c:v>495.89499999999998</c:v>
                </c:pt>
                <c:pt idx="43">
                  <c:v>503.61</c:v>
                </c:pt>
              </c:numCache>
            </c:numRef>
          </c:xVal>
          <c:yVal>
            <c:numRef>
              <c:f>'Swamp bay_live'!$AJ$11:$AJ$54</c:f>
              <c:numCache>
                <c:formatCode>General</c:formatCode>
                <c:ptCount val="44"/>
                <c:pt idx="0">
                  <c:v>0</c:v>
                </c:pt>
                <c:pt idx="1">
                  <c:v>2.1418155304411268E-3</c:v>
                </c:pt>
                <c:pt idx="2">
                  <c:v>4.9589036555860444E-3</c:v>
                </c:pt>
                <c:pt idx="3">
                  <c:v>8.2627680376494705E-3</c:v>
                </c:pt>
                <c:pt idx="4">
                  <c:v>1.2072051171577169E-2</c:v>
                </c:pt>
                <c:pt idx="5">
                  <c:v>1.6165114506346612E-2</c:v>
                </c:pt>
                <c:pt idx="6">
                  <c:v>2.1059805123786246E-2</c:v>
                </c:pt>
                <c:pt idx="7">
                  <c:v>2.7145544029430257E-2</c:v>
                </c:pt>
                <c:pt idx="8">
                  <c:v>3.4969177741689617E-2</c:v>
                </c:pt>
                <c:pt idx="9">
                  <c:v>4.4930484207735488E-2</c:v>
                </c:pt>
                <c:pt idx="10">
                  <c:v>5.6903108739601582E-2</c:v>
                </c:pt>
                <c:pt idx="11">
                  <c:v>6.97415735922845E-2</c:v>
                </c:pt>
                <c:pt idx="12">
                  <c:v>8.3106171080104652E-2</c:v>
                </c:pt>
                <c:pt idx="13">
                  <c:v>9.7322109170450366E-2</c:v>
                </c:pt>
                <c:pt idx="14">
                  <c:v>0.11316822987439101</c:v>
                </c:pt>
                <c:pt idx="15">
                  <c:v>0.13061760514367149</c:v>
                </c:pt>
                <c:pt idx="16">
                  <c:v>0.14949830974712486</c:v>
                </c:pt>
                <c:pt idx="17">
                  <c:v>0.16957627680376508</c:v>
                </c:pt>
                <c:pt idx="18">
                  <c:v>0.19113321512610615</c:v>
                </c:pt>
                <c:pt idx="19">
                  <c:v>0.21425819441222282</c:v>
                </c:pt>
                <c:pt idx="20">
                  <c:v>0.23910449739833617</c:v>
                </c:pt>
                <c:pt idx="21">
                  <c:v>0.26542562887349619</c:v>
                </c:pt>
                <c:pt idx="22">
                  <c:v>0.29268095648427406</c:v>
                </c:pt>
                <c:pt idx="23">
                  <c:v>0.32153746727206445</c:v>
                </c:pt>
                <c:pt idx="24">
                  <c:v>0.35335192059125708</c:v>
                </c:pt>
                <c:pt idx="25">
                  <c:v>0.38788817817253829</c:v>
                </c:pt>
                <c:pt idx="26">
                  <c:v>0.42061611374407581</c:v>
                </c:pt>
                <c:pt idx="27">
                  <c:v>0.44473328803897527</c:v>
                </c:pt>
                <c:pt idx="28">
                  <c:v>0.46122982467769191</c:v>
                </c:pt>
                <c:pt idx="29">
                  <c:v>0.47420085838332282</c:v>
                </c:pt>
                <c:pt idx="30">
                  <c:v>0.4860844132171146</c:v>
                </c:pt>
                <c:pt idx="31">
                  <c:v>0.49772147283995627</c:v>
                </c:pt>
                <c:pt idx="32">
                  <c:v>0.50930881914294235</c:v>
                </c:pt>
                <c:pt idx="33">
                  <c:v>0.52092930765916545</c:v>
                </c:pt>
                <c:pt idx="34">
                  <c:v>0.53237994233254904</c:v>
                </c:pt>
                <c:pt idx="35">
                  <c:v>0.54346186988367085</c:v>
                </c:pt>
                <c:pt idx="36">
                  <c:v>0.55395552314983587</c:v>
                </c:pt>
                <c:pt idx="37">
                  <c:v>0.56372626188976904</c:v>
                </c:pt>
                <c:pt idx="38">
                  <c:v>0.57285072747158061</c:v>
                </c:pt>
                <c:pt idx="39">
                  <c:v>0.58134549100188915</c:v>
                </c:pt>
                <c:pt idx="40">
                  <c:v>0.58920019553905811</c:v>
                </c:pt>
                <c:pt idx="41">
                  <c:v>0.59619113114373778</c:v>
                </c:pt>
                <c:pt idx="42">
                  <c:v>0.60219815729294401</c:v>
                </c:pt>
                <c:pt idx="43">
                  <c:v>0.60736834255791594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B9-45E7-92EA-4DEB4DE09E88}"/>
            </c:ext>
          </c:extLst>
        </c:ser>
        <c:ser>
          <c:idx val="5"/>
          <c:order val="5"/>
          <c:tx>
            <c:v>Model_30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'Swamp bay_live'!$AF$11:$AF$54</c:f>
              <c:numCache>
                <c:formatCode>General</c:formatCode>
                <c:ptCount val="44"/>
                <c:pt idx="0">
                  <c:v>167.90100000000001</c:v>
                </c:pt>
                <c:pt idx="1">
                  <c:v>175.90700000000001</c:v>
                </c:pt>
                <c:pt idx="2">
                  <c:v>183.87</c:v>
                </c:pt>
                <c:pt idx="3">
                  <c:v>191.791</c:v>
                </c:pt>
                <c:pt idx="4">
                  <c:v>199.697</c:v>
                </c:pt>
                <c:pt idx="5">
                  <c:v>207.61199999999999</c:v>
                </c:pt>
                <c:pt idx="6">
                  <c:v>215.501</c:v>
                </c:pt>
                <c:pt idx="7">
                  <c:v>223.387</c:v>
                </c:pt>
                <c:pt idx="8">
                  <c:v>231.24799999999999</c:v>
                </c:pt>
                <c:pt idx="9">
                  <c:v>239.102</c:v>
                </c:pt>
                <c:pt idx="10">
                  <c:v>246.96100000000001</c:v>
                </c:pt>
                <c:pt idx="11">
                  <c:v>254.81899999999999</c:v>
                </c:pt>
                <c:pt idx="12">
                  <c:v>262.67500000000001</c:v>
                </c:pt>
                <c:pt idx="13">
                  <c:v>270.52199999999999</c:v>
                </c:pt>
                <c:pt idx="14">
                  <c:v>278.36700000000002</c:v>
                </c:pt>
                <c:pt idx="15">
                  <c:v>286.20299999999997</c:v>
                </c:pt>
                <c:pt idx="16">
                  <c:v>294.036</c:v>
                </c:pt>
                <c:pt idx="17">
                  <c:v>301.86</c:v>
                </c:pt>
                <c:pt idx="18">
                  <c:v>309.66500000000002</c:v>
                </c:pt>
                <c:pt idx="19">
                  <c:v>317.46499999999997</c:v>
                </c:pt>
                <c:pt idx="20">
                  <c:v>325.26299999999998</c:v>
                </c:pt>
                <c:pt idx="21">
                  <c:v>333.03800000000001</c:v>
                </c:pt>
                <c:pt idx="22">
                  <c:v>340.82600000000002</c:v>
                </c:pt>
                <c:pt idx="23">
                  <c:v>348.589</c:v>
                </c:pt>
                <c:pt idx="24">
                  <c:v>356.37400000000002</c:v>
                </c:pt>
                <c:pt idx="25">
                  <c:v>364.13600000000002</c:v>
                </c:pt>
                <c:pt idx="26">
                  <c:v>371.92099999999999</c:v>
                </c:pt>
                <c:pt idx="27">
                  <c:v>379.70499999999998</c:v>
                </c:pt>
                <c:pt idx="28">
                  <c:v>387.49299999999999</c:v>
                </c:pt>
                <c:pt idx="29">
                  <c:v>395.24099999999999</c:v>
                </c:pt>
                <c:pt idx="30">
                  <c:v>403.03199999999998</c:v>
                </c:pt>
                <c:pt idx="31">
                  <c:v>410.79399999999998</c:v>
                </c:pt>
                <c:pt idx="32">
                  <c:v>418.55200000000002</c:v>
                </c:pt>
                <c:pt idx="33">
                  <c:v>426.29500000000002</c:v>
                </c:pt>
                <c:pt idx="34">
                  <c:v>434.04300000000001</c:v>
                </c:pt>
                <c:pt idx="35">
                  <c:v>441.79599999999999</c:v>
                </c:pt>
                <c:pt idx="36">
                  <c:v>449.53100000000001</c:v>
                </c:pt>
                <c:pt idx="37">
                  <c:v>457.25900000000001</c:v>
                </c:pt>
                <c:pt idx="38">
                  <c:v>464.99</c:v>
                </c:pt>
                <c:pt idx="39">
                  <c:v>472.72300000000001</c:v>
                </c:pt>
                <c:pt idx="40">
                  <c:v>480.45499999999998</c:v>
                </c:pt>
                <c:pt idx="41">
                  <c:v>488.17500000000001</c:v>
                </c:pt>
                <c:pt idx="42">
                  <c:v>495.89499999999998</c:v>
                </c:pt>
                <c:pt idx="43">
                  <c:v>503.61</c:v>
                </c:pt>
              </c:numCache>
            </c:numRef>
          </c:xVal>
          <c:yVal>
            <c:numRef>
              <c:f>'Swamp bay_live'!$AM$11:$AM$54</c:f>
              <c:numCache>
                <c:formatCode>General</c:formatCode>
                <c:ptCount val="44"/>
                <c:pt idx="0">
                  <c:v>0</c:v>
                </c:pt>
                <c:pt idx="1">
                  <c:v>9.3560570440067868E-4</c:v>
                </c:pt>
                <c:pt idx="2">
                  <c:v>2.1303914353970194E-3</c:v>
                </c:pt>
                <c:pt idx="3">
                  <c:v>3.6405163045175421E-3</c:v>
                </c:pt>
                <c:pt idx="4">
                  <c:v>5.5305998105512509E-3</c:v>
                </c:pt>
                <c:pt idx="5">
                  <c:v>7.8758768558877361E-3</c:v>
                </c:pt>
                <c:pt idx="6">
                  <c:v>1.0763566314154656E-2</c:v>
                </c:pt>
                <c:pt idx="7">
                  <c:v>1.4289199994824614E-2</c:v>
                </c:pt>
                <c:pt idx="8">
                  <c:v>1.8560845186225302E-2</c:v>
                </c:pt>
                <c:pt idx="9">
                  <c:v>2.3694696987738711E-2</c:v>
                </c:pt>
                <c:pt idx="10">
                  <c:v>2.9818376768040934E-2</c:v>
                </c:pt>
                <c:pt idx="11">
                  <c:v>3.7069891986849068E-2</c:v>
                </c:pt>
                <c:pt idx="12">
                  <c:v>4.5593239536634099E-2</c:v>
                </c:pt>
                <c:pt idx="13">
                  <c:v>5.5535969679843401E-2</c:v>
                </c:pt>
                <c:pt idx="14">
                  <c:v>6.7043648623910851E-2</c:v>
                </c:pt>
                <c:pt idx="15">
                  <c:v>8.0257644784470505E-2</c:v>
                </c:pt>
                <c:pt idx="16">
                  <c:v>9.5305340183221565E-2</c:v>
                </c:pt>
                <c:pt idx="17">
                  <c:v>0.11229589914928612</c:v>
                </c:pt>
                <c:pt idx="18">
                  <c:v>0.1313079006609788</c:v>
                </c:pt>
                <c:pt idx="19">
                  <c:v>0.15237749716216875</c:v>
                </c:pt>
                <c:pt idx="20">
                  <c:v>0.17549706979856958</c:v>
                </c:pt>
                <c:pt idx="21">
                  <c:v>0.20060172291943268</c:v>
                </c:pt>
                <c:pt idx="22">
                  <c:v>0.22754943592889057</c:v>
                </c:pt>
                <c:pt idx="23">
                  <c:v>0.25613922358947755</c:v>
                </c:pt>
                <c:pt idx="24">
                  <c:v>0.28607271955456759</c:v>
                </c:pt>
                <c:pt idx="25">
                  <c:v>0.31699456732311576</c:v>
                </c:pt>
                <c:pt idx="26">
                  <c:v>0.34845246805858304</c:v>
                </c:pt>
                <c:pt idx="27">
                  <c:v>0.37995363670408033</c:v>
                </c:pt>
                <c:pt idx="28">
                  <c:v>0.41094737912677004</c:v>
                </c:pt>
                <c:pt idx="29">
                  <c:v>0.44086511588277644</c:v>
                </c:pt>
                <c:pt idx="30">
                  <c:v>0.46913171885210025</c:v>
                </c:pt>
                <c:pt idx="31">
                  <c:v>0.49525424948178109</c:v>
                </c:pt>
                <c:pt idx="32">
                  <c:v>0.51879110771419501</c:v>
                </c:pt>
                <c:pt idx="33">
                  <c:v>0.53942684933987362</c:v>
                </c:pt>
                <c:pt idx="34">
                  <c:v>0.55698244255712814</c:v>
                </c:pt>
                <c:pt idx="35">
                  <c:v>0.57143569792409088</c:v>
                </c:pt>
                <c:pt idx="36">
                  <c:v>0.58291160418226118</c:v>
                </c:pt>
                <c:pt idx="37">
                  <c:v>0.59166296269903285</c:v>
                </c:pt>
                <c:pt idx="38">
                  <c:v>0.59804587247632379</c:v>
                </c:pt>
                <c:pt idx="39">
                  <c:v>0.60247671854725415</c:v>
                </c:pt>
                <c:pt idx="40">
                  <c:v>0.605386827467019</c:v>
                </c:pt>
                <c:pt idx="41">
                  <c:v>0.60718262574751591</c:v>
                </c:pt>
                <c:pt idx="42">
                  <c:v>0.60821514916792951</c:v>
                </c:pt>
                <c:pt idx="43">
                  <c:v>0.60876293187172825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B9-45E7-92EA-4DEB4DE0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37008"/>
        <c:axId val="572134288"/>
      </c:scatterChart>
      <c:valAx>
        <c:axId val="57019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1024"/>
        <c:crosses val="autoZero"/>
        <c:crossBetween val="midCat"/>
      </c:valAx>
      <c:valAx>
        <c:axId val="5721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9088"/>
        <c:crosses val="autoZero"/>
        <c:crossBetween val="midCat"/>
      </c:valAx>
      <c:valAx>
        <c:axId val="572134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7008"/>
        <c:crosses val="max"/>
        <c:crossBetween val="midCat"/>
      </c:valAx>
      <c:valAx>
        <c:axId val="57213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21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10_exp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'Swamp bay_dead'!$B$11:$B$55</c:f>
              <c:numCache>
                <c:formatCode>General</c:formatCode>
                <c:ptCount val="45"/>
                <c:pt idx="0">
                  <c:v>150.43299999999999</c:v>
                </c:pt>
                <c:pt idx="1">
                  <c:v>158.352</c:v>
                </c:pt>
                <c:pt idx="2">
                  <c:v>166.24600000000001</c:v>
                </c:pt>
                <c:pt idx="3">
                  <c:v>174.11199999999999</c:v>
                </c:pt>
                <c:pt idx="4">
                  <c:v>182.02199999999999</c:v>
                </c:pt>
                <c:pt idx="5">
                  <c:v>189.89599999999999</c:v>
                </c:pt>
                <c:pt idx="6">
                  <c:v>197.73500000000001</c:v>
                </c:pt>
                <c:pt idx="7">
                  <c:v>205.57900000000001</c:v>
                </c:pt>
                <c:pt idx="8">
                  <c:v>213.422</c:v>
                </c:pt>
                <c:pt idx="9">
                  <c:v>221.25399999999999</c:v>
                </c:pt>
                <c:pt idx="10">
                  <c:v>229.19900000000001</c:v>
                </c:pt>
                <c:pt idx="11">
                  <c:v>237.066</c:v>
                </c:pt>
                <c:pt idx="12">
                  <c:v>244.881</c:v>
                </c:pt>
                <c:pt idx="13">
                  <c:v>252.67500000000001</c:v>
                </c:pt>
                <c:pt idx="14">
                  <c:v>260.464</c:v>
                </c:pt>
                <c:pt idx="15">
                  <c:v>268.26600000000002</c:v>
                </c:pt>
                <c:pt idx="16">
                  <c:v>276.05099999999999</c:v>
                </c:pt>
                <c:pt idx="17">
                  <c:v>283.84899999999999</c:v>
                </c:pt>
                <c:pt idx="18">
                  <c:v>291.63600000000002</c:v>
                </c:pt>
                <c:pt idx="19">
                  <c:v>299.55399999999997</c:v>
                </c:pt>
                <c:pt idx="20">
                  <c:v>307.404</c:v>
                </c:pt>
                <c:pt idx="21">
                  <c:v>315.19200000000001</c:v>
                </c:pt>
                <c:pt idx="22">
                  <c:v>322.96199999999999</c:v>
                </c:pt>
                <c:pt idx="23">
                  <c:v>330.74799999999999</c:v>
                </c:pt>
                <c:pt idx="24">
                  <c:v>338.51600000000002</c:v>
                </c:pt>
                <c:pt idx="25">
                  <c:v>346.25099999999998</c:v>
                </c:pt>
                <c:pt idx="26">
                  <c:v>353.96600000000001</c:v>
                </c:pt>
                <c:pt idx="27">
                  <c:v>361.66899999999998</c:v>
                </c:pt>
                <c:pt idx="28">
                  <c:v>369.36</c:v>
                </c:pt>
                <c:pt idx="29">
                  <c:v>377.07299999999998</c:v>
                </c:pt>
                <c:pt idx="30">
                  <c:v>384.78300000000002</c:v>
                </c:pt>
                <c:pt idx="31">
                  <c:v>392.47899999999998</c:v>
                </c:pt>
                <c:pt idx="32">
                  <c:v>400.17</c:v>
                </c:pt>
                <c:pt idx="33">
                  <c:v>407.83600000000001</c:v>
                </c:pt>
                <c:pt idx="34">
                  <c:v>415.47699999999998</c:v>
                </c:pt>
                <c:pt idx="35">
                  <c:v>423.24</c:v>
                </c:pt>
                <c:pt idx="36">
                  <c:v>430.95699999999999</c:v>
                </c:pt>
                <c:pt idx="37">
                  <c:v>438.642</c:v>
                </c:pt>
                <c:pt idx="38">
                  <c:v>446.29399999999998</c:v>
                </c:pt>
                <c:pt idx="39">
                  <c:v>453.95800000000003</c:v>
                </c:pt>
                <c:pt idx="40">
                  <c:v>461.62799999999999</c:v>
                </c:pt>
                <c:pt idx="41">
                  <c:v>469.29700000000003</c:v>
                </c:pt>
                <c:pt idx="42">
                  <c:v>476.95800000000003</c:v>
                </c:pt>
                <c:pt idx="43">
                  <c:v>484.608</c:v>
                </c:pt>
                <c:pt idx="44">
                  <c:v>492.28199999999998</c:v>
                </c:pt>
              </c:numCache>
            </c:numRef>
          </c:xVal>
          <c:yVal>
            <c:numRef>
              <c:f>'Swamp bay_dead'!$G$11:$G$55</c:f>
              <c:numCache>
                <c:formatCode>General</c:formatCode>
                <c:ptCount val="45"/>
                <c:pt idx="0">
                  <c:v>2.604363229824373E-5</c:v>
                </c:pt>
                <c:pt idx="1">
                  <c:v>3.1765658134370079E-5</c:v>
                </c:pt>
                <c:pt idx="2">
                  <c:v>3.8413305796926341E-5</c:v>
                </c:pt>
                <c:pt idx="3">
                  <c:v>4.5439616933928839E-5</c:v>
                </c:pt>
                <c:pt idx="4">
                  <c:v>5.5579383305300665E-5</c:v>
                </c:pt>
                <c:pt idx="5">
                  <c:v>6.9211268385480966E-5</c:v>
                </c:pt>
                <c:pt idx="6">
                  <c:v>8.4778544557289812E-5</c:v>
                </c:pt>
                <c:pt idx="7">
                  <c:v>1.1086425057491672E-4</c:v>
                </c:pt>
                <c:pt idx="8">
                  <c:v>1.5647216238637827E-4</c:v>
                </c:pt>
                <c:pt idx="9">
                  <c:v>2.1634306506877724E-4</c:v>
                </c:pt>
                <c:pt idx="10">
                  <c:v>2.5757531006437648E-4</c:v>
                </c:pt>
                <c:pt idx="11">
                  <c:v>2.7655055750623456E-4</c:v>
                </c:pt>
                <c:pt idx="12">
                  <c:v>3.0377225394720723E-4</c:v>
                </c:pt>
                <c:pt idx="13">
                  <c:v>3.402080949331219E-4</c:v>
                </c:pt>
                <c:pt idx="14">
                  <c:v>3.8190315084194083E-4</c:v>
                </c:pt>
                <c:pt idx="15">
                  <c:v>4.2321954327631116E-4</c:v>
                </c:pt>
                <c:pt idx="16">
                  <c:v>4.5250285196706664E-4</c:v>
                </c:pt>
                <c:pt idx="17">
                  <c:v>4.7909344261729643E-4</c:v>
                </c:pt>
                <c:pt idx="18">
                  <c:v>5.0909200453756829E-4</c:v>
                </c:pt>
                <c:pt idx="19">
                  <c:v>5.530590412930836E-4</c:v>
                </c:pt>
                <c:pt idx="20">
                  <c:v>5.9997123840542835E-4</c:v>
                </c:pt>
                <c:pt idx="21">
                  <c:v>6.3632293195257429E-4</c:v>
                </c:pt>
                <c:pt idx="22">
                  <c:v>6.918181678191109E-4</c:v>
                </c:pt>
                <c:pt idx="23">
                  <c:v>7.8597915179886592E-4</c:v>
                </c:pt>
                <c:pt idx="24">
                  <c:v>8.9966234157246028E-4</c:v>
                </c:pt>
                <c:pt idx="25">
                  <c:v>9.0765634825528297E-4</c:v>
                </c:pt>
                <c:pt idx="26">
                  <c:v>6.5988421480720578E-4</c:v>
                </c:pt>
                <c:pt idx="27">
                  <c:v>3.9688139494238519E-4</c:v>
                </c:pt>
                <c:pt idx="28">
                  <c:v>3.0309907443707644E-4</c:v>
                </c:pt>
                <c:pt idx="29">
                  <c:v>2.8105244548024401E-4</c:v>
                </c:pt>
                <c:pt idx="30">
                  <c:v>2.7566700939918548E-4</c:v>
                </c:pt>
                <c:pt idx="31">
                  <c:v>2.7684507354191443E-4</c:v>
                </c:pt>
                <c:pt idx="32">
                  <c:v>2.7528834592473688E-4</c:v>
                </c:pt>
                <c:pt idx="33">
                  <c:v>2.6956632008861051E-4</c:v>
                </c:pt>
                <c:pt idx="34">
                  <c:v>2.6094120761504017E-4</c:v>
                </c:pt>
                <c:pt idx="35">
                  <c:v>2.4958130338155856E-4</c:v>
                </c:pt>
                <c:pt idx="36">
                  <c:v>2.3405610092912816E-4</c:v>
                </c:pt>
                <c:pt idx="37">
                  <c:v>2.2172850114983344E-4</c:v>
                </c:pt>
                <c:pt idx="38">
                  <c:v>2.129350937987304E-4</c:v>
                </c:pt>
                <c:pt idx="39">
                  <c:v>2.0073371517758049E-4</c:v>
                </c:pt>
                <c:pt idx="40">
                  <c:v>1.7717243232294897E-4</c:v>
                </c:pt>
                <c:pt idx="41">
                  <c:v>1.4860437686170985E-4</c:v>
                </c:pt>
                <c:pt idx="42">
                  <c:v>1.2735714857315785E-4</c:v>
                </c:pt>
                <c:pt idx="43">
                  <c:v>1.0926544923835361E-4</c:v>
                </c:pt>
                <c:pt idx="44">
                  <c:v>9.0290201796495547E-5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3B-4C31-87E3-8E450ED2F8EE}"/>
            </c:ext>
          </c:extLst>
        </c:ser>
        <c:ser>
          <c:idx val="1"/>
          <c:order val="1"/>
          <c:tx>
            <c:v>10_model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'Swamp bay_dead'!$B$11:$B$54</c:f>
              <c:numCache>
                <c:formatCode>General</c:formatCode>
                <c:ptCount val="44"/>
                <c:pt idx="0">
                  <c:v>150.43299999999999</c:v>
                </c:pt>
                <c:pt idx="1">
                  <c:v>158.352</c:v>
                </c:pt>
                <c:pt idx="2">
                  <c:v>166.24600000000001</c:v>
                </c:pt>
                <c:pt idx="3">
                  <c:v>174.11199999999999</c:v>
                </c:pt>
                <c:pt idx="4">
                  <c:v>182.02199999999999</c:v>
                </c:pt>
                <c:pt idx="5">
                  <c:v>189.89599999999999</c:v>
                </c:pt>
                <c:pt idx="6">
                  <c:v>197.73500000000001</c:v>
                </c:pt>
                <c:pt idx="7">
                  <c:v>205.57900000000001</c:v>
                </c:pt>
                <c:pt idx="8">
                  <c:v>213.422</c:v>
                </c:pt>
                <c:pt idx="9">
                  <c:v>221.25399999999999</c:v>
                </c:pt>
                <c:pt idx="10">
                  <c:v>229.19900000000001</c:v>
                </c:pt>
                <c:pt idx="11">
                  <c:v>237.066</c:v>
                </c:pt>
                <c:pt idx="12">
                  <c:v>244.881</c:v>
                </c:pt>
                <c:pt idx="13">
                  <c:v>252.67500000000001</c:v>
                </c:pt>
                <c:pt idx="14">
                  <c:v>260.464</c:v>
                </c:pt>
                <c:pt idx="15">
                  <c:v>268.26600000000002</c:v>
                </c:pt>
                <c:pt idx="16">
                  <c:v>276.05099999999999</c:v>
                </c:pt>
                <c:pt idx="17">
                  <c:v>283.84899999999999</c:v>
                </c:pt>
                <c:pt idx="18">
                  <c:v>291.63600000000002</c:v>
                </c:pt>
                <c:pt idx="19">
                  <c:v>299.55399999999997</c:v>
                </c:pt>
                <c:pt idx="20">
                  <c:v>307.404</c:v>
                </c:pt>
                <c:pt idx="21">
                  <c:v>315.19200000000001</c:v>
                </c:pt>
                <c:pt idx="22">
                  <c:v>322.96199999999999</c:v>
                </c:pt>
                <c:pt idx="23">
                  <c:v>330.74799999999999</c:v>
                </c:pt>
                <c:pt idx="24">
                  <c:v>338.51600000000002</c:v>
                </c:pt>
                <c:pt idx="25">
                  <c:v>346.25099999999998</c:v>
                </c:pt>
                <c:pt idx="26">
                  <c:v>353.96600000000001</c:v>
                </c:pt>
                <c:pt idx="27">
                  <c:v>361.66899999999998</c:v>
                </c:pt>
                <c:pt idx="28">
                  <c:v>369.36</c:v>
                </c:pt>
                <c:pt idx="29">
                  <c:v>377.07299999999998</c:v>
                </c:pt>
                <c:pt idx="30">
                  <c:v>384.78300000000002</c:v>
                </c:pt>
                <c:pt idx="31">
                  <c:v>392.47899999999998</c:v>
                </c:pt>
                <c:pt idx="32">
                  <c:v>400.17</c:v>
                </c:pt>
                <c:pt idx="33">
                  <c:v>407.83600000000001</c:v>
                </c:pt>
                <c:pt idx="34">
                  <c:v>415.47699999999998</c:v>
                </c:pt>
                <c:pt idx="35">
                  <c:v>423.24</c:v>
                </c:pt>
                <c:pt idx="36">
                  <c:v>430.95699999999999</c:v>
                </c:pt>
                <c:pt idx="37">
                  <c:v>438.642</c:v>
                </c:pt>
                <c:pt idx="38">
                  <c:v>446.29399999999998</c:v>
                </c:pt>
                <c:pt idx="39">
                  <c:v>453.95800000000003</c:v>
                </c:pt>
                <c:pt idx="40">
                  <c:v>461.62799999999999</c:v>
                </c:pt>
                <c:pt idx="41">
                  <c:v>469.29700000000003</c:v>
                </c:pt>
                <c:pt idx="42">
                  <c:v>476.95800000000003</c:v>
                </c:pt>
                <c:pt idx="43">
                  <c:v>484.608</c:v>
                </c:pt>
              </c:numCache>
            </c:numRef>
          </c:xVal>
          <c:yVal>
            <c:numRef>
              <c:f>'Swamp bay_dead'!$J$11:$J$54</c:f>
              <c:numCache>
                <c:formatCode>General</c:formatCode>
                <c:ptCount val="44"/>
                <c:pt idx="0">
                  <c:v>1.9689849931914034E-5</c:v>
                </c:pt>
                <c:pt idx="1">
                  <c:v>2.6780092098890578E-5</c:v>
                </c:pt>
                <c:pt idx="2">
                  <c:v>3.5966284550403565E-5</c:v>
                </c:pt>
                <c:pt idx="3">
                  <c:v>4.7716795690569899E-5</c:v>
                </c:pt>
                <c:pt idx="4">
                  <c:v>6.2719934321528532E-5</c:v>
                </c:pt>
                <c:pt idx="5">
                  <c:v>8.1465869843539069E-5</c:v>
                </c:pt>
                <c:pt idx="6">
                  <c:v>1.045958988946661E-4</c:v>
                </c:pt>
                <c:pt idx="7">
                  <c:v>1.3293304394378596E-4</c:v>
                </c:pt>
                <c:pt idx="8">
                  <c:v>1.671911946137694E-4</c:v>
                </c:pt>
                <c:pt idx="9">
                  <c:v>2.0799164890802454E-4</c:v>
                </c:pt>
                <c:pt idx="10">
                  <c:v>2.5675838546981546E-4</c:v>
                </c:pt>
                <c:pt idx="11">
                  <c:v>3.1261316203394707E-4</c:v>
                </c:pt>
                <c:pt idx="12">
                  <c:v>3.7550192412968666E-4</c:v>
                </c:pt>
                <c:pt idx="13">
                  <c:v>4.4502899880006515E-4</c:v>
                </c:pt>
                <c:pt idx="14">
                  <c:v>5.2008868686113821E-4</c:v>
                </c:pt>
                <c:pt idx="15">
                  <c:v>5.9883840616986865E-4</c:v>
                </c:pt>
                <c:pt idx="16">
                  <c:v>6.777465486040074E-4</c:v>
                </c:pt>
                <c:pt idx="17">
                  <c:v>7.5308869956199141E-4</c:v>
                </c:pt>
                <c:pt idx="18">
                  <c:v>8.1921524228118598E-4</c:v>
                </c:pt>
                <c:pt idx="19">
                  <c:v>8.7276998670815368E-4</c:v>
                </c:pt>
                <c:pt idx="20">
                  <c:v>9.0330927640519965E-4</c:v>
                </c:pt>
                <c:pt idx="21">
                  <c:v>9.050700843619661E-4</c:v>
                </c:pt>
                <c:pt idx="22">
                  <c:v>8.7485628435382524E-4</c:v>
                </c:pt>
                <c:pt idx="23">
                  <c:v>8.1194086673893684E-4</c:v>
                </c:pt>
                <c:pt idx="24">
                  <c:v>7.1812816543772467E-4</c:v>
                </c:pt>
                <c:pt idx="25">
                  <c:v>6.0027092322871665E-4</c:v>
                </c:pt>
                <c:pt idx="26">
                  <c:v>4.696868080727923E-4</c:v>
                </c:pt>
                <c:pt idx="27">
                  <c:v>3.3982408006105324E-4</c:v>
                </c:pt>
                <c:pt idx="28">
                  <c:v>2.2372272848117744E-4</c:v>
                </c:pt>
                <c:pt idx="29">
                  <c:v>1.3127180911318346E-4</c:v>
                </c:pt>
                <c:pt idx="30">
                  <c:v>6.657644865899744E-5</c:v>
                </c:pt>
                <c:pt idx="31">
                  <c:v>2.7919838499936105E-5</c:v>
                </c:pt>
                <c:pt idx="32">
                  <c:v>9.0183441884523727E-6</c:v>
                </c:pt>
                <c:pt idx="33">
                  <c:v>1.9586401914223645E-6</c:v>
                </c:pt>
                <c:pt idx="34">
                  <c:v>1.990937975695053E-7</c:v>
                </c:pt>
                <c:pt idx="35">
                  <c:v>-4.8339103052602086E-9</c:v>
                </c:pt>
                <c:pt idx="36">
                  <c:v>7.9346141737300443E-10</c:v>
                </c:pt>
                <c:pt idx="37">
                  <c:v>-2.5049255101916832E-10</c:v>
                </c:pt>
                <c:pt idx="38">
                  <c:v>1.2019394306951867E-10</c:v>
                </c:pt>
                <c:pt idx="39">
                  <c:v>-7.9039449008881132E-11</c:v>
                </c:pt>
                <c:pt idx="40">
                  <c:v>6.7230800496887801E-11</c:v>
                </c:pt>
                <c:pt idx="41">
                  <c:v>-7.1235934295927557E-11</c:v>
                </c:pt>
                <c:pt idx="42">
                  <c:v>9.1553893862150036E-11</c:v>
                </c:pt>
                <c:pt idx="43">
                  <c:v>-1.3991916044833357E-10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3B-4C31-87E3-8E450ED2F8EE}"/>
            </c:ext>
          </c:extLst>
        </c:ser>
        <c:ser>
          <c:idx val="2"/>
          <c:order val="2"/>
          <c:tx>
            <c:v>20_exp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'Swamp bay_dead'!$Q$11:$Q$54</c:f>
              <c:numCache>
                <c:formatCode>General</c:formatCode>
                <c:ptCount val="44"/>
                <c:pt idx="0">
                  <c:v>168.36500000000001</c:v>
                </c:pt>
                <c:pt idx="1">
                  <c:v>176.3</c:v>
                </c:pt>
                <c:pt idx="2">
                  <c:v>184.19499999999999</c:v>
                </c:pt>
                <c:pt idx="3">
                  <c:v>192.06700000000001</c:v>
                </c:pt>
                <c:pt idx="4">
                  <c:v>199.91800000000001</c:v>
                </c:pt>
                <c:pt idx="5">
                  <c:v>207.79300000000001</c:v>
                </c:pt>
                <c:pt idx="6">
                  <c:v>215.65700000000001</c:v>
                </c:pt>
                <c:pt idx="7">
                  <c:v>223.51599999999999</c:v>
                </c:pt>
                <c:pt idx="8">
                  <c:v>231.37799999999999</c:v>
                </c:pt>
                <c:pt idx="9">
                  <c:v>239.23</c:v>
                </c:pt>
                <c:pt idx="10">
                  <c:v>247.084</c:v>
                </c:pt>
                <c:pt idx="11">
                  <c:v>254.93899999999999</c:v>
                </c:pt>
                <c:pt idx="12">
                  <c:v>262.791</c:v>
                </c:pt>
                <c:pt idx="13">
                  <c:v>270.61200000000002</c:v>
                </c:pt>
                <c:pt idx="14">
                  <c:v>278.45600000000002</c:v>
                </c:pt>
                <c:pt idx="15">
                  <c:v>286.27600000000001</c:v>
                </c:pt>
                <c:pt idx="16">
                  <c:v>294.09500000000003</c:v>
                </c:pt>
                <c:pt idx="17">
                  <c:v>301.91000000000003</c:v>
                </c:pt>
                <c:pt idx="18">
                  <c:v>309.72000000000003</c:v>
                </c:pt>
                <c:pt idx="19">
                  <c:v>317.50599999999997</c:v>
                </c:pt>
                <c:pt idx="20">
                  <c:v>325.29599999999999</c:v>
                </c:pt>
                <c:pt idx="21">
                  <c:v>333.07400000000001</c:v>
                </c:pt>
                <c:pt idx="22">
                  <c:v>340.84699999999998</c:v>
                </c:pt>
                <c:pt idx="23">
                  <c:v>348.62299999999999</c:v>
                </c:pt>
                <c:pt idx="24">
                  <c:v>356.36500000000001</c:v>
                </c:pt>
                <c:pt idx="25">
                  <c:v>364.11399999999998</c:v>
                </c:pt>
                <c:pt idx="26">
                  <c:v>371.87900000000002</c:v>
                </c:pt>
                <c:pt idx="27">
                  <c:v>379.64400000000001</c:v>
                </c:pt>
                <c:pt idx="28">
                  <c:v>387.428</c:v>
                </c:pt>
                <c:pt idx="29">
                  <c:v>395.20100000000002</c:v>
                </c:pt>
                <c:pt idx="30">
                  <c:v>402.964</c:v>
                </c:pt>
                <c:pt idx="31">
                  <c:v>410.71</c:v>
                </c:pt>
                <c:pt idx="32">
                  <c:v>418.46600000000001</c:v>
                </c:pt>
                <c:pt idx="33">
                  <c:v>426.21499999999997</c:v>
                </c:pt>
                <c:pt idx="34">
                  <c:v>433.95299999999997</c:v>
                </c:pt>
                <c:pt idx="35">
                  <c:v>441.7</c:v>
                </c:pt>
                <c:pt idx="36">
                  <c:v>449.43400000000003</c:v>
                </c:pt>
                <c:pt idx="37">
                  <c:v>457.161</c:v>
                </c:pt>
                <c:pt idx="38">
                  <c:v>464.89499999999998</c:v>
                </c:pt>
                <c:pt idx="39">
                  <c:v>472.61700000000002</c:v>
                </c:pt>
                <c:pt idx="40">
                  <c:v>480.33300000000003</c:v>
                </c:pt>
                <c:pt idx="41">
                  <c:v>488.06299999999999</c:v>
                </c:pt>
                <c:pt idx="42">
                  <c:v>495.78800000000001</c:v>
                </c:pt>
                <c:pt idx="43">
                  <c:v>503.495</c:v>
                </c:pt>
              </c:numCache>
            </c:numRef>
          </c:xVal>
          <c:yVal>
            <c:numRef>
              <c:f>'Swamp bay_dead'!$V$11:$V$54</c:f>
              <c:numCache>
                <c:formatCode>General</c:formatCode>
                <c:ptCount val="44"/>
                <c:pt idx="0">
                  <c:v>1.0485497339317307E-4</c:v>
                </c:pt>
                <c:pt idx="1">
                  <c:v>1.142612269081425E-4</c:v>
                </c:pt>
                <c:pt idx="2">
                  <c:v>1.2911320614230476E-4</c:v>
                </c:pt>
                <c:pt idx="3">
                  <c:v>1.5149018818843424E-4</c:v>
                </c:pt>
                <c:pt idx="4">
                  <c:v>1.8248131819039587E-4</c:v>
                </c:pt>
                <c:pt idx="5">
                  <c:v>2.2307672809708523E-4</c:v>
                </c:pt>
                <c:pt idx="6">
                  <c:v>2.7822707765327859E-4</c:v>
                </c:pt>
                <c:pt idx="7">
                  <c:v>3.8318106424134468E-4</c:v>
                </c:pt>
                <c:pt idx="8">
                  <c:v>5.4477059830902036E-4</c:v>
                </c:pt>
                <c:pt idx="9">
                  <c:v>6.9715190525149878E-4</c:v>
                </c:pt>
                <c:pt idx="10">
                  <c:v>7.7824371187001917E-4</c:v>
                </c:pt>
                <c:pt idx="11">
                  <c:v>8.3022563918958014E-4</c:v>
                </c:pt>
                <c:pt idx="12">
                  <c:v>9.0824803676636812E-4</c:v>
                </c:pt>
                <c:pt idx="13">
                  <c:v>1.0212220921408874E-3</c:v>
                </c:pt>
                <c:pt idx="14">
                  <c:v>1.1462757572925225E-3</c:v>
                </c:pt>
                <c:pt idx="15">
                  <c:v>1.2625172480985533E-3</c:v>
                </c:pt>
                <c:pt idx="16">
                  <c:v>1.3579659679767569E-3</c:v>
                </c:pt>
                <c:pt idx="17">
                  <c:v>1.4438104079501982E-3</c:v>
                </c:pt>
                <c:pt idx="18">
                  <c:v>1.540942352141618E-3</c:v>
                </c:pt>
                <c:pt idx="19">
                  <c:v>1.6511440380590908E-3</c:v>
                </c:pt>
                <c:pt idx="20">
                  <c:v>1.7612467107816568E-3</c:v>
                </c:pt>
                <c:pt idx="21">
                  <c:v>1.86105201123523E-3</c:v>
                </c:pt>
                <c:pt idx="22">
                  <c:v>2.0280872710220915E-3</c:v>
                </c:pt>
                <c:pt idx="23">
                  <c:v>2.3336419904662134E-3</c:v>
                </c:pt>
                <c:pt idx="24">
                  <c:v>2.6635539558543739E-3</c:v>
                </c:pt>
                <c:pt idx="25">
                  <c:v>2.6076115007390294E-3</c:v>
                </c:pt>
                <c:pt idx="26">
                  <c:v>1.9766994228718957E-3</c:v>
                </c:pt>
                <c:pt idx="27">
                  <c:v>1.2563784300150954E-3</c:v>
                </c:pt>
                <c:pt idx="28">
                  <c:v>9.1557501318855622E-4</c:v>
                </c:pt>
                <c:pt idx="29">
                  <c:v>8.2012629331035258E-4</c:v>
                </c:pt>
                <c:pt idx="30">
                  <c:v>7.9972957516210447E-4</c:v>
                </c:pt>
                <c:pt idx="31">
                  <c:v>8.0111575989062073E-4</c:v>
                </c:pt>
                <c:pt idx="32">
                  <c:v>8.0477924810172519E-4</c:v>
                </c:pt>
                <c:pt idx="33">
                  <c:v>7.9695720570506501E-4</c:v>
                </c:pt>
                <c:pt idx="34">
                  <c:v>7.7299601254060546E-4</c:v>
                </c:pt>
                <c:pt idx="35">
                  <c:v>7.3269764221859518E-4</c:v>
                </c:pt>
                <c:pt idx="36">
                  <c:v>6.8220091282245043E-4</c:v>
                </c:pt>
                <c:pt idx="37">
                  <c:v>6.3368444732418705E-4</c:v>
                </c:pt>
                <c:pt idx="38">
                  <c:v>5.8972258879107231E-4</c:v>
                </c:pt>
                <c:pt idx="39">
                  <c:v>5.3546335798893702E-4</c:v>
                </c:pt>
                <c:pt idx="40">
                  <c:v>4.6902550421479283E-4</c:v>
                </c:pt>
                <c:pt idx="41">
                  <c:v>3.9803304347550694E-4</c:v>
                </c:pt>
                <c:pt idx="42">
                  <c:v>3.4298170711422049E-4</c:v>
                </c:pt>
                <c:pt idx="43">
                  <c:v>1.6022315197812507E-4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3B-4C31-87E3-8E450ED2F8EE}"/>
            </c:ext>
          </c:extLst>
        </c:ser>
        <c:ser>
          <c:idx val="3"/>
          <c:order val="3"/>
          <c:tx>
            <c:v>20_model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'Swamp bay_dead'!$Q$11:$Q$54</c:f>
              <c:numCache>
                <c:formatCode>General</c:formatCode>
                <c:ptCount val="44"/>
                <c:pt idx="0">
                  <c:v>168.36500000000001</c:v>
                </c:pt>
                <c:pt idx="1">
                  <c:v>176.3</c:v>
                </c:pt>
                <c:pt idx="2">
                  <c:v>184.19499999999999</c:v>
                </c:pt>
                <c:pt idx="3">
                  <c:v>192.06700000000001</c:v>
                </c:pt>
                <c:pt idx="4">
                  <c:v>199.91800000000001</c:v>
                </c:pt>
                <c:pt idx="5">
                  <c:v>207.79300000000001</c:v>
                </c:pt>
                <c:pt idx="6">
                  <c:v>215.65700000000001</c:v>
                </c:pt>
                <c:pt idx="7">
                  <c:v>223.51599999999999</c:v>
                </c:pt>
                <c:pt idx="8">
                  <c:v>231.37799999999999</c:v>
                </c:pt>
                <c:pt idx="9">
                  <c:v>239.23</c:v>
                </c:pt>
                <c:pt idx="10">
                  <c:v>247.084</c:v>
                </c:pt>
                <c:pt idx="11">
                  <c:v>254.93899999999999</c:v>
                </c:pt>
                <c:pt idx="12">
                  <c:v>262.791</c:v>
                </c:pt>
                <c:pt idx="13">
                  <c:v>270.61200000000002</c:v>
                </c:pt>
                <c:pt idx="14">
                  <c:v>278.45600000000002</c:v>
                </c:pt>
                <c:pt idx="15">
                  <c:v>286.27600000000001</c:v>
                </c:pt>
                <c:pt idx="16">
                  <c:v>294.09500000000003</c:v>
                </c:pt>
                <c:pt idx="17">
                  <c:v>301.91000000000003</c:v>
                </c:pt>
                <c:pt idx="18">
                  <c:v>309.72000000000003</c:v>
                </c:pt>
                <c:pt idx="19">
                  <c:v>317.50599999999997</c:v>
                </c:pt>
                <c:pt idx="20">
                  <c:v>325.29599999999999</c:v>
                </c:pt>
                <c:pt idx="21">
                  <c:v>333.07400000000001</c:v>
                </c:pt>
                <c:pt idx="22">
                  <c:v>340.84699999999998</c:v>
                </c:pt>
                <c:pt idx="23">
                  <c:v>348.62299999999999</c:v>
                </c:pt>
                <c:pt idx="24">
                  <c:v>356.36500000000001</c:v>
                </c:pt>
                <c:pt idx="25">
                  <c:v>364.11399999999998</c:v>
                </c:pt>
                <c:pt idx="26">
                  <c:v>371.87900000000002</c:v>
                </c:pt>
                <c:pt idx="27">
                  <c:v>379.64400000000001</c:v>
                </c:pt>
                <c:pt idx="28">
                  <c:v>387.428</c:v>
                </c:pt>
                <c:pt idx="29">
                  <c:v>395.20100000000002</c:v>
                </c:pt>
                <c:pt idx="30">
                  <c:v>402.964</c:v>
                </c:pt>
                <c:pt idx="31">
                  <c:v>410.71</c:v>
                </c:pt>
                <c:pt idx="32">
                  <c:v>418.46600000000001</c:v>
                </c:pt>
                <c:pt idx="33">
                  <c:v>426.21499999999997</c:v>
                </c:pt>
                <c:pt idx="34">
                  <c:v>433.95299999999997</c:v>
                </c:pt>
                <c:pt idx="35">
                  <c:v>441.7</c:v>
                </c:pt>
                <c:pt idx="36">
                  <c:v>449.43400000000003</c:v>
                </c:pt>
                <c:pt idx="37">
                  <c:v>457.161</c:v>
                </c:pt>
                <c:pt idx="38">
                  <c:v>464.89499999999998</c:v>
                </c:pt>
                <c:pt idx="39">
                  <c:v>472.61700000000002</c:v>
                </c:pt>
                <c:pt idx="40">
                  <c:v>480.33300000000003</c:v>
                </c:pt>
                <c:pt idx="41">
                  <c:v>488.06299999999999</c:v>
                </c:pt>
                <c:pt idx="42">
                  <c:v>495.78800000000001</c:v>
                </c:pt>
                <c:pt idx="43">
                  <c:v>503.495</c:v>
                </c:pt>
              </c:numCache>
            </c:numRef>
          </c:xVal>
          <c:yVal>
            <c:numRef>
              <c:f>'Swamp bay_dead'!$Y$11:$Y$54</c:f>
              <c:numCache>
                <c:formatCode>General</c:formatCode>
                <c:ptCount val="44"/>
                <c:pt idx="0">
                  <c:v>3.9025154667184218E-5</c:v>
                </c:pt>
                <c:pt idx="1">
                  <c:v>5.1854852766548181E-5</c:v>
                </c:pt>
                <c:pt idx="2">
                  <c:v>6.8106920314268263E-5</c:v>
                </c:pt>
                <c:pt idx="3">
                  <c:v>8.8518150516443366E-5</c:v>
                </c:pt>
                <c:pt idx="4">
                  <c:v>1.139003289903727E-4</c:v>
                </c:pt>
                <c:pt idx="5">
                  <c:v>1.4535400446747586E-4</c:v>
                </c:pt>
                <c:pt idx="6">
                  <c:v>1.8380299720319374E-4</c:v>
                </c:pt>
                <c:pt idx="7">
                  <c:v>2.3039168193179576E-4</c:v>
                </c:pt>
                <c:pt idx="8">
                  <c:v>2.8636591995814781E-4</c:v>
                </c:pt>
                <c:pt idx="9">
                  <c:v>3.5284057392399404E-4</c:v>
                </c:pt>
                <c:pt idx="10">
                  <c:v>4.3109839224468404E-4</c:v>
                </c:pt>
                <c:pt idx="11">
                  <c:v>5.2222486652415631E-4</c:v>
                </c:pt>
                <c:pt idx="12">
                  <c:v>6.2704429596199698E-4</c:v>
                </c:pt>
                <c:pt idx="13">
                  <c:v>7.4557345612181124E-4</c:v>
                </c:pt>
                <c:pt idx="14">
                  <c:v>8.7873731152500966E-4</c:v>
                </c:pt>
                <c:pt idx="15">
                  <c:v>1.0249638059547002E-3</c:v>
                </c:pt>
                <c:pt idx="16">
                  <c:v>1.1831291419506645E-3</c:v>
                </c:pt>
                <c:pt idx="17">
                  <c:v>1.3504980096236815E-3</c:v>
                </c:pt>
                <c:pt idx="18">
                  <c:v>1.5230704497680798E-3</c:v>
                </c:pt>
                <c:pt idx="19">
                  <c:v>1.6947721032644692E-3</c:v>
                </c:pt>
                <c:pt idx="20">
                  <c:v>1.859646088953558E-3</c:v>
                </c:pt>
                <c:pt idx="21">
                  <c:v>2.0088439243711245E-3</c:v>
                </c:pt>
                <c:pt idx="22">
                  <c:v>2.133286046467015E-3</c:v>
                </c:pt>
                <c:pt idx="23">
                  <c:v>2.2234273127950234E-3</c:v>
                </c:pt>
                <c:pt idx="24">
                  <c:v>2.2681252337303061E-3</c:v>
                </c:pt>
                <c:pt idx="25">
                  <c:v>2.2610425560741099E-3</c:v>
                </c:pt>
                <c:pt idx="26">
                  <c:v>2.1968890341882061E-3</c:v>
                </c:pt>
                <c:pt idx="27">
                  <c:v>2.0731701985813485E-3</c:v>
                </c:pt>
                <c:pt idx="28">
                  <c:v>1.8937294212808798E-3</c:v>
                </c:pt>
                <c:pt idx="29">
                  <c:v>1.6662135105227442E-3</c:v>
                </c:pt>
                <c:pt idx="30">
                  <c:v>1.4051056451399751E-3</c:v>
                </c:pt>
                <c:pt idx="31">
                  <c:v>1.1288720000415273E-3</c:v>
                </c:pt>
                <c:pt idx="32">
                  <c:v>8.5839675018043902E-4</c:v>
                </c:pt>
                <c:pt idx="33">
                  <c:v>6.1232168324094145E-4</c:v>
                </c:pt>
                <c:pt idx="34">
                  <c:v>4.0547380883140631E-4</c:v>
                </c:pt>
                <c:pt idx="35">
                  <c:v>2.4610229313066909E-4</c:v>
                </c:pt>
                <c:pt idx="36">
                  <c:v>1.3456863243010788E-4</c:v>
                </c:pt>
                <c:pt idx="37">
                  <c:v>6.4842999822163836E-5</c:v>
                </c:pt>
                <c:pt idx="38">
                  <c:v>2.6702897673051512E-5</c:v>
                </c:pt>
                <c:pt idx="39">
                  <c:v>8.9726072228638284E-6</c:v>
                </c:pt>
                <c:pt idx="40">
                  <c:v>2.2834208400053954E-6</c:v>
                </c:pt>
                <c:pt idx="41">
                  <c:v>3.8100107889608248E-7</c:v>
                </c:pt>
                <c:pt idx="42">
                  <c:v>2.7597353643281586E-8</c:v>
                </c:pt>
                <c:pt idx="43">
                  <c:v>-7.9594825497799483E-10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3B-4C31-87E3-8E450ED2F8EE}"/>
            </c:ext>
          </c:extLst>
        </c:ser>
        <c:ser>
          <c:idx val="4"/>
          <c:order val="4"/>
          <c:tx>
            <c:v>30_exp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'Swamp bay_dead'!$AF$11:$AF$53</c:f>
              <c:numCache>
                <c:formatCode>General</c:formatCode>
                <c:ptCount val="43"/>
                <c:pt idx="0">
                  <c:v>167.90100000000001</c:v>
                </c:pt>
                <c:pt idx="1">
                  <c:v>175.90700000000001</c:v>
                </c:pt>
                <c:pt idx="2">
                  <c:v>183.87</c:v>
                </c:pt>
                <c:pt idx="3">
                  <c:v>191.791</c:v>
                </c:pt>
                <c:pt idx="4">
                  <c:v>199.697</c:v>
                </c:pt>
                <c:pt idx="5">
                  <c:v>207.61199999999999</c:v>
                </c:pt>
                <c:pt idx="6">
                  <c:v>215.501</c:v>
                </c:pt>
                <c:pt idx="7">
                  <c:v>223.387</c:v>
                </c:pt>
                <c:pt idx="8">
                  <c:v>231.24799999999999</c:v>
                </c:pt>
                <c:pt idx="9">
                  <c:v>239.102</c:v>
                </c:pt>
                <c:pt idx="10">
                  <c:v>246.96100000000001</c:v>
                </c:pt>
                <c:pt idx="11">
                  <c:v>254.81899999999999</c:v>
                </c:pt>
                <c:pt idx="12">
                  <c:v>262.67500000000001</c:v>
                </c:pt>
                <c:pt idx="13">
                  <c:v>270.52199999999999</c:v>
                </c:pt>
                <c:pt idx="14">
                  <c:v>278.36700000000002</c:v>
                </c:pt>
                <c:pt idx="15">
                  <c:v>286.20299999999997</c:v>
                </c:pt>
                <c:pt idx="16">
                  <c:v>294.036</c:v>
                </c:pt>
                <c:pt idx="17">
                  <c:v>301.86</c:v>
                </c:pt>
                <c:pt idx="18">
                  <c:v>309.66500000000002</c:v>
                </c:pt>
                <c:pt idx="19">
                  <c:v>317.46499999999997</c:v>
                </c:pt>
                <c:pt idx="20">
                  <c:v>325.26299999999998</c:v>
                </c:pt>
                <c:pt idx="21">
                  <c:v>333.03800000000001</c:v>
                </c:pt>
                <c:pt idx="22">
                  <c:v>340.82600000000002</c:v>
                </c:pt>
                <c:pt idx="23">
                  <c:v>348.589</c:v>
                </c:pt>
                <c:pt idx="24">
                  <c:v>356.37400000000002</c:v>
                </c:pt>
                <c:pt idx="25">
                  <c:v>364.13600000000002</c:v>
                </c:pt>
                <c:pt idx="26">
                  <c:v>371.92099999999999</c:v>
                </c:pt>
                <c:pt idx="27">
                  <c:v>379.70499999999998</c:v>
                </c:pt>
                <c:pt idx="28">
                  <c:v>387.49299999999999</c:v>
                </c:pt>
                <c:pt idx="29">
                  <c:v>395.24099999999999</c:v>
                </c:pt>
                <c:pt idx="30">
                  <c:v>403.03199999999998</c:v>
                </c:pt>
                <c:pt idx="31">
                  <c:v>410.79399999999998</c:v>
                </c:pt>
                <c:pt idx="32">
                  <c:v>418.55200000000002</c:v>
                </c:pt>
                <c:pt idx="33">
                  <c:v>426.29500000000002</c:v>
                </c:pt>
                <c:pt idx="34">
                  <c:v>434.04300000000001</c:v>
                </c:pt>
                <c:pt idx="35">
                  <c:v>441.79599999999999</c:v>
                </c:pt>
                <c:pt idx="36">
                  <c:v>449.53100000000001</c:v>
                </c:pt>
                <c:pt idx="37">
                  <c:v>457.25900000000001</c:v>
                </c:pt>
                <c:pt idx="38">
                  <c:v>464.99</c:v>
                </c:pt>
                <c:pt idx="39">
                  <c:v>472.72300000000001</c:v>
                </c:pt>
                <c:pt idx="40">
                  <c:v>480.45499999999998</c:v>
                </c:pt>
                <c:pt idx="41">
                  <c:v>488.17500000000001</c:v>
                </c:pt>
                <c:pt idx="42">
                  <c:v>495.89499999999998</c:v>
                </c:pt>
              </c:numCache>
            </c:numRef>
          </c:xVal>
          <c:yVal>
            <c:numRef>
              <c:f>'Swamp bay_dead'!$AK$11:$AK$53</c:f>
              <c:numCache>
                <c:formatCode>General</c:formatCode>
                <c:ptCount val="43"/>
                <c:pt idx="0">
                  <c:v>1.3386347065257043E-4</c:v>
                </c:pt>
                <c:pt idx="1">
                  <c:v>1.7606800782155735E-4</c:v>
                </c:pt>
                <c:pt idx="2">
                  <c:v>2.0649152387896413E-4</c:v>
                </c:pt>
                <c:pt idx="3">
                  <c:v>2.3808019587048118E-4</c:v>
                </c:pt>
                <c:pt idx="4">
                  <c:v>2.5581645842309014E-4</c:v>
                </c:pt>
                <c:pt idx="5">
                  <c:v>3.0591816358997714E-4</c:v>
                </c:pt>
                <c:pt idx="6">
                  <c:v>3.8035868160275071E-4</c:v>
                </c:pt>
                <c:pt idx="7">
                  <c:v>4.8897710701620994E-4</c:v>
                </c:pt>
                <c:pt idx="8">
                  <c:v>6.2258165412786698E-4</c:v>
                </c:pt>
                <c:pt idx="9">
                  <c:v>7.4828903324163087E-4</c:v>
                </c:pt>
                <c:pt idx="10">
                  <c:v>8.0240405329268238E-4</c:v>
                </c:pt>
                <c:pt idx="11">
                  <c:v>8.3528734298875945E-4</c:v>
                </c:pt>
                <c:pt idx="12">
                  <c:v>8.8849613064660715E-4</c:v>
                </c:pt>
                <c:pt idx="13">
                  <c:v>9.9038254399629044E-4</c:v>
                </c:pt>
                <c:pt idx="14">
                  <c:v>1.0905859543300297E-3</c:v>
                </c:pt>
                <c:pt idx="15">
                  <c:v>1.1800440377158355E-3</c:v>
                </c:pt>
                <c:pt idx="16">
                  <c:v>1.2548729410400139E-3</c:v>
                </c:pt>
                <c:pt idx="17">
                  <c:v>1.3473086451463168E-3</c:v>
                </c:pt>
                <c:pt idx="18">
                  <c:v>1.4453112053822922E-3</c:v>
                </c:pt>
                <c:pt idx="19">
                  <c:v>1.552893936632084E-3</c:v>
                </c:pt>
                <c:pt idx="20">
                  <c:v>1.6450707171975013E-3</c:v>
                </c:pt>
                <c:pt idx="21">
                  <c:v>1.7034579756736168E-3</c:v>
                </c:pt>
                <c:pt idx="22">
                  <c:v>1.8035319242368994E-3</c:v>
                </c:pt>
                <c:pt idx="23">
                  <c:v>1.9884033324495398E-3</c:v>
                </c:pt>
                <c:pt idx="24">
                  <c:v>2.1585160988300753E-3</c:v>
                </c:pt>
                <c:pt idx="25">
                  <c:v>2.0454959732210953E-3</c:v>
                </c:pt>
                <c:pt idx="26">
                  <c:v>1.5073233934312161E-3</c:v>
                </c:pt>
                <c:pt idx="27">
                  <c:v>1.0310335399197901E-3</c:v>
                </c:pt>
                <c:pt idx="28">
                  <c:v>8.1068960660193173E-4</c:v>
                </c:pt>
                <c:pt idx="29">
                  <c:v>7.4272217711198601E-4</c:v>
                </c:pt>
                <c:pt idx="30">
                  <c:v>7.2731622642760452E-4</c:v>
                </c:pt>
                <c:pt idx="31">
                  <c:v>7.2420914393662994E-4</c:v>
                </c:pt>
                <c:pt idx="32">
                  <c:v>7.2628053226394401E-4</c:v>
                </c:pt>
                <c:pt idx="33">
                  <c:v>7.1566466708647414E-4</c:v>
                </c:pt>
                <c:pt idx="34">
                  <c:v>6.9262047194511289E-4</c:v>
                </c:pt>
                <c:pt idx="35">
                  <c:v>6.5585332913531413E-4</c:v>
                </c:pt>
                <c:pt idx="36">
                  <c:v>6.1067117124582321E-4</c:v>
                </c:pt>
                <c:pt idx="37">
                  <c:v>5.7027909886322309E-4</c:v>
                </c:pt>
                <c:pt idx="38">
                  <c:v>5.3092272064428347E-4</c:v>
                </c:pt>
                <c:pt idx="39">
                  <c:v>4.9091903357306038E-4</c:v>
                </c:pt>
                <c:pt idx="40">
                  <c:v>4.3693347529247945E-4</c:v>
                </c:pt>
                <c:pt idx="41">
                  <c:v>3.7543913432538933E-4</c:v>
                </c:pt>
                <c:pt idx="42">
                  <c:v>3.2313657906074544E-4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3B-4C31-87E3-8E450ED2F8EE}"/>
            </c:ext>
          </c:extLst>
        </c:ser>
        <c:ser>
          <c:idx val="5"/>
          <c:order val="5"/>
          <c:tx>
            <c:v>30_model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'Swamp bay_dead'!$AF$11:$AF$53</c:f>
              <c:numCache>
                <c:formatCode>General</c:formatCode>
                <c:ptCount val="43"/>
                <c:pt idx="0">
                  <c:v>167.90100000000001</c:v>
                </c:pt>
                <c:pt idx="1">
                  <c:v>175.90700000000001</c:v>
                </c:pt>
                <c:pt idx="2">
                  <c:v>183.87</c:v>
                </c:pt>
                <c:pt idx="3">
                  <c:v>191.791</c:v>
                </c:pt>
                <c:pt idx="4">
                  <c:v>199.697</c:v>
                </c:pt>
                <c:pt idx="5">
                  <c:v>207.61199999999999</c:v>
                </c:pt>
                <c:pt idx="6">
                  <c:v>215.501</c:v>
                </c:pt>
                <c:pt idx="7">
                  <c:v>223.387</c:v>
                </c:pt>
                <c:pt idx="8">
                  <c:v>231.24799999999999</c:v>
                </c:pt>
                <c:pt idx="9">
                  <c:v>239.102</c:v>
                </c:pt>
                <c:pt idx="10">
                  <c:v>246.96100000000001</c:v>
                </c:pt>
                <c:pt idx="11">
                  <c:v>254.81899999999999</c:v>
                </c:pt>
                <c:pt idx="12">
                  <c:v>262.67500000000001</c:v>
                </c:pt>
                <c:pt idx="13">
                  <c:v>270.52199999999999</c:v>
                </c:pt>
                <c:pt idx="14">
                  <c:v>278.36700000000002</c:v>
                </c:pt>
                <c:pt idx="15">
                  <c:v>286.20299999999997</c:v>
                </c:pt>
                <c:pt idx="16">
                  <c:v>294.036</c:v>
                </c:pt>
                <c:pt idx="17">
                  <c:v>301.86</c:v>
                </c:pt>
                <c:pt idx="18">
                  <c:v>309.66500000000002</c:v>
                </c:pt>
                <c:pt idx="19">
                  <c:v>317.46499999999997</c:v>
                </c:pt>
                <c:pt idx="20">
                  <c:v>325.26299999999998</c:v>
                </c:pt>
                <c:pt idx="21">
                  <c:v>333.03800000000001</c:v>
                </c:pt>
                <c:pt idx="22">
                  <c:v>340.82600000000002</c:v>
                </c:pt>
                <c:pt idx="23">
                  <c:v>348.589</c:v>
                </c:pt>
                <c:pt idx="24">
                  <c:v>356.37400000000002</c:v>
                </c:pt>
                <c:pt idx="25">
                  <c:v>364.13600000000002</c:v>
                </c:pt>
                <c:pt idx="26">
                  <c:v>371.92099999999999</c:v>
                </c:pt>
                <c:pt idx="27">
                  <c:v>379.70499999999998</c:v>
                </c:pt>
                <c:pt idx="28">
                  <c:v>387.49299999999999</c:v>
                </c:pt>
                <c:pt idx="29">
                  <c:v>395.24099999999999</c:v>
                </c:pt>
                <c:pt idx="30">
                  <c:v>403.03199999999998</c:v>
                </c:pt>
                <c:pt idx="31">
                  <c:v>410.79399999999998</c:v>
                </c:pt>
                <c:pt idx="32">
                  <c:v>418.55200000000002</c:v>
                </c:pt>
                <c:pt idx="33">
                  <c:v>426.29500000000002</c:v>
                </c:pt>
                <c:pt idx="34">
                  <c:v>434.04300000000001</c:v>
                </c:pt>
                <c:pt idx="35">
                  <c:v>441.79599999999999</c:v>
                </c:pt>
                <c:pt idx="36">
                  <c:v>449.53100000000001</c:v>
                </c:pt>
                <c:pt idx="37">
                  <c:v>457.25900000000001</c:v>
                </c:pt>
                <c:pt idx="38">
                  <c:v>464.99</c:v>
                </c:pt>
                <c:pt idx="39">
                  <c:v>472.72300000000001</c:v>
                </c:pt>
                <c:pt idx="40">
                  <c:v>480.45499999999998</c:v>
                </c:pt>
                <c:pt idx="41">
                  <c:v>488.17500000000001</c:v>
                </c:pt>
                <c:pt idx="42">
                  <c:v>495.89499999999998</c:v>
                </c:pt>
              </c:numCache>
            </c:numRef>
          </c:xVal>
          <c:yVal>
            <c:numRef>
              <c:f>'Swamp bay_dead'!$AN$11:$AN$53</c:f>
              <c:numCache>
                <c:formatCode>General</c:formatCode>
                <c:ptCount val="43"/>
                <c:pt idx="0">
                  <c:v>3.8367316878094497E-5</c:v>
                </c:pt>
                <c:pt idx="1">
                  <c:v>5.1140339825284274E-5</c:v>
                </c:pt>
                <c:pt idx="2">
                  <c:v>6.7358033148250517E-5</c:v>
                </c:pt>
                <c:pt idx="3">
                  <c:v>8.7720985827293679E-5</c:v>
                </c:pt>
                <c:pt idx="4">
                  <c:v>1.1310924959745741E-4</c:v>
                </c:pt>
                <c:pt idx="5">
                  <c:v>1.4455907585271557E-4</c:v>
                </c:pt>
                <c:pt idx="6">
                  <c:v>1.8297107782757366E-4</c:v>
                </c:pt>
                <c:pt idx="7">
                  <c:v>2.2956716090599021E-4</c:v>
                </c:pt>
                <c:pt idx="8">
                  <c:v>2.8537279761720632E-4</c:v>
                </c:pt>
                <c:pt idx="9">
                  <c:v>3.5168525459553722E-4</c:v>
                </c:pt>
                <c:pt idx="10">
                  <c:v>4.2980316842494807E-4</c:v>
                </c:pt>
                <c:pt idx="11">
                  <c:v>5.2076646202994933E-4</c:v>
                </c:pt>
                <c:pt idx="12">
                  <c:v>6.254402081430384E-4</c:v>
                </c:pt>
                <c:pt idx="13">
                  <c:v>7.4423393292849462E-4</c:v>
                </c:pt>
                <c:pt idx="14">
                  <c:v>8.7727575414171778E-4</c:v>
                </c:pt>
                <c:pt idx="15">
                  <c:v>1.0237499352149749E-3</c:v>
                </c:pt>
                <c:pt idx="16">
                  <c:v>1.182213337505031E-3</c:v>
                </c:pt>
                <c:pt idx="17">
                  <c:v>1.349831925490537E-3</c:v>
                </c:pt>
                <c:pt idx="18">
                  <c:v>1.5222803407508357E-3</c:v>
                </c:pt>
                <c:pt idx="19">
                  <c:v>1.6945389569729249E-3</c:v>
                </c:pt>
                <c:pt idx="20">
                  <c:v>1.859830682893634E-3</c:v>
                </c:pt>
                <c:pt idx="21">
                  <c:v>2.009063944187056E-3</c:v>
                </c:pt>
                <c:pt idx="22">
                  <c:v>2.1343016461888614E-3</c:v>
                </c:pt>
                <c:pt idx="23">
                  <c:v>2.2240709233069698E-3</c:v>
                </c:pt>
                <c:pt idx="24">
                  <c:v>2.2707573286543672E-3</c:v>
                </c:pt>
                <c:pt idx="25">
                  <c:v>2.2641190684663261E-3</c:v>
                </c:pt>
                <c:pt idx="26">
                  <c:v>2.2004612676008672E-3</c:v>
                </c:pt>
                <c:pt idx="27">
                  <c:v>2.0768541607816731E-3</c:v>
                </c:pt>
                <c:pt idx="28">
                  <c:v>1.8966978349452329E-3</c:v>
                </c:pt>
                <c:pt idx="29">
                  <c:v>1.6676061849461659E-3</c:v>
                </c:pt>
                <c:pt idx="30">
                  <c:v>1.4065680604513136E-3</c:v>
                </c:pt>
                <c:pt idx="31">
                  <c:v>1.1298123851324914E-3</c:v>
                </c:pt>
                <c:pt idx="32">
                  <c:v>8.5858600800117985E-4</c:v>
                </c:pt>
                <c:pt idx="33">
                  <c:v>6.119365205912036E-4</c:v>
                </c:pt>
                <c:pt idx="34">
                  <c:v>4.0494051071056781E-4</c:v>
                </c:pt>
                <c:pt idx="35">
                  <c:v>2.4552774003953881E-4</c:v>
                </c:pt>
                <c:pt idx="36">
                  <c:v>1.3406612599982092E-4</c:v>
                </c:pt>
                <c:pt idx="37">
                  <c:v>6.4488224134230879E-5</c:v>
                </c:pt>
                <c:pt idx="38">
                  <c:v>2.6496162710580027E-5</c:v>
                </c:pt>
                <c:pt idx="39">
                  <c:v>8.8787908483856434E-6</c:v>
                </c:pt>
                <c:pt idx="40">
                  <c:v>2.249686456726818E-6</c:v>
                </c:pt>
                <c:pt idx="41">
                  <c:v>3.7209127185577152E-7</c:v>
                </c:pt>
                <c:pt idx="42">
                  <c:v>2.6422741521053017E-8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3B-4C31-87E3-8E450ED2F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39184"/>
        <c:axId val="572137552"/>
      </c:scatterChart>
      <c:valAx>
        <c:axId val="5721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7552"/>
        <c:crosses val="autoZero"/>
        <c:crossBetween val="midCat"/>
      </c:valAx>
      <c:valAx>
        <c:axId val="572137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Exp_10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'Dwarf palmetto_live'!$B$11:$B$56</c:f>
              <c:numCache>
                <c:formatCode>General</c:formatCode>
                <c:ptCount val="46"/>
                <c:pt idx="0">
                  <c:v>150.22300000000001</c:v>
                </c:pt>
                <c:pt idx="1">
                  <c:v>158.11699999999999</c:v>
                </c:pt>
                <c:pt idx="2">
                  <c:v>166.02099999999999</c:v>
                </c:pt>
                <c:pt idx="3">
                  <c:v>173.911</c:v>
                </c:pt>
                <c:pt idx="4">
                  <c:v>181.786</c:v>
                </c:pt>
                <c:pt idx="5">
                  <c:v>189.666</c:v>
                </c:pt>
                <c:pt idx="6">
                  <c:v>197.542</c:v>
                </c:pt>
                <c:pt idx="7">
                  <c:v>205.42099999999999</c:v>
                </c:pt>
                <c:pt idx="8">
                  <c:v>213.30099999999999</c:v>
                </c:pt>
                <c:pt idx="9">
                  <c:v>221.17</c:v>
                </c:pt>
                <c:pt idx="10">
                  <c:v>229.03700000000001</c:v>
                </c:pt>
                <c:pt idx="11">
                  <c:v>236.88</c:v>
                </c:pt>
                <c:pt idx="12">
                  <c:v>244.74199999999999</c:v>
                </c:pt>
                <c:pt idx="13">
                  <c:v>252.58199999999999</c:v>
                </c:pt>
                <c:pt idx="14">
                  <c:v>260.39600000000002</c:v>
                </c:pt>
                <c:pt idx="15">
                  <c:v>268.22899999999998</c:v>
                </c:pt>
                <c:pt idx="16">
                  <c:v>276.04599999999999</c:v>
                </c:pt>
                <c:pt idx="17">
                  <c:v>283.86099999999999</c:v>
                </c:pt>
                <c:pt idx="18">
                  <c:v>291.67399999999998</c:v>
                </c:pt>
                <c:pt idx="19">
                  <c:v>299.505</c:v>
                </c:pt>
                <c:pt idx="20">
                  <c:v>307.28699999999998</c:v>
                </c:pt>
                <c:pt idx="21">
                  <c:v>315.084</c:v>
                </c:pt>
                <c:pt idx="22">
                  <c:v>322.89499999999998</c:v>
                </c:pt>
                <c:pt idx="23">
                  <c:v>330.69600000000003</c:v>
                </c:pt>
                <c:pt idx="24">
                  <c:v>338.48700000000002</c:v>
                </c:pt>
                <c:pt idx="25">
                  <c:v>346.27499999999998</c:v>
                </c:pt>
                <c:pt idx="26">
                  <c:v>354.04300000000001</c:v>
                </c:pt>
                <c:pt idx="27">
                  <c:v>361.81400000000002</c:v>
                </c:pt>
                <c:pt idx="28">
                  <c:v>369.589</c:v>
                </c:pt>
                <c:pt idx="29">
                  <c:v>377.34100000000001</c:v>
                </c:pt>
                <c:pt idx="30">
                  <c:v>385.09</c:v>
                </c:pt>
                <c:pt idx="31">
                  <c:v>392.80799999999999</c:v>
                </c:pt>
                <c:pt idx="32">
                  <c:v>400.54300000000001</c:v>
                </c:pt>
                <c:pt idx="33">
                  <c:v>408.291</c:v>
                </c:pt>
                <c:pt idx="34">
                  <c:v>416.01100000000002</c:v>
                </c:pt>
                <c:pt idx="35">
                  <c:v>423.73500000000001</c:v>
                </c:pt>
                <c:pt idx="36">
                  <c:v>431.45600000000002</c:v>
                </c:pt>
                <c:pt idx="37">
                  <c:v>439.18200000000002</c:v>
                </c:pt>
                <c:pt idx="38">
                  <c:v>446.88600000000002</c:v>
                </c:pt>
                <c:pt idx="39">
                  <c:v>454.55</c:v>
                </c:pt>
                <c:pt idx="40">
                  <c:v>462.22</c:v>
                </c:pt>
                <c:pt idx="41">
                  <c:v>469.887</c:v>
                </c:pt>
                <c:pt idx="42">
                  <c:v>477.55700000000002</c:v>
                </c:pt>
                <c:pt idx="43">
                  <c:v>485.21600000000001</c:v>
                </c:pt>
                <c:pt idx="44">
                  <c:v>492.88600000000002</c:v>
                </c:pt>
                <c:pt idx="45">
                  <c:v>500.56299999999999</c:v>
                </c:pt>
              </c:numCache>
            </c:numRef>
          </c:xVal>
          <c:yVal>
            <c:numRef>
              <c:f>'Dwarf palmetto_live'!$F$11:$F$56</c:f>
              <c:numCache>
                <c:formatCode>General</c:formatCode>
                <c:ptCount val="46"/>
                <c:pt idx="0">
                  <c:v>0</c:v>
                </c:pt>
                <c:pt idx="1">
                  <c:v>9.3721162719162532E-4</c:v>
                </c:pt>
                <c:pt idx="2">
                  <c:v>1.9200822823745023E-3</c:v>
                </c:pt>
                <c:pt idx="3">
                  <c:v>2.9462088588125823E-3</c:v>
                </c:pt>
                <c:pt idx="4">
                  <c:v>4.4337319286372745E-3</c:v>
                </c:pt>
                <c:pt idx="5">
                  <c:v>6.4595509074129032E-3</c:v>
                </c:pt>
                <c:pt idx="6">
                  <c:v>9.4225815133804902E-3</c:v>
                </c:pt>
                <c:pt idx="7">
                  <c:v>1.3716933251307295E-2</c:v>
                </c:pt>
                <c:pt idx="8">
                  <c:v>1.9501211165795174E-2</c:v>
                </c:pt>
                <c:pt idx="9">
                  <c:v>2.6996501076591795E-2</c:v>
                </c:pt>
                <c:pt idx="10">
                  <c:v>3.5503498923408094E-2</c:v>
                </c:pt>
                <c:pt idx="11">
                  <c:v>4.4676157336204225E-2</c:v>
                </c:pt>
                <c:pt idx="12">
                  <c:v>5.5281067363887937E-2</c:v>
                </c:pt>
                <c:pt idx="13">
                  <c:v>6.898117886804056E-2</c:v>
                </c:pt>
                <c:pt idx="14">
                  <c:v>8.7850372962165357E-2</c:v>
                </c:pt>
                <c:pt idx="15">
                  <c:v>0.11339780067671479</c:v>
                </c:pt>
                <c:pt idx="16">
                  <c:v>0.14501547600738229</c:v>
                </c:pt>
                <c:pt idx="17">
                  <c:v>0.17957215087665335</c:v>
                </c:pt>
                <c:pt idx="18">
                  <c:v>0.21328293217471539</c:v>
                </c:pt>
                <c:pt idx="19">
                  <c:v>0.24528029836973231</c:v>
                </c:pt>
                <c:pt idx="20">
                  <c:v>0.27637649953860344</c:v>
                </c:pt>
                <c:pt idx="21">
                  <c:v>0.30902991387265455</c:v>
                </c:pt>
                <c:pt idx="22">
                  <c:v>0.34522791064287905</c:v>
                </c:pt>
                <c:pt idx="23">
                  <c:v>0.38828918025223003</c:v>
                </c:pt>
                <c:pt idx="24">
                  <c:v>0.436245578283605</c:v>
                </c:pt>
                <c:pt idx="25">
                  <c:v>0.47510141110427551</c:v>
                </c:pt>
                <c:pt idx="26">
                  <c:v>0.49894984235619799</c:v>
                </c:pt>
                <c:pt idx="27">
                  <c:v>0.51431290372193161</c:v>
                </c:pt>
                <c:pt idx="28">
                  <c:v>0.52672495001537989</c:v>
                </c:pt>
                <c:pt idx="29">
                  <c:v>0.53822862196247301</c:v>
                </c:pt>
                <c:pt idx="30">
                  <c:v>0.5496553944940018</c:v>
                </c:pt>
                <c:pt idx="31">
                  <c:v>0.56052704936942477</c:v>
                </c:pt>
                <c:pt idx="32">
                  <c:v>0.57119924638572739</c:v>
                </c:pt>
                <c:pt idx="33">
                  <c:v>0.58091741002768371</c:v>
                </c:pt>
                <c:pt idx="34">
                  <c:v>0.58965510612119343</c:v>
                </c:pt>
                <c:pt idx="35">
                  <c:v>0.59772954475545981</c:v>
                </c:pt>
                <c:pt idx="36">
                  <c:v>0.60563095970470626</c:v>
                </c:pt>
                <c:pt idx="37">
                  <c:v>0.61325121116579506</c:v>
                </c:pt>
                <c:pt idx="38">
                  <c:v>0.62075371039680094</c:v>
                </c:pt>
                <c:pt idx="39">
                  <c:v>0.62795341817902184</c:v>
                </c:pt>
                <c:pt idx="40">
                  <c:v>0.63474459781605663</c:v>
                </c:pt>
                <c:pt idx="41">
                  <c:v>0.64109600892033214</c:v>
                </c:pt>
                <c:pt idx="42">
                  <c:v>0.64696439557059371</c:v>
                </c:pt>
                <c:pt idx="43">
                  <c:v>0.6527991387265456</c:v>
                </c:pt>
                <c:pt idx="44">
                  <c:v>0.65853535450630574</c:v>
                </c:pt>
                <c:pt idx="45">
                  <c:v>0.66441335358351272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4-4EB3-BD16-924AE2A90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38640"/>
        <c:axId val="572133744"/>
      </c:scatterChart>
      <c:scatterChart>
        <c:scatterStyle val="lineMarker"/>
        <c:varyColors val="0"/>
        <c:ser>
          <c:idx val="2"/>
          <c:order val="1"/>
          <c:tx>
            <c:v>Model_10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'Dwarf palmetto_live'!$B$11:$B$56</c:f>
              <c:numCache>
                <c:formatCode>General</c:formatCode>
                <c:ptCount val="46"/>
                <c:pt idx="0">
                  <c:v>150.22300000000001</c:v>
                </c:pt>
                <c:pt idx="1">
                  <c:v>158.11699999999999</c:v>
                </c:pt>
                <c:pt idx="2">
                  <c:v>166.02099999999999</c:v>
                </c:pt>
                <c:pt idx="3">
                  <c:v>173.911</c:v>
                </c:pt>
                <c:pt idx="4">
                  <c:v>181.786</c:v>
                </c:pt>
                <c:pt idx="5">
                  <c:v>189.666</c:v>
                </c:pt>
                <c:pt idx="6">
                  <c:v>197.542</c:v>
                </c:pt>
                <c:pt idx="7">
                  <c:v>205.42099999999999</c:v>
                </c:pt>
                <c:pt idx="8">
                  <c:v>213.30099999999999</c:v>
                </c:pt>
                <c:pt idx="9">
                  <c:v>221.17</c:v>
                </c:pt>
                <c:pt idx="10">
                  <c:v>229.03700000000001</c:v>
                </c:pt>
                <c:pt idx="11">
                  <c:v>236.88</c:v>
                </c:pt>
                <c:pt idx="12">
                  <c:v>244.74199999999999</c:v>
                </c:pt>
                <c:pt idx="13">
                  <c:v>252.58199999999999</c:v>
                </c:pt>
                <c:pt idx="14">
                  <c:v>260.39600000000002</c:v>
                </c:pt>
                <c:pt idx="15">
                  <c:v>268.22899999999998</c:v>
                </c:pt>
                <c:pt idx="16">
                  <c:v>276.04599999999999</c:v>
                </c:pt>
                <c:pt idx="17">
                  <c:v>283.86099999999999</c:v>
                </c:pt>
                <c:pt idx="18">
                  <c:v>291.67399999999998</c:v>
                </c:pt>
                <c:pt idx="19">
                  <c:v>299.505</c:v>
                </c:pt>
                <c:pt idx="20">
                  <c:v>307.28699999999998</c:v>
                </c:pt>
                <c:pt idx="21">
                  <c:v>315.084</c:v>
                </c:pt>
                <c:pt idx="22">
                  <c:v>322.89499999999998</c:v>
                </c:pt>
                <c:pt idx="23">
                  <c:v>330.69600000000003</c:v>
                </c:pt>
                <c:pt idx="24">
                  <c:v>338.48700000000002</c:v>
                </c:pt>
                <c:pt idx="25">
                  <c:v>346.27499999999998</c:v>
                </c:pt>
                <c:pt idx="26">
                  <c:v>354.04300000000001</c:v>
                </c:pt>
                <c:pt idx="27">
                  <c:v>361.81400000000002</c:v>
                </c:pt>
                <c:pt idx="28">
                  <c:v>369.589</c:v>
                </c:pt>
                <c:pt idx="29">
                  <c:v>377.34100000000001</c:v>
                </c:pt>
                <c:pt idx="30">
                  <c:v>385.09</c:v>
                </c:pt>
                <c:pt idx="31">
                  <c:v>392.80799999999999</c:v>
                </c:pt>
                <c:pt idx="32">
                  <c:v>400.54300000000001</c:v>
                </c:pt>
                <c:pt idx="33">
                  <c:v>408.291</c:v>
                </c:pt>
                <c:pt idx="34">
                  <c:v>416.01100000000002</c:v>
                </c:pt>
                <c:pt idx="35">
                  <c:v>423.73500000000001</c:v>
                </c:pt>
                <c:pt idx="36">
                  <c:v>431.45600000000002</c:v>
                </c:pt>
                <c:pt idx="37">
                  <c:v>439.18200000000002</c:v>
                </c:pt>
                <c:pt idx="38">
                  <c:v>446.88600000000002</c:v>
                </c:pt>
                <c:pt idx="39">
                  <c:v>454.55</c:v>
                </c:pt>
                <c:pt idx="40">
                  <c:v>462.22</c:v>
                </c:pt>
                <c:pt idx="41">
                  <c:v>469.887</c:v>
                </c:pt>
                <c:pt idx="42">
                  <c:v>477.55700000000002</c:v>
                </c:pt>
                <c:pt idx="43">
                  <c:v>485.21600000000001</c:v>
                </c:pt>
                <c:pt idx="44">
                  <c:v>492.88600000000002</c:v>
                </c:pt>
                <c:pt idx="45">
                  <c:v>500.56299999999999</c:v>
                </c:pt>
              </c:numCache>
            </c:numRef>
          </c:xVal>
          <c:yVal>
            <c:numRef>
              <c:f>'Dwarf palmetto_live'!$I$11:$I$56</c:f>
              <c:numCache>
                <c:formatCode>General</c:formatCode>
                <c:ptCount val="46"/>
                <c:pt idx="0">
                  <c:v>0</c:v>
                </c:pt>
                <c:pt idx="1">
                  <c:v>6.8820504776283752E-4</c:v>
                </c:pt>
                <c:pt idx="2">
                  <c:v>1.6607241676750268E-3</c:v>
                </c:pt>
                <c:pt idx="3">
                  <c:v>3.0179025703724457E-3</c:v>
                </c:pt>
                <c:pt idx="4">
                  <c:v>4.8873370517625503E-3</c:v>
                </c:pt>
                <c:pt idx="5">
                  <c:v>7.4300662926359406E-3</c:v>
                </c:pt>
                <c:pt idx="6">
                  <c:v>1.0848957874909238E-2</c:v>
                </c:pt>
                <c:pt idx="7">
                  <c:v>1.5392473090574954E-2</c:v>
                </c:pt>
                <c:pt idx="8">
                  <c:v>2.1362195458858917E-2</c:v>
                </c:pt>
                <c:pt idx="9">
                  <c:v>2.9115650919937869E-2</c:v>
                </c:pt>
                <c:pt idx="10">
                  <c:v>3.9063486909967735E-2</c:v>
                </c:pt>
                <c:pt idx="11">
                  <c:v>5.1670110640472333E-2</c:v>
                </c:pt>
                <c:pt idx="12">
                  <c:v>6.7428863391373245E-2</c:v>
                </c:pt>
                <c:pt idx="13">
                  <c:v>8.6868646925830503E-2</c:v>
                </c:pt>
                <c:pt idx="14">
                  <c:v>0.11047500155719017</c:v>
                </c:pt>
                <c:pt idx="15">
                  <c:v>0.13864829677554477</c:v>
                </c:pt>
                <c:pt idx="16">
                  <c:v>0.17167297882842431</c:v>
                </c:pt>
                <c:pt idx="17">
                  <c:v>0.20956300861594057</c:v>
                </c:pt>
                <c:pt idx="18">
                  <c:v>0.25200161059927773</c:v>
                </c:pt>
                <c:pt idx="19">
                  <c:v>0.29823157436524411</c:v>
                </c:pt>
                <c:pt idx="20">
                  <c:v>0.34700975492394803</c:v>
                </c:pt>
                <c:pt idx="21">
                  <c:v>0.39649192525380766</c:v>
                </c:pt>
                <c:pt idx="22">
                  <c:v>0.44449958112394322</c:v>
                </c:pt>
                <c:pt idx="23">
                  <c:v>0.48864894500687511</c:v>
                </c:pt>
                <c:pt idx="24">
                  <c:v>0.52667908018829035</c:v>
                </c:pt>
                <c:pt idx="25">
                  <c:v>0.55692328470788754</c:v>
                </c:pt>
                <c:pt idx="26">
                  <c:v>0.5787101638427582</c:v>
                </c:pt>
                <c:pt idx="27">
                  <c:v>0.59254882215525817</c:v>
                </c:pt>
                <c:pt idx="28">
                  <c:v>0.60001213872237202</c:v>
                </c:pt>
                <c:pt idx="29">
                  <c:v>0.6032279387266456</c:v>
                </c:pt>
                <c:pt idx="30">
                  <c:v>0.60421944237173175</c:v>
                </c:pt>
                <c:pt idx="31">
                  <c:v>0.60438900178885513</c:v>
                </c:pt>
                <c:pt idx="32">
                  <c:v>0.60439187442981779</c:v>
                </c:pt>
                <c:pt idx="33">
                  <c:v>0.60439142969592163</c:v>
                </c:pt>
                <c:pt idx="34">
                  <c:v>0.60439158409361926</c:v>
                </c:pt>
                <c:pt idx="35">
                  <c:v>0.60439149738240761</c:v>
                </c:pt>
                <c:pt idx="36">
                  <c:v>0.60439156670054006</c:v>
                </c:pt>
                <c:pt idx="37">
                  <c:v>0.60439149300081962</c:v>
                </c:pt>
                <c:pt idx="38">
                  <c:v>0.60439159287641797</c:v>
                </c:pt>
                <c:pt idx="39">
                  <c:v>0.6043914253764775</c:v>
                </c:pt>
                <c:pt idx="40">
                  <c:v>0.60439176540232109</c:v>
                </c:pt>
                <c:pt idx="41">
                  <c:v>0.60439094350078537</c:v>
                </c:pt>
                <c:pt idx="42">
                  <c:v>0.60439327908550833</c:v>
                </c:pt>
                <c:pt idx="43">
                  <c:v>0.60438555697503604</c:v>
                </c:pt>
                <c:pt idx="44">
                  <c:v>0.60441500264229742</c:v>
                </c:pt>
                <c:pt idx="45">
                  <c:v>0.60428644040354662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4-4EB3-BD16-924AE2A90CF8}"/>
            </c:ext>
          </c:extLst>
        </c:ser>
        <c:ser>
          <c:idx val="1"/>
          <c:order val="2"/>
          <c:tx>
            <c:v>Exp_20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'Dwarf palmetto_live'!$Q$11:$Q$55</c:f>
              <c:numCache>
                <c:formatCode>General</c:formatCode>
                <c:ptCount val="45"/>
                <c:pt idx="0">
                  <c:v>160.19</c:v>
                </c:pt>
                <c:pt idx="1">
                  <c:v>168.24700000000001</c:v>
                </c:pt>
                <c:pt idx="2">
                  <c:v>176.24700000000001</c:v>
                </c:pt>
                <c:pt idx="3">
                  <c:v>184.22399999999999</c:v>
                </c:pt>
                <c:pt idx="4">
                  <c:v>192.19200000000001</c:v>
                </c:pt>
                <c:pt idx="5">
                  <c:v>200.17400000000001</c:v>
                </c:pt>
                <c:pt idx="6">
                  <c:v>208.14500000000001</c:v>
                </c:pt>
                <c:pt idx="7">
                  <c:v>216.113</c:v>
                </c:pt>
                <c:pt idx="8">
                  <c:v>224.08600000000001</c:v>
                </c:pt>
                <c:pt idx="9">
                  <c:v>232.035</c:v>
                </c:pt>
                <c:pt idx="10">
                  <c:v>239.99600000000001</c:v>
                </c:pt>
                <c:pt idx="11">
                  <c:v>247.93700000000001</c:v>
                </c:pt>
                <c:pt idx="12">
                  <c:v>255.88399999999999</c:v>
                </c:pt>
                <c:pt idx="13">
                  <c:v>263.81299999999999</c:v>
                </c:pt>
                <c:pt idx="14">
                  <c:v>271.75200000000001</c:v>
                </c:pt>
                <c:pt idx="15">
                  <c:v>279.65899999999999</c:v>
                </c:pt>
                <c:pt idx="16">
                  <c:v>287.58100000000002</c:v>
                </c:pt>
                <c:pt idx="17">
                  <c:v>295.488</c:v>
                </c:pt>
                <c:pt idx="18">
                  <c:v>303.392</c:v>
                </c:pt>
                <c:pt idx="19">
                  <c:v>311.28800000000001</c:v>
                </c:pt>
                <c:pt idx="20">
                  <c:v>319.18099999999998</c:v>
                </c:pt>
                <c:pt idx="21">
                  <c:v>327.06400000000002</c:v>
                </c:pt>
                <c:pt idx="22">
                  <c:v>334.94600000000003</c:v>
                </c:pt>
                <c:pt idx="23">
                  <c:v>342.82400000000001</c:v>
                </c:pt>
                <c:pt idx="24">
                  <c:v>350.70100000000002</c:v>
                </c:pt>
                <c:pt idx="25">
                  <c:v>358.58199999999999</c:v>
                </c:pt>
                <c:pt idx="26">
                  <c:v>366.45699999999999</c:v>
                </c:pt>
                <c:pt idx="27">
                  <c:v>374.33199999999999</c:v>
                </c:pt>
                <c:pt idx="28">
                  <c:v>382.197</c:v>
                </c:pt>
                <c:pt idx="29">
                  <c:v>390.05500000000001</c:v>
                </c:pt>
                <c:pt idx="30">
                  <c:v>397.90699999999998</c:v>
                </c:pt>
                <c:pt idx="31">
                  <c:v>405.75599999999997</c:v>
                </c:pt>
                <c:pt idx="32">
                  <c:v>413.58100000000002</c:v>
                </c:pt>
                <c:pt idx="33">
                  <c:v>421.43</c:v>
                </c:pt>
                <c:pt idx="34">
                  <c:v>429.27300000000002</c:v>
                </c:pt>
                <c:pt idx="35">
                  <c:v>437.108</c:v>
                </c:pt>
                <c:pt idx="36">
                  <c:v>444.928</c:v>
                </c:pt>
                <c:pt idx="37">
                  <c:v>452.733</c:v>
                </c:pt>
                <c:pt idx="38">
                  <c:v>460.55500000000001</c:v>
                </c:pt>
                <c:pt idx="39">
                  <c:v>468.37400000000002</c:v>
                </c:pt>
                <c:pt idx="40">
                  <c:v>476.16399999999999</c:v>
                </c:pt>
                <c:pt idx="41">
                  <c:v>483.95299999999997</c:v>
                </c:pt>
                <c:pt idx="42">
                  <c:v>491.72</c:v>
                </c:pt>
                <c:pt idx="43">
                  <c:v>499.47</c:v>
                </c:pt>
                <c:pt idx="44">
                  <c:v>507.23399999999998</c:v>
                </c:pt>
              </c:numCache>
            </c:numRef>
          </c:xVal>
          <c:yVal>
            <c:numRef>
              <c:f>'Dwarf palmetto_live'!$U$11:$U$55</c:f>
              <c:numCache>
                <c:formatCode>General</c:formatCode>
                <c:ptCount val="45"/>
                <c:pt idx="0">
                  <c:v>0</c:v>
                </c:pt>
                <c:pt idx="1">
                  <c:v>1.5361853210468235E-3</c:v>
                </c:pt>
                <c:pt idx="2">
                  <c:v>2.8435288759790511E-3</c:v>
                </c:pt>
                <c:pt idx="3">
                  <c:v>4.1825930717589443E-3</c:v>
                </c:pt>
                <c:pt idx="4">
                  <c:v>6.054110881765884E-3</c:v>
                </c:pt>
                <c:pt idx="5">
                  <c:v>8.6076224699955795E-3</c:v>
                </c:pt>
                <c:pt idx="6">
                  <c:v>1.2407302091523076E-2</c:v>
                </c:pt>
                <c:pt idx="7">
                  <c:v>1.7759027354521284E-2</c:v>
                </c:pt>
                <c:pt idx="8">
                  <c:v>2.4862185144317595E-2</c:v>
                </c:pt>
                <c:pt idx="9">
                  <c:v>3.3447150013707794E-2</c:v>
                </c:pt>
                <c:pt idx="10">
                  <c:v>4.277528418295562E-2</c:v>
                </c:pt>
                <c:pt idx="11">
                  <c:v>5.2663061087157015E-2</c:v>
                </c:pt>
                <c:pt idx="12">
                  <c:v>6.4284144437672275E-2</c:v>
                </c:pt>
                <c:pt idx="13">
                  <c:v>7.9244958117425157E-2</c:v>
                </c:pt>
                <c:pt idx="14">
                  <c:v>9.9643595942476848E-2</c:v>
                </c:pt>
                <c:pt idx="15">
                  <c:v>0.1262186956925635</c:v>
                </c:pt>
                <c:pt idx="16">
                  <c:v>0.15783964309747522</c:v>
                </c:pt>
                <c:pt idx="17">
                  <c:v>0.19112139262676353</c:v>
                </c:pt>
                <c:pt idx="18">
                  <c:v>0.22325440180535761</c:v>
                </c:pt>
                <c:pt idx="19">
                  <c:v>0.25385575718302578</c:v>
                </c:pt>
                <c:pt idx="20">
                  <c:v>0.28387707798519557</c:v>
                </c:pt>
                <c:pt idx="21">
                  <c:v>0.31472313544940211</c:v>
                </c:pt>
                <c:pt idx="22">
                  <c:v>0.34863703203558138</c:v>
                </c:pt>
                <c:pt idx="23">
                  <c:v>0.38836713469716977</c:v>
                </c:pt>
                <c:pt idx="24">
                  <c:v>0.43312949045321991</c:v>
                </c:pt>
                <c:pt idx="25">
                  <c:v>0.47149333979830199</c:v>
                </c:pt>
                <c:pt idx="26">
                  <c:v>0.49666819983097421</c:v>
                </c:pt>
                <c:pt idx="27">
                  <c:v>0.51296581194644641</c:v>
                </c:pt>
                <c:pt idx="28">
                  <c:v>0.52563141068487118</c:v>
                </c:pt>
                <c:pt idx="29">
                  <c:v>0.53721624187441797</c:v>
                </c:pt>
                <c:pt idx="30">
                  <c:v>0.548597154658516</c:v>
                </c:pt>
                <c:pt idx="31">
                  <c:v>0.55990556312067663</c:v>
                </c:pt>
                <c:pt idx="32">
                  <c:v>0.57080386901187929</c:v>
                </c:pt>
                <c:pt idx="33">
                  <c:v>0.58121277073000521</c:v>
                </c:pt>
                <c:pt idx="34">
                  <c:v>0.59065192714221948</c:v>
                </c:pt>
                <c:pt idx="35">
                  <c:v>0.59886530736168098</c:v>
                </c:pt>
                <c:pt idx="36">
                  <c:v>0.60632872100110347</c:v>
                </c:pt>
                <c:pt idx="37">
                  <c:v>0.61344094183114195</c:v>
                </c:pt>
                <c:pt idx="38">
                  <c:v>0.62056449146148318</c:v>
                </c:pt>
                <c:pt idx="39">
                  <c:v>0.62730739340165353</c:v>
                </c:pt>
                <c:pt idx="40">
                  <c:v>0.63368097645195565</c:v>
                </c:pt>
                <c:pt idx="41">
                  <c:v>0.63964898845142093</c:v>
                </c:pt>
                <c:pt idx="42">
                  <c:v>0.64505056043575093</c:v>
                </c:pt>
                <c:pt idx="43">
                  <c:v>0.64997405704730671</c:v>
                </c:pt>
                <c:pt idx="44">
                  <c:v>0.65468230645311121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4-4EB3-BD16-924AE2A90CF8}"/>
            </c:ext>
          </c:extLst>
        </c:ser>
        <c:ser>
          <c:idx val="3"/>
          <c:order val="3"/>
          <c:tx>
            <c:v>Model_20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'Dwarf palmetto_live'!$Q$11:$Q$54</c:f>
              <c:numCache>
                <c:formatCode>General</c:formatCode>
                <c:ptCount val="44"/>
                <c:pt idx="0">
                  <c:v>160.19</c:v>
                </c:pt>
                <c:pt idx="1">
                  <c:v>168.24700000000001</c:v>
                </c:pt>
                <c:pt idx="2">
                  <c:v>176.24700000000001</c:v>
                </c:pt>
                <c:pt idx="3">
                  <c:v>184.22399999999999</c:v>
                </c:pt>
                <c:pt idx="4">
                  <c:v>192.19200000000001</c:v>
                </c:pt>
                <c:pt idx="5">
                  <c:v>200.17400000000001</c:v>
                </c:pt>
                <c:pt idx="6">
                  <c:v>208.14500000000001</c:v>
                </c:pt>
                <c:pt idx="7">
                  <c:v>216.113</c:v>
                </c:pt>
                <c:pt idx="8">
                  <c:v>224.08600000000001</c:v>
                </c:pt>
                <c:pt idx="9">
                  <c:v>232.035</c:v>
                </c:pt>
                <c:pt idx="10">
                  <c:v>239.99600000000001</c:v>
                </c:pt>
                <c:pt idx="11">
                  <c:v>247.93700000000001</c:v>
                </c:pt>
                <c:pt idx="12">
                  <c:v>255.88399999999999</c:v>
                </c:pt>
                <c:pt idx="13">
                  <c:v>263.81299999999999</c:v>
                </c:pt>
                <c:pt idx="14">
                  <c:v>271.75200000000001</c:v>
                </c:pt>
                <c:pt idx="15">
                  <c:v>279.65899999999999</c:v>
                </c:pt>
                <c:pt idx="16">
                  <c:v>287.58100000000002</c:v>
                </c:pt>
                <c:pt idx="17">
                  <c:v>295.488</c:v>
                </c:pt>
                <c:pt idx="18">
                  <c:v>303.392</c:v>
                </c:pt>
                <c:pt idx="19">
                  <c:v>311.28800000000001</c:v>
                </c:pt>
                <c:pt idx="20">
                  <c:v>319.18099999999998</c:v>
                </c:pt>
                <c:pt idx="21">
                  <c:v>327.06400000000002</c:v>
                </c:pt>
                <c:pt idx="22">
                  <c:v>334.94600000000003</c:v>
                </c:pt>
                <c:pt idx="23">
                  <c:v>342.82400000000001</c:v>
                </c:pt>
                <c:pt idx="24">
                  <c:v>350.70100000000002</c:v>
                </c:pt>
                <c:pt idx="25">
                  <c:v>358.58199999999999</c:v>
                </c:pt>
                <c:pt idx="26">
                  <c:v>366.45699999999999</c:v>
                </c:pt>
                <c:pt idx="27">
                  <c:v>374.33199999999999</c:v>
                </c:pt>
                <c:pt idx="28">
                  <c:v>382.197</c:v>
                </c:pt>
                <c:pt idx="29">
                  <c:v>390.05500000000001</c:v>
                </c:pt>
                <c:pt idx="30">
                  <c:v>397.90699999999998</c:v>
                </c:pt>
                <c:pt idx="31">
                  <c:v>405.75599999999997</c:v>
                </c:pt>
                <c:pt idx="32">
                  <c:v>413.58100000000002</c:v>
                </c:pt>
                <c:pt idx="33">
                  <c:v>421.43</c:v>
                </c:pt>
                <c:pt idx="34">
                  <c:v>429.27300000000002</c:v>
                </c:pt>
                <c:pt idx="35">
                  <c:v>437.108</c:v>
                </c:pt>
                <c:pt idx="36">
                  <c:v>444.928</c:v>
                </c:pt>
                <c:pt idx="37">
                  <c:v>452.733</c:v>
                </c:pt>
                <c:pt idx="38">
                  <c:v>460.55500000000001</c:v>
                </c:pt>
                <c:pt idx="39">
                  <c:v>468.37400000000002</c:v>
                </c:pt>
                <c:pt idx="40">
                  <c:v>476.16399999999999</c:v>
                </c:pt>
                <c:pt idx="41">
                  <c:v>483.95299999999997</c:v>
                </c:pt>
                <c:pt idx="42">
                  <c:v>491.72</c:v>
                </c:pt>
                <c:pt idx="43">
                  <c:v>499.47</c:v>
                </c:pt>
              </c:numCache>
            </c:numRef>
          </c:xVal>
          <c:yVal>
            <c:numRef>
              <c:f>'Dwarf palmetto_live'!$X$11:$X$54</c:f>
              <c:numCache>
                <c:formatCode>General</c:formatCode>
                <c:ptCount val="44"/>
                <c:pt idx="0">
                  <c:v>0</c:v>
                </c:pt>
                <c:pt idx="1">
                  <c:v>5.4345578255951294E-4</c:v>
                </c:pt>
                <c:pt idx="2">
                  <c:v>1.3047885260820697E-3</c:v>
                </c:pt>
                <c:pt idx="3">
                  <c:v>2.3557357771992766E-3</c:v>
                </c:pt>
                <c:pt idx="4">
                  <c:v>3.7881807285409866E-3</c:v>
                </c:pt>
                <c:pt idx="5">
                  <c:v>5.7179970948652813E-3</c:v>
                </c:pt>
                <c:pt idx="6">
                  <c:v>8.2908548410914693E-3</c:v>
                </c:pt>
                <c:pt idx="7">
                  <c:v>1.1683108140334967E-2</c:v>
                </c:pt>
                <c:pt idx="8">
                  <c:v>1.610833660301482E-2</c:v>
                </c:pt>
                <c:pt idx="9">
                  <c:v>2.182178083250428E-2</c:v>
                </c:pt>
                <c:pt idx="10">
                  <c:v>2.9115409739371542E-2</c:v>
                </c:pt>
                <c:pt idx="11">
                  <c:v>3.833047143271235E-2</c:v>
                </c:pt>
                <c:pt idx="12">
                  <c:v>4.983806620377447E-2</c:v>
                </c:pt>
                <c:pt idx="13">
                  <c:v>6.4046023183671655E-2</c:v>
                </c:pt>
                <c:pt idx="14">
                  <c:v>8.1365526049293257E-2</c:v>
                </c:pt>
                <c:pt idx="15">
                  <c:v>0.10220799618943932</c:v>
                </c:pt>
                <c:pt idx="16">
                  <c:v>0.12691212824652276</c:v>
                </c:pt>
                <c:pt idx="17">
                  <c:v>0.1557477420439643</c:v>
                </c:pt>
                <c:pt idx="18">
                  <c:v>0.18880755193941856</c:v>
                </c:pt>
                <c:pt idx="19">
                  <c:v>0.2259678894432178</c:v>
                </c:pt>
                <c:pt idx="20">
                  <c:v>0.26680613082787996</c:v>
                </c:pt>
                <c:pt idx="21">
                  <c:v>0.31055161505368656</c:v>
                </c:pt>
                <c:pt idx="22">
                  <c:v>0.35604356926664377</c:v>
                </c:pt>
                <c:pt idx="23">
                  <c:v>0.40176772923756843</c:v>
                </c:pt>
                <c:pt idx="24">
                  <c:v>0.44593231012412621</c:v>
                </c:pt>
                <c:pt idx="25">
                  <c:v>0.48664591030044718</c:v>
                </c:pt>
                <c:pt idx="26">
                  <c:v>0.52216472775500722</c:v>
                </c:pt>
                <c:pt idx="27">
                  <c:v>0.55116822426436796</c:v>
                </c:pt>
                <c:pt idx="28">
                  <c:v>0.57303626082188541</c:v>
                </c:pt>
                <c:pt idx="29">
                  <c:v>0.58798538197535288</c:v>
                </c:pt>
                <c:pt idx="30">
                  <c:v>0.59702856633022416</c:v>
                </c:pt>
                <c:pt idx="31">
                  <c:v>0.60170435655331356</c:v>
                </c:pt>
                <c:pt idx="32">
                  <c:v>0.6036638369330023</c:v>
                </c:pt>
                <c:pt idx="33">
                  <c:v>0.60427097512204619</c:v>
                </c:pt>
                <c:pt idx="34">
                  <c:v>0.60438575922127002</c:v>
                </c:pt>
                <c:pt idx="35">
                  <c:v>0.60439201357209571</c:v>
                </c:pt>
                <c:pt idx="36">
                  <c:v>0.60439142330291418</c:v>
                </c:pt>
                <c:pt idx="37">
                  <c:v>0.60439157596359006</c:v>
                </c:pt>
                <c:pt idx="38">
                  <c:v>0.60439150890012017</c:v>
                </c:pt>
                <c:pt idx="39">
                  <c:v>0.6043915516796412</c:v>
                </c:pt>
                <c:pt idx="40">
                  <c:v>0.60439151504975974</c:v>
                </c:pt>
                <c:pt idx="41">
                  <c:v>0.60439155515975052</c:v>
                </c:pt>
                <c:pt idx="42">
                  <c:v>0.60439150079069626</c:v>
                </c:pt>
                <c:pt idx="43">
                  <c:v>0.60439158991498787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C4-4EB3-BD16-924AE2A90CF8}"/>
            </c:ext>
          </c:extLst>
        </c:ser>
        <c:ser>
          <c:idx val="4"/>
          <c:order val="4"/>
          <c:tx>
            <c:v>Exp_30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'Dwarf palmetto_live'!$AF$11:$AF$54</c:f>
              <c:numCache>
                <c:formatCode>General</c:formatCode>
                <c:ptCount val="44"/>
                <c:pt idx="0">
                  <c:v>167.107</c:v>
                </c:pt>
                <c:pt idx="1">
                  <c:v>175.25899999999999</c:v>
                </c:pt>
                <c:pt idx="2">
                  <c:v>183.34299999999999</c:v>
                </c:pt>
                <c:pt idx="3">
                  <c:v>191.37</c:v>
                </c:pt>
                <c:pt idx="4">
                  <c:v>199.32599999999999</c:v>
                </c:pt>
                <c:pt idx="5">
                  <c:v>207.29</c:v>
                </c:pt>
                <c:pt idx="6">
                  <c:v>215.20699999999999</c:v>
                </c:pt>
                <c:pt idx="7">
                  <c:v>223.09899999999999</c:v>
                </c:pt>
                <c:pt idx="8">
                  <c:v>230.999</c:v>
                </c:pt>
                <c:pt idx="9">
                  <c:v>238.89099999999999</c:v>
                </c:pt>
                <c:pt idx="10">
                  <c:v>246.767</c:v>
                </c:pt>
                <c:pt idx="11">
                  <c:v>254.63900000000001</c:v>
                </c:pt>
                <c:pt idx="12">
                  <c:v>262.495</c:v>
                </c:pt>
                <c:pt idx="13">
                  <c:v>270.36399999999998</c:v>
                </c:pt>
                <c:pt idx="14">
                  <c:v>278.23399999999998</c:v>
                </c:pt>
                <c:pt idx="15">
                  <c:v>286.08300000000003</c:v>
                </c:pt>
                <c:pt idx="16">
                  <c:v>293.92899999999997</c:v>
                </c:pt>
                <c:pt idx="17">
                  <c:v>301.76100000000002</c:v>
                </c:pt>
                <c:pt idx="18">
                  <c:v>309.59800000000001</c:v>
                </c:pt>
                <c:pt idx="19">
                  <c:v>317.41899999999998</c:v>
                </c:pt>
                <c:pt idx="20">
                  <c:v>325.24299999999999</c:v>
                </c:pt>
                <c:pt idx="21">
                  <c:v>333.06</c:v>
                </c:pt>
                <c:pt idx="22">
                  <c:v>340.875</c:v>
                </c:pt>
                <c:pt idx="23">
                  <c:v>348.68700000000001</c:v>
                </c:pt>
                <c:pt idx="24">
                  <c:v>356.51299999999998</c:v>
                </c:pt>
                <c:pt idx="25">
                  <c:v>364.327</c:v>
                </c:pt>
                <c:pt idx="26">
                  <c:v>372.13</c:v>
                </c:pt>
                <c:pt idx="27">
                  <c:v>379.94400000000002</c:v>
                </c:pt>
                <c:pt idx="28">
                  <c:v>387.76499999999999</c:v>
                </c:pt>
                <c:pt idx="29">
                  <c:v>395.56700000000001</c:v>
                </c:pt>
                <c:pt idx="30">
                  <c:v>403.35300000000001</c:v>
                </c:pt>
                <c:pt idx="31">
                  <c:v>411.12799999999999</c:v>
                </c:pt>
                <c:pt idx="32">
                  <c:v>418.89</c:v>
                </c:pt>
                <c:pt idx="33">
                  <c:v>426.65499999999997</c:v>
                </c:pt>
                <c:pt idx="34">
                  <c:v>434.44400000000002</c:v>
                </c:pt>
                <c:pt idx="35">
                  <c:v>442.19299999999998</c:v>
                </c:pt>
                <c:pt idx="36">
                  <c:v>449.93200000000002</c:v>
                </c:pt>
                <c:pt idx="37">
                  <c:v>457.67700000000002</c:v>
                </c:pt>
                <c:pt idx="38">
                  <c:v>465.42500000000001</c:v>
                </c:pt>
                <c:pt idx="39">
                  <c:v>473.18200000000002</c:v>
                </c:pt>
                <c:pt idx="40">
                  <c:v>480.93599999999998</c:v>
                </c:pt>
                <c:pt idx="41">
                  <c:v>488.69</c:v>
                </c:pt>
                <c:pt idx="42">
                  <c:v>496.40899999999999</c:v>
                </c:pt>
                <c:pt idx="43">
                  <c:v>504.11399999999998</c:v>
                </c:pt>
              </c:numCache>
            </c:numRef>
          </c:xVal>
          <c:yVal>
            <c:numRef>
              <c:f>'Dwarf palmetto_live'!$AJ$11:$AJ$54</c:f>
              <c:numCache>
                <c:formatCode>General</c:formatCode>
                <c:ptCount val="44"/>
                <c:pt idx="0">
                  <c:v>0</c:v>
                </c:pt>
                <c:pt idx="1">
                  <c:v>1.6550539155922861E-3</c:v>
                </c:pt>
                <c:pt idx="2">
                  <c:v>3.103752508375246E-3</c:v>
                </c:pt>
                <c:pt idx="3">
                  <c:v>4.7545950908488566E-3</c:v>
                </c:pt>
                <c:pt idx="4">
                  <c:v>6.9318543131420274E-3</c:v>
                </c:pt>
                <c:pt idx="5">
                  <c:v>1.0126150483566354E-2</c:v>
                </c:pt>
                <c:pt idx="6">
                  <c:v>1.466386191880964E-2</c:v>
                </c:pt>
                <c:pt idx="7">
                  <c:v>2.1052454259658071E-2</c:v>
                </c:pt>
                <c:pt idx="8">
                  <c:v>2.8721291868547438E-2</c:v>
                </c:pt>
                <c:pt idx="9">
                  <c:v>3.7162909104691555E-2</c:v>
                </c:pt>
                <c:pt idx="10">
                  <c:v>4.6413102299598386E-2</c:v>
                </c:pt>
                <c:pt idx="11">
                  <c:v>5.6575049114672482E-2</c:v>
                </c:pt>
                <c:pt idx="12">
                  <c:v>6.8743696160738055E-2</c:v>
                </c:pt>
                <c:pt idx="13">
                  <c:v>8.4433017693915979E-2</c:v>
                </c:pt>
                <c:pt idx="14">
                  <c:v>0.10478849632245335</c:v>
                </c:pt>
                <c:pt idx="15">
                  <c:v>0.13018704636046063</c:v>
                </c:pt>
                <c:pt idx="16">
                  <c:v>0.15966216685722945</c:v>
                </c:pt>
                <c:pt idx="17">
                  <c:v>0.19150405656662639</c:v>
                </c:pt>
                <c:pt idx="18">
                  <c:v>0.2243503492247988</c:v>
                </c:pt>
                <c:pt idx="19">
                  <c:v>0.25791467417968483</c:v>
                </c:pt>
                <c:pt idx="20">
                  <c:v>0.29466066130563962</c:v>
                </c:pt>
                <c:pt idx="21">
                  <c:v>0.33709405380820323</c:v>
                </c:pt>
                <c:pt idx="22">
                  <c:v>0.3851285193584455</c:v>
                </c:pt>
                <c:pt idx="23">
                  <c:v>0.43213752529431959</c:v>
                </c:pt>
                <c:pt idx="24">
                  <c:v>0.47075123865835344</c:v>
                </c:pt>
                <c:pt idx="25">
                  <c:v>0.49875028689706868</c:v>
                </c:pt>
                <c:pt idx="26">
                  <c:v>0.51754336093862197</c:v>
                </c:pt>
                <c:pt idx="27">
                  <c:v>0.53143865456329531</c:v>
                </c:pt>
                <c:pt idx="28">
                  <c:v>0.54338199528751829</c:v>
                </c:pt>
                <c:pt idx="29">
                  <c:v>0.55494842169763048</c:v>
                </c:pt>
                <c:pt idx="30">
                  <c:v>0.5664369384450495</c:v>
                </c:pt>
                <c:pt idx="31">
                  <c:v>0.57797177985677251</c:v>
                </c:pt>
                <c:pt idx="32">
                  <c:v>0.58899073296147253</c:v>
                </c:pt>
                <c:pt idx="33">
                  <c:v>0.59913372877751314</c:v>
                </c:pt>
                <c:pt idx="34">
                  <c:v>0.60796068299400519</c:v>
                </c:pt>
                <c:pt idx="35">
                  <c:v>0.61586956659065206</c:v>
                </c:pt>
                <c:pt idx="36">
                  <c:v>0.62338890187383267</c:v>
                </c:pt>
                <c:pt idx="37">
                  <c:v>0.63065555716989996</c:v>
                </c:pt>
                <c:pt idx="38">
                  <c:v>0.63766321547917604</c:v>
                </c:pt>
                <c:pt idx="39">
                  <c:v>0.64443293346725372</c:v>
                </c:pt>
                <c:pt idx="40">
                  <c:v>0.65093944313542162</c:v>
                </c:pt>
                <c:pt idx="41">
                  <c:v>0.6568732114994662</c:v>
                </c:pt>
                <c:pt idx="42">
                  <c:v>0.66237742388541809</c:v>
                </c:pt>
                <c:pt idx="43">
                  <c:v>0.66750682762381852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C4-4EB3-BD16-924AE2A90CF8}"/>
            </c:ext>
          </c:extLst>
        </c:ser>
        <c:ser>
          <c:idx val="5"/>
          <c:order val="5"/>
          <c:tx>
            <c:v>Model_30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'Dwarf palmetto_live'!$AF$11:$AF$54</c:f>
              <c:numCache>
                <c:formatCode>General</c:formatCode>
                <c:ptCount val="44"/>
                <c:pt idx="0">
                  <c:v>167.107</c:v>
                </c:pt>
                <c:pt idx="1">
                  <c:v>175.25899999999999</c:v>
                </c:pt>
                <c:pt idx="2">
                  <c:v>183.34299999999999</c:v>
                </c:pt>
                <c:pt idx="3">
                  <c:v>191.37</c:v>
                </c:pt>
                <c:pt idx="4">
                  <c:v>199.32599999999999</c:v>
                </c:pt>
                <c:pt idx="5">
                  <c:v>207.29</c:v>
                </c:pt>
                <c:pt idx="6">
                  <c:v>215.20699999999999</c:v>
                </c:pt>
                <c:pt idx="7">
                  <c:v>223.09899999999999</c:v>
                </c:pt>
                <c:pt idx="8">
                  <c:v>230.999</c:v>
                </c:pt>
                <c:pt idx="9">
                  <c:v>238.89099999999999</c:v>
                </c:pt>
                <c:pt idx="10">
                  <c:v>246.767</c:v>
                </c:pt>
                <c:pt idx="11">
                  <c:v>254.63900000000001</c:v>
                </c:pt>
                <c:pt idx="12">
                  <c:v>262.495</c:v>
                </c:pt>
                <c:pt idx="13">
                  <c:v>270.36399999999998</c:v>
                </c:pt>
                <c:pt idx="14">
                  <c:v>278.23399999999998</c:v>
                </c:pt>
                <c:pt idx="15">
                  <c:v>286.08300000000003</c:v>
                </c:pt>
                <c:pt idx="16">
                  <c:v>293.92899999999997</c:v>
                </c:pt>
                <c:pt idx="17">
                  <c:v>301.76100000000002</c:v>
                </c:pt>
                <c:pt idx="18">
                  <c:v>309.59800000000001</c:v>
                </c:pt>
                <c:pt idx="19">
                  <c:v>317.41899999999998</c:v>
                </c:pt>
                <c:pt idx="20">
                  <c:v>325.24299999999999</c:v>
                </c:pt>
                <c:pt idx="21">
                  <c:v>333.06</c:v>
                </c:pt>
                <c:pt idx="22">
                  <c:v>340.875</c:v>
                </c:pt>
                <c:pt idx="23">
                  <c:v>348.68700000000001</c:v>
                </c:pt>
                <c:pt idx="24">
                  <c:v>356.51299999999998</c:v>
                </c:pt>
                <c:pt idx="25">
                  <c:v>364.327</c:v>
                </c:pt>
                <c:pt idx="26">
                  <c:v>372.13</c:v>
                </c:pt>
                <c:pt idx="27">
                  <c:v>379.94400000000002</c:v>
                </c:pt>
                <c:pt idx="28">
                  <c:v>387.76499999999999</c:v>
                </c:pt>
                <c:pt idx="29">
                  <c:v>395.56700000000001</c:v>
                </c:pt>
                <c:pt idx="30">
                  <c:v>403.35300000000001</c:v>
                </c:pt>
                <c:pt idx="31">
                  <c:v>411.12799999999999</c:v>
                </c:pt>
                <c:pt idx="32">
                  <c:v>418.89</c:v>
                </c:pt>
                <c:pt idx="33">
                  <c:v>426.65499999999997</c:v>
                </c:pt>
                <c:pt idx="34">
                  <c:v>434.44400000000002</c:v>
                </c:pt>
                <c:pt idx="35">
                  <c:v>442.19299999999998</c:v>
                </c:pt>
                <c:pt idx="36">
                  <c:v>449.93200000000002</c:v>
                </c:pt>
                <c:pt idx="37">
                  <c:v>457.67700000000002</c:v>
                </c:pt>
                <c:pt idx="38">
                  <c:v>465.42500000000001</c:v>
                </c:pt>
                <c:pt idx="39">
                  <c:v>473.18200000000002</c:v>
                </c:pt>
                <c:pt idx="40">
                  <c:v>480.93599999999998</c:v>
                </c:pt>
                <c:pt idx="41">
                  <c:v>488.69</c:v>
                </c:pt>
                <c:pt idx="42">
                  <c:v>496.40899999999999</c:v>
                </c:pt>
                <c:pt idx="43">
                  <c:v>504.11399999999998</c:v>
                </c:pt>
              </c:numCache>
            </c:numRef>
          </c:xVal>
          <c:yVal>
            <c:numRef>
              <c:f>'Dwarf palmetto_live'!$AM$11:$AM$54</c:f>
              <c:numCache>
                <c:formatCode>General</c:formatCode>
                <c:ptCount val="44"/>
                <c:pt idx="0">
                  <c:v>0</c:v>
                </c:pt>
                <c:pt idx="1">
                  <c:v>4.846510181896933E-4</c:v>
                </c:pt>
                <c:pt idx="2">
                  <c:v>1.1591679260173626E-3</c:v>
                </c:pt>
                <c:pt idx="3">
                  <c:v>2.0841713856972976E-3</c:v>
                </c:pt>
                <c:pt idx="4">
                  <c:v>3.3355891267584006E-3</c:v>
                </c:pt>
                <c:pt idx="5">
                  <c:v>5.0060419886075822E-3</c:v>
                </c:pt>
                <c:pt idx="6">
                  <c:v>7.2135246017943806E-3</c:v>
                </c:pt>
                <c:pt idx="7">
                  <c:v>1.009684096327752E-2</c:v>
                </c:pt>
                <c:pt idx="8">
                  <c:v>1.382317644264006E-2</c:v>
                </c:pt>
                <c:pt idx="9">
                  <c:v>1.8594054374653321E-2</c:v>
                </c:pt>
                <c:pt idx="10">
                  <c:v>2.464219158149104E-2</c:v>
                </c:pt>
                <c:pt idx="11">
                  <c:v>3.2231804564727198E-2</c:v>
                </c:pt>
                <c:pt idx="12">
                  <c:v>4.1661000494465764E-2</c:v>
                </c:pt>
                <c:pt idx="13">
                  <c:v>5.3251522397354742E-2</c:v>
                </c:pt>
                <c:pt idx="14">
                  <c:v>6.7352956425370175E-2</c:v>
                </c:pt>
                <c:pt idx="15">
                  <c:v>8.4316962431625009E-2</c:v>
                </c:pt>
                <c:pt idx="16">
                  <c:v>0.10446813388798466</c:v>
                </c:pt>
                <c:pt idx="17">
                  <c:v>0.12809258092064058</c:v>
                </c:pt>
                <c:pt idx="18">
                  <c:v>0.1553861495248289</c:v>
                </c:pt>
                <c:pt idx="19">
                  <c:v>0.18642857343296881</c:v>
                </c:pt>
                <c:pt idx="20">
                  <c:v>0.22110559310941255</c:v>
                </c:pt>
                <c:pt idx="21">
                  <c:v>0.2590882772295211</c:v>
                </c:pt>
                <c:pt idx="22">
                  <c:v>0.29976670725028598</c:v>
                </c:pt>
                <c:pt idx="23">
                  <c:v>0.34223833354915478</c:v>
                </c:pt>
                <c:pt idx="24">
                  <c:v>0.38531009894258889</c:v>
                </c:pt>
                <c:pt idx="25">
                  <c:v>0.42756730124540443</c:v>
                </c:pt>
                <c:pt idx="26">
                  <c:v>0.46744053102957128</c:v>
                </c:pt>
                <c:pt idx="27">
                  <c:v>0.50340007369085504</c:v>
                </c:pt>
                <c:pt idx="28">
                  <c:v>0.53417188370945867</c:v>
                </c:pt>
                <c:pt idx="29">
                  <c:v>0.55891613641115268</c:v>
                </c:pt>
                <c:pt idx="30">
                  <c:v>0.57737965048757511</c:v>
                </c:pt>
                <c:pt idx="31">
                  <c:v>0.58997105116729598</c:v>
                </c:pt>
                <c:pt idx="32">
                  <c:v>0.5976629480880935</c:v>
                </c:pt>
                <c:pt idx="33">
                  <c:v>0.60175651679425646</c:v>
                </c:pt>
                <c:pt idx="34">
                  <c:v>0.60357974251873059</c:v>
                </c:pt>
                <c:pt idx="35">
                  <c:v>0.60421700824739821</c:v>
                </c:pt>
                <c:pt idx="36">
                  <c:v>0.60437192101725767</c:v>
                </c:pt>
                <c:pt idx="37">
                  <c:v>0.60439155001062128</c:v>
                </c:pt>
                <c:pt idx="38">
                  <c:v>0.60439153104692611</c:v>
                </c:pt>
                <c:pt idx="39">
                  <c:v>0.60439153372323084</c:v>
                </c:pt>
                <c:pt idx="40">
                  <c:v>0.60439153293457737</c:v>
                </c:pt>
                <c:pt idx="41">
                  <c:v>0.60439153329945194</c:v>
                </c:pt>
                <c:pt idx="42">
                  <c:v>0.60439153306379489</c:v>
                </c:pt>
                <c:pt idx="43">
                  <c:v>0.60439153326291839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C4-4EB3-BD16-924AE2A90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35376"/>
        <c:axId val="572133200"/>
      </c:scatterChart>
      <c:valAx>
        <c:axId val="5721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3744"/>
        <c:crosses val="autoZero"/>
        <c:crossBetween val="midCat"/>
      </c:valAx>
      <c:valAx>
        <c:axId val="5721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8640"/>
        <c:crosses val="autoZero"/>
        <c:crossBetween val="midCat"/>
      </c:valAx>
      <c:valAx>
        <c:axId val="57213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5376"/>
        <c:crosses val="max"/>
        <c:crossBetween val="midCat"/>
      </c:valAx>
      <c:valAx>
        <c:axId val="57213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213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10_exp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'Dwarf palmetto_live'!$B$11:$B$55</c:f>
              <c:numCache>
                <c:formatCode>General</c:formatCode>
                <c:ptCount val="45"/>
                <c:pt idx="0">
                  <c:v>150.22300000000001</c:v>
                </c:pt>
                <c:pt idx="1">
                  <c:v>158.11699999999999</c:v>
                </c:pt>
                <c:pt idx="2">
                  <c:v>166.02099999999999</c:v>
                </c:pt>
                <c:pt idx="3">
                  <c:v>173.911</c:v>
                </c:pt>
                <c:pt idx="4">
                  <c:v>181.786</c:v>
                </c:pt>
                <c:pt idx="5">
                  <c:v>189.666</c:v>
                </c:pt>
                <c:pt idx="6">
                  <c:v>197.542</c:v>
                </c:pt>
                <c:pt idx="7">
                  <c:v>205.42099999999999</c:v>
                </c:pt>
                <c:pt idx="8">
                  <c:v>213.30099999999999</c:v>
                </c:pt>
                <c:pt idx="9">
                  <c:v>221.17</c:v>
                </c:pt>
                <c:pt idx="10">
                  <c:v>229.03700000000001</c:v>
                </c:pt>
                <c:pt idx="11">
                  <c:v>236.88</c:v>
                </c:pt>
                <c:pt idx="12">
                  <c:v>244.74199999999999</c:v>
                </c:pt>
                <c:pt idx="13">
                  <c:v>252.58199999999999</c:v>
                </c:pt>
                <c:pt idx="14">
                  <c:v>260.39600000000002</c:v>
                </c:pt>
                <c:pt idx="15">
                  <c:v>268.22899999999998</c:v>
                </c:pt>
                <c:pt idx="16">
                  <c:v>276.04599999999999</c:v>
                </c:pt>
                <c:pt idx="17">
                  <c:v>283.86099999999999</c:v>
                </c:pt>
                <c:pt idx="18">
                  <c:v>291.67399999999998</c:v>
                </c:pt>
                <c:pt idx="19">
                  <c:v>299.505</c:v>
                </c:pt>
                <c:pt idx="20">
                  <c:v>307.28699999999998</c:v>
                </c:pt>
                <c:pt idx="21">
                  <c:v>315.084</c:v>
                </c:pt>
                <c:pt idx="22">
                  <c:v>322.89499999999998</c:v>
                </c:pt>
                <c:pt idx="23">
                  <c:v>330.69600000000003</c:v>
                </c:pt>
                <c:pt idx="24">
                  <c:v>338.48700000000002</c:v>
                </c:pt>
                <c:pt idx="25">
                  <c:v>346.27499999999998</c:v>
                </c:pt>
                <c:pt idx="26">
                  <c:v>354.04300000000001</c:v>
                </c:pt>
                <c:pt idx="27">
                  <c:v>361.81400000000002</c:v>
                </c:pt>
                <c:pt idx="28">
                  <c:v>369.589</c:v>
                </c:pt>
                <c:pt idx="29">
                  <c:v>377.34100000000001</c:v>
                </c:pt>
                <c:pt idx="30">
                  <c:v>385.09</c:v>
                </c:pt>
                <c:pt idx="31">
                  <c:v>392.80799999999999</c:v>
                </c:pt>
                <c:pt idx="32">
                  <c:v>400.54300000000001</c:v>
                </c:pt>
                <c:pt idx="33">
                  <c:v>408.291</c:v>
                </c:pt>
                <c:pt idx="34">
                  <c:v>416.01100000000002</c:v>
                </c:pt>
                <c:pt idx="35">
                  <c:v>423.73500000000001</c:v>
                </c:pt>
                <c:pt idx="36">
                  <c:v>431.45600000000002</c:v>
                </c:pt>
                <c:pt idx="37">
                  <c:v>439.18200000000002</c:v>
                </c:pt>
                <c:pt idx="38">
                  <c:v>446.88600000000002</c:v>
                </c:pt>
                <c:pt idx="39">
                  <c:v>454.55</c:v>
                </c:pt>
                <c:pt idx="40">
                  <c:v>462.22</c:v>
                </c:pt>
                <c:pt idx="41">
                  <c:v>469.887</c:v>
                </c:pt>
                <c:pt idx="42">
                  <c:v>477.55700000000002</c:v>
                </c:pt>
                <c:pt idx="43">
                  <c:v>485.21600000000001</c:v>
                </c:pt>
                <c:pt idx="44">
                  <c:v>492.88600000000002</c:v>
                </c:pt>
              </c:numCache>
            </c:numRef>
          </c:xVal>
          <c:yVal>
            <c:numRef>
              <c:f>'Dwarf palmetto_live'!$G$11:$G$55</c:f>
              <c:numCache>
                <c:formatCode>General</c:formatCode>
                <c:ptCount val="45"/>
                <c:pt idx="0">
                  <c:v>1.9940672918970751E-5</c:v>
                </c:pt>
                <c:pt idx="1">
                  <c:v>2.0912141599635679E-5</c:v>
                </c:pt>
                <c:pt idx="2">
                  <c:v>2.1832480349746382E-5</c:v>
                </c:pt>
                <c:pt idx="3">
                  <c:v>3.1649427017546643E-5</c:v>
                </c:pt>
                <c:pt idx="4">
                  <c:v>4.3102531463311248E-5</c:v>
                </c:pt>
                <c:pt idx="5">
                  <c:v>6.3043204382289087E-5</c:v>
                </c:pt>
                <c:pt idx="6">
                  <c:v>9.1369185913336279E-5</c:v>
                </c:pt>
                <c:pt idx="7">
                  <c:v>1.2306974286144422E-4</c:v>
                </c:pt>
                <c:pt idx="8">
                  <c:v>1.594742534212047E-4</c:v>
                </c:pt>
                <c:pt idx="9">
                  <c:v>1.8099995418758086E-4</c:v>
                </c:pt>
                <c:pt idx="10">
                  <c:v>1.9516294495310917E-4</c:v>
                </c:pt>
                <c:pt idx="11">
                  <c:v>2.2563638356773856E-4</c:v>
                </c:pt>
                <c:pt idx="12">
                  <c:v>2.9149173413090689E-4</c:v>
                </c:pt>
                <c:pt idx="13">
                  <c:v>4.0147221476861272E-4</c:v>
                </c:pt>
                <c:pt idx="14">
                  <c:v>5.4356229179892404E-4</c:v>
                </c:pt>
                <c:pt idx="15">
                  <c:v>6.7271649639718092E-4</c:v>
                </c:pt>
                <c:pt idx="16">
                  <c:v>7.3524840147385219E-4</c:v>
                </c:pt>
                <c:pt idx="17">
                  <c:v>7.1725066591621367E-4</c:v>
                </c:pt>
                <c:pt idx="18">
                  <c:v>6.8079502542589185E-4</c:v>
                </c:pt>
                <c:pt idx="19">
                  <c:v>6.6162130146534318E-4</c:v>
                </c:pt>
                <c:pt idx="20">
                  <c:v>6.9475349646917262E-4</c:v>
                </c:pt>
                <c:pt idx="21">
                  <c:v>7.7017014404732987E-4</c:v>
                </c:pt>
                <c:pt idx="22">
                  <c:v>9.1619722573087171E-4</c:v>
                </c:pt>
                <c:pt idx="23">
                  <c:v>1.0203488942845738E-3</c:v>
                </c:pt>
                <c:pt idx="24">
                  <c:v>8.2671984724830869E-4</c:v>
                </c:pt>
                <c:pt idx="25">
                  <c:v>5.0741343089196779E-4</c:v>
                </c:pt>
                <c:pt idx="26">
                  <c:v>3.2687364607943874E-4</c:v>
                </c:pt>
                <c:pt idx="27">
                  <c:v>2.6408609134996331E-4</c:v>
                </c:pt>
                <c:pt idx="28">
                  <c:v>2.4475897759772595E-4</c:v>
                </c:pt>
                <c:pt idx="29">
                  <c:v>2.431228198197616E-4</c:v>
                </c:pt>
                <c:pt idx="30">
                  <c:v>2.3131180586006308E-4</c:v>
                </c:pt>
                <c:pt idx="31">
                  <c:v>2.2706802162346E-4</c:v>
                </c:pt>
                <c:pt idx="32">
                  <c:v>2.0676943919056007E-4</c:v>
                </c:pt>
                <c:pt idx="33">
                  <c:v>1.8590842752148334E-4</c:v>
                </c:pt>
                <c:pt idx="34">
                  <c:v>1.7179656668651869E-4</c:v>
                </c:pt>
                <c:pt idx="35">
                  <c:v>1.6811521168609477E-4</c:v>
                </c:pt>
                <c:pt idx="36">
                  <c:v>1.6213300981040001E-4</c:v>
                </c:pt>
                <c:pt idx="37">
                  <c:v>1.5962764321289098E-4</c:v>
                </c:pt>
                <c:pt idx="38">
                  <c:v>1.5318527196214678E-4</c:v>
                </c:pt>
                <c:pt idx="39">
                  <c:v>1.4449318376669776E-4</c:v>
                </c:pt>
                <c:pt idx="40">
                  <c:v>1.3513640647394695E-4</c:v>
                </c:pt>
                <c:pt idx="41">
                  <c:v>1.2485929043109723E-4</c:v>
                </c:pt>
                <c:pt idx="42">
                  <c:v>1.2414347140323178E-4</c:v>
                </c:pt>
                <c:pt idx="43">
                  <c:v>1.2204714425021562E-4</c:v>
                </c:pt>
                <c:pt idx="44">
                  <c:v>1.2506381015334013E-4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A-4B84-BE28-CB75BF68A63C}"/>
            </c:ext>
          </c:extLst>
        </c:ser>
        <c:ser>
          <c:idx val="1"/>
          <c:order val="1"/>
          <c:tx>
            <c:v>10_model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'Dwarf palmetto_live'!$B$11:$B$54</c:f>
              <c:numCache>
                <c:formatCode>General</c:formatCode>
                <c:ptCount val="44"/>
                <c:pt idx="0">
                  <c:v>150.22300000000001</c:v>
                </c:pt>
                <c:pt idx="1">
                  <c:v>158.11699999999999</c:v>
                </c:pt>
                <c:pt idx="2">
                  <c:v>166.02099999999999</c:v>
                </c:pt>
                <c:pt idx="3">
                  <c:v>173.911</c:v>
                </c:pt>
                <c:pt idx="4">
                  <c:v>181.786</c:v>
                </c:pt>
                <c:pt idx="5">
                  <c:v>189.666</c:v>
                </c:pt>
                <c:pt idx="6">
                  <c:v>197.542</c:v>
                </c:pt>
                <c:pt idx="7">
                  <c:v>205.42099999999999</c:v>
                </c:pt>
                <c:pt idx="8">
                  <c:v>213.30099999999999</c:v>
                </c:pt>
                <c:pt idx="9">
                  <c:v>221.17</c:v>
                </c:pt>
                <c:pt idx="10">
                  <c:v>229.03700000000001</c:v>
                </c:pt>
                <c:pt idx="11">
                  <c:v>236.88</c:v>
                </c:pt>
                <c:pt idx="12">
                  <c:v>244.74199999999999</c:v>
                </c:pt>
                <c:pt idx="13">
                  <c:v>252.58199999999999</c:v>
                </c:pt>
                <c:pt idx="14">
                  <c:v>260.39600000000002</c:v>
                </c:pt>
                <c:pt idx="15">
                  <c:v>268.22899999999998</c:v>
                </c:pt>
                <c:pt idx="16">
                  <c:v>276.04599999999999</c:v>
                </c:pt>
                <c:pt idx="17">
                  <c:v>283.86099999999999</c:v>
                </c:pt>
                <c:pt idx="18">
                  <c:v>291.67399999999998</c:v>
                </c:pt>
                <c:pt idx="19">
                  <c:v>299.505</c:v>
                </c:pt>
                <c:pt idx="20">
                  <c:v>307.28699999999998</c:v>
                </c:pt>
                <c:pt idx="21">
                  <c:v>315.084</c:v>
                </c:pt>
                <c:pt idx="22">
                  <c:v>322.89499999999998</c:v>
                </c:pt>
                <c:pt idx="23">
                  <c:v>330.69600000000003</c:v>
                </c:pt>
                <c:pt idx="24">
                  <c:v>338.48700000000002</c:v>
                </c:pt>
                <c:pt idx="25">
                  <c:v>346.27499999999998</c:v>
                </c:pt>
                <c:pt idx="26">
                  <c:v>354.04300000000001</c:v>
                </c:pt>
                <c:pt idx="27">
                  <c:v>361.81400000000002</c:v>
                </c:pt>
                <c:pt idx="28">
                  <c:v>369.589</c:v>
                </c:pt>
                <c:pt idx="29">
                  <c:v>377.34100000000001</c:v>
                </c:pt>
                <c:pt idx="30">
                  <c:v>385.09</c:v>
                </c:pt>
                <c:pt idx="31">
                  <c:v>392.80799999999999</c:v>
                </c:pt>
                <c:pt idx="32">
                  <c:v>400.54300000000001</c:v>
                </c:pt>
                <c:pt idx="33">
                  <c:v>408.291</c:v>
                </c:pt>
                <c:pt idx="34">
                  <c:v>416.01100000000002</c:v>
                </c:pt>
                <c:pt idx="35">
                  <c:v>423.73500000000001</c:v>
                </c:pt>
                <c:pt idx="36">
                  <c:v>431.45600000000002</c:v>
                </c:pt>
                <c:pt idx="37">
                  <c:v>439.18200000000002</c:v>
                </c:pt>
                <c:pt idx="38">
                  <c:v>446.88600000000002</c:v>
                </c:pt>
                <c:pt idx="39">
                  <c:v>454.55</c:v>
                </c:pt>
                <c:pt idx="40">
                  <c:v>462.22</c:v>
                </c:pt>
                <c:pt idx="41">
                  <c:v>469.887</c:v>
                </c:pt>
                <c:pt idx="42">
                  <c:v>477.55700000000002</c:v>
                </c:pt>
                <c:pt idx="43">
                  <c:v>485.21600000000001</c:v>
                </c:pt>
              </c:numCache>
            </c:numRef>
          </c:xVal>
          <c:yVal>
            <c:numRef>
              <c:f>'Dwarf palmetto_live'!$J$11:$J$54</c:f>
              <c:numCache>
                <c:formatCode>General</c:formatCode>
                <c:ptCount val="44"/>
                <c:pt idx="0">
                  <c:v>1.464266059069867E-5</c:v>
                </c:pt>
                <c:pt idx="1">
                  <c:v>2.0691896168344451E-5</c:v>
                </c:pt>
                <c:pt idx="2">
                  <c:v>2.8876136227604663E-5</c:v>
                </c:pt>
                <c:pt idx="3">
                  <c:v>3.9775201731704357E-5</c:v>
                </c:pt>
                <c:pt idx="4">
                  <c:v>5.4100622146242348E-5</c:v>
                </c:pt>
                <c:pt idx="5">
                  <c:v>7.2742374090921247E-5</c:v>
                </c:pt>
                <c:pt idx="6">
                  <c:v>9.6670536503525858E-5</c:v>
                </c:pt>
                <c:pt idx="7">
                  <c:v>1.2701536953795665E-4</c:v>
                </c:pt>
                <c:pt idx="8">
                  <c:v>1.6496713746976495E-4</c:v>
                </c:pt>
                <c:pt idx="9">
                  <c:v>2.1165608489425255E-4</c:v>
                </c:pt>
                <c:pt idx="10">
                  <c:v>2.6822603681924675E-4</c:v>
                </c:pt>
                <c:pt idx="11">
                  <c:v>3.3529261172129607E-4</c:v>
                </c:pt>
                <c:pt idx="12">
                  <c:v>4.1361241562675008E-4</c:v>
                </c:pt>
                <c:pt idx="13">
                  <c:v>5.022628644970143E-4</c:v>
                </c:pt>
                <c:pt idx="14">
                  <c:v>5.9943181315648061E-4</c:v>
                </c:pt>
                <c:pt idx="15">
                  <c:v>7.0265280963573487E-4</c:v>
                </c:pt>
                <c:pt idx="16">
                  <c:v>8.0617084654289962E-4</c:v>
                </c:pt>
                <c:pt idx="17">
                  <c:v>9.0294897836887581E-4</c:v>
                </c:pt>
                <c:pt idx="18">
                  <c:v>9.8361625033971042E-4</c:v>
                </c:pt>
                <c:pt idx="19">
                  <c:v>1.0378336289085935E-3</c:v>
                </c:pt>
                <c:pt idx="20">
                  <c:v>1.0528121346778648E-3</c:v>
                </c:pt>
                <c:pt idx="21">
                  <c:v>1.0214394865986289E-3</c:v>
                </c:pt>
                <c:pt idx="22">
                  <c:v>9.3934816772195471E-4</c:v>
                </c:pt>
                <c:pt idx="23">
                  <c:v>8.09151812370536E-4</c:v>
                </c:pt>
                <c:pt idx="24">
                  <c:v>6.4349371318292025E-4</c:v>
                </c:pt>
                <c:pt idx="25">
                  <c:v>4.6355061989086468E-4</c:v>
                </c:pt>
                <c:pt idx="26">
                  <c:v>2.9443953856382848E-4</c:v>
                </c:pt>
                <c:pt idx="27">
                  <c:v>1.587939695130608E-4</c:v>
                </c:pt>
                <c:pt idx="28">
                  <c:v>6.8421276686672652E-5</c:v>
                </c:pt>
                <c:pt idx="29">
                  <c:v>2.1095822235876367E-5</c:v>
                </c:pt>
                <c:pt idx="30">
                  <c:v>3.6076471728379926E-6</c:v>
                </c:pt>
                <c:pt idx="31">
                  <c:v>6.1120020481999123E-8</c:v>
                </c:pt>
                <c:pt idx="32">
                  <c:v>-9.4624233229436558E-9</c:v>
                </c:pt>
                <c:pt idx="33">
                  <c:v>3.2850573951908487E-9</c:v>
                </c:pt>
                <c:pt idx="34">
                  <c:v>-1.8449193967832076E-9</c:v>
                </c:pt>
                <c:pt idx="35">
                  <c:v>1.4748538824999448E-9</c:v>
                </c:pt>
                <c:pt idx="36">
                  <c:v>-1.5680791578996067E-9</c:v>
                </c:pt>
                <c:pt idx="37">
                  <c:v>2.1250127319387296E-9</c:v>
                </c:pt>
                <c:pt idx="38">
                  <c:v>-3.5638285217645298E-9</c:v>
                </c:pt>
                <c:pt idx="39">
                  <c:v>7.2345924164347279E-9</c:v>
                </c:pt>
                <c:pt idx="40">
                  <c:v>-1.7487266716493777E-8</c:v>
                </c:pt>
                <c:pt idx="41">
                  <c:v>4.9693291978377936E-8</c:v>
                </c:pt>
                <c:pt idx="42">
                  <c:v>-1.6430022281416629E-7</c:v>
                </c:pt>
                <c:pt idx="43">
                  <c:v>6.2650355875156592E-7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DA-4B84-BE28-CB75BF68A63C}"/>
            </c:ext>
          </c:extLst>
        </c:ser>
        <c:ser>
          <c:idx val="2"/>
          <c:order val="2"/>
          <c:tx>
            <c:v>20_exp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'Dwarf palmetto_live'!$Q$11:$Q$54</c:f>
              <c:numCache>
                <c:formatCode>General</c:formatCode>
                <c:ptCount val="44"/>
                <c:pt idx="0">
                  <c:v>160.19</c:v>
                </c:pt>
                <c:pt idx="1">
                  <c:v>168.24700000000001</c:v>
                </c:pt>
                <c:pt idx="2">
                  <c:v>176.24700000000001</c:v>
                </c:pt>
                <c:pt idx="3">
                  <c:v>184.22399999999999</c:v>
                </c:pt>
                <c:pt idx="4">
                  <c:v>192.19200000000001</c:v>
                </c:pt>
                <c:pt idx="5">
                  <c:v>200.17400000000001</c:v>
                </c:pt>
                <c:pt idx="6">
                  <c:v>208.14500000000001</c:v>
                </c:pt>
                <c:pt idx="7">
                  <c:v>216.113</c:v>
                </c:pt>
                <c:pt idx="8">
                  <c:v>224.08600000000001</c:v>
                </c:pt>
                <c:pt idx="9">
                  <c:v>232.035</c:v>
                </c:pt>
                <c:pt idx="10">
                  <c:v>239.99600000000001</c:v>
                </c:pt>
                <c:pt idx="11">
                  <c:v>247.93700000000001</c:v>
                </c:pt>
                <c:pt idx="12">
                  <c:v>255.88399999999999</c:v>
                </c:pt>
                <c:pt idx="13">
                  <c:v>263.81299999999999</c:v>
                </c:pt>
                <c:pt idx="14">
                  <c:v>271.75200000000001</c:v>
                </c:pt>
                <c:pt idx="15">
                  <c:v>279.65899999999999</c:v>
                </c:pt>
                <c:pt idx="16">
                  <c:v>287.58100000000002</c:v>
                </c:pt>
                <c:pt idx="17">
                  <c:v>295.488</c:v>
                </c:pt>
                <c:pt idx="18">
                  <c:v>303.392</c:v>
                </c:pt>
                <c:pt idx="19">
                  <c:v>311.28800000000001</c:v>
                </c:pt>
                <c:pt idx="20">
                  <c:v>319.18099999999998</c:v>
                </c:pt>
                <c:pt idx="21">
                  <c:v>327.06400000000002</c:v>
                </c:pt>
                <c:pt idx="22">
                  <c:v>334.94600000000003</c:v>
                </c:pt>
                <c:pt idx="23">
                  <c:v>342.82400000000001</c:v>
                </c:pt>
                <c:pt idx="24">
                  <c:v>350.70100000000002</c:v>
                </c:pt>
                <c:pt idx="25">
                  <c:v>358.58199999999999</c:v>
                </c:pt>
                <c:pt idx="26">
                  <c:v>366.45699999999999</c:v>
                </c:pt>
                <c:pt idx="27">
                  <c:v>374.33199999999999</c:v>
                </c:pt>
                <c:pt idx="28">
                  <c:v>382.197</c:v>
                </c:pt>
                <c:pt idx="29">
                  <c:v>390.05500000000001</c:v>
                </c:pt>
                <c:pt idx="30">
                  <c:v>397.90699999999998</c:v>
                </c:pt>
                <c:pt idx="31">
                  <c:v>405.75599999999997</c:v>
                </c:pt>
                <c:pt idx="32">
                  <c:v>413.58100000000002</c:v>
                </c:pt>
                <c:pt idx="33">
                  <c:v>421.43</c:v>
                </c:pt>
                <c:pt idx="34">
                  <c:v>429.27300000000002</c:v>
                </c:pt>
                <c:pt idx="35">
                  <c:v>437.108</c:v>
                </c:pt>
                <c:pt idx="36">
                  <c:v>444.928</c:v>
                </c:pt>
                <c:pt idx="37">
                  <c:v>452.733</c:v>
                </c:pt>
                <c:pt idx="38">
                  <c:v>460.55500000000001</c:v>
                </c:pt>
                <c:pt idx="39">
                  <c:v>468.37400000000002</c:v>
                </c:pt>
                <c:pt idx="40">
                  <c:v>476.16399999999999</c:v>
                </c:pt>
                <c:pt idx="41">
                  <c:v>483.95299999999997</c:v>
                </c:pt>
                <c:pt idx="42">
                  <c:v>491.72</c:v>
                </c:pt>
                <c:pt idx="43">
                  <c:v>499.47</c:v>
                </c:pt>
              </c:numCache>
            </c:numRef>
          </c:xVal>
          <c:yVal>
            <c:numRef>
              <c:f>'Dwarf palmetto_live'!$V$11:$V$54</c:f>
              <c:numCache>
                <c:formatCode>General</c:formatCode>
                <c:ptCount val="44"/>
                <c:pt idx="0">
                  <c:v>6.4007721710284307E-5</c:v>
                </c:pt>
                <c:pt idx="1">
                  <c:v>5.447264812217615E-5</c:v>
                </c:pt>
                <c:pt idx="2">
                  <c:v>5.5794341490828882E-5</c:v>
                </c:pt>
                <c:pt idx="3">
                  <c:v>7.7979908750289151E-5</c:v>
                </c:pt>
                <c:pt idx="4">
                  <c:v>1.0639631617623731E-4</c:v>
                </c:pt>
                <c:pt idx="5">
                  <c:v>1.5831998423031235E-4</c:v>
                </c:pt>
                <c:pt idx="6">
                  <c:v>2.2298855262492534E-4</c:v>
                </c:pt>
                <c:pt idx="7">
                  <c:v>2.9596490790817959E-4</c:v>
                </c:pt>
                <c:pt idx="8">
                  <c:v>3.5770686955792497E-4</c:v>
                </c:pt>
                <c:pt idx="9">
                  <c:v>3.8867225705199276E-4</c:v>
                </c:pt>
                <c:pt idx="10">
                  <c:v>4.119907043417248E-4</c:v>
                </c:pt>
                <c:pt idx="11">
                  <c:v>4.8421180627146915E-4</c:v>
                </c:pt>
                <c:pt idx="12">
                  <c:v>6.2336723665637006E-4</c:v>
                </c:pt>
                <c:pt idx="13">
                  <c:v>8.4994324271048716E-4</c:v>
                </c:pt>
                <c:pt idx="14">
                  <c:v>1.1072958229202772E-3</c:v>
                </c:pt>
                <c:pt idx="15">
                  <c:v>1.3175394752046553E-3</c:v>
                </c:pt>
                <c:pt idx="16">
                  <c:v>1.3867395637203461E-3</c:v>
                </c:pt>
                <c:pt idx="17">
                  <c:v>1.3388753824414197E-3</c:v>
                </c:pt>
                <c:pt idx="18">
                  <c:v>1.2750564740695071E-3</c:v>
                </c:pt>
                <c:pt idx="19">
                  <c:v>1.2508883667570747E-3</c:v>
                </c:pt>
                <c:pt idx="20">
                  <c:v>1.2852523943419393E-3</c:v>
                </c:pt>
                <c:pt idx="21">
                  <c:v>1.4130790244241364E-3</c:v>
                </c:pt>
                <c:pt idx="22">
                  <c:v>1.6554209442328494E-3</c:v>
                </c:pt>
                <c:pt idx="23">
                  <c:v>1.8650981565020892E-3</c:v>
                </c:pt>
                <c:pt idx="24">
                  <c:v>1.5984937227117534E-3</c:v>
                </c:pt>
                <c:pt idx="25">
                  <c:v>1.0489525013613425E-3</c:v>
                </c:pt>
                <c:pt idx="26">
                  <c:v>6.7906717147800855E-4</c:v>
                </c:pt>
                <c:pt idx="27">
                  <c:v>5.2773328076769854E-4</c:v>
                </c:pt>
                <c:pt idx="28">
                  <c:v>4.8270129956444935E-4</c:v>
                </c:pt>
                <c:pt idx="29">
                  <c:v>4.7420469933741788E-4</c:v>
                </c:pt>
                <c:pt idx="30">
                  <c:v>4.711836859233598E-4</c:v>
                </c:pt>
                <c:pt idx="31">
                  <c:v>4.5409607880011099E-4</c:v>
                </c:pt>
                <c:pt idx="32">
                  <c:v>4.3370423825524657E-4</c:v>
                </c:pt>
                <c:pt idx="33">
                  <c:v>3.9329818384226112E-4</c:v>
                </c:pt>
                <c:pt idx="34">
                  <c:v>3.422241758108957E-4</c:v>
                </c:pt>
                <c:pt idx="35">
                  <c:v>3.1097556830927037E-4</c:v>
                </c:pt>
                <c:pt idx="36">
                  <c:v>2.9634253458493687E-4</c:v>
                </c:pt>
                <c:pt idx="37">
                  <c:v>2.9681456793088462E-4</c:v>
                </c:pt>
                <c:pt idx="38">
                  <c:v>2.8095424750709808E-4</c:v>
                </c:pt>
                <c:pt idx="39">
                  <c:v>2.6556596042925468E-4</c:v>
                </c:pt>
                <c:pt idx="40">
                  <c:v>2.4866716664438682E-4</c:v>
                </c:pt>
                <c:pt idx="41">
                  <c:v>2.2506549934708334E-4</c:v>
                </c:pt>
                <c:pt idx="42">
                  <c:v>2.0514569214815739E-4</c:v>
                </c:pt>
                <c:pt idx="43">
                  <c:v>1.9617705857518744E-4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DA-4B84-BE28-CB75BF68A63C}"/>
            </c:ext>
          </c:extLst>
        </c:ser>
        <c:ser>
          <c:idx val="3"/>
          <c:order val="3"/>
          <c:tx>
            <c:v>20_model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'Dwarf palmetto_live'!$Q$11:$Q$54</c:f>
              <c:numCache>
                <c:formatCode>General</c:formatCode>
                <c:ptCount val="44"/>
                <c:pt idx="0">
                  <c:v>160.19</c:v>
                </c:pt>
                <c:pt idx="1">
                  <c:v>168.24700000000001</c:v>
                </c:pt>
                <c:pt idx="2">
                  <c:v>176.24700000000001</c:v>
                </c:pt>
                <c:pt idx="3">
                  <c:v>184.22399999999999</c:v>
                </c:pt>
                <c:pt idx="4">
                  <c:v>192.19200000000001</c:v>
                </c:pt>
                <c:pt idx="5">
                  <c:v>200.17400000000001</c:v>
                </c:pt>
                <c:pt idx="6">
                  <c:v>208.14500000000001</c:v>
                </c:pt>
                <c:pt idx="7">
                  <c:v>216.113</c:v>
                </c:pt>
                <c:pt idx="8">
                  <c:v>224.08600000000001</c:v>
                </c:pt>
                <c:pt idx="9">
                  <c:v>232.035</c:v>
                </c:pt>
                <c:pt idx="10">
                  <c:v>239.99600000000001</c:v>
                </c:pt>
                <c:pt idx="11">
                  <c:v>247.93700000000001</c:v>
                </c:pt>
                <c:pt idx="12">
                  <c:v>255.88399999999999</c:v>
                </c:pt>
                <c:pt idx="13">
                  <c:v>263.81299999999999</c:v>
                </c:pt>
                <c:pt idx="14">
                  <c:v>271.75200000000001</c:v>
                </c:pt>
                <c:pt idx="15">
                  <c:v>279.65899999999999</c:v>
                </c:pt>
                <c:pt idx="16">
                  <c:v>287.58100000000002</c:v>
                </c:pt>
                <c:pt idx="17">
                  <c:v>295.488</c:v>
                </c:pt>
                <c:pt idx="18">
                  <c:v>303.392</c:v>
                </c:pt>
                <c:pt idx="19">
                  <c:v>311.28800000000001</c:v>
                </c:pt>
                <c:pt idx="20">
                  <c:v>319.18099999999998</c:v>
                </c:pt>
                <c:pt idx="21">
                  <c:v>327.06400000000002</c:v>
                </c:pt>
                <c:pt idx="22">
                  <c:v>334.94600000000003</c:v>
                </c:pt>
                <c:pt idx="23">
                  <c:v>342.82400000000001</c:v>
                </c:pt>
                <c:pt idx="24">
                  <c:v>350.70100000000002</c:v>
                </c:pt>
                <c:pt idx="25">
                  <c:v>358.58199999999999</c:v>
                </c:pt>
                <c:pt idx="26">
                  <c:v>366.45699999999999</c:v>
                </c:pt>
                <c:pt idx="27">
                  <c:v>374.33199999999999</c:v>
                </c:pt>
                <c:pt idx="28">
                  <c:v>382.197</c:v>
                </c:pt>
                <c:pt idx="29">
                  <c:v>390.05500000000001</c:v>
                </c:pt>
                <c:pt idx="30">
                  <c:v>397.90699999999998</c:v>
                </c:pt>
                <c:pt idx="31">
                  <c:v>405.75599999999997</c:v>
                </c:pt>
                <c:pt idx="32">
                  <c:v>413.58100000000002</c:v>
                </c:pt>
                <c:pt idx="33">
                  <c:v>421.43</c:v>
                </c:pt>
                <c:pt idx="34">
                  <c:v>429.27300000000002</c:v>
                </c:pt>
                <c:pt idx="35">
                  <c:v>437.108</c:v>
                </c:pt>
                <c:pt idx="36">
                  <c:v>444.928</c:v>
                </c:pt>
                <c:pt idx="37">
                  <c:v>452.733</c:v>
                </c:pt>
                <c:pt idx="38">
                  <c:v>460.55500000000001</c:v>
                </c:pt>
                <c:pt idx="39">
                  <c:v>468.37400000000002</c:v>
                </c:pt>
                <c:pt idx="40">
                  <c:v>476.16399999999999</c:v>
                </c:pt>
                <c:pt idx="41">
                  <c:v>483.95299999999997</c:v>
                </c:pt>
                <c:pt idx="42">
                  <c:v>491.72</c:v>
                </c:pt>
                <c:pt idx="43">
                  <c:v>499.47</c:v>
                </c:pt>
              </c:numCache>
            </c:numRef>
          </c:xVal>
          <c:yVal>
            <c:numRef>
              <c:f>'Dwarf palmetto_live'!$Y$11:$Y$54</c:f>
              <c:numCache>
                <c:formatCode>General</c:formatCode>
                <c:ptCount val="44"/>
                <c:pt idx="0">
                  <c:v>2.2643990939979707E-5</c:v>
                </c:pt>
                <c:pt idx="1">
                  <c:v>3.1722197646773201E-5</c:v>
                </c:pt>
                <c:pt idx="2">
                  <c:v>4.3789468796550275E-5</c:v>
                </c:pt>
                <c:pt idx="3">
                  <c:v>5.9685206305904579E-5</c:v>
                </c:pt>
                <c:pt idx="4">
                  <c:v>8.0409015263512265E-5</c:v>
                </c:pt>
                <c:pt idx="5">
                  <c:v>1.0720240609275782E-4</c:v>
                </c:pt>
                <c:pt idx="6">
                  <c:v>1.4134388746847907E-4</c:v>
                </c:pt>
                <c:pt idx="7">
                  <c:v>1.8438451927832721E-4</c:v>
                </c:pt>
                <c:pt idx="8">
                  <c:v>2.3806017622872758E-4</c:v>
                </c:pt>
                <c:pt idx="9">
                  <c:v>3.0390120445280259E-4</c:v>
                </c:pt>
                <c:pt idx="10">
                  <c:v>3.8396090388920033E-4</c:v>
                </c:pt>
                <c:pt idx="11">
                  <c:v>4.7948311546092159E-4</c:v>
                </c:pt>
                <c:pt idx="12">
                  <c:v>5.9199820749571597E-4</c:v>
                </c:pt>
                <c:pt idx="13">
                  <c:v>7.2164595273423377E-4</c:v>
                </c:pt>
                <c:pt idx="14">
                  <c:v>8.6843625583941909E-4</c:v>
                </c:pt>
                <c:pt idx="15">
                  <c:v>1.0293388357118095E-3</c:v>
                </c:pt>
                <c:pt idx="16">
                  <c:v>1.2014839082267303E-3</c:v>
                </c:pt>
                <c:pt idx="17">
                  <c:v>1.3774920789772604E-3</c:v>
                </c:pt>
                <c:pt idx="18">
                  <c:v>1.5483473959916354E-3</c:v>
                </c:pt>
                <c:pt idx="19">
                  <c:v>1.7015933910275898E-3</c:v>
                </c:pt>
                <c:pt idx="20">
                  <c:v>1.8227285094086069E-3</c:v>
                </c:pt>
                <c:pt idx="21">
                  <c:v>1.8954980922065501E-3</c:v>
                </c:pt>
                <c:pt idx="22">
                  <c:v>1.9051733321218598E-3</c:v>
                </c:pt>
                <c:pt idx="23">
                  <c:v>1.8401908702732411E-3</c:v>
                </c:pt>
                <c:pt idx="24">
                  <c:v>1.6964000073467064E-3</c:v>
                </c:pt>
                <c:pt idx="25">
                  <c:v>1.4799507272733343E-3</c:v>
                </c:pt>
                <c:pt idx="26">
                  <c:v>1.2084790212233659E-3</c:v>
                </c:pt>
                <c:pt idx="27">
                  <c:v>9.1116818989655862E-4</c:v>
                </c:pt>
                <c:pt idx="28">
                  <c:v>6.2288004806114667E-4</c:v>
                </c:pt>
                <c:pt idx="29">
                  <c:v>3.7679934811963504E-4</c:v>
                </c:pt>
                <c:pt idx="30">
                  <c:v>1.9482459262872505E-4</c:v>
                </c:pt>
                <c:pt idx="31">
                  <c:v>8.1645015820363772E-5</c:v>
                </c:pt>
                <c:pt idx="32">
                  <c:v>2.5297424543497137E-5</c:v>
                </c:pt>
                <c:pt idx="33">
                  <c:v>4.7826708009925574E-6</c:v>
                </c:pt>
                <c:pt idx="34">
                  <c:v>2.6059795106859852E-7</c:v>
                </c:pt>
                <c:pt idx="35">
                  <c:v>-2.4594549232230101E-8</c:v>
                </c:pt>
                <c:pt idx="36">
                  <c:v>6.3608614959204085E-9</c:v>
                </c:pt>
                <c:pt idx="37">
                  <c:v>-2.794311247262098E-9</c:v>
                </c:pt>
                <c:pt idx="38">
                  <c:v>1.7824800432686391E-9</c:v>
                </c:pt>
                <c:pt idx="39">
                  <c:v>-1.5262450618619437E-9</c:v>
                </c:pt>
                <c:pt idx="40">
                  <c:v>1.6712496162679242E-9</c:v>
                </c:pt>
                <c:pt idx="41">
                  <c:v>-2.2653772625260215E-9</c:v>
                </c:pt>
                <c:pt idx="42">
                  <c:v>3.7135121524665341E-9</c:v>
                </c:pt>
                <c:pt idx="43">
                  <c:v>-7.2317412210270909E-9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DA-4B84-BE28-CB75BF68A63C}"/>
            </c:ext>
          </c:extLst>
        </c:ser>
        <c:ser>
          <c:idx val="4"/>
          <c:order val="4"/>
          <c:tx>
            <c:v>30_exp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'Dwarf palmetto_live'!$AF$11:$AF$53</c:f>
              <c:numCache>
                <c:formatCode>General</c:formatCode>
                <c:ptCount val="43"/>
                <c:pt idx="0">
                  <c:v>167.107</c:v>
                </c:pt>
                <c:pt idx="1">
                  <c:v>175.25899999999999</c:v>
                </c:pt>
                <c:pt idx="2">
                  <c:v>183.34299999999999</c:v>
                </c:pt>
                <c:pt idx="3">
                  <c:v>191.37</c:v>
                </c:pt>
                <c:pt idx="4">
                  <c:v>199.32599999999999</c:v>
                </c:pt>
                <c:pt idx="5">
                  <c:v>207.29</c:v>
                </c:pt>
                <c:pt idx="6">
                  <c:v>215.20699999999999</c:v>
                </c:pt>
                <c:pt idx="7">
                  <c:v>223.09899999999999</c:v>
                </c:pt>
                <c:pt idx="8">
                  <c:v>230.999</c:v>
                </c:pt>
                <c:pt idx="9">
                  <c:v>238.89099999999999</c:v>
                </c:pt>
                <c:pt idx="10">
                  <c:v>246.767</c:v>
                </c:pt>
                <c:pt idx="11">
                  <c:v>254.63900000000001</c:v>
                </c:pt>
                <c:pt idx="12">
                  <c:v>262.495</c:v>
                </c:pt>
                <c:pt idx="13">
                  <c:v>270.36399999999998</c:v>
                </c:pt>
                <c:pt idx="14">
                  <c:v>278.23399999999998</c:v>
                </c:pt>
                <c:pt idx="15">
                  <c:v>286.08300000000003</c:v>
                </c:pt>
                <c:pt idx="16">
                  <c:v>293.92899999999997</c:v>
                </c:pt>
                <c:pt idx="17">
                  <c:v>301.76100000000002</c:v>
                </c:pt>
                <c:pt idx="18">
                  <c:v>309.59800000000001</c:v>
                </c:pt>
                <c:pt idx="19">
                  <c:v>317.41899999999998</c:v>
                </c:pt>
                <c:pt idx="20">
                  <c:v>325.24299999999999</c:v>
                </c:pt>
                <c:pt idx="21">
                  <c:v>333.06</c:v>
                </c:pt>
                <c:pt idx="22">
                  <c:v>340.875</c:v>
                </c:pt>
                <c:pt idx="23">
                  <c:v>348.68700000000001</c:v>
                </c:pt>
                <c:pt idx="24">
                  <c:v>356.51299999999998</c:v>
                </c:pt>
                <c:pt idx="25">
                  <c:v>364.327</c:v>
                </c:pt>
                <c:pt idx="26">
                  <c:v>372.13</c:v>
                </c:pt>
                <c:pt idx="27">
                  <c:v>379.94400000000002</c:v>
                </c:pt>
                <c:pt idx="28">
                  <c:v>387.76499999999999</c:v>
                </c:pt>
                <c:pt idx="29">
                  <c:v>395.56700000000001</c:v>
                </c:pt>
                <c:pt idx="30">
                  <c:v>403.35300000000001</c:v>
                </c:pt>
                <c:pt idx="31">
                  <c:v>411.12799999999999</c:v>
                </c:pt>
                <c:pt idx="32">
                  <c:v>418.89</c:v>
                </c:pt>
                <c:pt idx="33">
                  <c:v>426.65499999999997</c:v>
                </c:pt>
                <c:pt idx="34">
                  <c:v>434.44400000000002</c:v>
                </c:pt>
                <c:pt idx="35">
                  <c:v>442.19299999999998</c:v>
                </c:pt>
                <c:pt idx="36">
                  <c:v>449.93200000000002</c:v>
                </c:pt>
                <c:pt idx="37">
                  <c:v>457.67700000000002</c:v>
                </c:pt>
                <c:pt idx="38">
                  <c:v>465.42500000000001</c:v>
                </c:pt>
                <c:pt idx="39">
                  <c:v>473.18200000000002</c:v>
                </c:pt>
                <c:pt idx="40">
                  <c:v>480.93599999999998</c:v>
                </c:pt>
                <c:pt idx="41">
                  <c:v>488.69</c:v>
                </c:pt>
                <c:pt idx="42">
                  <c:v>496.40899999999999</c:v>
                </c:pt>
              </c:numCache>
            </c:numRef>
          </c:xVal>
          <c:yVal>
            <c:numRef>
              <c:f>'Dwarf palmetto_live'!$AK$11:$AK$53</c:f>
              <c:numCache>
                <c:formatCode>General</c:formatCode>
                <c:ptCount val="43"/>
                <c:pt idx="0">
                  <c:v>1.0344086972451788E-4</c:v>
                </c:pt>
                <c:pt idx="1">
                  <c:v>9.0543662048934992E-5</c:v>
                </c:pt>
                <c:pt idx="2">
                  <c:v>1.0317766140460066E-4</c:v>
                </c:pt>
                <c:pt idx="3">
                  <c:v>1.3607870139332318E-4</c:v>
                </c:pt>
                <c:pt idx="4">
                  <c:v>1.9964351065152042E-4</c:v>
                </c:pt>
                <c:pt idx="5">
                  <c:v>2.8360696470270536E-4</c:v>
                </c:pt>
                <c:pt idx="6">
                  <c:v>3.9928702130302696E-4</c:v>
                </c:pt>
                <c:pt idx="7">
                  <c:v>4.7930235055558545E-4</c:v>
                </c:pt>
                <c:pt idx="8">
                  <c:v>5.2760107725900729E-4</c:v>
                </c:pt>
                <c:pt idx="9">
                  <c:v>5.7813707468167691E-4</c:v>
                </c:pt>
                <c:pt idx="10">
                  <c:v>6.3512167594213104E-4</c:v>
                </c:pt>
                <c:pt idx="11">
                  <c:v>7.6054044037909829E-4</c:v>
                </c:pt>
                <c:pt idx="12">
                  <c:v>9.8058259582362028E-4</c:v>
                </c:pt>
                <c:pt idx="13">
                  <c:v>1.2722174142835857E-3</c:v>
                </c:pt>
                <c:pt idx="14">
                  <c:v>1.5874093773754552E-3</c:v>
                </c:pt>
                <c:pt idx="15">
                  <c:v>1.8421950310480509E-3</c:v>
                </c:pt>
                <c:pt idx="16">
                  <c:v>1.9901181068373089E-3</c:v>
                </c:pt>
                <c:pt idx="17">
                  <c:v>2.0528932911357753E-3</c:v>
                </c:pt>
                <c:pt idx="18">
                  <c:v>2.0977703096803774E-3</c:v>
                </c:pt>
                <c:pt idx="19">
                  <c:v>2.2966241953721739E-3</c:v>
                </c:pt>
                <c:pt idx="20">
                  <c:v>2.652087031410226E-3</c:v>
                </c:pt>
                <c:pt idx="21">
                  <c:v>3.0021540968901417E-3</c:v>
                </c:pt>
                <c:pt idx="22">
                  <c:v>2.9380628709921308E-3</c:v>
                </c:pt>
                <c:pt idx="23">
                  <c:v>2.4133570852521158E-3</c:v>
                </c:pt>
                <c:pt idx="24">
                  <c:v>1.7499405149197025E-3</c:v>
                </c:pt>
                <c:pt idx="25">
                  <c:v>1.1745671275970801E-3</c:v>
                </c:pt>
                <c:pt idx="26">
                  <c:v>8.6845585154208399E-4</c:v>
                </c:pt>
                <c:pt idx="27">
                  <c:v>7.4645879526393649E-4</c:v>
                </c:pt>
                <c:pt idx="28">
                  <c:v>7.2290165063201156E-4</c:v>
                </c:pt>
                <c:pt idx="29">
                  <c:v>7.1803229671368873E-4</c:v>
                </c:pt>
                <c:pt idx="30">
                  <c:v>7.2092758823268793E-4</c:v>
                </c:pt>
                <c:pt idx="31">
                  <c:v>6.8868456904375153E-4</c:v>
                </c:pt>
                <c:pt idx="32">
                  <c:v>6.3393723850253825E-4</c:v>
                </c:pt>
                <c:pt idx="33">
                  <c:v>5.5168463853075278E-4</c:v>
                </c:pt>
                <c:pt idx="34">
                  <c:v>4.9430522479042976E-4</c:v>
                </c:pt>
                <c:pt idx="35">
                  <c:v>4.6995845519878787E-4</c:v>
                </c:pt>
                <c:pt idx="36">
                  <c:v>4.5416595600420578E-4</c:v>
                </c:pt>
                <c:pt idx="37">
                  <c:v>4.3797864432975481E-4</c:v>
                </c:pt>
                <c:pt idx="38">
                  <c:v>4.2310737425485523E-4</c:v>
                </c:pt>
                <c:pt idx="39">
                  <c:v>4.0665685426049397E-4</c:v>
                </c:pt>
                <c:pt idx="40">
                  <c:v>3.7086052275278614E-4</c:v>
                </c:pt>
                <c:pt idx="41">
                  <c:v>3.4401327412199312E-4</c:v>
                </c:pt>
                <c:pt idx="42">
                  <c:v>3.205877336500268E-4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DA-4B84-BE28-CB75BF68A63C}"/>
            </c:ext>
          </c:extLst>
        </c:ser>
        <c:ser>
          <c:idx val="5"/>
          <c:order val="5"/>
          <c:tx>
            <c:v>30_model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'Dwarf palmetto_live'!$AF$11:$AF$53</c:f>
              <c:numCache>
                <c:formatCode>General</c:formatCode>
                <c:ptCount val="43"/>
                <c:pt idx="0">
                  <c:v>167.107</c:v>
                </c:pt>
                <c:pt idx="1">
                  <c:v>175.25899999999999</c:v>
                </c:pt>
                <c:pt idx="2">
                  <c:v>183.34299999999999</c:v>
                </c:pt>
                <c:pt idx="3">
                  <c:v>191.37</c:v>
                </c:pt>
                <c:pt idx="4">
                  <c:v>199.32599999999999</c:v>
                </c:pt>
                <c:pt idx="5">
                  <c:v>207.29</c:v>
                </c:pt>
                <c:pt idx="6">
                  <c:v>215.20699999999999</c:v>
                </c:pt>
                <c:pt idx="7">
                  <c:v>223.09899999999999</c:v>
                </c:pt>
                <c:pt idx="8">
                  <c:v>230.999</c:v>
                </c:pt>
                <c:pt idx="9">
                  <c:v>238.89099999999999</c:v>
                </c:pt>
                <c:pt idx="10">
                  <c:v>246.767</c:v>
                </c:pt>
                <c:pt idx="11">
                  <c:v>254.63900000000001</c:v>
                </c:pt>
                <c:pt idx="12">
                  <c:v>262.495</c:v>
                </c:pt>
                <c:pt idx="13">
                  <c:v>270.36399999999998</c:v>
                </c:pt>
                <c:pt idx="14">
                  <c:v>278.23399999999998</c:v>
                </c:pt>
                <c:pt idx="15">
                  <c:v>286.08300000000003</c:v>
                </c:pt>
                <c:pt idx="16">
                  <c:v>293.92899999999997</c:v>
                </c:pt>
                <c:pt idx="17">
                  <c:v>301.76100000000002</c:v>
                </c:pt>
                <c:pt idx="18">
                  <c:v>309.59800000000001</c:v>
                </c:pt>
                <c:pt idx="19">
                  <c:v>317.41899999999998</c:v>
                </c:pt>
                <c:pt idx="20">
                  <c:v>325.24299999999999</c:v>
                </c:pt>
                <c:pt idx="21">
                  <c:v>333.06</c:v>
                </c:pt>
                <c:pt idx="22">
                  <c:v>340.875</c:v>
                </c:pt>
                <c:pt idx="23">
                  <c:v>348.68700000000001</c:v>
                </c:pt>
                <c:pt idx="24">
                  <c:v>356.51299999999998</c:v>
                </c:pt>
                <c:pt idx="25">
                  <c:v>364.327</c:v>
                </c:pt>
                <c:pt idx="26">
                  <c:v>372.13</c:v>
                </c:pt>
                <c:pt idx="27">
                  <c:v>379.94400000000002</c:v>
                </c:pt>
                <c:pt idx="28">
                  <c:v>387.76499999999999</c:v>
                </c:pt>
                <c:pt idx="29">
                  <c:v>395.56700000000001</c:v>
                </c:pt>
                <c:pt idx="30">
                  <c:v>403.35300000000001</c:v>
                </c:pt>
                <c:pt idx="31">
                  <c:v>411.12799999999999</c:v>
                </c:pt>
                <c:pt idx="32">
                  <c:v>418.89</c:v>
                </c:pt>
                <c:pt idx="33">
                  <c:v>426.65499999999997</c:v>
                </c:pt>
                <c:pt idx="34">
                  <c:v>434.44400000000002</c:v>
                </c:pt>
                <c:pt idx="35">
                  <c:v>442.19299999999998</c:v>
                </c:pt>
                <c:pt idx="36">
                  <c:v>449.93200000000002</c:v>
                </c:pt>
                <c:pt idx="37">
                  <c:v>457.67700000000002</c:v>
                </c:pt>
                <c:pt idx="38">
                  <c:v>465.42500000000001</c:v>
                </c:pt>
                <c:pt idx="39">
                  <c:v>473.18200000000002</c:v>
                </c:pt>
                <c:pt idx="40">
                  <c:v>480.93599999999998</c:v>
                </c:pt>
                <c:pt idx="41">
                  <c:v>488.69</c:v>
                </c:pt>
                <c:pt idx="42">
                  <c:v>496.40899999999999</c:v>
                </c:pt>
              </c:numCache>
            </c:numRef>
          </c:xVal>
          <c:yVal>
            <c:numRef>
              <c:f>'Dwarf palmetto_live'!$AN$11:$AN$53</c:f>
              <c:numCache>
                <c:formatCode>General</c:formatCode>
                <c:ptCount val="43"/>
                <c:pt idx="0">
                  <c:v>3.0290688636855831E-5</c:v>
                </c:pt>
                <c:pt idx="1">
                  <c:v>4.2157306739229329E-5</c:v>
                </c:pt>
                <c:pt idx="2">
                  <c:v>5.781271622999594E-5</c:v>
                </c:pt>
                <c:pt idx="3">
                  <c:v>7.8213608816318938E-5</c:v>
                </c:pt>
                <c:pt idx="4">
                  <c:v>1.0440330386557388E-4</c:v>
                </c:pt>
                <c:pt idx="5">
                  <c:v>1.3796766332417487E-4</c:v>
                </c:pt>
                <c:pt idx="6">
                  <c:v>1.8020727259269618E-4</c:v>
                </c:pt>
                <c:pt idx="7">
                  <c:v>2.3289596746015875E-4</c:v>
                </c:pt>
                <c:pt idx="8">
                  <c:v>2.981798707508289E-4</c:v>
                </c:pt>
                <c:pt idx="9">
                  <c:v>3.7800857542735745E-4</c:v>
                </c:pt>
                <c:pt idx="10">
                  <c:v>4.7435081145225989E-4</c:v>
                </c:pt>
                <c:pt idx="11">
                  <c:v>5.8932474560866033E-4</c:v>
                </c:pt>
                <c:pt idx="12">
                  <c:v>7.2440761893056104E-4</c:v>
                </c:pt>
                <c:pt idx="13">
                  <c:v>8.8133962675096436E-4</c:v>
                </c:pt>
                <c:pt idx="14">
                  <c:v>1.0602503753909271E-3</c:v>
                </c:pt>
                <c:pt idx="15">
                  <c:v>1.2594482160224786E-3</c:v>
                </c:pt>
                <c:pt idx="16">
                  <c:v>1.4765279395409939E-3</c:v>
                </c:pt>
                <c:pt idx="17">
                  <c:v>1.7058480377617703E-3</c:v>
                </c:pt>
                <c:pt idx="18">
                  <c:v>1.9401514942587448E-3</c:v>
                </c:pt>
                <c:pt idx="19">
                  <c:v>2.1673137297777336E-3</c:v>
                </c:pt>
                <c:pt idx="20">
                  <c:v>2.3739177575067827E-3</c:v>
                </c:pt>
                <c:pt idx="21">
                  <c:v>2.5424018762978035E-3</c:v>
                </c:pt>
                <c:pt idx="22">
                  <c:v>2.6544766436793002E-3</c:v>
                </c:pt>
                <c:pt idx="23">
                  <c:v>2.6919853370896301E-3</c:v>
                </c:pt>
                <c:pt idx="24">
                  <c:v>2.6410751439259719E-3</c:v>
                </c:pt>
                <c:pt idx="25">
                  <c:v>2.4920768615104292E-3</c:v>
                </c:pt>
                <c:pt idx="26">
                  <c:v>2.2474714163302329E-3</c:v>
                </c:pt>
                <c:pt idx="27">
                  <c:v>1.9232381261627281E-3</c:v>
                </c:pt>
                <c:pt idx="28">
                  <c:v>1.5465157938558776E-3</c:v>
                </c:pt>
                <c:pt idx="29">
                  <c:v>1.1539696297764043E-3</c:v>
                </c:pt>
                <c:pt idx="30">
                  <c:v>7.8696254248255073E-4</c:v>
                </c:pt>
                <c:pt idx="31">
                  <c:v>4.8074355754984581E-4</c:v>
                </c:pt>
                <c:pt idx="32">
                  <c:v>2.5584804413518442E-4</c:v>
                </c:pt>
                <c:pt idx="33">
                  <c:v>1.1395160777963143E-4</c:v>
                </c:pt>
                <c:pt idx="34">
                  <c:v>3.9829108041728295E-5</c:v>
                </c:pt>
                <c:pt idx="35">
                  <c:v>9.6820481162146596E-6</c:v>
                </c:pt>
                <c:pt idx="36">
                  <c:v>1.2268120852270128E-6</c:v>
                </c:pt>
                <c:pt idx="37">
                  <c:v>-1.1852309500888745E-9</c:v>
                </c:pt>
                <c:pt idx="38">
                  <c:v>1.6726904872489521E-10</c:v>
                </c:pt>
                <c:pt idx="39">
                  <c:v>-4.9290844107651509E-11</c:v>
                </c:pt>
                <c:pt idx="40">
                  <c:v>2.2804664279224999E-11</c:v>
                </c:pt>
                <c:pt idx="41">
                  <c:v>-1.4728564642148919E-11</c:v>
                </c:pt>
                <c:pt idx="42">
                  <c:v>1.2445221085619436E-11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DA-4B84-BE28-CB75BF68A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5360"/>
        <c:axId val="71569712"/>
      </c:scatterChart>
      <c:valAx>
        <c:axId val="715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9712"/>
        <c:crosses val="autoZero"/>
        <c:crossBetween val="midCat"/>
      </c:valAx>
      <c:valAx>
        <c:axId val="7156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Exp_10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'Dwarf palemetto_dead'!$B$11:$B$56</c:f>
              <c:numCache>
                <c:formatCode>General</c:formatCode>
                <c:ptCount val="46"/>
                <c:pt idx="0">
                  <c:v>150.28399999999999</c:v>
                </c:pt>
                <c:pt idx="1">
                  <c:v>158.173</c:v>
                </c:pt>
                <c:pt idx="2">
                  <c:v>166.05</c:v>
                </c:pt>
                <c:pt idx="3">
                  <c:v>173.93899999999999</c:v>
                </c:pt>
                <c:pt idx="4">
                  <c:v>181.82900000000001</c:v>
                </c:pt>
                <c:pt idx="5">
                  <c:v>189.71899999999999</c:v>
                </c:pt>
                <c:pt idx="6">
                  <c:v>197.596</c:v>
                </c:pt>
                <c:pt idx="7">
                  <c:v>205.46299999999999</c:v>
                </c:pt>
                <c:pt idx="8">
                  <c:v>213.34700000000001</c:v>
                </c:pt>
                <c:pt idx="9">
                  <c:v>221.208</c:v>
                </c:pt>
                <c:pt idx="10">
                  <c:v>229.06399999999999</c:v>
                </c:pt>
                <c:pt idx="11">
                  <c:v>236.91300000000001</c:v>
                </c:pt>
                <c:pt idx="12">
                  <c:v>244.75800000000001</c:v>
                </c:pt>
                <c:pt idx="13">
                  <c:v>252.578</c:v>
                </c:pt>
                <c:pt idx="14">
                  <c:v>260.41000000000003</c:v>
                </c:pt>
                <c:pt idx="15">
                  <c:v>268.20800000000003</c:v>
                </c:pt>
                <c:pt idx="16">
                  <c:v>276.09699999999998</c:v>
                </c:pt>
                <c:pt idx="17">
                  <c:v>283.952</c:v>
                </c:pt>
                <c:pt idx="18">
                  <c:v>291.74599999999998</c:v>
                </c:pt>
                <c:pt idx="19">
                  <c:v>299.56099999999998</c:v>
                </c:pt>
                <c:pt idx="20">
                  <c:v>307.34399999999999</c:v>
                </c:pt>
                <c:pt idx="21">
                  <c:v>315.11099999999999</c:v>
                </c:pt>
                <c:pt idx="22">
                  <c:v>322.89100000000002</c:v>
                </c:pt>
                <c:pt idx="23">
                  <c:v>330.68799999999999</c:v>
                </c:pt>
                <c:pt idx="24">
                  <c:v>338.47699999999998</c:v>
                </c:pt>
                <c:pt idx="25">
                  <c:v>346.26100000000002</c:v>
                </c:pt>
                <c:pt idx="26">
                  <c:v>354.02600000000001</c:v>
                </c:pt>
                <c:pt idx="27">
                  <c:v>361.79700000000003</c:v>
                </c:pt>
                <c:pt idx="28">
                  <c:v>369.54199999999997</c:v>
                </c:pt>
                <c:pt idx="29">
                  <c:v>377.26100000000002</c:v>
                </c:pt>
                <c:pt idx="30">
                  <c:v>384.995</c:v>
                </c:pt>
                <c:pt idx="31">
                  <c:v>392.73700000000002</c:v>
                </c:pt>
                <c:pt idx="32">
                  <c:v>400.46899999999999</c:v>
                </c:pt>
                <c:pt idx="33">
                  <c:v>408.15699999999998</c:v>
                </c:pt>
                <c:pt idx="34">
                  <c:v>415.87400000000002</c:v>
                </c:pt>
                <c:pt idx="35">
                  <c:v>423.596</c:v>
                </c:pt>
                <c:pt idx="36">
                  <c:v>431.29599999999999</c:v>
                </c:pt>
                <c:pt idx="37">
                  <c:v>438.983</c:v>
                </c:pt>
                <c:pt idx="38">
                  <c:v>446.67200000000003</c:v>
                </c:pt>
                <c:pt idx="39">
                  <c:v>454.35500000000002</c:v>
                </c:pt>
                <c:pt idx="40">
                  <c:v>462.048</c:v>
                </c:pt>
                <c:pt idx="41">
                  <c:v>469.76600000000002</c:v>
                </c:pt>
                <c:pt idx="42">
                  <c:v>477.44200000000001</c:v>
                </c:pt>
                <c:pt idx="43">
                  <c:v>485.11599999999999</c:v>
                </c:pt>
                <c:pt idx="44">
                  <c:v>492.78199999999998</c:v>
                </c:pt>
                <c:pt idx="45">
                  <c:v>500.43299999999999</c:v>
                </c:pt>
              </c:numCache>
            </c:numRef>
          </c:xVal>
          <c:yVal>
            <c:numRef>
              <c:f>'Dwarf palemetto_dead'!$F$11:$F$56</c:f>
              <c:numCache>
                <c:formatCode>General</c:formatCode>
                <c:ptCount val="46"/>
                <c:pt idx="0">
                  <c:v>0</c:v>
                </c:pt>
                <c:pt idx="1">
                  <c:v>1.1832888520371121E-3</c:v>
                </c:pt>
                <c:pt idx="2">
                  <c:v>2.5997806165193316E-3</c:v>
                </c:pt>
                <c:pt idx="3">
                  <c:v>4.3876696119329317E-3</c:v>
                </c:pt>
                <c:pt idx="4">
                  <c:v>6.5901415628050186E-3</c:v>
                </c:pt>
                <c:pt idx="5">
                  <c:v>9.4144879468642806E-3</c:v>
                </c:pt>
                <c:pt idx="6">
                  <c:v>1.3059363096934673E-2</c:v>
                </c:pt>
                <c:pt idx="7">
                  <c:v>1.7947987113379749E-2</c:v>
                </c:pt>
                <c:pt idx="8">
                  <c:v>2.4451757227130888E-2</c:v>
                </c:pt>
                <c:pt idx="9">
                  <c:v>3.2354744815553671E-2</c:v>
                </c:pt>
                <c:pt idx="10">
                  <c:v>4.1518755560161935E-2</c:v>
                </c:pt>
                <c:pt idx="11">
                  <c:v>5.1581029374929699E-2</c:v>
                </c:pt>
                <c:pt idx="12">
                  <c:v>6.3215263562476753E-2</c:v>
                </c:pt>
                <c:pt idx="13">
                  <c:v>7.7647932699366873E-2</c:v>
                </c:pt>
                <c:pt idx="14">
                  <c:v>9.6001865623299487E-2</c:v>
                </c:pt>
                <c:pt idx="15">
                  <c:v>0.11912350253500192</c:v>
                </c:pt>
                <c:pt idx="16">
                  <c:v>0.14677359452059524</c:v>
                </c:pt>
                <c:pt idx="17">
                  <c:v>0.1772661708945491</c:v>
                </c:pt>
                <c:pt idx="18">
                  <c:v>0.20866651119805835</c:v>
                </c:pt>
                <c:pt idx="19">
                  <c:v>0.2408554228314288</c:v>
                </c:pt>
                <c:pt idx="20">
                  <c:v>0.27505419808428122</c:v>
                </c:pt>
                <c:pt idx="21">
                  <c:v>0.31329170229488934</c:v>
                </c:pt>
                <c:pt idx="22">
                  <c:v>0.35719171870546462</c:v>
                </c:pt>
                <c:pt idx="23">
                  <c:v>0.4048713497266343</c:v>
                </c:pt>
                <c:pt idx="24">
                  <c:v>0.4491729933753098</c:v>
                </c:pt>
                <c:pt idx="25">
                  <c:v>0.4812582592698158</c:v>
                </c:pt>
                <c:pt idx="26">
                  <c:v>0.50191312759654161</c:v>
                </c:pt>
                <c:pt idx="27">
                  <c:v>0.5172725623817791</c:v>
                </c:pt>
                <c:pt idx="28">
                  <c:v>0.53052798866806583</c:v>
                </c:pt>
                <c:pt idx="29">
                  <c:v>0.54313217422848692</c:v>
                </c:pt>
                <c:pt idx="30">
                  <c:v>0.55549279230257642</c:v>
                </c:pt>
                <c:pt idx="31">
                  <c:v>0.56771089748572712</c:v>
                </c:pt>
                <c:pt idx="32">
                  <c:v>0.57975280491280801</c:v>
                </c:pt>
                <c:pt idx="33">
                  <c:v>0.5912911667919053</c:v>
                </c:pt>
                <c:pt idx="34">
                  <c:v>0.60205650420197099</c:v>
                </c:pt>
                <c:pt idx="35">
                  <c:v>0.61183029737689909</c:v>
                </c:pt>
                <c:pt idx="36">
                  <c:v>0.62053999429948437</c:v>
                </c:pt>
                <c:pt idx="37">
                  <c:v>0.62831601585779806</c:v>
                </c:pt>
                <c:pt idx="38">
                  <c:v>0.63562044930427797</c:v>
                </c:pt>
                <c:pt idx="39">
                  <c:v>0.64244811235198096</c:v>
                </c:pt>
                <c:pt idx="40">
                  <c:v>0.64883614472400009</c:v>
                </c:pt>
                <c:pt idx="41">
                  <c:v>0.65478281899135427</c:v>
                </c:pt>
                <c:pt idx="42">
                  <c:v>0.66007047910242789</c:v>
                </c:pt>
                <c:pt idx="43">
                  <c:v>0.66492109968128932</c:v>
                </c:pt>
                <c:pt idx="44">
                  <c:v>0.66922067041518751</c:v>
                </c:pt>
                <c:pt idx="45">
                  <c:v>0.6730927024762694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1-4918-9D26-2A83BFC84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256"/>
        <c:axId val="564446688"/>
      </c:scatterChart>
      <c:scatterChart>
        <c:scatterStyle val="lineMarker"/>
        <c:varyColors val="0"/>
        <c:ser>
          <c:idx val="2"/>
          <c:order val="1"/>
          <c:tx>
            <c:v>Model_10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'Dwarf palemetto_dead'!$B$11:$B$56</c:f>
              <c:numCache>
                <c:formatCode>General</c:formatCode>
                <c:ptCount val="46"/>
                <c:pt idx="0">
                  <c:v>150.28399999999999</c:v>
                </c:pt>
                <c:pt idx="1">
                  <c:v>158.173</c:v>
                </c:pt>
                <c:pt idx="2">
                  <c:v>166.05</c:v>
                </c:pt>
                <c:pt idx="3">
                  <c:v>173.93899999999999</c:v>
                </c:pt>
                <c:pt idx="4">
                  <c:v>181.82900000000001</c:v>
                </c:pt>
                <c:pt idx="5">
                  <c:v>189.71899999999999</c:v>
                </c:pt>
                <c:pt idx="6">
                  <c:v>197.596</c:v>
                </c:pt>
                <c:pt idx="7">
                  <c:v>205.46299999999999</c:v>
                </c:pt>
                <c:pt idx="8">
                  <c:v>213.34700000000001</c:v>
                </c:pt>
                <c:pt idx="9">
                  <c:v>221.208</c:v>
                </c:pt>
                <c:pt idx="10">
                  <c:v>229.06399999999999</c:v>
                </c:pt>
                <c:pt idx="11">
                  <c:v>236.91300000000001</c:v>
                </c:pt>
                <c:pt idx="12">
                  <c:v>244.75800000000001</c:v>
                </c:pt>
                <c:pt idx="13">
                  <c:v>252.578</c:v>
                </c:pt>
                <c:pt idx="14">
                  <c:v>260.41000000000003</c:v>
                </c:pt>
                <c:pt idx="15">
                  <c:v>268.20800000000003</c:v>
                </c:pt>
                <c:pt idx="16">
                  <c:v>276.09699999999998</c:v>
                </c:pt>
                <c:pt idx="17">
                  <c:v>283.952</c:v>
                </c:pt>
                <c:pt idx="18">
                  <c:v>291.74599999999998</c:v>
                </c:pt>
                <c:pt idx="19">
                  <c:v>299.56099999999998</c:v>
                </c:pt>
                <c:pt idx="20">
                  <c:v>307.34399999999999</c:v>
                </c:pt>
                <c:pt idx="21">
                  <c:v>315.11099999999999</c:v>
                </c:pt>
                <c:pt idx="22">
                  <c:v>322.89100000000002</c:v>
                </c:pt>
                <c:pt idx="23">
                  <c:v>330.68799999999999</c:v>
                </c:pt>
                <c:pt idx="24">
                  <c:v>338.47699999999998</c:v>
                </c:pt>
                <c:pt idx="25">
                  <c:v>346.26100000000002</c:v>
                </c:pt>
                <c:pt idx="26">
                  <c:v>354.02600000000001</c:v>
                </c:pt>
                <c:pt idx="27">
                  <c:v>361.79700000000003</c:v>
                </c:pt>
                <c:pt idx="28">
                  <c:v>369.54199999999997</c:v>
                </c:pt>
                <c:pt idx="29">
                  <c:v>377.26100000000002</c:v>
                </c:pt>
                <c:pt idx="30">
                  <c:v>384.995</c:v>
                </c:pt>
                <c:pt idx="31">
                  <c:v>392.73700000000002</c:v>
                </c:pt>
                <c:pt idx="32">
                  <c:v>400.46899999999999</c:v>
                </c:pt>
                <c:pt idx="33">
                  <c:v>408.15699999999998</c:v>
                </c:pt>
                <c:pt idx="34">
                  <c:v>415.87400000000002</c:v>
                </c:pt>
                <c:pt idx="35">
                  <c:v>423.596</c:v>
                </c:pt>
                <c:pt idx="36">
                  <c:v>431.29599999999999</c:v>
                </c:pt>
                <c:pt idx="37">
                  <c:v>438.983</c:v>
                </c:pt>
                <c:pt idx="38">
                  <c:v>446.67200000000003</c:v>
                </c:pt>
                <c:pt idx="39">
                  <c:v>454.35500000000002</c:v>
                </c:pt>
                <c:pt idx="40">
                  <c:v>462.048</c:v>
                </c:pt>
                <c:pt idx="41">
                  <c:v>469.76600000000002</c:v>
                </c:pt>
                <c:pt idx="42">
                  <c:v>477.44200000000001</c:v>
                </c:pt>
                <c:pt idx="43">
                  <c:v>485.11599999999999</c:v>
                </c:pt>
                <c:pt idx="44">
                  <c:v>492.78199999999998</c:v>
                </c:pt>
                <c:pt idx="45">
                  <c:v>500.43299999999999</c:v>
                </c:pt>
              </c:numCache>
            </c:numRef>
          </c:xVal>
          <c:yVal>
            <c:numRef>
              <c:f>'Dwarf palemetto_dead'!$I$11:$I$56</c:f>
              <c:numCache>
                <c:formatCode>General</c:formatCode>
                <c:ptCount val="46"/>
                <c:pt idx="0">
                  <c:v>0</c:v>
                </c:pt>
                <c:pt idx="1">
                  <c:v>7.0813498366989664E-4</c:v>
                </c:pt>
                <c:pt idx="2">
                  <c:v>1.7067271755655344E-3</c:v>
                </c:pt>
                <c:pt idx="3">
                  <c:v>3.0962295650272353E-3</c:v>
                </c:pt>
                <c:pt idx="4">
                  <c:v>5.0068802311131443E-3</c:v>
                </c:pt>
                <c:pt idx="5">
                  <c:v>7.6029612674140771E-3</c:v>
                </c:pt>
                <c:pt idx="6">
                  <c:v>1.1089375905836316E-2</c:v>
                </c:pt>
                <c:pt idx="7">
                  <c:v>1.5715721244427841E-2</c:v>
                </c:pt>
                <c:pt idx="8">
                  <c:v>2.1782875752406946E-2</c:v>
                </c:pt>
                <c:pt idx="9">
                  <c:v>2.9653196938969298E-2</c:v>
                </c:pt>
                <c:pt idx="10">
                  <c:v>3.9735418967546718E-2</c:v>
                </c:pt>
                <c:pt idx="11">
                  <c:v>5.2493024981217072E-2</c:v>
                </c:pt>
                <c:pt idx="12">
                  <c:v>6.8427189335139471E-2</c:v>
                </c:pt>
                <c:pt idx="13">
                  <c:v>8.8056084518856007E-2</c:v>
                </c:pt>
                <c:pt idx="14">
                  <c:v>0.11186263823984065</c:v>
                </c:pt>
                <c:pt idx="15">
                  <c:v>0.14027859954268695</c:v>
                </c:pt>
                <c:pt idx="16">
                  <c:v>0.17355210215831432</c:v>
                </c:pt>
                <c:pt idx="17">
                  <c:v>0.21181431066429293</c:v>
                </c:pt>
                <c:pt idx="18">
                  <c:v>0.25474077210793994</c:v>
                </c:pt>
                <c:pt idx="19">
                  <c:v>0.30153004812759471</c:v>
                </c:pt>
                <c:pt idx="20">
                  <c:v>0.35097240496509241</c:v>
                </c:pt>
                <c:pt idx="21">
                  <c:v>0.40127739227340004</c:v>
                </c:pt>
                <c:pt idx="22">
                  <c:v>0.45025479954051639</c:v>
                </c:pt>
                <c:pt idx="23">
                  <c:v>0.49553881814364598</c:v>
                </c:pt>
                <c:pt idx="24">
                  <c:v>0.53487987965699191</c:v>
                </c:pt>
                <c:pt idx="25">
                  <c:v>0.56653520134125479</c:v>
                </c:pt>
                <c:pt idx="26">
                  <c:v>0.58970692384495116</c:v>
                </c:pt>
                <c:pt idx="27">
                  <c:v>0.60475811420350856</c:v>
                </c:pt>
                <c:pt idx="28">
                  <c:v>0.61313965381290536</c:v>
                </c:pt>
                <c:pt idx="29">
                  <c:v>0.61692649508309827</c:v>
                </c:pt>
                <c:pt idx="30">
                  <c:v>0.61819121974627878</c:v>
                </c:pt>
                <c:pt idx="31">
                  <c:v>0.61844707973725221</c:v>
                </c:pt>
                <c:pt idx="32">
                  <c:v>0.6184609672453053</c:v>
                </c:pt>
                <c:pt idx="33">
                  <c:v>0.61845941836460072</c:v>
                </c:pt>
                <c:pt idx="34">
                  <c:v>0.61845987705369732</c:v>
                </c:pt>
                <c:pt idx="35">
                  <c:v>0.61845964732421199</c:v>
                </c:pt>
                <c:pt idx="36">
                  <c:v>0.61845981478121559</c:v>
                </c:pt>
                <c:pt idx="37">
                  <c:v>0.61845965042126094</c:v>
                </c:pt>
                <c:pt idx="38">
                  <c:v>0.6184598575192175</c:v>
                </c:pt>
                <c:pt idx="39">
                  <c:v>0.61845953299342871</c:v>
                </c:pt>
                <c:pt idx="40">
                  <c:v>0.61846015114179786</c:v>
                </c:pt>
                <c:pt idx="41">
                  <c:v>0.61845874427002767</c:v>
                </c:pt>
                <c:pt idx="42">
                  <c:v>0.61846252026605897</c:v>
                </c:pt>
                <c:pt idx="43">
                  <c:v>0.6184507049841298</c:v>
                </c:pt>
                <c:pt idx="44">
                  <c:v>0.61849340601163305</c:v>
                </c:pt>
                <c:pt idx="45">
                  <c:v>0.61831653919825114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1-4918-9D26-2A83BFC84AD0}"/>
            </c:ext>
          </c:extLst>
        </c:ser>
        <c:ser>
          <c:idx val="1"/>
          <c:order val="2"/>
          <c:tx>
            <c:v>Exp_20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'Dwarf palemetto_dead'!$Q$11:$Q$55</c:f>
              <c:numCache>
                <c:formatCode>General</c:formatCode>
                <c:ptCount val="45"/>
                <c:pt idx="0">
                  <c:v>160.20599999999999</c:v>
                </c:pt>
                <c:pt idx="1">
                  <c:v>168.20099999999999</c:v>
                </c:pt>
                <c:pt idx="2">
                  <c:v>176.18299999999999</c:v>
                </c:pt>
                <c:pt idx="3">
                  <c:v>184.15700000000001</c:v>
                </c:pt>
                <c:pt idx="4">
                  <c:v>192.12299999999999</c:v>
                </c:pt>
                <c:pt idx="5">
                  <c:v>200.095</c:v>
                </c:pt>
                <c:pt idx="6">
                  <c:v>208.05699999999999</c:v>
                </c:pt>
                <c:pt idx="7">
                  <c:v>216.02699999999999</c:v>
                </c:pt>
                <c:pt idx="8">
                  <c:v>223.97800000000001</c:v>
                </c:pt>
                <c:pt idx="9">
                  <c:v>231.94499999999999</c:v>
                </c:pt>
                <c:pt idx="10">
                  <c:v>239.905</c:v>
                </c:pt>
                <c:pt idx="11">
                  <c:v>247.83099999999999</c:v>
                </c:pt>
                <c:pt idx="12">
                  <c:v>255.72900000000001</c:v>
                </c:pt>
                <c:pt idx="13">
                  <c:v>263.63799999999998</c:v>
                </c:pt>
                <c:pt idx="14">
                  <c:v>271.59199999999998</c:v>
                </c:pt>
                <c:pt idx="15">
                  <c:v>279.54700000000003</c:v>
                </c:pt>
                <c:pt idx="16">
                  <c:v>287.45999999999998</c:v>
                </c:pt>
                <c:pt idx="17">
                  <c:v>295.36099999999999</c:v>
                </c:pt>
                <c:pt idx="18">
                  <c:v>303.26</c:v>
                </c:pt>
                <c:pt idx="19">
                  <c:v>311.11599999999999</c:v>
                </c:pt>
                <c:pt idx="20">
                  <c:v>318.98500000000001</c:v>
                </c:pt>
                <c:pt idx="21">
                  <c:v>326.87200000000001</c:v>
                </c:pt>
                <c:pt idx="22">
                  <c:v>334.73599999999999</c:v>
                </c:pt>
                <c:pt idx="23">
                  <c:v>342.61599999999999</c:v>
                </c:pt>
                <c:pt idx="24">
                  <c:v>350.49599999999998</c:v>
                </c:pt>
                <c:pt idx="25">
                  <c:v>358.387</c:v>
                </c:pt>
                <c:pt idx="26">
                  <c:v>366.29899999999998</c:v>
                </c:pt>
                <c:pt idx="27">
                  <c:v>374.18099999999998</c:v>
                </c:pt>
                <c:pt idx="28">
                  <c:v>382.04899999999998</c:v>
                </c:pt>
                <c:pt idx="29">
                  <c:v>389.89400000000001</c:v>
                </c:pt>
                <c:pt idx="30">
                  <c:v>397.73200000000003</c:v>
                </c:pt>
                <c:pt idx="31">
                  <c:v>405.57299999999998</c:v>
                </c:pt>
                <c:pt idx="32">
                  <c:v>413.399</c:v>
                </c:pt>
                <c:pt idx="33">
                  <c:v>421.21300000000002</c:v>
                </c:pt>
                <c:pt idx="34">
                  <c:v>429.04199999999997</c:v>
                </c:pt>
                <c:pt idx="35">
                  <c:v>436.86700000000002</c:v>
                </c:pt>
                <c:pt idx="36">
                  <c:v>444.67200000000003</c:v>
                </c:pt>
                <c:pt idx="37">
                  <c:v>452.46</c:v>
                </c:pt>
                <c:pt idx="38">
                  <c:v>460.262</c:v>
                </c:pt>
                <c:pt idx="39">
                  <c:v>468.041</c:v>
                </c:pt>
                <c:pt idx="40">
                  <c:v>475.83100000000002</c:v>
                </c:pt>
                <c:pt idx="41">
                  <c:v>483.625</c:v>
                </c:pt>
                <c:pt idx="42">
                  <c:v>491.44600000000003</c:v>
                </c:pt>
                <c:pt idx="43">
                  <c:v>499.27300000000002</c:v>
                </c:pt>
                <c:pt idx="44">
                  <c:v>507.08199999999999</c:v>
                </c:pt>
              </c:numCache>
            </c:numRef>
          </c:xVal>
          <c:yVal>
            <c:numRef>
              <c:f>'Dwarf palemetto_dead'!$U$11:$U$55</c:f>
              <c:numCache>
                <c:formatCode>General</c:formatCode>
                <c:ptCount val="45"/>
                <c:pt idx="0">
                  <c:v>0</c:v>
                </c:pt>
                <c:pt idx="1">
                  <c:v>1.5593211264588458E-3</c:v>
                </c:pt>
                <c:pt idx="2">
                  <c:v>3.2926437520076623E-3</c:v>
                </c:pt>
                <c:pt idx="3">
                  <c:v>5.2869686261911575E-3</c:v>
                </c:pt>
                <c:pt idx="4">
                  <c:v>7.6159117678551436E-3</c:v>
                </c:pt>
                <c:pt idx="5">
                  <c:v>1.0486936502837496E-2</c:v>
                </c:pt>
                <c:pt idx="6">
                  <c:v>1.4288200021415509E-2</c:v>
                </c:pt>
                <c:pt idx="7">
                  <c:v>1.9407859513866477E-2</c:v>
                </c:pt>
                <c:pt idx="8">
                  <c:v>2.6086840132776512E-2</c:v>
                </c:pt>
                <c:pt idx="9">
                  <c:v>3.4117678552307407E-2</c:v>
                </c:pt>
                <c:pt idx="10">
                  <c:v>4.3118909947531869E-2</c:v>
                </c:pt>
                <c:pt idx="11">
                  <c:v>5.3338151836385017E-2</c:v>
                </c:pt>
                <c:pt idx="12">
                  <c:v>6.5478102580575959E-2</c:v>
                </c:pt>
                <c:pt idx="13">
                  <c:v>8.0750080308384153E-2</c:v>
                </c:pt>
                <c:pt idx="14">
                  <c:v>0.10035871078273895</c:v>
                </c:pt>
                <c:pt idx="15">
                  <c:v>0.12503346182674802</c:v>
                </c:pt>
                <c:pt idx="16">
                  <c:v>0.15391771067566118</c:v>
                </c:pt>
                <c:pt idx="17">
                  <c:v>0.18519782631973436</c:v>
                </c:pt>
                <c:pt idx="18">
                  <c:v>0.21710033194132139</c:v>
                </c:pt>
                <c:pt idx="19">
                  <c:v>0.24965199700182028</c:v>
                </c:pt>
                <c:pt idx="20">
                  <c:v>0.28418460220580355</c:v>
                </c:pt>
                <c:pt idx="21">
                  <c:v>0.32336840132776523</c:v>
                </c:pt>
                <c:pt idx="22">
                  <c:v>0.36859741407002888</c:v>
                </c:pt>
                <c:pt idx="23">
                  <c:v>0.417517266302602</c:v>
                </c:pt>
                <c:pt idx="24">
                  <c:v>0.46191977192418887</c:v>
                </c:pt>
                <c:pt idx="25">
                  <c:v>0.49245569654138555</c:v>
                </c:pt>
                <c:pt idx="26">
                  <c:v>0.51175447050005352</c:v>
                </c:pt>
                <c:pt idx="27">
                  <c:v>0.52625214155691191</c:v>
                </c:pt>
                <c:pt idx="28">
                  <c:v>0.53895358175393504</c:v>
                </c:pt>
                <c:pt idx="29">
                  <c:v>0.55104601670414388</c:v>
                </c:pt>
                <c:pt idx="30">
                  <c:v>0.56298921190705642</c:v>
                </c:pt>
                <c:pt idx="31">
                  <c:v>0.57478852125495239</c:v>
                </c:pt>
                <c:pt idx="32">
                  <c:v>0.58647472962843983</c:v>
                </c:pt>
                <c:pt idx="33">
                  <c:v>0.59782966591712172</c:v>
                </c:pt>
                <c:pt idx="34">
                  <c:v>0.60846450369418559</c:v>
                </c:pt>
                <c:pt idx="35">
                  <c:v>0.61821661848163612</c:v>
                </c:pt>
                <c:pt idx="36">
                  <c:v>0.62693810900524682</c:v>
                </c:pt>
                <c:pt idx="37">
                  <c:v>0.63474408394903092</c:v>
                </c:pt>
                <c:pt idx="38">
                  <c:v>0.64179582931791412</c:v>
                </c:pt>
                <c:pt idx="39">
                  <c:v>0.64829143912624476</c:v>
                </c:pt>
                <c:pt idx="40">
                  <c:v>0.65427642145840026</c:v>
                </c:pt>
                <c:pt idx="41">
                  <c:v>0.65968853731662924</c:v>
                </c:pt>
                <c:pt idx="42">
                  <c:v>0.66460073348324233</c:v>
                </c:pt>
                <c:pt idx="43">
                  <c:v>0.66898155584109653</c:v>
                </c:pt>
                <c:pt idx="44">
                  <c:v>0.67284037370168104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1-4918-9D26-2A83BFC84AD0}"/>
            </c:ext>
          </c:extLst>
        </c:ser>
        <c:ser>
          <c:idx val="3"/>
          <c:order val="3"/>
          <c:tx>
            <c:v>Model_20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'Dwarf palemetto_dead'!$Q$11:$Q$54</c:f>
              <c:numCache>
                <c:formatCode>General</c:formatCode>
                <c:ptCount val="44"/>
                <c:pt idx="0">
                  <c:v>160.20599999999999</c:v>
                </c:pt>
                <c:pt idx="1">
                  <c:v>168.20099999999999</c:v>
                </c:pt>
                <c:pt idx="2">
                  <c:v>176.18299999999999</c:v>
                </c:pt>
                <c:pt idx="3">
                  <c:v>184.15700000000001</c:v>
                </c:pt>
                <c:pt idx="4">
                  <c:v>192.12299999999999</c:v>
                </c:pt>
                <c:pt idx="5">
                  <c:v>200.095</c:v>
                </c:pt>
                <c:pt idx="6">
                  <c:v>208.05699999999999</c:v>
                </c:pt>
                <c:pt idx="7">
                  <c:v>216.02699999999999</c:v>
                </c:pt>
                <c:pt idx="8">
                  <c:v>223.97800000000001</c:v>
                </c:pt>
                <c:pt idx="9">
                  <c:v>231.94499999999999</c:v>
                </c:pt>
                <c:pt idx="10">
                  <c:v>239.905</c:v>
                </c:pt>
                <c:pt idx="11">
                  <c:v>247.83099999999999</c:v>
                </c:pt>
                <c:pt idx="12">
                  <c:v>255.72900000000001</c:v>
                </c:pt>
                <c:pt idx="13">
                  <c:v>263.63799999999998</c:v>
                </c:pt>
                <c:pt idx="14">
                  <c:v>271.59199999999998</c:v>
                </c:pt>
                <c:pt idx="15">
                  <c:v>279.54700000000003</c:v>
                </c:pt>
                <c:pt idx="16">
                  <c:v>287.45999999999998</c:v>
                </c:pt>
                <c:pt idx="17">
                  <c:v>295.36099999999999</c:v>
                </c:pt>
                <c:pt idx="18">
                  <c:v>303.26</c:v>
                </c:pt>
                <c:pt idx="19">
                  <c:v>311.11599999999999</c:v>
                </c:pt>
                <c:pt idx="20">
                  <c:v>318.98500000000001</c:v>
                </c:pt>
                <c:pt idx="21">
                  <c:v>326.87200000000001</c:v>
                </c:pt>
                <c:pt idx="22">
                  <c:v>334.73599999999999</c:v>
                </c:pt>
                <c:pt idx="23">
                  <c:v>342.61599999999999</c:v>
                </c:pt>
                <c:pt idx="24">
                  <c:v>350.49599999999998</c:v>
                </c:pt>
                <c:pt idx="25">
                  <c:v>358.387</c:v>
                </c:pt>
                <c:pt idx="26">
                  <c:v>366.29899999999998</c:v>
                </c:pt>
                <c:pt idx="27">
                  <c:v>374.18099999999998</c:v>
                </c:pt>
                <c:pt idx="28">
                  <c:v>382.04899999999998</c:v>
                </c:pt>
                <c:pt idx="29">
                  <c:v>389.89400000000001</c:v>
                </c:pt>
                <c:pt idx="30">
                  <c:v>397.73200000000003</c:v>
                </c:pt>
                <c:pt idx="31">
                  <c:v>405.57299999999998</c:v>
                </c:pt>
                <c:pt idx="32">
                  <c:v>413.399</c:v>
                </c:pt>
                <c:pt idx="33">
                  <c:v>421.21300000000002</c:v>
                </c:pt>
                <c:pt idx="34">
                  <c:v>429.04199999999997</c:v>
                </c:pt>
                <c:pt idx="35">
                  <c:v>436.86700000000002</c:v>
                </c:pt>
                <c:pt idx="36">
                  <c:v>444.67200000000003</c:v>
                </c:pt>
                <c:pt idx="37">
                  <c:v>452.46</c:v>
                </c:pt>
                <c:pt idx="38">
                  <c:v>460.262</c:v>
                </c:pt>
                <c:pt idx="39">
                  <c:v>468.041</c:v>
                </c:pt>
                <c:pt idx="40">
                  <c:v>475.83100000000002</c:v>
                </c:pt>
                <c:pt idx="41">
                  <c:v>483.625</c:v>
                </c:pt>
                <c:pt idx="42">
                  <c:v>491.44600000000003</c:v>
                </c:pt>
                <c:pt idx="43">
                  <c:v>499.27300000000002</c:v>
                </c:pt>
              </c:numCache>
            </c:numRef>
          </c:xVal>
          <c:yVal>
            <c:numRef>
              <c:f>'Dwarf palemetto_dead'!$X$11:$X$54</c:f>
              <c:numCache>
                <c:formatCode>General</c:formatCode>
                <c:ptCount val="44"/>
                <c:pt idx="0">
                  <c:v>0</c:v>
                </c:pt>
                <c:pt idx="1">
                  <c:v>5.5681529449716168E-4</c:v>
                </c:pt>
                <c:pt idx="2">
                  <c:v>1.3335221669884883E-3</c:v>
                </c:pt>
                <c:pt idx="3">
                  <c:v>2.4032350494425348E-3</c:v>
                </c:pt>
                <c:pt idx="4">
                  <c:v>3.8589147518911897E-3</c:v>
                </c:pt>
                <c:pt idx="5">
                  <c:v>5.8170848823097289E-3</c:v>
                </c:pt>
                <c:pt idx="6">
                  <c:v>8.4232334849144927E-3</c:v>
                </c:pt>
                <c:pt idx="7">
                  <c:v>1.1853859693385305E-2</c:v>
                </c:pt>
                <c:pt idx="8">
                  <c:v>1.6323982598139192E-2</c:v>
                </c:pt>
                <c:pt idx="9">
                  <c:v>2.208463860496461E-2</c:v>
                </c:pt>
                <c:pt idx="10">
                  <c:v>2.943502159686125E-2</c:v>
                </c:pt>
                <c:pt idx="11">
                  <c:v>3.8712460122474042E-2</c:v>
                </c:pt>
                <c:pt idx="12">
                  <c:v>5.0282870570232466E-2</c:v>
                </c:pt>
                <c:pt idx="13">
                  <c:v>6.4538306476191978E-2</c:v>
                </c:pt>
                <c:pt idx="14">
                  <c:v>8.189790554598711E-2</c:v>
                </c:pt>
                <c:pt idx="15">
                  <c:v>0.10279214679460952</c:v>
                </c:pt>
                <c:pt idx="16">
                  <c:v>0.1275885498896836</c:v>
                </c:pt>
                <c:pt idx="17">
                  <c:v>0.15653100396853531</c:v>
                </c:pt>
                <c:pt idx="18">
                  <c:v>0.1897279458055654</c:v>
                </c:pt>
                <c:pt idx="19">
                  <c:v>0.22707761771185231</c:v>
                </c:pt>
                <c:pt idx="20">
                  <c:v>0.26815319345424676</c:v>
                </c:pt>
                <c:pt idx="21">
                  <c:v>0.31223860153130267</c:v>
                </c:pt>
                <c:pt idx="22">
                  <c:v>0.35824841622809345</c:v>
                </c:pt>
                <c:pt idx="23">
                  <c:v>0.40468895301151259</c:v>
                </c:pt>
                <c:pt idx="24">
                  <c:v>0.4498237983274111</c:v>
                </c:pt>
                <c:pt idx="25">
                  <c:v>0.4917670146974788</c:v>
                </c:pt>
                <c:pt idx="26">
                  <c:v>0.52874398751436402</c:v>
                </c:pt>
                <c:pt idx="27">
                  <c:v>0.55936220979580387</c:v>
                </c:pt>
                <c:pt idx="28">
                  <c:v>0.5828424997800844</c:v>
                </c:pt>
                <c:pt idx="29">
                  <c:v>0.59925276875879741</c:v>
                </c:pt>
                <c:pt idx="30">
                  <c:v>0.60947457721079124</c:v>
                </c:pt>
                <c:pt idx="31">
                  <c:v>0.61497872285330912</c:v>
                </c:pt>
                <c:pt idx="32">
                  <c:v>0.61742539960944121</c:v>
                </c:pt>
                <c:pt idx="33">
                  <c:v>0.61825671462799758</c:v>
                </c:pt>
                <c:pt idx="34">
                  <c:v>0.61844270097544884</c:v>
                </c:pt>
                <c:pt idx="35">
                  <c:v>0.61846044210271767</c:v>
                </c:pt>
                <c:pt idx="36">
                  <c:v>0.61845960987706949</c:v>
                </c:pt>
                <c:pt idx="37">
                  <c:v>0.61845977953801246</c:v>
                </c:pt>
                <c:pt idx="38">
                  <c:v>0.61845971570265268</c:v>
                </c:pt>
                <c:pt idx="39">
                  <c:v>0.61845975180210189</c:v>
                </c:pt>
                <c:pt idx="40">
                  <c:v>0.61845972389167547</c:v>
                </c:pt>
                <c:pt idx="41">
                  <c:v>0.61845975180738466</c:v>
                </c:pt>
                <c:pt idx="42">
                  <c:v>0.61845971695323232</c:v>
                </c:pt>
                <c:pt idx="43">
                  <c:v>0.61845976993425111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1-4918-9D26-2A83BFC84AD0}"/>
            </c:ext>
          </c:extLst>
        </c:ser>
        <c:ser>
          <c:idx val="4"/>
          <c:order val="4"/>
          <c:tx>
            <c:v>Exp_30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'Dwarf palemetto_dead'!$AF$11:$AF$54</c:f>
              <c:numCache>
                <c:formatCode>General</c:formatCode>
                <c:ptCount val="44"/>
                <c:pt idx="0">
                  <c:v>167.94200000000001</c:v>
                </c:pt>
                <c:pt idx="1">
                  <c:v>175.88300000000001</c:v>
                </c:pt>
                <c:pt idx="2">
                  <c:v>183.81100000000001</c:v>
                </c:pt>
                <c:pt idx="3">
                  <c:v>191.708</c:v>
                </c:pt>
                <c:pt idx="4">
                  <c:v>199.63</c:v>
                </c:pt>
                <c:pt idx="5">
                  <c:v>207.55699999999999</c:v>
                </c:pt>
                <c:pt idx="6">
                  <c:v>215.477</c:v>
                </c:pt>
                <c:pt idx="7">
                  <c:v>223.38200000000001</c:v>
                </c:pt>
                <c:pt idx="8">
                  <c:v>231.26300000000001</c:v>
                </c:pt>
                <c:pt idx="9">
                  <c:v>239.15100000000001</c:v>
                </c:pt>
                <c:pt idx="10">
                  <c:v>247.02600000000001</c:v>
                </c:pt>
                <c:pt idx="11">
                  <c:v>254.90199999999999</c:v>
                </c:pt>
                <c:pt idx="12">
                  <c:v>262.78199999999998</c:v>
                </c:pt>
                <c:pt idx="13">
                  <c:v>270.60500000000002</c:v>
                </c:pt>
                <c:pt idx="14">
                  <c:v>278.43900000000002</c:v>
                </c:pt>
                <c:pt idx="15">
                  <c:v>286.274</c:v>
                </c:pt>
                <c:pt idx="16">
                  <c:v>294.13499999999999</c:v>
                </c:pt>
                <c:pt idx="17">
                  <c:v>301.99099999999999</c:v>
                </c:pt>
                <c:pt idx="18">
                  <c:v>309.81900000000002</c:v>
                </c:pt>
                <c:pt idx="19">
                  <c:v>317.63600000000002</c:v>
                </c:pt>
                <c:pt idx="20">
                  <c:v>325.43400000000003</c:v>
                </c:pt>
                <c:pt idx="21">
                  <c:v>333.23500000000001</c:v>
                </c:pt>
                <c:pt idx="22">
                  <c:v>341.036</c:v>
                </c:pt>
                <c:pt idx="23">
                  <c:v>348.839</c:v>
                </c:pt>
                <c:pt idx="24">
                  <c:v>356.62299999999999</c:v>
                </c:pt>
                <c:pt idx="25">
                  <c:v>364.41800000000001</c:v>
                </c:pt>
                <c:pt idx="26">
                  <c:v>372.22399999999999</c:v>
                </c:pt>
                <c:pt idx="27">
                  <c:v>380.029</c:v>
                </c:pt>
                <c:pt idx="28">
                  <c:v>387.80900000000003</c:v>
                </c:pt>
                <c:pt idx="29">
                  <c:v>395.59699999999998</c:v>
                </c:pt>
                <c:pt idx="30">
                  <c:v>403.35</c:v>
                </c:pt>
                <c:pt idx="31">
                  <c:v>411.09399999999999</c:v>
                </c:pt>
                <c:pt idx="32">
                  <c:v>418.83800000000002</c:v>
                </c:pt>
                <c:pt idx="33">
                  <c:v>426.56900000000002</c:v>
                </c:pt>
                <c:pt idx="34">
                  <c:v>434.32400000000001</c:v>
                </c:pt>
                <c:pt idx="35">
                  <c:v>442.065</c:v>
                </c:pt>
                <c:pt idx="36">
                  <c:v>449.8</c:v>
                </c:pt>
                <c:pt idx="37">
                  <c:v>457.53399999999999</c:v>
                </c:pt>
                <c:pt idx="38">
                  <c:v>465.274</c:v>
                </c:pt>
                <c:pt idx="39">
                  <c:v>472.99299999999999</c:v>
                </c:pt>
                <c:pt idx="40">
                  <c:v>480.73</c:v>
                </c:pt>
                <c:pt idx="41">
                  <c:v>488.46899999999999</c:v>
                </c:pt>
                <c:pt idx="42">
                  <c:v>496.18400000000003</c:v>
                </c:pt>
                <c:pt idx="43">
                  <c:v>503.93700000000001</c:v>
                </c:pt>
              </c:numCache>
            </c:numRef>
          </c:xVal>
          <c:yVal>
            <c:numRef>
              <c:f>'Dwarf palemetto_dead'!$AJ$11:$AJ$54</c:f>
              <c:numCache>
                <c:formatCode>General</c:formatCode>
                <c:ptCount val="44"/>
                <c:pt idx="0">
                  <c:v>0</c:v>
                </c:pt>
                <c:pt idx="1">
                  <c:v>1.4691130084234505E-3</c:v>
                </c:pt>
                <c:pt idx="2">
                  <c:v>2.9358903840829287E-3</c:v>
                </c:pt>
                <c:pt idx="3">
                  <c:v>4.7296563466732167E-3</c:v>
                </c:pt>
                <c:pt idx="4">
                  <c:v>7.0991557855374365E-3</c:v>
                </c:pt>
                <c:pt idx="5">
                  <c:v>1.0011689841982752E-2</c:v>
                </c:pt>
                <c:pt idx="6">
                  <c:v>1.4094375913086377E-2</c:v>
                </c:pt>
                <c:pt idx="7">
                  <c:v>1.9496694495730993E-2</c:v>
                </c:pt>
                <c:pt idx="8">
                  <c:v>2.637279735232656E-2</c:v>
                </c:pt>
                <c:pt idx="9">
                  <c:v>3.4504302819458932E-2</c:v>
                </c:pt>
                <c:pt idx="10">
                  <c:v>4.3767422360647346E-2</c:v>
                </c:pt>
                <c:pt idx="11">
                  <c:v>5.431747555468347E-2</c:v>
                </c:pt>
                <c:pt idx="12">
                  <c:v>6.6904200518743906E-2</c:v>
                </c:pt>
                <c:pt idx="13">
                  <c:v>8.2978025199141769E-2</c:v>
                </c:pt>
                <c:pt idx="14">
                  <c:v>0.10345802108842816</c:v>
                </c:pt>
                <c:pt idx="15">
                  <c:v>0.12905772399594062</c:v>
                </c:pt>
                <c:pt idx="16">
                  <c:v>0.15888025094038405</c:v>
                </c:pt>
                <c:pt idx="17">
                  <c:v>0.19109213020218396</c:v>
                </c:pt>
                <c:pt idx="18">
                  <c:v>0.22376296130206852</c:v>
                </c:pt>
                <c:pt idx="19">
                  <c:v>0.25690208677109283</c:v>
                </c:pt>
                <c:pt idx="20">
                  <c:v>0.29213744264561792</c:v>
                </c:pt>
                <c:pt idx="21">
                  <c:v>0.33170306166420838</c:v>
                </c:pt>
                <c:pt idx="22">
                  <c:v>0.37677727055619592</c:v>
                </c:pt>
                <c:pt idx="23">
                  <c:v>0.424792041097794</c:v>
                </c:pt>
                <c:pt idx="24">
                  <c:v>0.46824765648447553</c:v>
                </c:pt>
                <c:pt idx="25">
                  <c:v>0.49980205512326881</c:v>
                </c:pt>
                <c:pt idx="26">
                  <c:v>0.5208729661017939</c:v>
                </c:pt>
                <c:pt idx="27">
                  <c:v>0.53621807335988947</c:v>
                </c:pt>
                <c:pt idx="28">
                  <c:v>0.54900799837439962</c:v>
                </c:pt>
                <c:pt idx="29">
                  <c:v>0.56074104956329496</c:v>
                </c:pt>
                <c:pt idx="30">
                  <c:v>0.57223703402666592</c:v>
                </c:pt>
                <c:pt idx="31">
                  <c:v>0.58366645295626873</c:v>
                </c:pt>
                <c:pt idx="32">
                  <c:v>0.59507251555823371</c:v>
                </c:pt>
                <c:pt idx="33">
                  <c:v>0.60615742865517763</c:v>
                </c:pt>
                <c:pt idx="34">
                  <c:v>0.61673200599323363</c:v>
                </c:pt>
                <c:pt idx="35">
                  <c:v>0.62652181072265645</c:v>
                </c:pt>
                <c:pt idx="36">
                  <c:v>0.63537385889741782</c:v>
                </c:pt>
                <c:pt idx="37">
                  <c:v>0.64328815051751786</c:v>
                </c:pt>
                <c:pt idx="38">
                  <c:v>0.65036745342456315</c:v>
                </c:pt>
                <c:pt idx="39">
                  <c:v>0.65689554699935415</c:v>
                </c:pt>
                <c:pt idx="40">
                  <c:v>0.66275097833817398</c:v>
                </c:pt>
                <c:pt idx="41">
                  <c:v>0.66814862565529087</c:v>
                </c:pt>
                <c:pt idx="42">
                  <c:v>0.6729682038633702</c:v>
                </c:pt>
                <c:pt idx="43">
                  <c:v>0.67730430608934489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1-4918-9D26-2A83BFC84AD0}"/>
            </c:ext>
          </c:extLst>
        </c:ser>
        <c:ser>
          <c:idx val="5"/>
          <c:order val="5"/>
          <c:tx>
            <c:v>Model_30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'Dwarf palemetto_dead'!$AF$11:$AF$54</c:f>
              <c:numCache>
                <c:formatCode>General</c:formatCode>
                <c:ptCount val="44"/>
                <c:pt idx="0">
                  <c:v>167.94200000000001</c:v>
                </c:pt>
                <c:pt idx="1">
                  <c:v>175.88300000000001</c:v>
                </c:pt>
                <c:pt idx="2">
                  <c:v>183.81100000000001</c:v>
                </c:pt>
                <c:pt idx="3">
                  <c:v>191.708</c:v>
                </c:pt>
                <c:pt idx="4">
                  <c:v>199.63</c:v>
                </c:pt>
                <c:pt idx="5">
                  <c:v>207.55699999999999</c:v>
                </c:pt>
                <c:pt idx="6">
                  <c:v>215.477</c:v>
                </c:pt>
                <c:pt idx="7">
                  <c:v>223.38200000000001</c:v>
                </c:pt>
                <c:pt idx="8">
                  <c:v>231.26300000000001</c:v>
                </c:pt>
                <c:pt idx="9">
                  <c:v>239.15100000000001</c:v>
                </c:pt>
                <c:pt idx="10">
                  <c:v>247.02600000000001</c:v>
                </c:pt>
                <c:pt idx="11">
                  <c:v>254.90199999999999</c:v>
                </c:pt>
                <c:pt idx="12">
                  <c:v>262.78199999999998</c:v>
                </c:pt>
                <c:pt idx="13">
                  <c:v>270.60500000000002</c:v>
                </c:pt>
                <c:pt idx="14">
                  <c:v>278.43900000000002</c:v>
                </c:pt>
                <c:pt idx="15">
                  <c:v>286.274</c:v>
                </c:pt>
                <c:pt idx="16">
                  <c:v>294.13499999999999</c:v>
                </c:pt>
                <c:pt idx="17">
                  <c:v>301.99099999999999</c:v>
                </c:pt>
                <c:pt idx="18">
                  <c:v>309.81900000000002</c:v>
                </c:pt>
                <c:pt idx="19">
                  <c:v>317.63600000000002</c:v>
                </c:pt>
                <c:pt idx="20">
                  <c:v>325.43400000000003</c:v>
                </c:pt>
                <c:pt idx="21">
                  <c:v>333.23500000000001</c:v>
                </c:pt>
                <c:pt idx="22">
                  <c:v>341.036</c:v>
                </c:pt>
                <c:pt idx="23">
                  <c:v>348.839</c:v>
                </c:pt>
                <c:pt idx="24">
                  <c:v>356.62299999999999</c:v>
                </c:pt>
                <c:pt idx="25">
                  <c:v>364.41800000000001</c:v>
                </c:pt>
                <c:pt idx="26">
                  <c:v>372.22399999999999</c:v>
                </c:pt>
                <c:pt idx="27">
                  <c:v>380.029</c:v>
                </c:pt>
                <c:pt idx="28">
                  <c:v>387.80900000000003</c:v>
                </c:pt>
                <c:pt idx="29">
                  <c:v>395.59699999999998</c:v>
                </c:pt>
                <c:pt idx="30">
                  <c:v>403.35</c:v>
                </c:pt>
                <c:pt idx="31">
                  <c:v>411.09399999999999</c:v>
                </c:pt>
                <c:pt idx="32">
                  <c:v>418.83800000000002</c:v>
                </c:pt>
                <c:pt idx="33">
                  <c:v>426.56900000000002</c:v>
                </c:pt>
                <c:pt idx="34">
                  <c:v>434.32400000000001</c:v>
                </c:pt>
                <c:pt idx="35">
                  <c:v>442.065</c:v>
                </c:pt>
                <c:pt idx="36">
                  <c:v>449.8</c:v>
                </c:pt>
                <c:pt idx="37">
                  <c:v>457.53399999999999</c:v>
                </c:pt>
                <c:pt idx="38">
                  <c:v>465.274</c:v>
                </c:pt>
                <c:pt idx="39">
                  <c:v>472.99299999999999</c:v>
                </c:pt>
                <c:pt idx="40">
                  <c:v>480.73</c:v>
                </c:pt>
                <c:pt idx="41">
                  <c:v>488.46899999999999</c:v>
                </c:pt>
                <c:pt idx="42">
                  <c:v>496.18400000000003</c:v>
                </c:pt>
                <c:pt idx="43">
                  <c:v>503.93700000000001</c:v>
                </c:pt>
              </c:numCache>
            </c:numRef>
          </c:xVal>
          <c:yVal>
            <c:numRef>
              <c:f>'Dwarf palemetto_dead'!$AM$11:$AM$54</c:f>
              <c:numCache>
                <c:formatCode>General</c:formatCode>
                <c:ptCount val="44"/>
                <c:pt idx="0">
                  <c:v>0</c:v>
                </c:pt>
                <c:pt idx="1">
                  <c:v>5.1279542639100467E-4</c:v>
                </c:pt>
                <c:pt idx="2">
                  <c:v>1.2184590467097676E-3</c:v>
                </c:pt>
                <c:pt idx="3">
                  <c:v>2.1780101114907543E-3</c:v>
                </c:pt>
                <c:pt idx="4">
                  <c:v>3.4671273881679873E-3</c:v>
                </c:pt>
                <c:pt idx="5">
                  <c:v>5.1825238935192704E-3</c:v>
                </c:pt>
                <c:pt idx="6">
                  <c:v>7.4424204339202608E-3</c:v>
                </c:pt>
                <c:pt idx="7">
                  <c:v>1.0389533694438775E-2</c:v>
                </c:pt>
                <c:pt idx="8">
                  <c:v>1.4193775795225724E-2</c:v>
                </c:pt>
                <c:pt idx="9">
                  <c:v>1.9053883577659685E-2</c:v>
                </c:pt>
                <c:pt idx="10">
                  <c:v>2.5205336969608555E-2</c:v>
                </c:pt>
                <c:pt idx="11">
                  <c:v>3.2913667151907577E-2</c:v>
                </c:pt>
                <c:pt idx="12">
                  <c:v>4.2478982939157181E-2</c:v>
                </c:pt>
                <c:pt idx="13">
                  <c:v>5.4230428176148267E-2</c:v>
                </c:pt>
                <c:pt idx="14">
                  <c:v>6.8493652727232332E-2</c:v>
                </c:pt>
                <c:pt idx="15">
                  <c:v>8.5619885908096077E-2</c:v>
                </c:pt>
                <c:pt idx="16">
                  <c:v>0.10594163703766099</c:v>
                </c:pt>
                <c:pt idx="17">
                  <c:v>0.1297626533085682</c:v>
                </c:pt>
                <c:pt idx="18">
                  <c:v>0.15729082039811437</c:v>
                </c:pt>
                <c:pt idx="19">
                  <c:v>0.18859111325394654</c:v>
                </c:pt>
                <c:pt idx="20">
                  <c:v>0.22356311502242804</c:v>
                </c:pt>
                <c:pt idx="21">
                  <c:v>0.26187427725371876</c:v>
                </c:pt>
                <c:pt idx="22">
                  <c:v>0.30294426105226813</c:v>
                </c:pt>
                <c:pt idx="23">
                  <c:v>0.3458986528835159</c:v>
                </c:pt>
                <c:pt idx="24">
                  <c:v>0.38957767716622305</c:v>
                </c:pt>
                <c:pt idx="25">
                  <c:v>0.43256317517443044</c:v>
                </c:pt>
                <c:pt idx="26">
                  <c:v>0.47332879807483719</c:v>
                </c:pt>
                <c:pt idx="27">
                  <c:v>0.51035939852118684</c:v>
                </c:pt>
                <c:pt idx="28">
                  <c:v>0.54233549935861314</c:v>
                </c:pt>
                <c:pt idx="29">
                  <c:v>0.56833736956763137</c:v>
                </c:pt>
                <c:pt idx="30">
                  <c:v>0.58804364600130643</c:v>
                </c:pt>
                <c:pt idx="31">
                  <c:v>0.60175549698779141</c:v>
                </c:pt>
                <c:pt idx="32">
                  <c:v>0.61036198417323839</c:v>
                </c:pt>
                <c:pt idx="33">
                  <c:v>0.61511612394442094</c:v>
                </c:pt>
                <c:pt idx="34">
                  <c:v>0.617346018963424</c:v>
                </c:pt>
                <c:pt idx="35">
                  <c:v>0.61818772596901528</c:v>
                </c:pt>
                <c:pt idx="36">
                  <c:v>0.61842000861769175</c:v>
                </c:pt>
                <c:pt idx="37">
                  <c:v>0.61845823828356272</c:v>
                </c:pt>
                <c:pt idx="38">
                  <c:v>0.61845985935421544</c:v>
                </c:pt>
                <c:pt idx="39">
                  <c:v>0.61845971104033504</c:v>
                </c:pt>
                <c:pt idx="40">
                  <c:v>0.61845974634252432</c:v>
                </c:pt>
                <c:pt idx="41">
                  <c:v>0.61845973230167439</c:v>
                </c:pt>
                <c:pt idx="42">
                  <c:v>0.61845974033552831</c:v>
                </c:pt>
                <c:pt idx="43">
                  <c:v>0.61845973421528722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1-4918-9D26-2A83BFC84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45056"/>
        <c:axId val="564441792"/>
      </c:scatterChart>
      <c:valAx>
        <c:axId val="45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46688"/>
        <c:crosses val="autoZero"/>
        <c:crossBetween val="midCat"/>
      </c:valAx>
      <c:valAx>
        <c:axId val="5644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256"/>
        <c:crosses val="autoZero"/>
        <c:crossBetween val="midCat"/>
      </c:valAx>
      <c:valAx>
        <c:axId val="56444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45056"/>
        <c:crosses val="max"/>
        <c:crossBetween val="midCat"/>
      </c:valAx>
      <c:valAx>
        <c:axId val="56444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4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10_exp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'Dwarf palemetto_dead'!$B$11:$B$55</c:f>
              <c:numCache>
                <c:formatCode>General</c:formatCode>
                <c:ptCount val="45"/>
                <c:pt idx="0">
                  <c:v>150.28399999999999</c:v>
                </c:pt>
                <c:pt idx="1">
                  <c:v>158.173</c:v>
                </c:pt>
                <c:pt idx="2">
                  <c:v>166.05</c:v>
                </c:pt>
                <c:pt idx="3">
                  <c:v>173.93899999999999</c:v>
                </c:pt>
                <c:pt idx="4">
                  <c:v>181.82900000000001</c:v>
                </c:pt>
                <c:pt idx="5">
                  <c:v>189.71899999999999</c:v>
                </c:pt>
                <c:pt idx="6">
                  <c:v>197.596</c:v>
                </c:pt>
                <c:pt idx="7">
                  <c:v>205.46299999999999</c:v>
                </c:pt>
                <c:pt idx="8">
                  <c:v>213.34700000000001</c:v>
                </c:pt>
                <c:pt idx="9">
                  <c:v>221.208</c:v>
                </c:pt>
                <c:pt idx="10">
                  <c:v>229.06399999999999</c:v>
                </c:pt>
                <c:pt idx="11">
                  <c:v>236.91300000000001</c:v>
                </c:pt>
                <c:pt idx="12">
                  <c:v>244.75800000000001</c:v>
                </c:pt>
                <c:pt idx="13">
                  <c:v>252.578</c:v>
                </c:pt>
                <c:pt idx="14">
                  <c:v>260.41000000000003</c:v>
                </c:pt>
                <c:pt idx="15">
                  <c:v>268.20800000000003</c:v>
                </c:pt>
                <c:pt idx="16">
                  <c:v>276.09699999999998</c:v>
                </c:pt>
                <c:pt idx="17">
                  <c:v>283.952</c:v>
                </c:pt>
                <c:pt idx="18">
                  <c:v>291.74599999999998</c:v>
                </c:pt>
                <c:pt idx="19">
                  <c:v>299.56099999999998</c:v>
                </c:pt>
                <c:pt idx="20">
                  <c:v>307.34399999999999</c:v>
                </c:pt>
                <c:pt idx="21">
                  <c:v>315.11099999999999</c:v>
                </c:pt>
                <c:pt idx="22">
                  <c:v>322.89100000000002</c:v>
                </c:pt>
                <c:pt idx="23">
                  <c:v>330.68799999999999</c:v>
                </c:pt>
                <c:pt idx="24">
                  <c:v>338.47699999999998</c:v>
                </c:pt>
                <c:pt idx="25">
                  <c:v>346.26100000000002</c:v>
                </c:pt>
                <c:pt idx="26">
                  <c:v>354.02600000000001</c:v>
                </c:pt>
                <c:pt idx="27">
                  <c:v>361.79700000000003</c:v>
                </c:pt>
                <c:pt idx="28">
                  <c:v>369.54199999999997</c:v>
                </c:pt>
                <c:pt idx="29">
                  <c:v>377.26100000000002</c:v>
                </c:pt>
                <c:pt idx="30">
                  <c:v>384.995</c:v>
                </c:pt>
                <c:pt idx="31">
                  <c:v>392.73700000000002</c:v>
                </c:pt>
                <c:pt idx="32">
                  <c:v>400.46899999999999</c:v>
                </c:pt>
                <c:pt idx="33">
                  <c:v>408.15699999999998</c:v>
                </c:pt>
                <c:pt idx="34">
                  <c:v>415.87400000000002</c:v>
                </c:pt>
                <c:pt idx="35">
                  <c:v>423.596</c:v>
                </c:pt>
                <c:pt idx="36">
                  <c:v>431.29599999999999</c:v>
                </c:pt>
                <c:pt idx="37">
                  <c:v>438.983</c:v>
                </c:pt>
                <c:pt idx="38">
                  <c:v>446.67200000000003</c:v>
                </c:pt>
                <c:pt idx="39">
                  <c:v>454.35500000000002</c:v>
                </c:pt>
                <c:pt idx="40">
                  <c:v>462.048</c:v>
                </c:pt>
                <c:pt idx="41">
                  <c:v>469.76600000000002</c:v>
                </c:pt>
                <c:pt idx="42">
                  <c:v>477.44200000000001</c:v>
                </c:pt>
                <c:pt idx="43">
                  <c:v>485.11599999999999</c:v>
                </c:pt>
                <c:pt idx="44">
                  <c:v>492.78199999999998</c:v>
                </c:pt>
              </c:numCache>
            </c:numRef>
          </c:xVal>
          <c:yVal>
            <c:numRef>
              <c:f>'Dwarf palemetto_dead'!$G$11:$G$55</c:f>
              <c:numCache>
                <c:formatCode>General</c:formatCode>
                <c:ptCount val="45"/>
                <c:pt idx="0">
                  <c:v>2.517635855398111E-5</c:v>
                </c:pt>
                <c:pt idx="1">
                  <c:v>3.013812264855786E-5</c:v>
                </c:pt>
                <c:pt idx="2">
                  <c:v>3.8040191391778729E-5</c:v>
                </c:pt>
                <c:pt idx="3">
                  <c:v>4.6861105337703977E-5</c:v>
                </c:pt>
                <c:pt idx="4">
                  <c:v>6.0092476256580044E-5</c:v>
                </c:pt>
                <c:pt idx="5">
                  <c:v>7.7550535107880696E-5</c:v>
                </c:pt>
                <c:pt idx="6">
                  <c:v>1.0401327694563991E-4</c:v>
                </c:pt>
                <c:pt idx="7">
                  <c:v>1.3837808752661999E-4</c:v>
                </c:pt>
                <c:pt idx="8">
                  <c:v>1.6814867209410177E-4</c:v>
                </c:pt>
                <c:pt idx="9">
                  <c:v>1.9497895201294179E-4</c:v>
                </c:pt>
                <c:pt idx="10">
                  <c:v>2.1409093222910135E-4</c:v>
                </c:pt>
                <c:pt idx="11">
                  <c:v>2.4753689760738411E-4</c:v>
                </c:pt>
                <c:pt idx="12">
                  <c:v>3.0707806674234295E-4</c:v>
                </c:pt>
                <c:pt idx="13">
                  <c:v>3.9050921114750241E-4</c:v>
                </c:pt>
                <c:pt idx="14">
                  <c:v>4.9194972152558373E-4</c:v>
                </c:pt>
                <c:pt idx="15">
                  <c:v>5.8829982948070886E-4</c:v>
                </c:pt>
                <c:pt idx="16">
                  <c:v>6.4877822072242257E-4</c:v>
                </c:pt>
                <c:pt idx="17">
                  <c:v>6.6809234688317541E-4</c:v>
                </c:pt>
                <c:pt idx="18">
                  <c:v>6.8487046028447771E-4</c:v>
                </c:pt>
                <c:pt idx="19">
                  <c:v>7.2763351601813663E-4</c:v>
                </c:pt>
                <c:pt idx="20">
                  <c:v>8.1356391937464087E-4</c:v>
                </c:pt>
                <c:pt idx="21">
                  <c:v>9.3404290235266562E-4</c:v>
                </c:pt>
                <c:pt idx="22">
                  <c:v>1.0144602344929719E-3</c:v>
                </c:pt>
                <c:pt idx="23">
                  <c:v>9.4258816273777666E-4</c:v>
                </c:pt>
                <c:pt idx="24">
                  <c:v>6.8266523179800001E-4</c:v>
                </c:pt>
                <c:pt idx="25">
                  <c:v>4.3946528354735757E-4</c:v>
                </c:pt>
                <c:pt idx="26">
                  <c:v>3.2679648479228706E-4</c:v>
                </c:pt>
                <c:pt idx="27">
                  <c:v>2.8203034651673898E-4</c:v>
                </c:pt>
                <c:pt idx="28">
                  <c:v>2.6817416086002315E-4</c:v>
                </c:pt>
                <c:pt idx="29">
                  <c:v>2.6299187391679794E-4</c:v>
                </c:pt>
                <c:pt idx="30">
                  <c:v>2.5995968474788717E-4</c:v>
                </c:pt>
                <c:pt idx="31">
                  <c:v>2.5621079632086996E-4</c:v>
                </c:pt>
                <c:pt idx="32">
                  <c:v>2.454970612573892E-4</c:v>
                </c:pt>
                <c:pt idx="33">
                  <c:v>2.2904973212905722E-4</c:v>
                </c:pt>
                <c:pt idx="34">
                  <c:v>2.0795304627506601E-4</c:v>
                </c:pt>
                <c:pt idx="35">
                  <c:v>1.8531270048053775E-4</c:v>
                </c:pt>
                <c:pt idx="36">
                  <c:v>1.6544726719816373E-4</c:v>
                </c:pt>
                <c:pt idx="37">
                  <c:v>1.5541347758467889E-4</c:v>
                </c:pt>
                <c:pt idx="38">
                  <c:v>1.4526942654687216E-4</c:v>
                </c:pt>
                <c:pt idx="39">
                  <c:v>1.3591558238338565E-4</c:v>
                </c:pt>
                <c:pt idx="40">
                  <c:v>1.2652498441179105E-4</c:v>
                </c:pt>
                <c:pt idx="41">
                  <c:v>1.1250340661858771E-4</c:v>
                </c:pt>
                <c:pt idx="42">
                  <c:v>1.0320469316726448E-4</c:v>
                </c:pt>
                <c:pt idx="43">
                  <c:v>9.1480228380812659E-5</c:v>
                </c:pt>
                <c:pt idx="44">
                  <c:v>8.23836608740827E-5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1-458C-9B14-73CA7288594C}"/>
            </c:ext>
          </c:extLst>
        </c:ser>
        <c:ser>
          <c:idx val="1"/>
          <c:order val="1"/>
          <c:tx>
            <c:v>10_model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'Dwarf palemetto_dead'!$B$11:$B$54</c:f>
              <c:numCache>
                <c:formatCode>General</c:formatCode>
                <c:ptCount val="44"/>
                <c:pt idx="0">
                  <c:v>150.28399999999999</c:v>
                </c:pt>
                <c:pt idx="1">
                  <c:v>158.173</c:v>
                </c:pt>
                <c:pt idx="2">
                  <c:v>166.05</c:v>
                </c:pt>
                <c:pt idx="3">
                  <c:v>173.93899999999999</c:v>
                </c:pt>
                <c:pt idx="4">
                  <c:v>181.82900000000001</c:v>
                </c:pt>
                <c:pt idx="5">
                  <c:v>189.71899999999999</c:v>
                </c:pt>
                <c:pt idx="6">
                  <c:v>197.596</c:v>
                </c:pt>
                <c:pt idx="7">
                  <c:v>205.46299999999999</c:v>
                </c:pt>
                <c:pt idx="8">
                  <c:v>213.34700000000001</c:v>
                </c:pt>
                <c:pt idx="9">
                  <c:v>221.208</c:v>
                </c:pt>
                <c:pt idx="10">
                  <c:v>229.06399999999999</c:v>
                </c:pt>
                <c:pt idx="11">
                  <c:v>236.91300000000001</c:v>
                </c:pt>
                <c:pt idx="12">
                  <c:v>244.75800000000001</c:v>
                </c:pt>
                <c:pt idx="13">
                  <c:v>252.578</c:v>
                </c:pt>
                <c:pt idx="14">
                  <c:v>260.41000000000003</c:v>
                </c:pt>
                <c:pt idx="15">
                  <c:v>268.20800000000003</c:v>
                </c:pt>
                <c:pt idx="16">
                  <c:v>276.09699999999998</c:v>
                </c:pt>
                <c:pt idx="17">
                  <c:v>283.952</c:v>
                </c:pt>
                <c:pt idx="18">
                  <c:v>291.74599999999998</c:v>
                </c:pt>
                <c:pt idx="19">
                  <c:v>299.56099999999998</c:v>
                </c:pt>
                <c:pt idx="20">
                  <c:v>307.34399999999999</c:v>
                </c:pt>
                <c:pt idx="21">
                  <c:v>315.11099999999999</c:v>
                </c:pt>
                <c:pt idx="22">
                  <c:v>322.89100000000002</c:v>
                </c:pt>
                <c:pt idx="23">
                  <c:v>330.68799999999999</c:v>
                </c:pt>
                <c:pt idx="24">
                  <c:v>338.47699999999998</c:v>
                </c:pt>
                <c:pt idx="25">
                  <c:v>346.26100000000002</c:v>
                </c:pt>
                <c:pt idx="26">
                  <c:v>354.02600000000001</c:v>
                </c:pt>
                <c:pt idx="27">
                  <c:v>361.79700000000003</c:v>
                </c:pt>
                <c:pt idx="28">
                  <c:v>369.54199999999997</c:v>
                </c:pt>
                <c:pt idx="29">
                  <c:v>377.26100000000002</c:v>
                </c:pt>
                <c:pt idx="30">
                  <c:v>384.995</c:v>
                </c:pt>
                <c:pt idx="31">
                  <c:v>392.73700000000002</c:v>
                </c:pt>
                <c:pt idx="32">
                  <c:v>400.46899999999999</c:v>
                </c:pt>
                <c:pt idx="33">
                  <c:v>408.15699999999998</c:v>
                </c:pt>
                <c:pt idx="34">
                  <c:v>415.87400000000002</c:v>
                </c:pt>
                <c:pt idx="35">
                  <c:v>423.596</c:v>
                </c:pt>
                <c:pt idx="36">
                  <c:v>431.29599999999999</c:v>
                </c:pt>
                <c:pt idx="37">
                  <c:v>438.983</c:v>
                </c:pt>
                <c:pt idx="38">
                  <c:v>446.67200000000003</c:v>
                </c:pt>
                <c:pt idx="39">
                  <c:v>454.35500000000002</c:v>
                </c:pt>
                <c:pt idx="40">
                  <c:v>462.048</c:v>
                </c:pt>
                <c:pt idx="41">
                  <c:v>469.76600000000002</c:v>
                </c:pt>
                <c:pt idx="42">
                  <c:v>477.44200000000001</c:v>
                </c:pt>
                <c:pt idx="43">
                  <c:v>485.11599999999999</c:v>
                </c:pt>
              </c:numCache>
            </c:numRef>
          </c:xVal>
          <c:yVal>
            <c:numRef>
              <c:f>'Dwarf palemetto_dead'!$J$11:$J$54</c:f>
              <c:numCache>
                <c:formatCode>General</c:formatCode>
                <c:ptCount val="44"/>
                <c:pt idx="0">
                  <c:v>1.5066701780210568E-5</c:v>
                </c:pt>
                <c:pt idx="1">
                  <c:v>2.1246642380758249E-5</c:v>
                </c:pt>
                <c:pt idx="2">
                  <c:v>2.9563880626844702E-5</c:v>
                </c:pt>
                <c:pt idx="3">
                  <c:v>4.0652141831615073E-5</c:v>
                </c:pt>
                <c:pt idx="4">
                  <c:v>5.5235766729807095E-5</c:v>
                </c:pt>
                <c:pt idx="5">
                  <c:v>7.4179034860047624E-5</c:v>
                </c:pt>
                <c:pt idx="6">
                  <c:v>9.8432879544500568E-5</c:v>
                </c:pt>
                <c:pt idx="7">
                  <c:v>1.2908839378678944E-4</c:v>
                </c:pt>
                <c:pt idx="8">
                  <c:v>1.6745364226728403E-4</c:v>
                </c:pt>
                <c:pt idx="9">
                  <c:v>2.1451536231015784E-4</c:v>
                </c:pt>
                <c:pt idx="10">
                  <c:v>2.7143842582277346E-4</c:v>
                </c:pt>
                <c:pt idx="11">
                  <c:v>3.3902477348771067E-4</c:v>
                </c:pt>
                <c:pt idx="12">
                  <c:v>4.1763606773864958E-4</c:v>
                </c:pt>
                <c:pt idx="13">
                  <c:v>5.0652241959541779E-4</c:v>
                </c:pt>
                <c:pt idx="14">
                  <c:v>6.045949213371553E-4</c:v>
                </c:pt>
                <c:pt idx="15">
                  <c:v>7.0794686416228436E-4</c:v>
                </c:pt>
                <c:pt idx="16">
                  <c:v>8.1408954268039589E-4</c:v>
                </c:pt>
                <c:pt idx="17">
                  <c:v>9.1332896688610605E-4</c:v>
                </c:pt>
                <c:pt idx="18">
                  <c:v>9.9551651105648435E-4</c:v>
                </c:pt>
                <c:pt idx="19">
                  <c:v>1.0519650390956954E-3</c:v>
                </c:pt>
                <c:pt idx="20">
                  <c:v>1.0703188789001621E-3</c:v>
                </c:pt>
                <c:pt idx="21">
                  <c:v>1.0420724950450295E-3</c:v>
                </c:pt>
                <c:pt idx="22">
                  <c:v>9.6348975751339564E-4</c:v>
                </c:pt>
                <c:pt idx="23">
                  <c:v>8.3704386198608363E-4</c:v>
                </c:pt>
                <c:pt idx="24">
                  <c:v>6.7351748264389175E-4</c:v>
                </c:pt>
                <c:pt idx="25">
                  <c:v>4.9301537241907059E-4</c:v>
                </c:pt>
                <c:pt idx="26">
                  <c:v>3.2023809273526443E-4</c:v>
                </c:pt>
                <c:pt idx="27">
                  <c:v>1.7833062998716626E-4</c:v>
                </c:pt>
                <c:pt idx="28">
                  <c:v>8.057109085516726E-5</c:v>
                </c:pt>
                <c:pt idx="29">
                  <c:v>2.6909035386818766E-5</c:v>
                </c:pt>
                <c:pt idx="30">
                  <c:v>5.4438295951792595E-6</c:v>
                </c:pt>
                <c:pt idx="31">
                  <c:v>2.9547889474560251E-7</c:v>
                </c:pt>
                <c:pt idx="32">
                  <c:v>-3.2954908608854049E-8</c:v>
                </c:pt>
                <c:pt idx="33">
                  <c:v>9.7593424807578912E-9</c:v>
                </c:pt>
                <c:pt idx="34">
                  <c:v>-4.8878613886980023E-9</c:v>
                </c:pt>
                <c:pt idx="35">
                  <c:v>3.5629149710151223E-9</c:v>
                </c:pt>
                <c:pt idx="36">
                  <c:v>-3.4970203107070578E-9</c:v>
                </c:pt>
                <c:pt idx="37">
                  <c:v>4.4063395007425441E-9</c:v>
                </c:pt>
                <c:pt idx="38">
                  <c:v>-6.9048040180862123E-9</c:v>
                </c:pt>
                <c:pt idx="39">
                  <c:v>1.3152092960225952E-8</c:v>
                </c:pt>
                <c:pt idx="40">
                  <c:v>-2.9933441919405791E-8</c:v>
                </c:pt>
                <c:pt idx="41">
                  <c:v>8.0340341092389414E-8</c:v>
                </c:pt>
                <c:pt idx="42">
                  <c:v>-2.5138897721528308E-7</c:v>
                </c:pt>
                <c:pt idx="43">
                  <c:v>9.0853250006950171E-7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A1-458C-9B14-73CA7288594C}"/>
            </c:ext>
          </c:extLst>
        </c:ser>
        <c:ser>
          <c:idx val="2"/>
          <c:order val="2"/>
          <c:tx>
            <c:v>20_exp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'Dwarf palemetto_dead'!$Q$11:$Q$54</c:f>
              <c:numCache>
                <c:formatCode>General</c:formatCode>
                <c:ptCount val="44"/>
                <c:pt idx="0">
                  <c:v>160.20599999999999</c:v>
                </c:pt>
                <c:pt idx="1">
                  <c:v>168.20099999999999</c:v>
                </c:pt>
                <c:pt idx="2">
                  <c:v>176.18299999999999</c:v>
                </c:pt>
                <c:pt idx="3">
                  <c:v>184.15700000000001</c:v>
                </c:pt>
                <c:pt idx="4">
                  <c:v>192.12299999999999</c:v>
                </c:pt>
                <c:pt idx="5">
                  <c:v>200.095</c:v>
                </c:pt>
                <c:pt idx="6">
                  <c:v>208.05699999999999</c:v>
                </c:pt>
                <c:pt idx="7">
                  <c:v>216.02699999999999</c:v>
                </c:pt>
                <c:pt idx="8">
                  <c:v>223.97800000000001</c:v>
                </c:pt>
                <c:pt idx="9">
                  <c:v>231.94499999999999</c:v>
                </c:pt>
                <c:pt idx="10">
                  <c:v>239.905</c:v>
                </c:pt>
                <c:pt idx="11">
                  <c:v>247.83099999999999</c:v>
                </c:pt>
                <c:pt idx="12">
                  <c:v>255.72900000000001</c:v>
                </c:pt>
                <c:pt idx="13">
                  <c:v>263.63799999999998</c:v>
                </c:pt>
                <c:pt idx="14">
                  <c:v>271.59199999999998</c:v>
                </c:pt>
                <c:pt idx="15">
                  <c:v>279.54700000000003</c:v>
                </c:pt>
                <c:pt idx="16">
                  <c:v>287.45999999999998</c:v>
                </c:pt>
                <c:pt idx="17">
                  <c:v>295.36099999999999</c:v>
                </c:pt>
                <c:pt idx="18">
                  <c:v>303.26</c:v>
                </c:pt>
                <c:pt idx="19">
                  <c:v>311.11599999999999</c:v>
                </c:pt>
                <c:pt idx="20">
                  <c:v>318.98500000000001</c:v>
                </c:pt>
                <c:pt idx="21">
                  <c:v>326.87200000000001</c:v>
                </c:pt>
                <c:pt idx="22">
                  <c:v>334.73599999999999</c:v>
                </c:pt>
                <c:pt idx="23">
                  <c:v>342.61599999999999</c:v>
                </c:pt>
                <c:pt idx="24">
                  <c:v>350.49599999999998</c:v>
                </c:pt>
                <c:pt idx="25">
                  <c:v>358.387</c:v>
                </c:pt>
                <c:pt idx="26">
                  <c:v>366.29899999999998</c:v>
                </c:pt>
                <c:pt idx="27">
                  <c:v>374.18099999999998</c:v>
                </c:pt>
                <c:pt idx="28">
                  <c:v>382.04899999999998</c:v>
                </c:pt>
                <c:pt idx="29">
                  <c:v>389.89400000000001</c:v>
                </c:pt>
                <c:pt idx="30">
                  <c:v>397.73200000000003</c:v>
                </c:pt>
                <c:pt idx="31">
                  <c:v>405.57299999999998</c:v>
                </c:pt>
                <c:pt idx="32">
                  <c:v>413.399</c:v>
                </c:pt>
                <c:pt idx="33">
                  <c:v>421.21300000000002</c:v>
                </c:pt>
                <c:pt idx="34">
                  <c:v>429.04199999999997</c:v>
                </c:pt>
                <c:pt idx="35">
                  <c:v>436.86700000000002</c:v>
                </c:pt>
                <c:pt idx="36">
                  <c:v>444.67200000000003</c:v>
                </c:pt>
                <c:pt idx="37">
                  <c:v>452.46</c:v>
                </c:pt>
                <c:pt idx="38">
                  <c:v>460.262</c:v>
                </c:pt>
                <c:pt idx="39">
                  <c:v>468.041</c:v>
                </c:pt>
                <c:pt idx="40">
                  <c:v>475.83100000000002</c:v>
                </c:pt>
                <c:pt idx="41">
                  <c:v>483.625</c:v>
                </c:pt>
                <c:pt idx="42">
                  <c:v>491.44600000000003</c:v>
                </c:pt>
                <c:pt idx="43">
                  <c:v>499.27300000000002</c:v>
                </c:pt>
              </c:numCache>
            </c:numRef>
          </c:xVal>
          <c:yVal>
            <c:numRef>
              <c:f>'Dwarf palemetto_dead'!$V$11:$V$54</c:f>
              <c:numCache>
                <c:formatCode>General</c:formatCode>
                <c:ptCount val="44"/>
                <c:pt idx="0">
                  <c:v>6.4971713602451908E-5</c:v>
                </c:pt>
                <c:pt idx="1">
                  <c:v>7.2221776064534019E-5</c:v>
                </c:pt>
                <c:pt idx="2">
                  <c:v>8.3096869757645631E-5</c:v>
                </c:pt>
                <c:pt idx="3">
                  <c:v>9.7039297569332758E-5</c:v>
                </c:pt>
                <c:pt idx="4">
                  <c:v>1.1962603062426469E-4</c:v>
                </c:pt>
                <c:pt idx="5">
                  <c:v>1.5838597994075054E-4</c:v>
                </c:pt>
                <c:pt idx="6">
                  <c:v>2.133191455187903E-4</c:v>
                </c:pt>
                <c:pt idx="7">
                  <c:v>2.7829085912125146E-4</c:v>
                </c:pt>
                <c:pt idx="8">
                  <c:v>3.3461826748045392E-4</c:v>
                </c:pt>
                <c:pt idx="9">
                  <c:v>3.7505130813435261E-4</c:v>
                </c:pt>
                <c:pt idx="10">
                  <c:v>4.2580174536888116E-4</c:v>
                </c:pt>
                <c:pt idx="11">
                  <c:v>5.0583128100795593E-4</c:v>
                </c:pt>
                <c:pt idx="12">
                  <c:v>6.3633240532534141E-4</c:v>
                </c:pt>
                <c:pt idx="13">
                  <c:v>8.170262697647831E-4</c:v>
                </c:pt>
                <c:pt idx="14">
                  <c:v>1.0281146268337111E-3</c:v>
                </c:pt>
                <c:pt idx="15">
                  <c:v>1.2035103687047151E-3</c:v>
                </c:pt>
                <c:pt idx="16">
                  <c:v>1.3033381518363825E-3</c:v>
                </c:pt>
                <c:pt idx="17">
                  <c:v>1.3292710675661262E-3</c:v>
                </c:pt>
                <c:pt idx="18">
                  <c:v>1.3563193775207871E-3</c:v>
                </c:pt>
                <c:pt idx="19">
                  <c:v>1.4388585501659695E-3</c:v>
                </c:pt>
                <c:pt idx="20">
                  <c:v>1.6326582967484033E-3</c:v>
                </c:pt>
                <c:pt idx="21">
                  <c:v>1.8845421975943188E-3</c:v>
                </c:pt>
                <c:pt idx="22">
                  <c:v>2.0383271763572131E-3</c:v>
                </c:pt>
                <c:pt idx="23">
                  <c:v>1.8501044008994532E-3</c:v>
                </c:pt>
                <c:pt idx="24">
                  <c:v>1.2723301923831948E-3</c:v>
                </c:pt>
                <c:pt idx="25">
                  <c:v>8.0411558161116537E-4</c:v>
                </c:pt>
                <c:pt idx="26">
                  <c:v>6.0406962736909986E-4</c:v>
                </c:pt>
                <c:pt idx="27">
                  <c:v>5.2922667487596364E-4</c:v>
                </c:pt>
                <c:pt idx="28">
                  <c:v>5.0385145625870176E-4</c:v>
                </c:pt>
                <c:pt idx="29">
                  <c:v>4.9763313345468907E-4</c:v>
                </c:pt>
                <c:pt idx="30">
                  <c:v>4.9163788949566545E-4</c:v>
                </c:pt>
                <c:pt idx="31">
                  <c:v>4.8692534889530997E-4</c:v>
                </c:pt>
                <c:pt idx="32">
                  <c:v>4.7312234536174558E-4</c:v>
                </c:pt>
                <c:pt idx="33">
                  <c:v>4.4311824071099443E-4</c:v>
                </c:pt>
                <c:pt idx="34">
                  <c:v>4.0633811614377197E-4</c:v>
                </c:pt>
                <c:pt idx="35">
                  <c:v>3.6339543848377953E-4</c:v>
                </c:pt>
                <c:pt idx="36">
                  <c:v>3.2524895599100417E-4</c:v>
                </c:pt>
                <c:pt idx="37">
                  <c:v>2.9382272370346668E-4</c:v>
                </c:pt>
                <c:pt idx="38">
                  <c:v>2.7065040868044327E-4</c:v>
                </c:pt>
                <c:pt idx="39">
                  <c:v>2.4937426383981237E-4</c:v>
                </c:pt>
                <c:pt idx="40">
                  <c:v>2.2550482742620762E-4</c:v>
                </c:pt>
                <c:pt idx="41">
                  <c:v>2.046748402755455E-4</c:v>
                </c:pt>
                <c:pt idx="42">
                  <c:v>1.8253426491059155E-4</c:v>
                </c:pt>
                <c:pt idx="43">
                  <c:v>1.6078407752435445E-4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A1-458C-9B14-73CA7288594C}"/>
            </c:ext>
          </c:extLst>
        </c:ser>
        <c:ser>
          <c:idx val="3"/>
          <c:order val="3"/>
          <c:tx>
            <c:v>20_model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'Dwarf palemetto_dead'!$Q$11:$Q$54</c:f>
              <c:numCache>
                <c:formatCode>General</c:formatCode>
                <c:ptCount val="44"/>
                <c:pt idx="0">
                  <c:v>160.20599999999999</c:v>
                </c:pt>
                <c:pt idx="1">
                  <c:v>168.20099999999999</c:v>
                </c:pt>
                <c:pt idx="2">
                  <c:v>176.18299999999999</c:v>
                </c:pt>
                <c:pt idx="3">
                  <c:v>184.15700000000001</c:v>
                </c:pt>
                <c:pt idx="4">
                  <c:v>192.12299999999999</c:v>
                </c:pt>
                <c:pt idx="5">
                  <c:v>200.095</c:v>
                </c:pt>
                <c:pt idx="6">
                  <c:v>208.05699999999999</c:v>
                </c:pt>
                <c:pt idx="7">
                  <c:v>216.02699999999999</c:v>
                </c:pt>
                <c:pt idx="8">
                  <c:v>223.97800000000001</c:v>
                </c:pt>
                <c:pt idx="9">
                  <c:v>231.94499999999999</c:v>
                </c:pt>
                <c:pt idx="10">
                  <c:v>239.905</c:v>
                </c:pt>
                <c:pt idx="11">
                  <c:v>247.83099999999999</c:v>
                </c:pt>
                <c:pt idx="12">
                  <c:v>255.72900000000001</c:v>
                </c:pt>
                <c:pt idx="13">
                  <c:v>263.63799999999998</c:v>
                </c:pt>
                <c:pt idx="14">
                  <c:v>271.59199999999998</c:v>
                </c:pt>
                <c:pt idx="15">
                  <c:v>279.54700000000003</c:v>
                </c:pt>
                <c:pt idx="16">
                  <c:v>287.45999999999998</c:v>
                </c:pt>
                <c:pt idx="17">
                  <c:v>295.36099999999999</c:v>
                </c:pt>
                <c:pt idx="18">
                  <c:v>303.26</c:v>
                </c:pt>
                <c:pt idx="19">
                  <c:v>311.11599999999999</c:v>
                </c:pt>
                <c:pt idx="20">
                  <c:v>318.98500000000001</c:v>
                </c:pt>
                <c:pt idx="21">
                  <c:v>326.87200000000001</c:v>
                </c:pt>
                <c:pt idx="22">
                  <c:v>334.73599999999999</c:v>
                </c:pt>
                <c:pt idx="23">
                  <c:v>342.61599999999999</c:v>
                </c:pt>
                <c:pt idx="24">
                  <c:v>350.49599999999998</c:v>
                </c:pt>
                <c:pt idx="25">
                  <c:v>358.387</c:v>
                </c:pt>
                <c:pt idx="26">
                  <c:v>366.29899999999998</c:v>
                </c:pt>
                <c:pt idx="27">
                  <c:v>374.18099999999998</c:v>
                </c:pt>
                <c:pt idx="28">
                  <c:v>382.04899999999998</c:v>
                </c:pt>
                <c:pt idx="29">
                  <c:v>389.89400000000001</c:v>
                </c:pt>
                <c:pt idx="30">
                  <c:v>397.73200000000003</c:v>
                </c:pt>
                <c:pt idx="31">
                  <c:v>405.57299999999998</c:v>
                </c:pt>
                <c:pt idx="32">
                  <c:v>413.399</c:v>
                </c:pt>
                <c:pt idx="33">
                  <c:v>421.21300000000002</c:v>
                </c:pt>
                <c:pt idx="34">
                  <c:v>429.04199999999997</c:v>
                </c:pt>
                <c:pt idx="35">
                  <c:v>436.86700000000002</c:v>
                </c:pt>
                <c:pt idx="36">
                  <c:v>444.67200000000003</c:v>
                </c:pt>
                <c:pt idx="37">
                  <c:v>452.46</c:v>
                </c:pt>
                <c:pt idx="38">
                  <c:v>460.262</c:v>
                </c:pt>
                <c:pt idx="39">
                  <c:v>468.041</c:v>
                </c:pt>
                <c:pt idx="40">
                  <c:v>475.83100000000002</c:v>
                </c:pt>
                <c:pt idx="41">
                  <c:v>483.625</c:v>
                </c:pt>
                <c:pt idx="42">
                  <c:v>491.44600000000003</c:v>
                </c:pt>
                <c:pt idx="43">
                  <c:v>499.27300000000002</c:v>
                </c:pt>
              </c:numCache>
            </c:numRef>
          </c:xVal>
          <c:yVal>
            <c:numRef>
              <c:f>'Dwarf palemetto_dead'!$Y$11:$Y$54</c:f>
              <c:numCache>
                <c:formatCode>General</c:formatCode>
                <c:ptCount val="44"/>
                <c:pt idx="0">
                  <c:v>2.3200637270715071E-5</c:v>
                </c:pt>
                <c:pt idx="1">
                  <c:v>3.2362786353805279E-5</c:v>
                </c:pt>
                <c:pt idx="2">
                  <c:v>4.4571370102251936E-5</c:v>
                </c:pt>
                <c:pt idx="3">
                  <c:v>6.0653320935360627E-5</c:v>
                </c:pt>
                <c:pt idx="4">
                  <c:v>8.1590422100772463E-5</c:v>
                </c:pt>
                <c:pt idx="5">
                  <c:v>1.085895251085318E-4</c:v>
                </c:pt>
                <c:pt idx="6">
                  <c:v>1.429427586862839E-4</c:v>
                </c:pt>
                <c:pt idx="7">
                  <c:v>1.8625512103141189E-4</c:v>
                </c:pt>
                <c:pt idx="8">
                  <c:v>2.4002733361772578E-4</c:v>
                </c:pt>
                <c:pt idx="9">
                  <c:v>3.0626595799569331E-4</c:v>
                </c:pt>
                <c:pt idx="10">
                  <c:v>3.8655993856719962E-4</c:v>
                </c:pt>
                <c:pt idx="11">
                  <c:v>4.8210043532326757E-4</c:v>
                </c:pt>
                <c:pt idx="12">
                  <c:v>5.9397649608164632E-4</c:v>
                </c:pt>
                <c:pt idx="13">
                  <c:v>7.2331662790813044E-4</c:v>
                </c:pt>
                <c:pt idx="14">
                  <c:v>8.7059338535926719E-4</c:v>
                </c:pt>
                <c:pt idx="15">
                  <c:v>1.0331834622947533E-3</c:v>
                </c:pt>
                <c:pt idx="16">
                  <c:v>1.2059355866188212E-3</c:v>
                </c:pt>
                <c:pt idx="17">
                  <c:v>1.383205909876254E-3</c:v>
                </c:pt>
                <c:pt idx="18">
                  <c:v>1.5562363294286214E-3</c:v>
                </c:pt>
                <c:pt idx="19">
                  <c:v>1.7114823225997692E-3</c:v>
                </c:pt>
                <c:pt idx="20">
                  <c:v>1.8368920032106621E-3</c:v>
                </c:pt>
                <c:pt idx="21">
                  <c:v>1.9170756123662812E-3</c:v>
                </c:pt>
                <c:pt idx="22">
                  <c:v>1.9350223659757983E-3</c:v>
                </c:pt>
                <c:pt idx="23">
                  <c:v>1.8806185548291042E-3</c:v>
                </c:pt>
                <c:pt idx="24">
                  <c:v>1.7476340154194876E-3</c:v>
                </c:pt>
                <c:pt idx="25">
                  <c:v>1.5407072007035505E-3</c:v>
                </c:pt>
                <c:pt idx="26">
                  <c:v>1.2757592617266612E-3</c:v>
                </c:pt>
                <c:pt idx="27">
                  <c:v>9.7834541601168846E-4</c:v>
                </c:pt>
                <c:pt idx="28">
                  <c:v>6.8376120744637352E-4</c:v>
                </c:pt>
                <c:pt idx="29">
                  <c:v>4.2590868549974417E-4</c:v>
                </c:pt>
                <c:pt idx="30">
                  <c:v>2.2933940177157836E-4</c:v>
                </c:pt>
                <c:pt idx="31">
                  <c:v>1.0194486483883692E-4</c:v>
                </c:pt>
                <c:pt idx="32">
                  <c:v>3.4638125773181898E-5</c:v>
                </c:pt>
                <c:pt idx="33">
                  <c:v>7.7494311438033996E-6</c:v>
                </c:pt>
                <c:pt idx="34">
                  <c:v>7.3921363620282529E-7</c:v>
                </c:pt>
                <c:pt idx="35">
                  <c:v>-3.4676068674068324E-8</c:v>
                </c:pt>
                <c:pt idx="36">
                  <c:v>7.0692059580805617E-9</c:v>
                </c:pt>
                <c:pt idx="37">
                  <c:v>-2.6598066590851624E-9</c:v>
                </c:pt>
                <c:pt idx="38">
                  <c:v>1.5041437160396637E-9</c:v>
                </c:pt>
                <c:pt idx="39">
                  <c:v>-1.1629344334717936E-9</c:v>
                </c:pt>
                <c:pt idx="40">
                  <c:v>1.1631545509150535E-9</c:v>
                </c:pt>
                <c:pt idx="41">
                  <c:v>-1.4522563496012019E-9</c:v>
                </c:pt>
                <c:pt idx="42">
                  <c:v>2.2075424494039067E-9</c:v>
                </c:pt>
                <c:pt idx="43">
                  <c:v>-4.0097724886264695E-9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A1-458C-9B14-73CA7288594C}"/>
            </c:ext>
          </c:extLst>
        </c:ser>
        <c:ser>
          <c:idx val="4"/>
          <c:order val="4"/>
          <c:tx>
            <c:v>30_exp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'Dwarf palemetto_dead'!$AF$11:$AF$53</c:f>
              <c:numCache>
                <c:formatCode>General</c:formatCode>
                <c:ptCount val="43"/>
                <c:pt idx="0">
                  <c:v>167.94200000000001</c:v>
                </c:pt>
                <c:pt idx="1">
                  <c:v>175.88300000000001</c:v>
                </c:pt>
                <c:pt idx="2">
                  <c:v>183.81100000000001</c:v>
                </c:pt>
                <c:pt idx="3">
                  <c:v>191.708</c:v>
                </c:pt>
                <c:pt idx="4">
                  <c:v>199.63</c:v>
                </c:pt>
                <c:pt idx="5">
                  <c:v>207.55699999999999</c:v>
                </c:pt>
                <c:pt idx="6">
                  <c:v>215.477</c:v>
                </c:pt>
                <c:pt idx="7">
                  <c:v>223.38200000000001</c:v>
                </c:pt>
                <c:pt idx="8">
                  <c:v>231.26300000000001</c:v>
                </c:pt>
                <c:pt idx="9">
                  <c:v>239.15100000000001</c:v>
                </c:pt>
                <c:pt idx="10">
                  <c:v>247.02600000000001</c:v>
                </c:pt>
                <c:pt idx="11">
                  <c:v>254.90199999999999</c:v>
                </c:pt>
                <c:pt idx="12">
                  <c:v>262.78199999999998</c:v>
                </c:pt>
                <c:pt idx="13">
                  <c:v>270.60500000000002</c:v>
                </c:pt>
                <c:pt idx="14">
                  <c:v>278.43900000000002</c:v>
                </c:pt>
                <c:pt idx="15">
                  <c:v>286.274</c:v>
                </c:pt>
                <c:pt idx="16">
                  <c:v>294.13499999999999</c:v>
                </c:pt>
                <c:pt idx="17">
                  <c:v>301.99099999999999</c:v>
                </c:pt>
                <c:pt idx="18">
                  <c:v>309.81900000000002</c:v>
                </c:pt>
                <c:pt idx="19">
                  <c:v>317.63600000000002</c:v>
                </c:pt>
                <c:pt idx="20">
                  <c:v>325.43400000000003</c:v>
                </c:pt>
                <c:pt idx="21">
                  <c:v>333.23500000000001</c:v>
                </c:pt>
                <c:pt idx="22">
                  <c:v>341.036</c:v>
                </c:pt>
                <c:pt idx="23">
                  <c:v>348.839</c:v>
                </c:pt>
                <c:pt idx="24">
                  <c:v>356.62299999999999</c:v>
                </c:pt>
                <c:pt idx="25">
                  <c:v>364.41800000000001</c:v>
                </c:pt>
                <c:pt idx="26">
                  <c:v>372.22399999999999</c:v>
                </c:pt>
                <c:pt idx="27">
                  <c:v>380.029</c:v>
                </c:pt>
                <c:pt idx="28">
                  <c:v>387.80900000000003</c:v>
                </c:pt>
                <c:pt idx="29">
                  <c:v>395.59699999999998</c:v>
                </c:pt>
                <c:pt idx="30">
                  <c:v>403.35</c:v>
                </c:pt>
                <c:pt idx="31">
                  <c:v>411.09399999999999</c:v>
                </c:pt>
                <c:pt idx="32">
                  <c:v>418.83800000000002</c:v>
                </c:pt>
                <c:pt idx="33">
                  <c:v>426.56900000000002</c:v>
                </c:pt>
                <c:pt idx="34">
                  <c:v>434.32400000000001</c:v>
                </c:pt>
                <c:pt idx="35">
                  <c:v>442.065</c:v>
                </c:pt>
                <c:pt idx="36">
                  <c:v>449.8</c:v>
                </c:pt>
                <c:pt idx="37">
                  <c:v>457.53399999999999</c:v>
                </c:pt>
                <c:pt idx="38">
                  <c:v>465.274</c:v>
                </c:pt>
                <c:pt idx="39">
                  <c:v>472.99299999999999</c:v>
                </c:pt>
                <c:pt idx="40">
                  <c:v>480.73</c:v>
                </c:pt>
                <c:pt idx="41">
                  <c:v>488.46899999999999</c:v>
                </c:pt>
                <c:pt idx="42">
                  <c:v>496.18400000000003</c:v>
                </c:pt>
              </c:numCache>
            </c:numRef>
          </c:xVal>
          <c:yVal>
            <c:numRef>
              <c:f>'Dwarf palemetto_dead'!$AK$11:$AK$53</c:f>
              <c:numCache>
                <c:formatCode>General</c:formatCode>
                <c:ptCount val="43"/>
                <c:pt idx="0">
                  <c:v>9.1819563026465656E-5</c:v>
                </c:pt>
                <c:pt idx="1">
                  <c:v>9.1673585978717387E-5</c:v>
                </c:pt>
                <c:pt idx="2">
                  <c:v>1.12110372661893E-4</c:v>
                </c:pt>
                <c:pt idx="3">
                  <c:v>1.4809371492901374E-4</c:v>
                </c:pt>
                <c:pt idx="4">
                  <c:v>1.8203337852783219E-4</c:v>
                </c:pt>
                <c:pt idx="5">
                  <c:v>2.5516787944397656E-4</c:v>
                </c:pt>
                <c:pt idx="6">
                  <c:v>3.3764491141528852E-4</c:v>
                </c:pt>
                <c:pt idx="7">
                  <c:v>4.2975642853722296E-4</c:v>
                </c:pt>
                <c:pt idx="8">
                  <c:v>5.0821909169577323E-4</c:v>
                </c:pt>
                <c:pt idx="9">
                  <c:v>5.7894497132427586E-4</c:v>
                </c:pt>
                <c:pt idx="10">
                  <c:v>6.5937832462725776E-4</c:v>
                </c:pt>
                <c:pt idx="11">
                  <c:v>7.8667031025377726E-4</c:v>
                </c:pt>
                <c:pt idx="12">
                  <c:v>1.0046140425248665E-3</c:v>
                </c:pt>
                <c:pt idx="13">
                  <c:v>1.2799997430803997E-3</c:v>
                </c:pt>
                <c:pt idx="14">
                  <c:v>1.5999814317195285E-3</c:v>
                </c:pt>
                <c:pt idx="15">
                  <c:v>1.8639079340277143E-3</c:v>
                </c:pt>
                <c:pt idx="16">
                  <c:v>2.0132424538624946E-3</c:v>
                </c:pt>
                <c:pt idx="17">
                  <c:v>2.0419269437427848E-3</c:v>
                </c:pt>
                <c:pt idx="18">
                  <c:v>2.0711953418140194E-3</c:v>
                </c:pt>
                <c:pt idx="19">
                  <c:v>2.202209742157818E-3</c:v>
                </c:pt>
                <c:pt idx="20">
                  <c:v>2.4728511886619037E-3</c:v>
                </c:pt>
                <c:pt idx="21">
                  <c:v>2.8171380557492215E-3</c:v>
                </c:pt>
                <c:pt idx="22">
                  <c:v>3.0009231588498803E-3</c:v>
                </c:pt>
                <c:pt idx="23">
                  <c:v>2.7159759616675952E-3</c:v>
                </c:pt>
                <c:pt idx="24">
                  <c:v>1.97214991492458E-3</c:v>
                </c:pt>
                <c:pt idx="25">
                  <c:v>1.3169319361578183E-3</c:v>
                </c:pt>
                <c:pt idx="26">
                  <c:v>9.5906920363097309E-4</c:v>
                </c:pt>
                <c:pt idx="27">
                  <c:v>7.9937031340688441E-4</c:v>
                </c:pt>
                <c:pt idx="28">
                  <c:v>7.3331569930595863E-4</c:v>
                </c:pt>
                <c:pt idx="29">
                  <c:v>7.1849902896068546E-4</c:v>
                </c:pt>
                <c:pt idx="30">
                  <c:v>7.1433868310017551E-4</c:v>
                </c:pt>
                <c:pt idx="31">
                  <c:v>7.1287891262281078E-4</c:v>
                </c:pt>
                <c:pt idx="32">
                  <c:v>6.9280706855899543E-4</c:v>
                </c:pt>
                <c:pt idx="33">
                  <c:v>6.609110836285001E-4</c:v>
                </c:pt>
                <c:pt idx="34">
                  <c:v>6.1186279558892581E-4</c:v>
                </c:pt>
                <c:pt idx="35">
                  <c:v>5.5325301092258583E-4</c:v>
                </c:pt>
                <c:pt idx="36">
                  <c:v>4.9464322625625279E-4</c:v>
                </c:pt>
                <c:pt idx="37">
                  <c:v>4.4245643169033011E-4</c:v>
                </c:pt>
                <c:pt idx="38">
                  <c:v>4.0800584842443782E-4</c:v>
                </c:pt>
                <c:pt idx="39">
                  <c:v>3.6596445867623922E-4</c:v>
                </c:pt>
                <c:pt idx="40">
                  <c:v>3.3735295731980586E-4</c:v>
                </c:pt>
                <c:pt idx="41">
                  <c:v>3.0122363800495766E-4</c:v>
                </c:pt>
                <c:pt idx="42">
                  <c:v>2.7100638912341823E-4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A1-458C-9B14-73CA7288594C}"/>
            </c:ext>
          </c:extLst>
        </c:ser>
        <c:ser>
          <c:idx val="5"/>
          <c:order val="5"/>
          <c:tx>
            <c:v>30_model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'Dwarf palemetto_dead'!$AF$11:$AF$53</c:f>
              <c:numCache>
                <c:formatCode>General</c:formatCode>
                <c:ptCount val="43"/>
                <c:pt idx="0">
                  <c:v>167.94200000000001</c:v>
                </c:pt>
                <c:pt idx="1">
                  <c:v>175.88300000000001</c:v>
                </c:pt>
                <c:pt idx="2">
                  <c:v>183.81100000000001</c:v>
                </c:pt>
                <c:pt idx="3">
                  <c:v>191.708</c:v>
                </c:pt>
                <c:pt idx="4">
                  <c:v>199.63</c:v>
                </c:pt>
                <c:pt idx="5">
                  <c:v>207.55699999999999</c:v>
                </c:pt>
                <c:pt idx="6">
                  <c:v>215.477</c:v>
                </c:pt>
                <c:pt idx="7">
                  <c:v>223.38200000000001</c:v>
                </c:pt>
                <c:pt idx="8">
                  <c:v>231.26300000000001</c:v>
                </c:pt>
                <c:pt idx="9">
                  <c:v>239.15100000000001</c:v>
                </c:pt>
                <c:pt idx="10">
                  <c:v>247.02600000000001</c:v>
                </c:pt>
                <c:pt idx="11">
                  <c:v>254.90199999999999</c:v>
                </c:pt>
                <c:pt idx="12">
                  <c:v>262.78199999999998</c:v>
                </c:pt>
                <c:pt idx="13">
                  <c:v>270.60500000000002</c:v>
                </c:pt>
                <c:pt idx="14">
                  <c:v>278.43900000000002</c:v>
                </c:pt>
                <c:pt idx="15">
                  <c:v>286.274</c:v>
                </c:pt>
                <c:pt idx="16">
                  <c:v>294.13499999999999</c:v>
                </c:pt>
                <c:pt idx="17">
                  <c:v>301.99099999999999</c:v>
                </c:pt>
                <c:pt idx="18">
                  <c:v>309.81900000000002</c:v>
                </c:pt>
                <c:pt idx="19">
                  <c:v>317.63600000000002</c:v>
                </c:pt>
                <c:pt idx="20">
                  <c:v>325.43400000000003</c:v>
                </c:pt>
                <c:pt idx="21">
                  <c:v>333.23500000000001</c:v>
                </c:pt>
                <c:pt idx="22">
                  <c:v>341.036</c:v>
                </c:pt>
                <c:pt idx="23">
                  <c:v>348.839</c:v>
                </c:pt>
                <c:pt idx="24">
                  <c:v>356.62299999999999</c:v>
                </c:pt>
                <c:pt idx="25">
                  <c:v>364.41800000000001</c:v>
                </c:pt>
                <c:pt idx="26">
                  <c:v>372.22399999999999</c:v>
                </c:pt>
                <c:pt idx="27">
                  <c:v>380.029</c:v>
                </c:pt>
                <c:pt idx="28">
                  <c:v>387.80900000000003</c:v>
                </c:pt>
                <c:pt idx="29">
                  <c:v>395.59699999999998</c:v>
                </c:pt>
                <c:pt idx="30">
                  <c:v>403.35</c:v>
                </c:pt>
                <c:pt idx="31">
                  <c:v>411.09399999999999</c:v>
                </c:pt>
                <c:pt idx="32">
                  <c:v>418.83800000000002</c:v>
                </c:pt>
                <c:pt idx="33">
                  <c:v>426.56900000000002</c:v>
                </c:pt>
                <c:pt idx="34">
                  <c:v>434.32400000000001</c:v>
                </c:pt>
                <c:pt idx="35">
                  <c:v>442.065</c:v>
                </c:pt>
                <c:pt idx="36">
                  <c:v>449.8</c:v>
                </c:pt>
                <c:pt idx="37">
                  <c:v>457.53399999999999</c:v>
                </c:pt>
                <c:pt idx="38">
                  <c:v>465.274</c:v>
                </c:pt>
                <c:pt idx="39">
                  <c:v>472.99299999999999</c:v>
                </c:pt>
                <c:pt idx="40">
                  <c:v>480.73</c:v>
                </c:pt>
                <c:pt idx="41">
                  <c:v>488.46899999999999</c:v>
                </c:pt>
                <c:pt idx="42">
                  <c:v>496.18400000000003</c:v>
                </c:pt>
              </c:numCache>
            </c:numRef>
          </c:xVal>
          <c:yVal>
            <c:numRef>
              <c:f>'Dwarf palemetto_dead'!$AN$11:$AN$53</c:f>
              <c:numCache>
                <c:formatCode>General</c:formatCode>
                <c:ptCount val="43"/>
                <c:pt idx="0">
                  <c:v>3.2049714149437792E-5</c:v>
                </c:pt>
                <c:pt idx="1">
                  <c:v>4.4103976269922686E-5</c:v>
                </c:pt>
                <c:pt idx="2">
                  <c:v>5.997194154881166E-5</c:v>
                </c:pt>
                <c:pt idx="3">
                  <c:v>8.0569829792327062E-5</c:v>
                </c:pt>
                <c:pt idx="4">
                  <c:v>1.0721228158445521E-4</c:v>
                </c:pt>
                <c:pt idx="5">
                  <c:v>1.4124353377506187E-4</c:v>
                </c:pt>
                <c:pt idx="6">
                  <c:v>1.8419457878240717E-4</c:v>
                </c:pt>
                <c:pt idx="7">
                  <c:v>2.3776513129918433E-4</c:v>
                </c:pt>
                <c:pt idx="8">
                  <c:v>3.0375673640212263E-4</c:v>
                </c:pt>
                <c:pt idx="9">
                  <c:v>3.844658369968044E-4</c:v>
                </c:pt>
                <c:pt idx="10">
                  <c:v>4.8177063639368885E-4</c:v>
                </c:pt>
                <c:pt idx="11">
                  <c:v>5.9783223670310044E-4</c:v>
                </c:pt>
                <c:pt idx="12">
                  <c:v>7.3446532731194286E-4</c:v>
                </c:pt>
                <c:pt idx="13">
                  <c:v>8.9145153444275375E-4</c:v>
                </c:pt>
                <c:pt idx="14">
                  <c:v>1.0703895738039845E-3</c:v>
                </c:pt>
                <c:pt idx="15">
                  <c:v>1.2701094455978069E-3</c:v>
                </c:pt>
                <c:pt idx="16">
                  <c:v>1.4888135169317011E-3</c:v>
                </c:pt>
                <c:pt idx="17">
                  <c:v>1.7205104430966347E-3</c:v>
                </c:pt>
                <c:pt idx="18">
                  <c:v>1.9562683034895102E-3</c:v>
                </c:pt>
                <c:pt idx="19">
                  <c:v>2.1857501105300935E-3</c:v>
                </c:pt>
                <c:pt idx="20">
                  <c:v>2.3944476394556712E-3</c:v>
                </c:pt>
                <c:pt idx="21">
                  <c:v>2.5668739874093374E-3</c:v>
                </c:pt>
                <c:pt idx="22">
                  <c:v>2.6846494894529871E-3</c:v>
                </c:pt>
                <c:pt idx="23">
                  <c:v>2.7299390176691962E-3</c:v>
                </c:pt>
                <c:pt idx="24">
                  <c:v>2.6865936255129627E-3</c:v>
                </c:pt>
                <c:pt idx="25">
                  <c:v>2.5478514312754223E-3</c:v>
                </c:pt>
                <c:pt idx="26">
                  <c:v>2.3144125278968535E-3</c:v>
                </c:pt>
                <c:pt idx="27">
                  <c:v>1.9985063023391469E-3</c:v>
                </c:pt>
                <c:pt idx="28">
                  <c:v>1.6251168880636411E-3</c:v>
                </c:pt>
                <c:pt idx="29">
                  <c:v>1.231642277104689E-3</c:v>
                </c:pt>
                <c:pt idx="30">
                  <c:v>8.569906866553094E-4</c:v>
                </c:pt>
                <c:pt idx="31">
                  <c:v>5.3790544909043865E-4</c:v>
                </c:pt>
                <c:pt idx="32">
                  <c:v>2.9713373569890614E-4</c:v>
                </c:pt>
                <c:pt idx="33">
                  <c:v>1.3936843868768913E-4</c:v>
                </c:pt>
                <c:pt idx="34">
                  <c:v>5.2606687849451914E-5</c:v>
                </c:pt>
                <c:pt idx="35">
                  <c:v>1.4517665542278066E-5</c:v>
                </c:pt>
                <c:pt idx="36">
                  <c:v>2.3893541169388856E-6</c:v>
                </c:pt>
                <c:pt idx="37">
                  <c:v>1.0131691579426574E-7</c:v>
                </c:pt>
                <c:pt idx="38">
                  <c:v>-9.2696175264159154E-9</c:v>
                </c:pt>
                <c:pt idx="39">
                  <c:v>2.2063868326198514E-9</c:v>
                </c:pt>
                <c:pt idx="40">
                  <c:v>-8.7755311956260775E-10</c:v>
                </c:pt>
                <c:pt idx="41">
                  <c:v>5.0211587270680176E-10</c:v>
                </c:pt>
                <c:pt idx="42">
                  <c:v>-3.8251506762909688E-10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A1-458C-9B14-73CA7288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42336"/>
        <c:axId val="564447232"/>
      </c:scatterChart>
      <c:valAx>
        <c:axId val="5644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47232"/>
        <c:crosses val="autoZero"/>
        <c:crossBetween val="midCat"/>
      </c:valAx>
      <c:valAx>
        <c:axId val="564447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4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Exp_10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'Live oak_live'!$B$11:$B$56</c:f>
              <c:numCache>
                <c:formatCode>General</c:formatCode>
                <c:ptCount val="46"/>
                <c:pt idx="0">
                  <c:v>150.21100000000001</c:v>
                </c:pt>
                <c:pt idx="1">
                  <c:v>158.10300000000001</c:v>
                </c:pt>
                <c:pt idx="2">
                  <c:v>165.982</c:v>
                </c:pt>
                <c:pt idx="3">
                  <c:v>173.886</c:v>
                </c:pt>
                <c:pt idx="4">
                  <c:v>181.774</c:v>
                </c:pt>
                <c:pt idx="5">
                  <c:v>189.69399999999999</c:v>
                </c:pt>
                <c:pt idx="6">
                  <c:v>197.60499999999999</c:v>
                </c:pt>
                <c:pt idx="7">
                  <c:v>205.49700000000001</c:v>
                </c:pt>
                <c:pt idx="8">
                  <c:v>213.36</c:v>
                </c:pt>
                <c:pt idx="9">
                  <c:v>221.23500000000001</c:v>
                </c:pt>
                <c:pt idx="10">
                  <c:v>229.1</c:v>
                </c:pt>
                <c:pt idx="11">
                  <c:v>236.96199999999999</c:v>
                </c:pt>
                <c:pt idx="12">
                  <c:v>244.80799999999999</c:v>
                </c:pt>
                <c:pt idx="13">
                  <c:v>252.64599999999999</c:v>
                </c:pt>
                <c:pt idx="14">
                  <c:v>260.495</c:v>
                </c:pt>
                <c:pt idx="15">
                  <c:v>268.32799999999997</c:v>
                </c:pt>
                <c:pt idx="16">
                  <c:v>276.16000000000003</c:v>
                </c:pt>
                <c:pt idx="17">
                  <c:v>283.99700000000001</c:v>
                </c:pt>
                <c:pt idx="18">
                  <c:v>291.79300000000001</c:v>
                </c:pt>
                <c:pt idx="19">
                  <c:v>299.62400000000002</c:v>
                </c:pt>
                <c:pt idx="20">
                  <c:v>307.41000000000003</c:v>
                </c:pt>
                <c:pt idx="21">
                  <c:v>315.21699999999998</c:v>
                </c:pt>
                <c:pt idx="22">
                  <c:v>323.02699999999999</c:v>
                </c:pt>
                <c:pt idx="23">
                  <c:v>330.79899999999998</c:v>
                </c:pt>
                <c:pt idx="24">
                  <c:v>338.59500000000003</c:v>
                </c:pt>
                <c:pt idx="25">
                  <c:v>346.36599999999999</c:v>
                </c:pt>
                <c:pt idx="26">
                  <c:v>354.12599999999998</c:v>
                </c:pt>
                <c:pt idx="27">
                  <c:v>361.92</c:v>
                </c:pt>
                <c:pt idx="28">
                  <c:v>369.69799999999998</c:v>
                </c:pt>
                <c:pt idx="29">
                  <c:v>377.46199999999999</c:v>
                </c:pt>
                <c:pt idx="30">
                  <c:v>385.17899999999997</c:v>
                </c:pt>
                <c:pt idx="31">
                  <c:v>392.911</c:v>
                </c:pt>
                <c:pt idx="32">
                  <c:v>400.63600000000002</c:v>
                </c:pt>
                <c:pt idx="33">
                  <c:v>408.37400000000002</c:v>
                </c:pt>
                <c:pt idx="34">
                  <c:v>416.11599999999999</c:v>
                </c:pt>
                <c:pt idx="35">
                  <c:v>423.84</c:v>
                </c:pt>
                <c:pt idx="36">
                  <c:v>431.54399999999998</c:v>
                </c:pt>
                <c:pt idx="37">
                  <c:v>439.27600000000001</c:v>
                </c:pt>
                <c:pt idx="38">
                  <c:v>446.96499999999997</c:v>
                </c:pt>
                <c:pt idx="39">
                  <c:v>454.65699999999998</c:v>
                </c:pt>
                <c:pt idx="40">
                  <c:v>462.35500000000002</c:v>
                </c:pt>
                <c:pt idx="41">
                  <c:v>470.02800000000002</c:v>
                </c:pt>
                <c:pt idx="42">
                  <c:v>477.70400000000001</c:v>
                </c:pt>
                <c:pt idx="43">
                  <c:v>485.39699999999999</c:v>
                </c:pt>
                <c:pt idx="44">
                  <c:v>493.06099999999998</c:v>
                </c:pt>
                <c:pt idx="45">
                  <c:v>500.72199999999998</c:v>
                </c:pt>
              </c:numCache>
            </c:numRef>
          </c:xVal>
          <c:yVal>
            <c:numRef>
              <c:f>'Live oak_live'!$F$11:$F$56</c:f>
              <c:numCache>
                <c:formatCode>General</c:formatCode>
                <c:ptCount val="46"/>
                <c:pt idx="0">
                  <c:v>0</c:v>
                </c:pt>
                <c:pt idx="1">
                  <c:v>1.293065699071172E-3</c:v>
                </c:pt>
                <c:pt idx="2">
                  <c:v>2.3920856823452796E-3</c:v>
                </c:pt>
                <c:pt idx="3">
                  <c:v>3.6868686001404471E-3</c:v>
                </c:pt>
                <c:pt idx="4">
                  <c:v>5.4418661359314502E-3</c:v>
                </c:pt>
                <c:pt idx="5">
                  <c:v>7.4595981364741215E-3</c:v>
                </c:pt>
                <c:pt idx="6">
                  <c:v>9.4618751685020541E-3</c:v>
                </c:pt>
                <c:pt idx="7">
                  <c:v>1.1888305225324913E-2</c:v>
                </c:pt>
                <c:pt idx="8">
                  <c:v>1.5470423483309514E-2</c:v>
                </c:pt>
                <c:pt idx="9">
                  <c:v>2.053965315616213E-2</c:v>
                </c:pt>
                <c:pt idx="10">
                  <c:v>2.7717627421922408E-2</c:v>
                </c:pt>
                <c:pt idx="11">
                  <c:v>3.7565876803294262E-2</c:v>
                </c:pt>
                <c:pt idx="12">
                  <c:v>4.9529739652469318E-2</c:v>
                </c:pt>
                <c:pt idx="13">
                  <c:v>6.3677904718401956E-2</c:v>
                </c:pt>
                <c:pt idx="14">
                  <c:v>8.0465434962916582E-2</c:v>
                </c:pt>
                <c:pt idx="15">
                  <c:v>0.10011556882011619</c:v>
                </c:pt>
                <c:pt idx="16">
                  <c:v>0.12210283736049732</c:v>
                </c:pt>
                <c:pt idx="17">
                  <c:v>0.1451599331658473</c:v>
                </c:pt>
                <c:pt idx="18">
                  <c:v>0.16844885349891892</c:v>
                </c:pt>
                <c:pt idx="19">
                  <c:v>0.19142180558679944</c:v>
                </c:pt>
                <c:pt idx="20">
                  <c:v>0.21427111792656139</c:v>
                </c:pt>
                <c:pt idx="21">
                  <c:v>0.23733679982553046</c:v>
                </c:pt>
                <c:pt idx="22">
                  <c:v>0.26094168840379361</c:v>
                </c:pt>
                <c:pt idx="23">
                  <c:v>0.28615904536376702</c:v>
                </c:pt>
                <c:pt idx="24">
                  <c:v>0.31470093777314512</c:v>
                </c:pt>
                <c:pt idx="25">
                  <c:v>0.35024393091972517</c:v>
                </c:pt>
                <c:pt idx="26">
                  <c:v>0.39113606039114801</c:v>
                </c:pt>
                <c:pt idx="27">
                  <c:v>0.42941973462101835</c:v>
                </c:pt>
                <c:pt idx="28">
                  <c:v>0.45605551424690505</c:v>
                </c:pt>
                <c:pt idx="29">
                  <c:v>0.47229010006233507</c:v>
                </c:pt>
                <c:pt idx="30">
                  <c:v>0.48395860129100499</c:v>
                </c:pt>
                <c:pt idx="31">
                  <c:v>0.49437181563252897</c:v>
                </c:pt>
                <c:pt idx="32">
                  <c:v>0.5043316842309522</c:v>
                </c:pt>
                <c:pt idx="33">
                  <c:v>0.51426064289234574</c:v>
                </c:pt>
                <c:pt idx="34">
                  <c:v>0.5236538293118933</c:v>
                </c:pt>
                <c:pt idx="35">
                  <c:v>0.53285125279692003</c:v>
                </c:pt>
                <c:pt idx="36">
                  <c:v>0.54171381863079282</c:v>
                </c:pt>
                <c:pt idx="37">
                  <c:v>0.54990151750618621</c:v>
                </c:pt>
                <c:pt idx="38">
                  <c:v>0.55779385476107479</c:v>
                </c:pt>
                <c:pt idx="39">
                  <c:v>0.56540285092652542</c:v>
                </c:pt>
                <c:pt idx="40">
                  <c:v>0.57258254241100937</c:v>
                </c:pt>
                <c:pt idx="41">
                  <c:v>0.57952869214904768</c:v>
                </c:pt>
                <c:pt idx="42">
                  <c:v>0.58630827167087096</c:v>
                </c:pt>
                <c:pt idx="43">
                  <c:v>0.59326472472125236</c:v>
                </c:pt>
                <c:pt idx="44">
                  <c:v>0.59999450490008366</c:v>
                </c:pt>
                <c:pt idx="45">
                  <c:v>0.60643235789585748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B-4ED7-93FC-974D1AD1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48320"/>
        <c:axId val="564443968"/>
      </c:scatterChart>
      <c:scatterChart>
        <c:scatterStyle val="lineMarker"/>
        <c:varyColors val="0"/>
        <c:ser>
          <c:idx val="2"/>
          <c:order val="1"/>
          <c:tx>
            <c:v>Model_10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'Live oak_live'!$B$11:$B$56</c:f>
              <c:numCache>
                <c:formatCode>General</c:formatCode>
                <c:ptCount val="46"/>
                <c:pt idx="0">
                  <c:v>150.21100000000001</c:v>
                </c:pt>
                <c:pt idx="1">
                  <c:v>158.10300000000001</c:v>
                </c:pt>
                <c:pt idx="2">
                  <c:v>165.982</c:v>
                </c:pt>
                <c:pt idx="3">
                  <c:v>173.886</c:v>
                </c:pt>
                <c:pt idx="4">
                  <c:v>181.774</c:v>
                </c:pt>
                <c:pt idx="5">
                  <c:v>189.69399999999999</c:v>
                </c:pt>
                <c:pt idx="6">
                  <c:v>197.60499999999999</c:v>
                </c:pt>
                <c:pt idx="7">
                  <c:v>205.49700000000001</c:v>
                </c:pt>
                <c:pt idx="8">
                  <c:v>213.36</c:v>
                </c:pt>
                <c:pt idx="9">
                  <c:v>221.23500000000001</c:v>
                </c:pt>
                <c:pt idx="10">
                  <c:v>229.1</c:v>
                </c:pt>
                <c:pt idx="11">
                  <c:v>236.96199999999999</c:v>
                </c:pt>
                <c:pt idx="12">
                  <c:v>244.80799999999999</c:v>
                </c:pt>
                <c:pt idx="13">
                  <c:v>252.64599999999999</c:v>
                </c:pt>
                <c:pt idx="14">
                  <c:v>260.495</c:v>
                </c:pt>
                <c:pt idx="15">
                  <c:v>268.32799999999997</c:v>
                </c:pt>
                <c:pt idx="16">
                  <c:v>276.16000000000003</c:v>
                </c:pt>
                <c:pt idx="17">
                  <c:v>283.99700000000001</c:v>
                </c:pt>
                <c:pt idx="18">
                  <c:v>291.79300000000001</c:v>
                </c:pt>
                <c:pt idx="19">
                  <c:v>299.62400000000002</c:v>
                </c:pt>
                <c:pt idx="20">
                  <c:v>307.41000000000003</c:v>
                </c:pt>
                <c:pt idx="21">
                  <c:v>315.21699999999998</c:v>
                </c:pt>
                <c:pt idx="22">
                  <c:v>323.02699999999999</c:v>
                </c:pt>
                <c:pt idx="23">
                  <c:v>330.79899999999998</c:v>
                </c:pt>
                <c:pt idx="24">
                  <c:v>338.59500000000003</c:v>
                </c:pt>
                <c:pt idx="25">
                  <c:v>346.36599999999999</c:v>
                </c:pt>
                <c:pt idx="26">
                  <c:v>354.12599999999998</c:v>
                </c:pt>
                <c:pt idx="27">
                  <c:v>361.92</c:v>
                </c:pt>
                <c:pt idx="28">
                  <c:v>369.69799999999998</c:v>
                </c:pt>
                <c:pt idx="29">
                  <c:v>377.46199999999999</c:v>
                </c:pt>
                <c:pt idx="30">
                  <c:v>385.17899999999997</c:v>
                </c:pt>
                <c:pt idx="31">
                  <c:v>392.911</c:v>
                </c:pt>
                <c:pt idx="32">
                  <c:v>400.63600000000002</c:v>
                </c:pt>
                <c:pt idx="33">
                  <c:v>408.37400000000002</c:v>
                </c:pt>
                <c:pt idx="34">
                  <c:v>416.11599999999999</c:v>
                </c:pt>
                <c:pt idx="35">
                  <c:v>423.84</c:v>
                </c:pt>
                <c:pt idx="36">
                  <c:v>431.54399999999998</c:v>
                </c:pt>
                <c:pt idx="37">
                  <c:v>439.27600000000001</c:v>
                </c:pt>
                <c:pt idx="38">
                  <c:v>446.96499999999997</c:v>
                </c:pt>
                <c:pt idx="39">
                  <c:v>454.65699999999998</c:v>
                </c:pt>
                <c:pt idx="40">
                  <c:v>462.35500000000002</c:v>
                </c:pt>
                <c:pt idx="41">
                  <c:v>470.02800000000002</c:v>
                </c:pt>
                <c:pt idx="42">
                  <c:v>477.70400000000001</c:v>
                </c:pt>
                <c:pt idx="43">
                  <c:v>485.39699999999999</c:v>
                </c:pt>
                <c:pt idx="44">
                  <c:v>493.06099999999998</c:v>
                </c:pt>
                <c:pt idx="45">
                  <c:v>500.72199999999998</c:v>
                </c:pt>
              </c:numCache>
            </c:numRef>
          </c:xVal>
          <c:yVal>
            <c:numRef>
              <c:f>'Live oak_live'!$I$11:$I$56</c:f>
              <c:numCache>
                <c:formatCode>General</c:formatCode>
                <c:ptCount val="46"/>
                <c:pt idx="0">
                  <c:v>0</c:v>
                </c:pt>
                <c:pt idx="1">
                  <c:v>7.360658900704035E-4</c:v>
                </c:pt>
                <c:pt idx="2">
                  <c:v>1.7397645537917069E-3</c:v>
                </c:pt>
                <c:pt idx="3">
                  <c:v>3.0918506699572773E-3</c:v>
                </c:pt>
                <c:pt idx="4">
                  <c:v>4.8945741293039023E-3</c:v>
                </c:pt>
                <c:pt idx="5">
                  <c:v>7.2707151181155717E-3</c:v>
                </c:pt>
                <c:pt idx="6">
                  <c:v>1.0373001252186284E-2</c:v>
                </c:pt>
                <c:pt idx="7">
                  <c:v>1.4379927352038285E-2</c:v>
                </c:pt>
                <c:pt idx="8">
                  <c:v>1.9498845559307976E-2</c:v>
                </c:pt>
                <c:pt idx="9">
                  <c:v>2.5965385149368924E-2</c:v>
                </c:pt>
                <c:pt idx="10">
                  <c:v>3.4052654026457567E-2</c:v>
                </c:pt>
                <c:pt idx="11">
                  <c:v>4.4056480423677186E-2</c:v>
                </c:pt>
                <c:pt idx="12">
                  <c:v>5.6293860526025231E-2</c:v>
                </c:pt>
                <c:pt idx="13">
                  <c:v>7.108419762789929E-2</c:v>
                </c:pt>
                <c:pt idx="14">
                  <c:v>8.873754272913556E-2</c:v>
                </c:pt>
                <c:pt idx="15">
                  <c:v>0.1095368168223833</c:v>
                </c:pt>
                <c:pt idx="16">
                  <c:v>0.13368206966390558</c:v>
                </c:pt>
                <c:pt idx="17">
                  <c:v>0.16127116976672851</c:v>
                </c:pt>
                <c:pt idx="18">
                  <c:v>0.19225109359619694</c:v>
                </c:pt>
                <c:pt idx="19">
                  <c:v>0.22633145467871846</c:v>
                </c:pt>
                <c:pt idx="20">
                  <c:v>0.26303746836564723</c:v>
                </c:pt>
                <c:pt idx="21">
                  <c:v>0.30155910383865003</c:v>
                </c:pt>
                <c:pt idx="22">
                  <c:v>0.34087655074326906</c:v>
                </c:pt>
                <c:pt idx="23">
                  <c:v>0.37972601463147942</c:v>
                </c:pt>
                <c:pt idx="24">
                  <c:v>0.41667464033253765</c:v>
                </c:pt>
                <c:pt idx="25">
                  <c:v>0.45034714584436636</c:v>
                </c:pt>
                <c:pt idx="26">
                  <c:v>0.47951019758770314</c:v>
                </c:pt>
                <c:pt idx="27">
                  <c:v>0.50331442802919735</c:v>
                </c:pt>
                <c:pt idx="28">
                  <c:v>0.52144474525081308</c:v>
                </c:pt>
                <c:pt idx="29">
                  <c:v>0.53413671629859805</c:v>
                </c:pt>
                <c:pt idx="30">
                  <c:v>0.54215830773965334</c:v>
                </c:pt>
                <c:pt idx="31">
                  <c:v>0.54662375681116626</c:v>
                </c:pt>
                <c:pt idx="32">
                  <c:v>0.54874346491003556</c:v>
                </c:pt>
                <c:pt idx="33">
                  <c:v>0.54955743384508293</c:v>
                </c:pt>
                <c:pt idx="34">
                  <c:v>0.5497889885654822</c:v>
                </c:pt>
                <c:pt idx="35">
                  <c:v>0.54982950324169499</c:v>
                </c:pt>
                <c:pt idx="36">
                  <c:v>0.54983172655275092</c:v>
                </c:pt>
                <c:pt idx="37">
                  <c:v>0.54983155739949019</c:v>
                </c:pt>
                <c:pt idx="38">
                  <c:v>0.54983159439487639</c:v>
                </c:pt>
                <c:pt idx="39">
                  <c:v>0.54983158054377979</c:v>
                </c:pt>
                <c:pt idx="40">
                  <c:v>0.54983158806388055</c:v>
                </c:pt>
                <c:pt idx="41">
                  <c:v>0.5498315826048481</c:v>
                </c:pt>
                <c:pt idx="42">
                  <c:v>0.54983158764895457</c:v>
                </c:pt>
                <c:pt idx="43">
                  <c:v>0.54983158190976722</c:v>
                </c:pt>
                <c:pt idx="44">
                  <c:v>0.54983158976644697</c:v>
                </c:pt>
                <c:pt idx="45">
                  <c:v>0.54983157705581598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B-4ED7-93FC-974D1AD12134}"/>
            </c:ext>
          </c:extLst>
        </c:ser>
        <c:ser>
          <c:idx val="1"/>
          <c:order val="2"/>
          <c:tx>
            <c:v>Exp_20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'Live oak_live'!$Q$11:$Q$55</c:f>
              <c:numCache>
                <c:formatCode>General</c:formatCode>
                <c:ptCount val="45"/>
                <c:pt idx="0">
                  <c:v>160.215</c:v>
                </c:pt>
                <c:pt idx="1">
                  <c:v>168.18799999999999</c:v>
                </c:pt>
                <c:pt idx="2">
                  <c:v>176.21600000000001</c:v>
                </c:pt>
                <c:pt idx="3">
                  <c:v>184.23699999999999</c:v>
                </c:pt>
                <c:pt idx="4">
                  <c:v>192.221</c:v>
                </c:pt>
                <c:pt idx="5">
                  <c:v>200.203</c:v>
                </c:pt>
                <c:pt idx="6">
                  <c:v>208.18799999999999</c:v>
                </c:pt>
                <c:pt idx="7">
                  <c:v>216.18600000000001</c:v>
                </c:pt>
                <c:pt idx="8">
                  <c:v>224.15299999999999</c:v>
                </c:pt>
                <c:pt idx="9">
                  <c:v>232.09899999999999</c:v>
                </c:pt>
                <c:pt idx="10">
                  <c:v>240.06100000000001</c:v>
                </c:pt>
                <c:pt idx="11">
                  <c:v>247.98599999999999</c:v>
                </c:pt>
                <c:pt idx="12">
                  <c:v>255.92</c:v>
                </c:pt>
                <c:pt idx="13">
                  <c:v>263.85300000000001</c:v>
                </c:pt>
                <c:pt idx="14">
                  <c:v>271.77999999999997</c:v>
                </c:pt>
                <c:pt idx="15">
                  <c:v>279.702</c:v>
                </c:pt>
                <c:pt idx="16">
                  <c:v>287.608</c:v>
                </c:pt>
                <c:pt idx="17">
                  <c:v>295.51900000000001</c:v>
                </c:pt>
                <c:pt idx="18">
                  <c:v>303.41199999999998</c:v>
                </c:pt>
                <c:pt idx="19">
                  <c:v>311.31</c:v>
                </c:pt>
                <c:pt idx="20">
                  <c:v>319.22300000000001</c:v>
                </c:pt>
                <c:pt idx="21">
                  <c:v>327.11399999999998</c:v>
                </c:pt>
                <c:pt idx="22">
                  <c:v>335.00700000000001</c:v>
                </c:pt>
                <c:pt idx="23">
                  <c:v>342.887</c:v>
                </c:pt>
                <c:pt idx="24">
                  <c:v>350.76100000000002</c:v>
                </c:pt>
                <c:pt idx="25">
                  <c:v>358.63499999999999</c:v>
                </c:pt>
                <c:pt idx="26">
                  <c:v>366.49900000000002</c:v>
                </c:pt>
                <c:pt idx="27">
                  <c:v>374.35300000000001</c:v>
                </c:pt>
                <c:pt idx="28">
                  <c:v>382.20600000000002</c:v>
                </c:pt>
                <c:pt idx="29">
                  <c:v>390.07499999999999</c:v>
                </c:pt>
                <c:pt idx="30">
                  <c:v>397.93200000000002</c:v>
                </c:pt>
                <c:pt idx="31">
                  <c:v>405.78800000000001</c:v>
                </c:pt>
                <c:pt idx="32">
                  <c:v>413.61900000000003</c:v>
                </c:pt>
                <c:pt idx="33">
                  <c:v>421.447</c:v>
                </c:pt>
                <c:pt idx="34">
                  <c:v>429.27800000000002</c:v>
                </c:pt>
                <c:pt idx="35">
                  <c:v>437.10399999999998</c:v>
                </c:pt>
                <c:pt idx="36">
                  <c:v>444.916</c:v>
                </c:pt>
                <c:pt idx="37">
                  <c:v>452.76100000000002</c:v>
                </c:pt>
                <c:pt idx="38">
                  <c:v>460.58699999999999</c:v>
                </c:pt>
                <c:pt idx="39">
                  <c:v>468.36700000000002</c:v>
                </c:pt>
                <c:pt idx="40">
                  <c:v>476.16800000000001</c:v>
                </c:pt>
                <c:pt idx="41">
                  <c:v>483.96199999999999</c:v>
                </c:pt>
                <c:pt idx="42">
                  <c:v>491.75599999999997</c:v>
                </c:pt>
                <c:pt idx="43">
                  <c:v>499.53300000000002</c:v>
                </c:pt>
                <c:pt idx="44">
                  <c:v>507.29599999999999</c:v>
                </c:pt>
              </c:numCache>
            </c:numRef>
          </c:xVal>
          <c:yVal>
            <c:numRef>
              <c:f>'Live oak_live'!$U$11:$U$55</c:f>
              <c:numCache>
                <c:formatCode>General</c:formatCode>
                <c:ptCount val="45"/>
                <c:pt idx="0">
                  <c:v>0</c:v>
                </c:pt>
                <c:pt idx="1">
                  <c:v>1.6741425434897428E-3</c:v>
                </c:pt>
                <c:pt idx="2">
                  <c:v>3.1223841522757256E-3</c:v>
                </c:pt>
                <c:pt idx="3">
                  <c:v>4.3787646932311741E-3</c:v>
                </c:pt>
                <c:pt idx="4">
                  <c:v>6.1457432372841181E-3</c:v>
                </c:pt>
                <c:pt idx="5">
                  <c:v>8.389279917561665E-3</c:v>
                </c:pt>
                <c:pt idx="6">
                  <c:v>1.0908230066176583E-2</c:v>
                </c:pt>
                <c:pt idx="7">
                  <c:v>1.3925400084480732E-2</c:v>
                </c:pt>
                <c:pt idx="8">
                  <c:v>1.7730128840896087E-2</c:v>
                </c:pt>
                <c:pt idx="9">
                  <c:v>2.3224472807561791E-2</c:v>
                </c:pt>
                <c:pt idx="10">
                  <c:v>3.1072209388504635E-2</c:v>
                </c:pt>
                <c:pt idx="11">
                  <c:v>4.1674080652822743E-2</c:v>
                </c:pt>
                <c:pt idx="12">
                  <c:v>5.4409632663418361E-2</c:v>
                </c:pt>
                <c:pt idx="13">
                  <c:v>6.9435139354573239E-2</c:v>
                </c:pt>
                <c:pt idx="14">
                  <c:v>8.6888307460455727E-2</c:v>
                </c:pt>
                <c:pt idx="15">
                  <c:v>0.1071017993164175</c:v>
                </c:pt>
                <c:pt idx="16">
                  <c:v>0.12933137965127706</c:v>
                </c:pt>
                <c:pt idx="17">
                  <c:v>0.15279877332697922</c:v>
                </c:pt>
                <c:pt idx="18">
                  <c:v>0.17599694260104803</c:v>
                </c:pt>
                <c:pt idx="19">
                  <c:v>0.19899551447390607</c:v>
                </c:pt>
                <c:pt idx="20">
                  <c:v>0.22152217001056773</c:v>
                </c:pt>
                <c:pt idx="21">
                  <c:v>0.24411381074762373</c:v>
                </c:pt>
                <c:pt idx="22">
                  <c:v>0.26712476075389013</c:v>
                </c:pt>
                <c:pt idx="23">
                  <c:v>0.29126676270035168</c:v>
                </c:pt>
                <c:pt idx="24">
                  <c:v>0.31865028833314502</c:v>
                </c:pt>
                <c:pt idx="25">
                  <c:v>0.35287273267409458</c:v>
                </c:pt>
                <c:pt idx="26">
                  <c:v>0.39132230957402203</c:v>
                </c:pt>
                <c:pt idx="27">
                  <c:v>0.42693419939006738</c:v>
                </c:pt>
                <c:pt idx="28">
                  <c:v>0.45329188721663738</c:v>
                </c:pt>
                <c:pt idx="29">
                  <c:v>0.47011067598533807</c:v>
                </c:pt>
                <c:pt idx="30">
                  <c:v>0.48240835152661066</c:v>
                </c:pt>
                <c:pt idx="31">
                  <c:v>0.49323921825898454</c:v>
                </c:pt>
                <c:pt idx="32">
                  <c:v>0.50383025865657016</c:v>
                </c:pt>
                <c:pt idx="33">
                  <c:v>0.51399115891821301</c:v>
                </c:pt>
                <c:pt idx="34">
                  <c:v>0.5237575061774622</c:v>
                </c:pt>
                <c:pt idx="35">
                  <c:v>0.53293898663316319</c:v>
                </c:pt>
                <c:pt idx="36">
                  <c:v>0.54151239128517514</c:v>
                </c:pt>
                <c:pt idx="37">
                  <c:v>0.54944986933332918</c:v>
                </c:pt>
                <c:pt idx="38">
                  <c:v>0.55682568957807588</c:v>
                </c:pt>
                <c:pt idx="39">
                  <c:v>0.56387967835420338</c:v>
                </c:pt>
                <c:pt idx="40">
                  <c:v>0.57041533279385304</c:v>
                </c:pt>
                <c:pt idx="41">
                  <c:v>0.57645895643051759</c:v>
                </c:pt>
                <c:pt idx="42">
                  <c:v>0.58252269453397099</c:v>
                </c:pt>
                <c:pt idx="43">
                  <c:v>0.58841468603638236</c:v>
                </c:pt>
                <c:pt idx="44">
                  <c:v>0.59403281133713237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5B-4ED7-93FC-974D1AD12134}"/>
            </c:ext>
          </c:extLst>
        </c:ser>
        <c:ser>
          <c:idx val="3"/>
          <c:order val="3"/>
          <c:tx>
            <c:v>Model_20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'Live oak_live'!$Q$11:$Q$54</c:f>
              <c:numCache>
                <c:formatCode>General</c:formatCode>
                <c:ptCount val="44"/>
                <c:pt idx="0">
                  <c:v>160.215</c:v>
                </c:pt>
                <c:pt idx="1">
                  <c:v>168.18799999999999</c:v>
                </c:pt>
                <c:pt idx="2">
                  <c:v>176.21600000000001</c:v>
                </c:pt>
                <c:pt idx="3">
                  <c:v>184.23699999999999</c:v>
                </c:pt>
                <c:pt idx="4">
                  <c:v>192.221</c:v>
                </c:pt>
                <c:pt idx="5">
                  <c:v>200.203</c:v>
                </c:pt>
                <c:pt idx="6">
                  <c:v>208.18799999999999</c:v>
                </c:pt>
                <c:pt idx="7">
                  <c:v>216.18600000000001</c:v>
                </c:pt>
                <c:pt idx="8">
                  <c:v>224.15299999999999</c:v>
                </c:pt>
                <c:pt idx="9">
                  <c:v>232.09899999999999</c:v>
                </c:pt>
                <c:pt idx="10">
                  <c:v>240.06100000000001</c:v>
                </c:pt>
                <c:pt idx="11">
                  <c:v>247.98599999999999</c:v>
                </c:pt>
                <c:pt idx="12">
                  <c:v>255.92</c:v>
                </c:pt>
                <c:pt idx="13">
                  <c:v>263.85300000000001</c:v>
                </c:pt>
                <c:pt idx="14">
                  <c:v>271.77999999999997</c:v>
                </c:pt>
                <c:pt idx="15">
                  <c:v>279.702</c:v>
                </c:pt>
                <c:pt idx="16">
                  <c:v>287.608</c:v>
                </c:pt>
                <c:pt idx="17">
                  <c:v>295.51900000000001</c:v>
                </c:pt>
                <c:pt idx="18">
                  <c:v>303.41199999999998</c:v>
                </c:pt>
                <c:pt idx="19">
                  <c:v>311.31</c:v>
                </c:pt>
                <c:pt idx="20">
                  <c:v>319.22300000000001</c:v>
                </c:pt>
                <c:pt idx="21">
                  <c:v>327.11399999999998</c:v>
                </c:pt>
                <c:pt idx="22">
                  <c:v>335.00700000000001</c:v>
                </c:pt>
                <c:pt idx="23">
                  <c:v>342.887</c:v>
                </c:pt>
                <c:pt idx="24">
                  <c:v>350.76100000000002</c:v>
                </c:pt>
                <c:pt idx="25">
                  <c:v>358.63499999999999</c:v>
                </c:pt>
                <c:pt idx="26">
                  <c:v>366.49900000000002</c:v>
                </c:pt>
                <c:pt idx="27">
                  <c:v>374.35300000000001</c:v>
                </c:pt>
                <c:pt idx="28">
                  <c:v>382.20600000000002</c:v>
                </c:pt>
                <c:pt idx="29">
                  <c:v>390.07499999999999</c:v>
                </c:pt>
                <c:pt idx="30">
                  <c:v>397.93200000000002</c:v>
                </c:pt>
                <c:pt idx="31">
                  <c:v>405.78800000000001</c:v>
                </c:pt>
                <c:pt idx="32">
                  <c:v>413.61900000000003</c:v>
                </c:pt>
                <c:pt idx="33">
                  <c:v>421.447</c:v>
                </c:pt>
                <c:pt idx="34">
                  <c:v>429.27800000000002</c:v>
                </c:pt>
                <c:pt idx="35">
                  <c:v>437.10399999999998</c:v>
                </c:pt>
                <c:pt idx="36">
                  <c:v>444.916</c:v>
                </c:pt>
                <c:pt idx="37">
                  <c:v>452.76100000000002</c:v>
                </c:pt>
                <c:pt idx="38">
                  <c:v>460.58699999999999</c:v>
                </c:pt>
                <c:pt idx="39">
                  <c:v>468.36700000000002</c:v>
                </c:pt>
                <c:pt idx="40">
                  <c:v>476.16800000000001</c:v>
                </c:pt>
                <c:pt idx="41">
                  <c:v>483.96199999999999</c:v>
                </c:pt>
                <c:pt idx="42">
                  <c:v>491.75599999999997</c:v>
                </c:pt>
                <c:pt idx="43">
                  <c:v>499.53300000000002</c:v>
                </c:pt>
              </c:numCache>
            </c:numRef>
          </c:xVal>
          <c:yVal>
            <c:numRef>
              <c:f>'Live oak_live'!$X$11:$X$54</c:f>
              <c:numCache>
                <c:formatCode>General</c:formatCode>
                <c:ptCount val="44"/>
                <c:pt idx="0">
                  <c:v>0</c:v>
                </c:pt>
                <c:pt idx="1">
                  <c:v>5.5675282374253662E-4</c:v>
                </c:pt>
                <c:pt idx="2">
                  <c:v>1.3078115842392877E-3</c:v>
                </c:pt>
                <c:pt idx="3">
                  <c:v>2.3118582120612505E-3</c:v>
                </c:pt>
                <c:pt idx="4">
                  <c:v>3.639500355146463E-3</c:v>
                </c:pt>
                <c:pt idx="5">
                  <c:v>5.3749239153568565E-3</c:v>
                </c:pt>
                <c:pt idx="6">
                  <c:v>7.6209494027350286E-3</c:v>
                </c:pt>
                <c:pt idx="7">
                  <c:v>1.0500272823128449E-2</c:v>
                </c:pt>
                <c:pt idx="8">
                  <c:v>1.4158238946394067E-2</c:v>
                </c:pt>
                <c:pt idx="9">
                  <c:v>1.8758004841490129E-2</c:v>
                </c:pt>
                <c:pt idx="10">
                  <c:v>2.4485355050742244E-2</c:v>
                </c:pt>
                <c:pt idx="11">
                  <c:v>3.1553957268696059E-2</c:v>
                </c:pt>
                <c:pt idx="12">
                  <c:v>4.0187261482747448E-2</c:v>
                </c:pt>
                <c:pt idx="13">
                  <c:v>5.0632805838996854E-2</c:v>
                </c:pt>
                <c:pt idx="14">
                  <c:v>6.3144467008487595E-2</c:v>
                </c:pt>
                <c:pt idx="15">
                  <c:v>7.7971751746368209E-2</c:v>
                </c:pt>
                <c:pt idx="16">
                  <c:v>9.5346278958553785E-2</c:v>
                </c:pt>
                <c:pt idx="17">
                  <c:v>0.11545682497588378</c:v>
                </c:pt>
                <c:pt idx="18">
                  <c:v>0.13843957636823129</c:v>
                </c:pt>
                <c:pt idx="19">
                  <c:v>0.16432927057865165</c:v>
                </c:pt>
                <c:pt idx="20">
                  <c:v>0.19305312735665958</c:v>
                </c:pt>
                <c:pt idx="21">
                  <c:v>0.2243958716302949</c:v>
                </c:pt>
                <c:pt idx="22">
                  <c:v>0.25794255171873742</c:v>
                </c:pt>
                <c:pt idx="23">
                  <c:v>0.29310368076450027</c:v>
                </c:pt>
                <c:pt idx="24">
                  <c:v>0.32909003393906927</c:v>
                </c:pt>
                <c:pt idx="25">
                  <c:v>0.36495395379209405</c:v>
                </c:pt>
                <c:pt idx="26">
                  <c:v>0.39964112989655692</c:v>
                </c:pt>
                <c:pt idx="27">
                  <c:v>0.43206182788801945</c:v>
                </c:pt>
                <c:pt idx="28">
                  <c:v>0.46120625189132136</c:v>
                </c:pt>
                <c:pt idx="29">
                  <c:v>0.48626686107492906</c:v>
                </c:pt>
                <c:pt idx="30">
                  <c:v>0.50674565249403347</c:v>
                </c:pt>
                <c:pt idx="31">
                  <c:v>0.52250963952414542</c:v>
                </c:pt>
                <c:pt idx="32">
                  <c:v>0.5338284095550111</c:v>
                </c:pt>
                <c:pt idx="33">
                  <c:v>0.54131097578344423</c:v>
                </c:pt>
                <c:pt idx="34">
                  <c:v>0.54579499348050486</c:v>
                </c:pt>
                <c:pt idx="35">
                  <c:v>0.54817971794029552</c:v>
                </c:pt>
                <c:pt idx="36">
                  <c:v>0.54927238201739736</c:v>
                </c:pt>
                <c:pt idx="37">
                  <c:v>0.54968544313160228</c:v>
                </c:pt>
                <c:pt idx="38">
                  <c:v>0.54980575740553361</c:v>
                </c:pt>
                <c:pt idx="39">
                  <c:v>0.54982939523709162</c:v>
                </c:pt>
                <c:pt idx="40">
                  <c:v>0.54983161693299443</c:v>
                </c:pt>
                <c:pt idx="41">
                  <c:v>0.54983158118666131</c:v>
                </c:pt>
                <c:pt idx="42">
                  <c:v>0.54983158602318527</c:v>
                </c:pt>
                <c:pt idx="43">
                  <c:v>0.54983158474762983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5B-4ED7-93FC-974D1AD12134}"/>
            </c:ext>
          </c:extLst>
        </c:ser>
        <c:ser>
          <c:idx val="4"/>
          <c:order val="4"/>
          <c:tx>
            <c:v>Exp_30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'Live oak_live'!$AF$11:$AF$54</c:f>
              <c:numCache>
                <c:formatCode>General</c:formatCode>
                <c:ptCount val="44"/>
                <c:pt idx="0">
                  <c:v>167.208</c:v>
                </c:pt>
                <c:pt idx="1">
                  <c:v>175.32400000000001</c:v>
                </c:pt>
                <c:pt idx="2">
                  <c:v>183.36600000000001</c:v>
                </c:pt>
                <c:pt idx="3">
                  <c:v>191.34299999999999</c:v>
                </c:pt>
                <c:pt idx="4">
                  <c:v>199.32</c:v>
                </c:pt>
                <c:pt idx="5">
                  <c:v>207.26</c:v>
                </c:pt>
                <c:pt idx="6">
                  <c:v>215.203</c:v>
                </c:pt>
                <c:pt idx="7">
                  <c:v>223.13</c:v>
                </c:pt>
                <c:pt idx="8">
                  <c:v>231.05199999999999</c:v>
                </c:pt>
                <c:pt idx="9">
                  <c:v>238.946</c:v>
                </c:pt>
                <c:pt idx="10">
                  <c:v>246.827</c:v>
                </c:pt>
                <c:pt idx="11">
                  <c:v>254.708</c:v>
                </c:pt>
                <c:pt idx="12">
                  <c:v>262.55399999999997</c:v>
                </c:pt>
                <c:pt idx="13">
                  <c:v>270.41300000000001</c:v>
                </c:pt>
                <c:pt idx="14">
                  <c:v>278.25099999999998</c:v>
                </c:pt>
                <c:pt idx="15">
                  <c:v>286.09199999999998</c:v>
                </c:pt>
                <c:pt idx="16">
                  <c:v>293.95800000000003</c:v>
                </c:pt>
                <c:pt idx="17">
                  <c:v>301.80399999999997</c:v>
                </c:pt>
                <c:pt idx="18">
                  <c:v>309.66000000000003</c:v>
                </c:pt>
                <c:pt idx="19">
                  <c:v>317.49400000000003</c:v>
                </c:pt>
                <c:pt idx="20">
                  <c:v>325.30500000000001</c:v>
                </c:pt>
                <c:pt idx="21">
                  <c:v>333.12799999999999</c:v>
                </c:pt>
                <c:pt idx="22">
                  <c:v>340.93900000000002</c:v>
                </c:pt>
                <c:pt idx="23">
                  <c:v>348.75299999999999</c:v>
                </c:pt>
                <c:pt idx="24">
                  <c:v>356.53699999999998</c:v>
                </c:pt>
                <c:pt idx="25">
                  <c:v>364.33199999999999</c:v>
                </c:pt>
                <c:pt idx="26">
                  <c:v>372.12900000000002</c:v>
                </c:pt>
                <c:pt idx="27">
                  <c:v>379.92599999999999</c:v>
                </c:pt>
                <c:pt idx="28">
                  <c:v>387.726</c:v>
                </c:pt>
                <c:pt idx="29">
                  <c:v>395.54300000000001</c:v>
                </c:pt>
                <c:pt idx="30">
                  <c:v>403.34300000000002</c:v>
                </c:pt>
                <c:pt idx="31">
                  <c:v>411.13799999999998</c:v>
                </c:pt>
                <c:pt idx="32">
                  <c:v>418.9</c:v>
                </c:pt>
                <c:pt idx="33">
                  <c:v>426.66899999999998</c:v>
                </c:pt>
                <c:pt idx="34">
                  <c:v>434.42599999999999</c:v>
                </c:pt>
                <c:pt idx="35">
                  <c:v>442.19200000000001</c:v>
                </c:pt>
                <c:pt idx="36">
                  <c:v>449.94099999999997</c:v>
                </c:pt>
                <c:pt idx="37">
                  <c:v>457.71800000000002</c:v>
                </c:pt>
                <c:pt idx="38">
                  <c:v>465.51100000000002</c:v>
                </c:pt>
                <c:pt idx="39">
                  <c:v>473.28699999999998</c:v>
                </c:pt>
                <c:pt idx="40">
                  <c:v>481.017</c:v>
                </c:pt>
                <c:pt idx="41">
                  <c:v>488.75099999999998</c:v>
                </c:pt>
                <c:pt idx="42">
                  <c:v>496.488</c:v>
                </c:pt>
                <c:pt idx="43">
                  <c:v>504.209</c:v>
                </c:pt>
              </c:numCache>
            </c:numRef>
          </c:xVal>
          <c:yVal>
            <c:numRef>
              <c:f>'Live oak_live'!$AJ$11:$AJ$54</c:f>
              <c:numCache>
                <c:formatCode>General</c:formatCode>
                <c:ptCount val="44"/>
                <c:pt idx="0">
                  <c:v>0</c:v>
                </c:pt>
                <c:pt idx="1">
                  <c:v>2.3510190193478664E-3</c:v>
                </c:pt>
                <c:pt idx="2">
                  <c:v>4.2796465991622457E-3</c:v>
                </c:pt>
                <c:pt idx="3">
                  <c:v>5.7829494655575742E-3</c:v>
                </c:pt>
                <c:pt idx="4">
                  <c:v>7.6778443956868614E-3</c:v>
                </c:pt>
                <c:pt idx="5">
                  <c:v>9.9628647526076586E-3</c:v>
                </c:pt>
                <c:pt idx="6">
                  <c:v>1.301933614145423E-2</c:v>
                </c:pt>
                <c:pt idx="7">
                  <c:v>1.6489399148177264E-2</c:v>
                </c:pt>
                <c:pt idx="8">
                  <c:v>2.0613582231400085E-2</c:v>
                </c:pt>
                <c:pt idx="9">
                  <c:v>2.6352532588672872E-2</c:v>
                </c:pt>
                <c:pt idx="10">
                  <c:v>3.4275305353811514E-2</c:v>
                </c:pt>
                <c:pt idx="11">
                  <c:v>4.472069366060849E-2</c:v>
                </c:pt>
                <c:pt idx="12">
                  <c:v>5.7308838540872209E-2</c:v>
                </c:pt>
                <c:pt idx="13">
                  <c:v>7.2136538032829267E-2</c:v>
                </c:pt>
                <c:pt idx="14">
                  <c:v>8.932845627661945E-2</c:v>
                </c:pt>
                <c:pt idx="15">
                  <c:v>0.10920578676272163</c:v>
                </c:pt>
                <c:pt idx="16">
                  <c:v>0.13144146945288571</c:v>
                </c:pt>
                <c:pt idx="17">
                  <c:v>0.1546964648183129</c:v>
                </c:pt>
                <c:pt idx="18">
                  <c:v>0.17835331870607429</c:v>
                </c:pt>
                <c:pt idx="19">
                  <c:v>0.20163031362564388</c:v>
                </c:pt>
                <c:pt idx="20">
                  <c:v>0.22488970890189952</c:v>
                </c:pt>
                <c:pt idx="21">
                  <c:v>0.24792177545201755</c:v>
                </c:pt>
                <c:pt idx="22">
                  <c:v>0.27126036912318585</c:v>
                </c:pt>
                <c:pt idx="23">
                  <c:v>0.29539974656513623</c:v>
                </c:pt>
                <c:pt idx="24">
                  <c:v>0.32220107005831344</c:v>
                </c:pt>
                <c:pt idx="25">
                  <c:v>0.35515933543746847</c:v>
                </c:pt>
                <c:pt idx="26">
                  <c:v>0.39413961210386128</c:v>
                </c:pt>
                <c:pt idx="27">
                  <c:v>0.43073513710122147</c:v>
                </c:pt>
                <c:pt idx="28">
                  <c:v>0.45930962465827363</c:v>
                </c:pt>
                <c:pt idx="29">
                  <c:v>0.47833337244365182</c:v>
                </c:pt>
                <c:pt idx="30">
                  <c:v>0.49164896924755663</c:v>
                </c:pt>
                <c:pt idx="31">
                  <c:v>0.50292447406399232</c:v>
                </c:pt>
                <c:pt idx="32">
                  <c:v>0.51350479296952911</c:v>
                </c:pt>
                <c:pt idx="33">
                  <c:v>0.52366125379858963</c:v>
                </c:pt>
                <c:pt idx="34">
                  <c:v>0.53355665325182744</c:v>
                </c:pt>
                <c:pt idx="35">
                  <c:v>0.54275393352028067</c:v>
                </c:pt>
                <c:pt idx="36">
                  <c:v>0.55119589576317918</c:v>
                </c:pt>
                <c:pt idx="37">
                  <c:v>0.5589206725410365</c:v>
                </c:pt>
                <c:pt idx="38">
                  <c:v>0.56606759436342091</c:v>
                </c:pt>
                <c:pt idx="39">
                  <c:v>0.57270705980358794</c:v>
                </c:pt>
                <c:pt idx="40">
                  <c:v>0.57901066538384827</c:v>
                </c:pt>
                <c:pt idx="41">
                  <c:v>0.58499307747362983</c:v>
                </c:pt>
                <c:pt idx="42">
                  <c:v>0.59064256297739037</c:v>
                </c:pt>
                <c:pt idx="43">
                  <c:v>0.59640351288880544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5B-4ED7-93FC-974D1AD12134}"/>
            </c:ext>
          </c:extLst>
        </c:ser>
        <c:ser>
          <c:idx val="5"/>
          <c:order val="5"/>
          <c:tx>
            <c:v>Model_30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'Live oak_live'!$AF$11:$AF$54</c:f>
              <c:numCache>
                <c:formatCode>General</c:formatCode>
                <c:ptCount val="44"/>
                <c:pt idx="0">
                  <c:v>167.208</c:v>
                </c:pt>
                <c:pt idx="1">
                  <c:v>175.32400000000001</c:v>
                </c:pt>
                <c:pt idx="2">
                  <c:v>183.36600000000001</c:v>
                </c:pt>
                <c:pt idx="3">
                  <c:v>191.34299999999999</c:v>
                </c:pt>
                <c:pt idx="4">
                  <c:v>199.32</c:v>
                </c:pt>
                <c:pt idx="5">
                  <c:v>207.26</c:v>
                </c:pt>
                <c:pt idx="6">
                  <c:v>215.203</c:v>
                </c:pt>
                <c:pt idx="7">
                  <c:v>223.13</c:v>
                </c:pt>
                <c:pt idx="8">
                  <c:v>231.05199999999999</c:v>
                </c:pt>
                <c:pt idx="9">
                  <c:v>238.946</c:v>
                </c:pt>
                <c:pt idx="10">
                  <c:v>246.827</c:v>
                </c:pt>
                <c:pt idx="11">
                  <c:v>254.708</c:v>
                </c:pt>
                <c:pt idx="12">
                  <c:v>262.55399999999997</c:v>
                </c:pt>
                <c:pt idx="13">
                  <c:v>270.41300000000001</c:v>
                </c:pt>
                <c:pt idx="14">
                  <c:v>278.25099999999998</c:v>
                </c:pt>
                <c:pt idx="15">
                  <c:v>286.09199999999998</c:v>
                </c:pt>
                <c:pt idx="16">
                  <c:v>293.95800000000003</c:v>
                </c:pt>
                <c:pt idx="17">
                  <c:v>301.80399999999997</c:v>
                </c:pt>
                <c:pt idx="18">
                  <c:v>309.66000000000003</c:v>
                </c:pt>
                <c:pt idx="19">
                  <c:v>317.49400000000003</c:v>
                </c:pt>
                <c:pt idx="20">
                  <c:v>325.30500000000001</c:v>
                </c:pt>
                <c:pt idx="21">
                  <c:v>333.12799999999999</c:v>
                </c:pt>
                <c:pt idx="22">
                  <c:v>340.93900000000002</c:v>
                </c:pt>
                <c:pt idx="23">
                  <c:v>348.75299999999999</c:v>
                </c:pt>
                <c:pt idx="24">
                  <c:v>356.53699999999998</c:v>
                </c:pt>
                <c:pt idx="25">
                  <c:v>364.33199999999999</c:v>
                </c:pt>
                <c:pt idx="26">
                  <c:v>372.12900000000002</c:v>
                </c:pt>
                <c:pt idx="27">
                  <c:v>379.92599999999999</c:v>
                </c:pt>
                <c:pt idx="28">
                  <c:v>387.726</c:v>
                </c:pt>
                <c:pt idx="29">
                  <c:v>395.54300000000001</c:v>
                </c:pt>
                <c:pt idx="30">
                  <c:v>403.34300000000002</c:v>
                </c:pt>
                <c:pt idx="31">
                  <c:v>411.13799999999998</c:v>
                </c:pt>
                <c:pt idx="32">
                  <c:v>418.9</c:v>
                </c:pt>
                <c:pt idx="33">
                  <c:v>426.66899999999998</c:v>
                </c:pt>
                <c:pt idx="34">
                  <c:v>434.42599999999999</c:v>
                </c:pt>
                <c:pt idx="35">
                  <c:v>442.19200000000001</c:v>
                </c:pt>
                <c:pt idx="36">
                  <c:v>449.94099999999997</c:v>
                </c:pt>
                <c:pt idx="37">
                  <c:v>457.71800000000002</c:v>
                </c:pt>
                <c:pt idx="38">
                  <c:v>465.51100000000002</c:v>
                </c:pt>
                <c:pt idx="39">
                  <c:v>473.28699999999998</c:v>
                </c:pt>
                <c:pt idx="40">
                  <c:v>481.017</c:v>
                </c:pt>
                <c:pt idx="41">
                  <c:v>488.75099999999998</c:v>
                </c:pt>
                <c:pt idx="42">
                  <c:v>496.488</c:v>
                </c:pt>
                <c:pt idx="43">
                  <c:v>504.209</c:v>
                </c:pt>
              </c:numCache>
            </c:numRef>
          </c:xVal>
          <c:yVal>
            <c:numRef>
              <c:f>'Live oak_live'!$AM$11:$AM$54</c:f>
              <c:numCache>
                <c:formatCode>General</c:formatCode>
                <c:ptCount val="44"/>
                <c:pt idx="0">
                  <c:v>0</c:v>
                </c:pt>
                <c:pt idx="1">
                  <c:v>4.8332899639442204E-4</c:v>
                </c:pt>
                <c:pt idx="2">
                  <c:v>1.1326567440854362E-3</c:v>
                </c:pt>
                <c:pt idx="3">
                  <c:v>1.993393797463985E-3</c:v>
                </c:pt>
                <c:pt idx="4">
                  <c:v>3.1203588897137308E-3</c:v>
                </c:pt>
                <c:pt idx="5">
                  <c:v>4.5817376320579284E-3</c:v>
                </c:pt>
                <c:pt idx="6">
                  <c:v>6.4570266050694635E-3</c:v>
                </c:pt>
                <c:pt idx="7">
                  <c:v>8.8421976416821688E-3</c:v>
                </c:pt>
                <c:pt idx="8">
                  <c:v>1.1848010777130793E-2</c:v>
                </c:pt>
                <c:pt idx="9">
                  <c:v>1.5603057771772991E-2</c:v>
                </c:pt>
                <c:pt idx="10">
                  <c:v>2.0250856917500712E-2</c:v>
                </c:pt>
                <c:pt idx="11">
                  <c:v>2.5953432410408608E-2</c:v>
                </c:pt>
                <c:pt idx="12">
                  <c:v>3.2891238119107255E-2</c:v>
                </c:pt>
                <c:pt idx="13">
                  <c:v>4.1252273341643317E-2</c:v>
                </c:pt>
                <c:pt idx="14">
                  <c:v>5.1243920962158421E-2</c:v>
                </c:pt>
                <c:pt idx="15">
                  <c:v>6.3070391605807977E-2</c:v>
                </c:pt>
                <c:pt idx="16">
                  <c:v>7.6937978145700719E-2</c:v>
                </c:pt>
                <c:pt idx="17">
                  <c:v>9.3046752753263448E-2</c:v>
                </c:pt>
                <c:pt idx="18">
                  <c:v>0.11155272561372538</c:v>
                </c:pt>
                <c:pt idx="19">
                  <c:v>0.1325767855379977</c:v>
                </c:pt>
                <c:pt idx="20">
                  <c:v>0.15615898552052848</c:v>
                </c:pt>
                <c:pt idx="21">
                  <c:v>0.18224872142374415</c:v>
                </c:pt>
                <c:pt idx="22">
                  <c:v>0.21070391650209463</c:v>
                </c:pt>
                <c:pt idx="23">
                  <c:v>0.24124066082174497</c:v>
                </c:pt>
                <c:pt idx="24">
                  <c:v>0.27344177764068606</c:v>
                </c:pt>
                <c:pt idx="25">
                  <c:v>0.30672399911351556</c:v>
                </c:pt>
                <c:pt idx="26">
                  <c:v>0.34039506925684837</c:v>
                </c:pt>
                <c:pt idx="27">
                  <c:v>0.37364768407129229</c:v>
                </c:pt>
                <c:pt idx="28">
                  <c:v>0.40561000426984728</c:v>
                </c:pt>
                <c:pt idx="29">
                  <c:v>0.43541275296552528</c:v>
                </c:pt>
                <c:pt idx="30">
                  <c:v>0.46227096893998848</c:v>
                </c:pt>
                <c:pt idx="31">
                  <c:v>0.48554365926546617</c:v>
                </c:pt>
                <c:pt idx="32">
                  <c:v>0.50483497344856842</c:v>
                </c:pt>
                <c:pt idx="33">
                  <c:v>0.52003009609163631</c:v>
                </c:pt>
                <c:pt idx="34">
                  <c:v>0.53132704781200812</c:v>
                </c:pt>
                <c:pt idx="35">
                  <c:v>0.53917982225213412</c:v>
                </c:pt>
                <c:pt idx="36">
                  <c:v>0.54422852539019051</c:v>
                </c:pt>
                <c:pt idx="37">
                  <c:v>0.54718697380938031</c:v>
                </c:pt>
                <c:pt idx="38">
                  <c:v>0.54873954280539083</c:v>
                </c:pt>
                <c:pt idx="39">
                  <c:v>0.54945092156508213</c:v>
                </c:pt>
                <c:pt idx="40">
                  <c:v>0.54972541780460893</c:v>
                </c:pt>
                <c:pt idx="41">
                  <c:v>0.54980993720779237</c:v>
                </c:pt>
                <c:pt idx="42">
                  <c:v>0.5498289261737267</c:v>
                </c:pt>
                <c:pt idx="43">
                  <c:v>0.54983149112997287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5B-4ED7-93FC-974D1AD1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44512"/>
        <c:axId val="564442880"/>
      </c:scatterChart>
      <c:valAx>
        <c:axId val="5644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43968"/>
        <c:crosses val="autoZero"/>
        <c:crossBetween val="midCat"/>
      </c:valAx>
      <c:valAx>
        <c:axId val="5644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48320"/>
        <c:crosses val="autoZero"/>
        <c:crossBetween val="midCat"/>
      </c:valAx>
      <c:valAx>
        <c:axId val="564442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44512"/>
        <c:crosses val="max"/>
        <c:crossBetween val="midCat"/>
      </c:valAx>
      <c:valAx>
        <c:axId val="56444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44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70878640169978"/>
          <c:y val="5.944660613921314E-2"/>
          <c:w val="0.76035058117735288"/>
          <c:h val="0.7325536764130165"/>
        </c:manualLayout>
      </c:layout>
      <c:scatterChart>
        <c:scatterStyle val="smoothMarker"/>
        <c:varyColors val="0"/>
        <c:ser>
          <c:idx val="0"/>
          <c:order val="0"/>
          <c:tx>
            <c:v>Exp_10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Sheet1!$B$11:$B$56</c:f>
              <c:numCache>
                <c:formatCode>General</c:formatCode>
                <c:ptCount val="46"/>
                <c:pt idx="0">
                  <c:v>150.16499999999999</c:v>
                </c:pt>
                <c:pt idx="1">
                  <c:v>158.05699999999999</c:v>
                </c:pt>
                <c:pt idx="2">
                  <c:v>165.97300000000001</c:v>
                </c:pt>
                <c:pt idx="3">
                  <c:v>173.84800000000001</c:v>
                </c:pt>
                <c:pt idx="4">
                  <c:v>181.74199999999999</c:v>
                </c:pt>
                <c:pt idx="5">
                  <c:v>189.60900000000001</c:v>
                </c:pt>
                <c:pt idx="6">
                  <c:v>197.499</c:v>
                </c:pt>
                <c:pt idx="7">
                  <c:v>205.37799999999999</c:v>
                </c:pt>
                <c:pt idx="8">
                  <c:v>213.25299999999999</c:v>
                </c:pt>
                <c:pt idx="9">
                  <c:v>221.12200000000001</c:v>
                </c:pt>
                <c:pt idx="10">
                  <c:v>228.97300000000001</c:v>
                </c:pt>
                <c:pt idx="11">
                  <c:v>236.833</c:v>
                </c:pt>
                <c:pt idx="12">
                  <c:v>244.684</c:v>
                </c:pt>
                <c:pt idx="13">
                  <c:v>252.529</c:v>
                </c:pt>
                <c:pt idx="14">
                  <c:v>260.363</c:v>
                </c:pt>
                <c:pt idx="15">
                  <c:v>268.19799999999998</c:v>
                </c:pt>
                <c:pt idx="16">
                  <c:v>276.024</c:v>
                </c:pt>
                <c:pt idx="17">
                  <c:v>283.85399999999998</c:v>
                </c:pt>
                <c:pt idx="18">
                  <c:v>291.673</c:v>
                </c:pt>
                <c:pt idx="19">
                  <c:v>299.49</c:v>
                </c:pt>
                <c:pt idx="20">
                  <c:v>307.28800000000001</c:v>
                </c:pt>
                <c:pt idx="21">
                  <c:v>315.09800000000001</c:v>
                </c:pt>
                <c:pt idx="22">
                  <c:v>322.89</c:v>
                </c:pt>
                <c:pt idx="23">
                  <c:v>330.67099999999999</c:v>
                </c:pt>
                <c:pt idx="24">
                  <c:v>338.45499999999998</c:v>
                </c:pt>
                <c:pt idx="25">
                  <c:v>346.22699999999998</c:v>
                </c:pt>
                <c:pt idx="26">
                  <c:v>353.94799999999998</c:v>
                </c:pt>
                <c:pt idx="27">
                  <c:v>361.70699999999999</c:v>
                </c:pt>
                <c:pt idx="28">
                  <c:v>369.48700000000002</c:v>
                </c:pt>
                <c:pt idx="29">
                  <c:v>377.31799999999998</c:v>
                </c:pt>
                <c:pt idx="30">
                  <c:v>385.10599999999999</c:v>
                </c:pt>
                <c:pt idx="31">
                  <c:v>392.84500000000003</c:v>
                </c:pt>
                <c:pt idx="32">
                  <c:v>400.589</c:v>
                </c:pt>
                <c:pt idx="33">
                  <c:v>408.31900000000002</c:v>
                </c:pt>
                <c:pt idx="34">
                  <c:v>416.06599999999997</c:v>
                </c:pt>
                <c:pt idx="35">
                  <c:v>423.76400000000001</c:v>
                </c:pt>
                <c:pt idx="36">
                  <c:v>431.51900000000001</c:v>
                </c:pt>
                <c:pt idx="37">
                  <c:v>439.22899999999998</c:v>
                </c:pt>
                <c:pt idx="38">
                  <c:v>446.94499999999999</c:v>
                </c:pt>
                <c:pt idx="39">
                  <c:v>454.649</c:v>
                </c:pt>
                <c:pt idx="40">
                  <c:v>462.33</c:v>
                </c:pt>
                <c:pt idx="41">
                  <c:v>470.02699999999999</c:v>
                </c:pt>
                <c:pt idx="42">
                  <c:v>477.7</c:v>
                </c:pt>
                <c:pt idx="43">
                  <c:v>485.37400000000002</c:v>
                </c:pt>
                <c:pt idx="44">
                  <c:v>493.04300000000001</c:v>
                </c:pt>
                <c:pt idx="45">
                  <c:v>500.71600000000001</c:v>
                </c:pt>
              </c:numCache>
            </c:numRef>
          </c:xVal>
          <c:yVal>
            <c:numRef>
              <c:f>Sheet1!$F$11:$F$56</c:f>
              <c:numCache>
                <c:formatCode>General</c:formatCode>
                <c:ptCount val="46"/>
                <c:pt idx="0">
                  <c:v>0</c:v>
                </c:pt>
                <c:pt idx="1">
                  <c:v>7.3186522420409794E-4</c:v>
                </c:pt>
                <c:pt idx="2">
                  <c:v>1.5669422107960074E-3</c:v>
                </c:pt>
                <c:pt idx="3">
                  <c:v>2.5896769471837056E-3</c:v>
                </c:pt>
                <c:pt idx="4">
                  <c:v>3.790686545877664E-3</c:v>
                </c:pt>
                <c:pt idx="5">
                  <c:v>5.3107143192245854E-3</c:v>
                </c:pt>
                <c:pt idx="6">
                  <c:v>7.1966747046736668E-3</c:v>
                </c:pt>
                <c:pt idx="7">
                  <c:v>9.542396577122747E-3</c:v>
                </c:pt>
                <c:pt idx="8">
                  <c:v>1.2469857473938917E-2</c:v>
                </c:pt>
                <c:pt idx="9">
                  <c:v>1.6110417819979905E-2</c:v>
                </c:pt>
                <c:pt idx="10">
                  <c:v>2.0548523602653468E-2</c:v>
                </c:pt>
                <c:pt idx="11">
                  <c:v>2.610319299661279E-2</c:v>
                </c:pt>
                <c:pt idx="12">
                  <c:v>3.3084061289021194E-2</c:v>
                </c:pt>
                <c:pt idx="13">
                  <c:v>4.2016570179307045E-2</c:v>
                </c:pt>
                <c:pt idx="14">
                  <c:v>5.3585670454225576E-2</c:v>
                </c:pt>
                <c:pt idx="15">
                  <c:v>6.8216406917064765E-2</c:v>
                </c:pt>
                <c:pt idx="16">
                  <c:v>8.5651688450603891E-2</c:v>
                </c:pt>
                <c:pt idx="17">
                  <c:v>0.10489317582592861</c:v>
                </c:pt>
                <c:pt idx="18">
                  <c:v>0.12532628991245764</c:v>
                </c:pt>
                <c:pt idx="19">
                  <c:v>0.14731696332229283</c:v>
                </c:pt>
                <c:pt idx="20">
                  <c:v>0.17175469378946684</c:v>
                </c:pt>
                <c:pt idx="21">
                  <c:v>0.19955149797798788</c:v>
                </c:pt>
                <c:pt idx="22">
                  <c:v>0.23161094795312298</c:v>
                </c:pt>
                <c:pt idx="23">
                  <c:v>0.2676309147377014</c:v>
                </c:pt>
                <c:pt idx="24">
                  <c:v>0.30631655985813078</c:v>
                </c:pt>
                <c:pt idx="25">
                  <c:v>0.34848982425851738</c:v>
                </c:pt>
                <c:pt idx="26">
                  <c:v>0.40010508833988567</c:v>
                </c:pt>
                <c:pt idx="27">
                  <c:v>0.46095592857746037</c:v>
                </c:pt>
                <c:pt idx="28">
                  <c:v>0.51670904604182888</c:v>
                </c:pt>
                <c:pt idx="29">
                  <c:v>0.55329198607579499</c:v>
                </c:pt>
                <c:pt idx="30">
                  <c:v>0.57233361794758719</c:v>
                </c:pt>
                <c:pt idx="31">
                  <c:v>0.58438593692823027</c:v>
                </c:pt>
                <c:pt idx="32">
                  <c:v>0.59525319721891212</c:v>
                </c:pt>
                <c:pt idx="33">
                  <c:v>0.60581645195492462</c:v>
                </c:pt>
                <c:pt idx="34">
                  <c:v>0.61589836456271052</c:v>
                </c:pt>
                <c:pt idx="35">
                  <c:v>0.62534224082119039</c:v>
                </c:pt>
                <c:pt idx="36">
                  <c:v>0.6339275828743538</c:v>
                </c:pt>
                <c:pt idx="37">
                  <c:v>0.64174258986460497</c:v>
                </c:pt>
                <c:pt idx="38">
                  <c:v>0.64881634874316219</c:v>
                </c:pt>
                <c:pt idx="39">
                  <c:v>0.65528678795612572</c:v>
                </c:pt>
                <c:pt idx="40">
                  <c:v>0.66121114311718288</c:v>
                </c:pt>
                <c:pt idx="41">
                  <c:v>0.6666335137975361</c:v>
                </c:pt>
                <c:pt idx="42">
                  <c:v>0.67180066993816678</c:v>
                </c:pt>
                <c:pt idx="43">
                  <c:v>0.67670229036283636</c:v>
                </c:pt>
                <c:pt idx="44">
                  <c:v>0.68158983645627103</c:v>
                </c:pt>
                <c:pt idx="45">
                  <c:v>0.68643328297850381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7A-47A5-B0CB-BBEF0B79EEDD}"/>
            </c:ext>
          </c:extLst>
        </c:ser>
        <c:ser>
          <c:idx val="1"/>
          <c:order val="1"/>
          <c:tx>
            <c:strRef>
              <c:f>Sheet1!$H$10</c:f>
              <c:strCache>
                <c:ptCount val="1"/>
                <c:pt idx="0">
                  <c:v>V_model_10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Sheet1!$B$11:$B$56</c:f>
              <c:numCache>
                <c:formatCode>General</c:formatCode>
                <c:ptCount val="46"/>
                <c:pt idx="0">
                  <c:v>150.16499999999999</c:v>
                </c:pt>
                <c:pt idx="1">
                  <c:v>158.05699999999999</c:v>
                </c:pt>
                <c:pt idx="2">
                  <c:v>165.97300000000001</c:v>
                </c:pt>
                <c:pt idx="3">
                  <c:v>173.84800000000001</c:v>
                </c:pt>
                <c:pt idx="4">
                  <c:v>181.74199999999999</c:v>
                </c:pt>
                <c:pt idx="5">
                  <c:v>189.60900000000001</c:v>
                </c:pt>
                <c:pt idx="6">
                  <c:v>197.499</c:v>
                </c:pt>
                <c:pt idx="7">
                  <c:v>205.37799999999999</c:v>
                </c:pt>
                <c:pt idx="8">
                  <c:v>213.25299999999999</c:v>
                </c:pt>
                <c:pt idx="9">
                  <c:v>221.12200000000001</c:v>
                </c:pt>
                <c:pt idx="10">
                  <c:v>228.97300000000001</c:v>
                </c:pt>
                <c:pt idx="11">
                  <c:v>236.833</c:v>
                </c:pt>
                <c:pt idx="12">
                  <c:v>244.684</c:v>
                </c:pt>
                <c:pt idx="13">
                  <c:v>252.529</c:v>
                </c:pt>
                <c:pt idx="14">
                  <c:v>260.363</c:v>
                </c:pt>
                <c:pt idx="15">
                  <c:v>268.19799999999998</c:v>
                </c:pt>
                <c:pt idx="16">
                  <c:v>276.024</c:v>
                </c:pt>
                <c:pt idx="17">
                  <c:v>283.85399999999998</c:v>
                </c:pt>
                <c:pt idx="18">
                  <c:v>291.673</c:v>
                </c:pt>
                <c:pt idx="19">
                  <c:v>299.49</c:v>
                </c:pt>
                <c:pt idx="20">
                  <c:v>307.28800000000001</c:v>
                </c:pt>
                <c:pt idx="21">
                  <c:v>315.09800000000001</c:v>
                </c:pt>
                <c:pt idx="22">
                  <c:v>322.89</c:v>
                </c:pt>
                <c:pt idx="23">
                  <c:v>330.67099999999999</c:v>
                </c:pt>
                <c:pt idx="24">
                  <c:v>338.45499999999998</c:v>
                </c:pt>
                <c:pt idx="25">
                  <c:v>346.22699999999998</c:v>
                </c:pt>
                <c:pt idx="26">
                  <c:v>353.94799999999998</c:v>
                </c:pt>
                <c:pt idx="27">
                  <c:v>361.70699999999999</c:v>
                </c:pt>
                <c:pt idx="28">
                  <c:v>369.48700000000002</c:v>
                </c:pt>
                <c:pt idx="29">
                  <c:v>377.31799999999998</c:v>
                </c:pt>
                <c:pt idx="30">
                  <c:v>385.10599999999999</c:v>
                </c:pt>
                <c:pt idx="31">
                  <c:v>392.84500000000003</c:v>
                </c:pt>
                <c:pt idx="32">
                  <c:v>400.589</c:v>
                </c:pt>
                <c:pt idx="33">
                  <c:v>408.31900000000002</c:v>
                </c:pt>
                <c:pt idx="34">
                  <c:v>416.06599999999997</c:v>
                </c:pt>
                <c:pt idx="35">
                  <c:v>423.76400000000001</c:v>
                </c:pt>
                <c:pt idx="36">
                  <c:v>431.51900000000001</c:v>
                </c:pt>
                <c:pt idx="37">
                  <c:v>439.22899999999998</c:v>
                </c:pt>
                <c:pt idx="38">
                  <c:v>446.94499999999999</c:v>
                </c:pt>
                <c:pt idx="39">
                  <c:v>454.649</c:v>
                </c:pt>
                <c:pt idx="40">
                  <c:v>462.33</c:v>
                </c:pt>
                <c:pt idx="41">
                  <c:v>470.02699999999999</c:v>
                </c:pt>
                <c:pt idx="42">
                  <c:v>477.7</c:v>
                </c:pt>
                <c:pt idx="43">
                  <c:v>485.37400000000002</c:v>
                </c:pt>
                <c:pt idx="44">
                  <c:v>493.04300000000001</c:v>
                </c:pt>
                <c:pt idx="45">
                  <c:v>500.71600000000001</c:v>
                </c:pt>
              </c:numCache>
            </c:numRef>
          </c:xVal>
          <c:yVal>
            <c:numRef>
              <c:f>Sheet1!$H$11:$H$56</c:f>
              <c:numCache>
                <c:formatCode>General</c:formatCode>
                <c:ptCount val="46"/>
                <c:pt idx="0">
                  <c:v>0</c:v>
                </c:pt>
                <c:pt idx="1">
                  <c:v>1.7667568582628376E-4</c:v>
                </c:pt>
                <c:pt idx="2">
                  <c:v>4.3976858015691393E-4</c:v>
                </c:pt>
                <c:pt idx="3">
                  <c:v>8.2636767680460677E-4</c:v>
                </c:pt>
                <c:pt idx="4">
                  <c:v>1.3855867659064605E-3</c:v>
                </c:pt>
                <c:pt idx="5">
                  <c:v>2.1846734744812406E-3</c:v>
                </c:pt>
                <c:pt idx="6">
                  <c:v>3.3109310905705914E-3</c:v>
                </c:pt>
                <c:pt idx="7">
                  <c:v>4.8808393655936366E-3</c:v>
                </c:pt>
                <c:pt idx="8">
                  <c:v>7.0427362141238618E-3</c:v>
                </c:pt>
                <c:pt idx="9">
                  <c:v>9.9857090147195231E-3</c:v>
                </c:pt>
                <c:pt idx="10">
                  <c:v>1.3946530648533528E-2</c:v>
                </c:pt>
                <c:pt idx="11">
                  <c:v>1.9214986832999457E-2</c:v>
                </c:pt>
                <c:pt idx="12">
                  <c:v>2.6147614895612598E-2</c:v>
                </c:pt>
                <c:pt idx="13">
                  <c:v>3.5164397382714992E-2</c:v>
                </c:pt>
                <c:pt idx="14">
                  <c:v>4.6752919094586877E-2</c:v>
                </c:pt>
                <c:pt idx="15">
                  <c:v>6.145909583049261E-2</c:v>
                </c:pt>
                <c:pt idx="16">
                  <c:v>7.9878363402549363E-2</c:v>
                </c:pt>
                <c:pt idx="17">
                  <c:v>0.10261401661768182</c:v>
                </c:pt>
                <c:pt idx="18">
                  <c:v>0.13024074869047167</c:v>
                </c:pt>
                <c:pt idx="19">
                  <c:v>0.16320950784910321</c:v>
                </c:pt>
                <c:pt idx="20">
                  <c:v>0.20176565390288204</c:v>
                </c:pt>
                <c:pt idx="21">
                  <c:v>0.24579835235245429</c:v>
                </c:pt>
                <c:pt idx="22">
                  <c:v>0.29476392986696243</c:v>
                </c:pt>
                <c:pt idx="23">
                  <c:v>0.34748881605757681</c:v>
                </c:pt>
                <c:pt idx="24">
                  <c:v>0.40215266709051561</c:v>
                </c:pt>
                <c:pt idx="25">
                  <c:v>0.456341086938433</c:v>
                </c:pt>
                <c:pt idx="26">
                  <c:v>0.50720239423955327</c:v>
                </c:pt>
                <c:pt idx="27">
                  <c:v>0.55182411275971344</c:v>
                </c:pt>
                <c:pt idx="28">
                  <c:v>0.58793745292579858</c:v>
                </c:pt>
                <c:pt idx="29">
                  <c:v>0.61430957069805936</c:v>
                </c:pt>
                <c:pt idx="30">
                  <c:v>0.6311754369933501</c:v>
                </c:pt>
                <c:pt idx="31">
                  <c:v>0.64017170625537412</c:v>
                </c:pt>
                <c:pt idx="32">
                  <c:v>0.64388621862816731</c:v>
                </c:pt>
                <c:pt idx="33">
                  <c:v>0.64491492821640928</c:v>
                </c:pt>
                <c:pt idx="34">
                  <c:v>0.64504051728433609</c:v>
                </c:pt>
                <c:pt idx="35">
                  <c:v>0.64503382579751323</c:v>
                </c:pt>
                <c:pt idx="36">
                  <c:v>0.64503551252731983</c:v>
                </c:pt>
                <c:pt idx="37">
                  <c:v>0.64503471020511549</c:v>
                </c:pt>
                <c:pt idx="38">
                  <c:v>0.64503529467864806</c:v>
                </c:pt>
                <c:pt idx="39">
                  <c:v>0.64503470350325454</c:v>
                </c:pt>
                <c:pt idx="40">
                  <c:v>0.64503548886863438</c:v>
                </c:pt>
                <c:pt idx="41">
                  <c:v>0.64503416795172897</c:v>
                </c:pt>
                <c:pt idx="42">
                  <c:v>0.64503691014464204</c:v>
                </c:pt>
                <c:pt idx="43">
                  <c:v>0.64503001692779172</c:v>
                </c:pt>
                <c:pt idx="44">
                  <c:v>0.64505069038837437</c:v>
                </c:pt>
                <c:pt idx="45">
                  <c:v>0.64497758367625635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7A-47A5-B0CB-BBEF0B79EEDD}"/>
            </c:ext>
          </c:extLst>
        </c:ser>
        <c:ser>
          <c:idx val="2"/>
          <c:order val="2"/>
          <c:tx>
            <c:v>Exp_20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Sheet1!$P$11:$P$55</c:f>
              <c:numCache>
                <c:formatCode>General</c:formatCode>
                <c:ptCount val="45"/>
                <c:pt idx="0">
                  <c:v>160.29900000000001</c:v>
                </c:pt>
                <c:pt idx="1">
                  <c:v>168.28</c:v>
                </c:pt>
                <c:pt idx="2">
                  <c:v>176.26499999999999</c:v>
                </c:pt>
                <c:pt idx="3">
                  <c:v>184.22</c:v>
                </c:pt>
                <c:pt idx="4">
                  <c:v>192.19800000000001</c:v>
                </c:pt>
                <c:pt idx="5">
                  <c:v>200.16200000000001</c:v>
                </c:pt>
                <c:pt idx="6">
                  <c:v>208.173</c:v>
                </c:pt>
                <c:pt idx="7">
                  <c:v>216.16399999999999</c:v>
                </c:pt>
                <c:pt idx="8">
                  <c:v>224.15199999999999</c:v>
                </c:pt>
                <c:pt idx="9">
                  <c:v>232.11699999999999</c:v>
                </c:pt>
                <c:pt idx="10">
                  <c:v>240.06200000000001</c:v>
                </c:pt>
                <c:pt idx="11">
                  <c:v>247.99100000000001</c:v>
                </c:pt>
                <c:pt idx="12">
                  <c:v>255.94800000000001</c:v>
                </c:pt>
                <c:pt idx="13">
                  <c:v>263.86599999999999</c:v>
                </c:pt>
                <c:pt idx="14">
                  <c:v>271.78399999999999</c:v>
                </c:pt>
                <c:pt idx="15">
                  <c:v>279.721</c:v>
                </c:pt>
                <c:pt idx="16">
                  <c:v>287.62799999999999</c:v>
                </c:pt>
                <c:pt idx="17">
                  <c:v>295.53800000000001</c:v>
                </c:pt>
                <c:pt idx="18">
                  <c:v>303.45800000000003</c:v>
                </c:pt>
                <c:pt idx="19">
                  <c:v>311.36200000000002</c:v>
                </c:pt>
                <c:pt idx="20">
                  <c:v>319.25299999999999</c:v>
                </c:pt>
                <c:pt idx="21">
                  <c:v>327.15199999999999</c:v>
                </c:pt>
                <c:pt idx="22">
                  <c:v>335.03300000000002</c:v>
                </c:pt>
                <c:pt idx="23">
                  <c:v>342.91399999999999</c:v>
                </c:pt>
                <c:pt idx="24">
                  <c:v>350.791</c:v>
                </c:pt>
                <c:pt idx="25">
                  <c:v>358.63499999999999</c:v>
                </c:pt>
                <c:pt idx="26">
                  <c:v>366.47</c:v>
                </c:pt>
                <c:pt idx="27">
                  <c:v>374.30399999999997</c:v>
                </c:pt>
                <c:pt idx="28">
                  <c:v>382.21499999999997</c:v>
                </c:pt>
                <c:pt idx="29">
                  <c:v>390.16199999999998</c:v>
                </c:pt>
                <c:pt idx="30">
                  <c:v>398.09500000000003</c:v>
                </c:pt>
                <c:pt idx="31">
                  <c:v>405.95</c:v>
                </c:pt>
                <c:pt idx="32">
                  <c:v>413.75900000000001</c:v>
                </c:pt>
                <c:pt idx="33">
                  <c:v>421.57600000000002</c:v>
                </c:pt>
                <c:pt idx="34">
                  <c:v>429.39699999999999</c:v>
                </c:pt>
                <c:pt idx="35">
                  <c:v>437.21100000000001</c:v>
                </c:pt>
                <c:pt idx="36">
                  <c:v>445.02100000000002</c:v>
                </c:pt>
                <c:pt idx="37">
                  <c:v>452.834</c:v>
                </c:pt>
                <c:pt idx="38">
                  <c:v>460.67500000000001</c:v>
                </c:pt>
                <c:pt idx="39">
                  <c:v>468.50299999999999</c:v>
                </c:pt>
                <c:pt idx="40">
                  <c:v>476.30200000000002</c:v>
                </c:pt>
                <c:pt idx="41">
                  <c:v>484.09399999999999</c:v>
                </c:pt>
                <c:pt idx="42">
                  <c:v>491.899</c:v>
                </c:pt>
                <c:pt idx="43">
                  <c:v>499.68200000000002</c:v>
                </c:pt>
                <c:pt idx="44">
                  <c:v>507.44400000000002</c:v>
                </c:pt>
              </c:numCache>
            </c:numRef>
          </c:xVal>
          <c:yVal>
            <c:numRef>
              <c:f>Sheet1!$T$11:$T$55</c:f>
              <c:numCache>
                <c:formatCode>General</c:formatCode>
                <c:ptCount val="45"/>
                <c:pt idx="0">
                  <c:v>0</c:v>
                </c:pt>
                <c:pt idx="1">
                  <c:v>8.5349362674591589E-4</c:v>
                </c:pt>
                <c:pt idx="2">
                  <c:v>1.8908001126526353E-3</c:v>
                </c:pt>
                <c:pt idx="3">
                  <c:v>2.9399308175694916E-3</c:v>
                </c:pt>
                <c:pt idx="4">
                  <c:v>4.2889667137484544E-3</c:v>
                </c:pt>
                <c:pt idx="5">
                  <c:v>5.932533156185027E-3</c:v>
                </c:pt>
                <c:pt idx="6">
                  <c:v>7.9856475479793687E-3</c:v>
                </c:pt>
                <c:pt idx="7">
                  <c:v>1.0593425304258552E-2</c:v>
                </c:pt>
                <c:pt idx="8">
                  <c:v>1.3873033686124914E-2</c:v>
                </c:pt>
                <c:pt idx="9">
                  <c:v>1.7863170137612294E-2</c:v>
                </c:pt>
                <c:pt idx="10">
                  <c:v>2.2904587152018596E-2</c:v>
                </c:pt>
                <c:pt idx="11">
                  <c:v>2.9104777629437528E-2</c:v>
                </c:pt>
                <c:pt idx="12">
                  <c:v>3.6925961040273236E-2</c:v>
                </c:pt>
                <c:pt idx="13">
                  <c:v>4.7012019856088494E-2</c:v>
                </c:pt>
                <c:pt idx="14">
                  <c:v>5.9902568435354797E-2</c:v>
                </c:pt>
                <c:pt idx="15">
                  <c:v>7.5928684910361643E-2</c:v>
                </c:pt>
                <c:pt idx="16">
                  <c:v>9.4512057478603473E-2</c:v>
                </c:pt>
                <c:pt idx="17">
                  <c:v>0.11465622695620947</c:v>
                </c:pt>
                <c:pt idx="18">
                  <c:v>0.13582265391370907</c:v>
                </c:pt>
                <c:pt idx="19">
                  <c:v>0.15855095270957342</c:v>
                </c:pt>
                <c:pt idx="20">
                  <c:v>0.18379351043863545</c:v>
                </c:pt>
                <c:pt idx="21">
                  <c:v>0.21258870851580247</c:v>
                </c:pt>
                <c:pt idx="22">
                  <c:v>0.24556108069062033</c:v>
                </c:pt>
                <c:pt idx="23">
                  <c:v>0.28220541033264746</c:v>
                </c:pt>
                <c:pt idx="24">
                  <c:v>0.32131670203183083</c:v>
                </c:pt>
                <c:pt idx="25">
                  <c:v>0.36488572429791011</c:v>
                </c:pt>
                <c:pt idx="26">
                  <c:v>0.41707675208052497</c:v>
                </c:pt>
                <c:pt idx="27">
                  <c:v>0.47503154916617751</c:v>
                </c:pt>
                <c:pt idx="28">
                  <c:v>0.52584236811158624</c:v>
                </c:pt>
                <c:pt idx="29">
                  <c:v>0.56035726340275227</c:v>
                </c:pt>
                <c:pt idx="30">
                  <c:v>0.57982207775176442</c:v>
                </c:pt>
                <c:pt idx="31">
                  <c:v>0.59251268953685599</c:v>
                </c:pt>
                <c:pt idx="32">
                  <c:v>0.60374247280967097</c:v>
                </c:pt>
                <c:pt idx="33">
                  <c:v>0.61452616054709586</c:v>
                </c:pt>
                <c:pt idx="34">
                  <c:v>0.62484762881411682</c:v>
                </c:pt>
                <c:pt idx="35">
                  <c:v>0.6342855054423655</c:v>
                </c:pt>
                <c:pt idx="36">
                  <c:v>0.64283549071583823</c:v>
                </c:pt>
                <c:pt idx="37">
                  <c:v>0.65045566240349828</c:v>
                </c:pt>
                <c:pt idx="38">
                  <c:v>0.65728361141746583</c:v>
                </c:pt>
                <c:pt idx="39">
                  <c:v>0.66341500643882467</c:v>
                </c:pt>
                <c:pt idx="40">
                  <c:v>0.66888746998260762</c:v>
                </c:pt>
                <c:pt idx="41">
                  <c:v>0.67385149210894624</c:v>
                </c:pt>
                <c:pt idx="42">
                  <c:v>0.67842316514994183</c:v>
                </c:pt>
                <c:pt idx="43">
                  <c:v>0.68274760452072147</c:v>
                </c:pt>
                <c:pt idx="44">
                  <c:v>0.68691295439936195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7A-47A5-B0CB-BBEF0B79EEDD}"/>
            </c:ext>
          </c:extLst>
        </c:ser>
        <c:ser>
          <c:idx val="3"/>
          <c:order val="3"/>
          <c:tx>
            <c:strRef>
              <c:f>Sheet1!$V$10</c:f>
              <c:strCache>
                <c:ptCount val="1"/>
                <c:pt idx="0">
                  <c:v>V_model_20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Sheet1!$P$11:$P$55</c:f>
              <c:numCache>
                <c:formatCode>General</c:formatCode>
                <c:ptCount val="45"/>
                <c:pt idx="0">
                  <c:v>160.29900000000001</c:v>
                </c:pt>
                <c:pt idx="1">
                  <c:v>168.28</c:v>
                </c:pt>
                <c:pt idx="2">
                  <c:v>176.26499999999999</c:v>
                </c:pt>
                <c:pt idx="3">
                  <c:v>184.22</c:v>
                </c:pt>
                <c:pt idx="4">
                  <c:v>192.19800000000001</c:v>
                </c:pt>
                <c:pt idx="5">
                  <c:v>200.16200000000001</c:v>
                </c:pt>
                <c:pt idx="6">
                  <c:v>208.173</c:v>
                </c:pt>
                <c:pt idx="7">
                  <c:v>216.16399999999999</c:v>
                </c:pt>
                <c:pt idx="8">
                  <c:v>224.15199999999999</c:v>
                </c:pt>
                <c:pt idx="9">
                  <c:v>232.11699999999999</c:v>
                </c:pt>
                <c:pt idx="10">
                  <c:v>240.06200000000001</c:v>
                </c:pt>
                <c:pt idx="11">
                  <c:v>247.99100000000001</c:v>
                </c:pt>
                <c:pt idx="12">
                  <c:v>255.94800000000001</c:v>
                </c:pt>
                <c:pt idx="13">
                  <c:v>263.86599999999999</c:v>
                </c:pt>
                <c:pt idx="14">
                  <c:v>271.78399999999999</c:v>
                </c:pt>
                <c:pt idx="15">
                  <c:v>279.721</c:v>
                </c:pt>
                <c:pt idx="16">
                  <c:v>287.62799999999999</c:v>
                </c:pt>
                <c:pt idx="17">
                  <c:v>295.53800000000001</c:v>
                </c:pt>
                <c:pt idx="18">
                  <c:v>303.45800000000003</c:v>
                </c:pt>
                <c:pt idx="19">
                  <c:v>311.36200000000002</c:v>
                </c:pt>
                <c:pt idx="20">
                  <c:v>319.25299999999999</c:v>
                </c:pt>
                <c:pt idx="21">
                  <c:v>327.15199999999999</c:v>
                </c:pt>
                <c:pt idx="22">
                  <c:v>335.03300000000002</c:v>
                </c:pt>
                <c:pt idx="23">
                  <c:v>342.91399999999999</c:v>
                </c:pt>
                <c:pt idx="24">
                  <c:v>350.791</c:v>
                </c:pt>
                <c:pt idx="25">
                  <c:v>358.63499999999999</c:v>
                </c:pt>
                <c:pt idx="26">
                  <c:v>366.47</c:v>
                </c:pt>
                <c:pt idx="27">
                  <c:v>374.30399999999997</c:v>
                </c:pt>
                <c:pt idx="28">
                  <c:v>382.21499999999997</c:v>
                </c:pt>
                <c:pt idx="29">
                  <c:v>390.16199999999998</c:v>
                </c:pt>
                <c:pt idx="30">
                  <c:v>398.09500000000003</c:v>
                </c:pt>
                <c:pt idx="31">
                  <c:v>405.95</c:v>
                </c:pt>
                <c:pt idx="32">
                  <c:v>413.75900000000001</c:v>
                </c:pt>
                <c:pt idx="33">
                  <c:v>421.57600000000002</c:v>
                </c:pt>
                <c:pt idx="34">
                  <c:v>429.39699999999999</c:v>
                </c:pt>
                <c:pt idx="35">
                  <c:v>437.21100000000001</c:v>
                </c:pt>
                <c:pt idx="36">
                  <c:v>445.02100000000002</c:v>
                </c:pt>
                <c:pt idx="37">
                  <c:v>452.834</c:v>
                </c:pt>
                <c:pt idx="38">
                  <c:v>460.67500000000001</c:v>
                </c:pt>
                <c:pt idx="39">
                  <c:v>468.50299999999999</c:v>
                </c:pt>
                <c:pt idx="40">
                  <c:v>476.30200000000002</c:v>
                </c:pt>
                <c:pt idx="41">
                  <c:v>484.09399999999999</c:v>
                </c:pt>
                <c:pt idx="42">
                  <c:v>491.899</c:v>
                </c:pt>
                <c:pt idx="43">
                  <c:v>499.68200000000002</c:v>
                </c:pt>
                <c:pt idx="44">
                  <c:v>507.44400000000002</c:v>
                </c:pt>
              </c:numCache>
            </c:numRef>
          </c:xVal>
          <c:yVal>
            <c:numRef>
              <c:f>Sheet1!$V$11:$V$55</c:f>
              <c:numCache>
                <c:formatCode>General</c:formatCode>
                <c:ptCount val="45"/>
                <c:pt idx="0">
                  <c:v>0</c:v>
                </c:pt>
                <c:pt idx="1">
                  <c:v>1.5009056437102536E-4</c:v>
                </c:pt>
                <c:pt idx="2">
                  <c:v>3.7048748031785826E-4</c:v>
                </c:pt>
                <c:pt idx="3">
                  <c:v>6.8975867978840282E-4</c:v>
                </c:pt>
                <c:pt idx="4">
                  <c:v>1.1456364885457778E-3</c:v>
                </c:pt>
                <c:pt idx="5">
                  <c:v>1.7891737846644992E-3</c:v>
                </c:pt>
                <c:pt idx="6">
                  <c:v>2.6863222289592575E-3</c:v>
                </c:pt>
                <c:pt idx="7">
                  <c:v>3.9251342089791953E-3</c:v>
                </c:pt>
                <c:pt idx="8">
                  <c:v>5.6154642612652565E-3</c:v>
                </c:pt>
                <c:pt idx="9">
                  <c:v>7.8969434549238209E-3</c:v>
                </c:pt>
                <c:pt idx="10">
                  <c:v>1.0941617918362493E-2</c:v>
                </c:pt>
                <c:pt idx="11">
                  <c:v>1.4960407359058431E-2</c:v>
                </c:pt>
                <c:pt idx="12">
                  <c:v>2.0208407092314092E-2</c:v>
                </c:pt>
                <c:pt idx="13">
                  <c:v>2.6998330432146056E-2</c:v>
                </c:pt>
                <c:pt idx="14">
                  <c:v>3.5681120353850571E-2</c:v>
                </c:pt>
                <c:pt idx="15">
                  <c:v>4.6666445774669968E-2</c:v>
                </c:pt>
                <c:pt idx="16">
                  <c:v>6.0418168007776649E-2</c:v>
                </c:pt>
                <c:pt idx="17">
                  <c:v>7.7413831766374647E-2</c:v>
                </c:pt>
                <c:pt idx="18">
                  <c:v>9.8153529065960671E-2</c:v>
                </c:pt>
                <c:pt idx="19">
                  <c:v>0.12311732362071179</c:v>
                </c:pt>
                <c:pt idx="20">
                  <c:v>0.15268966986399882</c:v>
                </c:pt>
                <c:pt idx="21">
                  <c:v>0.18710619307563664</c:v>
                </c:pt>
                <c:pt idx="22">
                  <c:v>0.2263887138749871</c:v>
                </c:pt>
                <c:pt idx="23">
                  <c:v>0.27020633375448089</c:v>
                </c:pt>
                <c:pt idx="24">
                  <c:v>0.3178301228936663</c:v>
                </c:pt>
                <c:pt idx="25">
                  <c:v>0.36804502463354638</c:v>
                </c:pt>
                <c:pt idx="26">
                  <c:v>0.419109931667352</c:v>
                </c:pt>
                <c:pt idx="27">
                  <c:v>0.46890967077095452</c:v>
                </c:pt>
                <c:pt idx="28">
                  <c:v>0.51512657585270005</c:v>
                </c:pt>
                <c:pt idx="29">
                  <c:v>0.55560653105285684</c:v>
                </c:pt>
                <c:pt idx="30">
                  <c:v>0.5885864512265544</c:v>
                </c:pt>
                <c:pt idx="31">
                  <c:v>0.6131188948244648</c:v>
                </c:pt>
                <c:pt idx="32">
                  <c:v>0.62937697937494286</c:v>
                </c:pt>
                <c:pt idx="33">
                  <c:v>0.63868378182431673</c:v>
                </c:pt>
                <c:pt idx="34">
                  <c:v>0.64307399283508904</c:v>
                </c:pt>
                <c:pt idx="35">
                  <c:v>0.64464525281530538</c:v>
                </c:pt>
                <c:pt idx="36">
                  <c:v>0.64500603086111075</c:v>
                </c:pt>
                <c:pt idx="37">
                  <c:v>0.64503693088546599</c:v>
                </c:pt>
                <c:pt idx="38">
                  <c:v>0.64503459369903726</c:v>
                </c:pt>
                <c:pt idx="39">
                  <c:v>0.64503519257689679</c:v>
                </c:pt>
                <c:pt idx="40">
                  <c:v>0.64503491803462032</c:v>
                </c:pt>
                <c:pt idx="41">
                  <c:v>0.645035105554563</c:v>
                </c:pt>
                <c:pt idx="42">
                  <c:v>0.645034930817309</c:v>
                </c:pt>
                <c:pt idx="43">
                  <c:v>0.64503514185630717</c:v>
                </c:pt>
                <c:pt idx="44">
                  <c:v>0.64503482259942235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7A-47A5-B0CB-BBEF0B79EEDD}"/>
            </c:ext>
          </c:extLst>
        </c:ser>
        <c:ser>
          <c:idx val="4"/>
          <c:order val="4"/>
          <c:tx>
            <c:v>Exp_30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Sheet1!$AE$11:$AE$54</c:f>
              <c:numCache>
                <c:formatCode>General</c:formatCode>
                <c:ptCount val="44"/>
                <c:pt idx="0">
                  <c:v>167.65</c:v>
                </c:pt>
                <c:pt idx="1">
                  <c:v>175.60499999999999</c:v>
                </c:pt>
                <c:pt idx="2">
                  <c:v>183.536</c:v>
                </c:pt>
                <c:pt idx="3">
                  <c:v>191.45500000000001</c:v>
                </c:pt>
                <c:pt idx="4">
                  <c:v>199.35300000000001</c:v>
                </c:pt>
                <c:pt idx="5">
                  <c:v>207.26300000000001</c:v>
                </c:pt>
                <c:pt idx="6">
                  <c:v>215.18100000000001</c:v>
                </c:pt>
                <c:pt idx="7">
                  <c:v>223.11799999999999</c:v>
                </c:pt>
                <c:pt idx="8">
                  <c:v>231.03200000000001</c:v>
                </c:pt>
                <c:pt idx="9">
                  <c:v>238.935</c:v>
                </c:pt>
                <c:pt idx="10">
                  <c:v>246.81700000000001</c:v>
                </c:pt>
                <c:pt idx="11">
                  <c:v>254.69499999999999</c:v>
                </c:pt>
                <c:pt idx="12">
                  <c:v>262.56</c:v>
                </c:pt>
                <c:pt idx="13">
                  <c:v>270.41000000000003</c:v>
                </c:pt>
                <c:pt idx="14">
                  <c:v>278.25200000000001</c:v>
                </c:pt>
                <c:pt idx="15">
                  <c:v>286.09399999999999</c:v>
                </c:pt>
                <c:pt idx="16">
                  <c:v>293.93</c:v>
                </c:pt>
                <c:pt idx="17">
                  <c:v>301.75900000000001</c:v>
                </c:pt>
                <c:pt idx="18">
                  <c:v>309.60199999999998</c:v>
                </c:pt>
                <c:pt idx="19">
                  <c:v>317.42899999999997</c:v>
                </c:pt>
                <c:pt idx="20">
                  <c:v>325.25900000000001</c:v>
                </c:pt>
                <c:pt idx="21">
                  <c:v>333.07100000000003</c:v>
                </c:pt>
                <c:pt idx="22">
                  <c:v>340.88200000000001</c:v>
                </c:pt>
                <c:pt idx="23">
                  <c:v>348.66800000000001</c:v>
                </c:pt>
                <c:pt idx="24">
                  <c:v>356.45800000000003</c:v>
                </c:pt>
                <c:pt idx="25">
                  <c:v>364.22800000000001</c:v>
                </c:pt>
                <c:pt idx="26">
                  <c:v>371.964</c:v>
                </c:pt>
                <c:pt idx="27">
                  <c:v>379.72199999999998</c:v>
                </c:pt>
                <c:pt idx="28">
                  <c:v>387.529</c:v>
                </c:pt>
                <c:pt idx="29">
                  <c:v>395.41199999999998</c:v>
                </c:pt>
                <c:pt idx="30">
                  <c:v>403.32400000000001</c:v>
                </c:pt>
                <c:pt idx="31">
                  <c:v>411.20299999999997</c:v>
                </c:pt>
                <c:pt idx="32">
                  <c:v>419.03399999999999</c:v>
                </c:pt>
                <c:pt idx="33">
                  <c:v>426.846</c:v>
                </c:pt>
                <c:pt idx="34">
                  <c:v>434.61900000000003</c:v>
                </c:pt>
                <c:pt idx="35">
                  <c:v>442.39100000000002</c:v>
                </c:pt>
                <c:pt idx="36">
                  <c:v>450.154</c:v>
                </c:pt>
                <c:pt idx="37">
                  <c:v>457.91699999999997</c:v>
                </c:pt>
                <c:pt idx="38">
                  <c:v>465.673</c:v>
                </c:pt>
                <c:pt idx="39">
                  <c:v>473.43599999999998</c:v>
                </c:pt>
                <c:pt idx="40">
                  <c:v>481.22300000000001</c:v>
                </c:pt>
                <c:pt idx="41">
                  <c:v>489.02699999999999</c:v>
                </c:pt>
                <c:pt idx="42">
                  <c:v>496.76600000000002</c:v>
                </c:pt>
                <c:pt idx="43">
                  <c:v>504.49400000000003</c:v>
                </c:pt>
              </c:numCache>
            </c:numRef>
          </c:xVal>
          <c:yVal>
            <c:numRef>
              <c:f>Sheet1!$AI$11:$AI$54</c:f>
              <c:numCache>
                <c:formatCode>General</c:formatCode>
                <c:ptCount val="44"/>
                <c:pt idx="0">
                  <c:v>0</c:v>
                </c:pt>
                <c:pt idx="1">
                  <c:v>8.9978630075360222E-4</c:v>
                </c:pt>
                <c:pt idx="2">
                  <c:v>1.8745547932366158E-3</c:v>
                </c:pt>
                <c:pt idx="3">
                  <c:v>2.9805421212462102E-3</c:v>
                </c:pt>
                <c:pt idx="4">
                  <c:v>4.3489671203089664E-3</c:v>
                </c:pt>
                <c:pt idx="5">
                  <c:v>5.9892025643909497E-3</c:v>
                </c:pt>
                <c:pt idx="6">
                  <c:v>8.0512128369513158E-3</c:v>
                </c:pt>
                <c:pt idx="7">
                  <c:v>1.0600607355752967E-2</c:v>
                </c:pt>
                <c:pt idx="8">
                  <c:v>1.3815468826153698E-2</c:v>
                </c:pt>
                <c:pt idx="9">
                  <c:v>1.7789524987815386E-2</c:v>
                </c:pt>
                <c:pt idx="10">
                  <c:v>2.2850822929554204E-2</c:v>
                </c:pt>
                <c:pt idx="11">
                  <c:v>2.9093090391032139E-2</c:v>
                </c:pt>
                <c:pt idx="12">
                  <c:v>3.7106812132118527E-2</c:v>
                </c:pt>
                <c:pt idx="13">
                  <c:v>4.7369999625089032E-2</c:v>
                </c:pt>
                <c:pt idx="14">
                  <c:v>6.047313762981299E-2</c:v>
                </c:pt>
                <c:pt idx="15">
                  <c:v>7.6668353765980579E-2</c:v>
                </c:pt>
                <c:pt idx="16">
                  <c:v>9.528174558542335E-2</c:v>
                </c:pt>
                <c:pt idx="17">
                  <c:v>0.11533667004086523</c:v>
                </c:pt>
                <c:pt idx="18">
                  <c:v>0.13644040790312295</c:v>
                </c:pt>
                <c:pt idx="19">
                  <c:v>0.15905409965133277</c:v>
                </c:pt>
                <c:pt idx="20">
                  <c:v>0.18404285232257334</c:v>
                </c:pt>
                <c:pt idx="21">
                  <c:v>0.21231863682375429</c:v>
                </c:pt>
                <c:pt idx="22">
                  <c:v>0.24443444681888049</c:v>
                </c:pt>
                <c:pt idx="23">
                  <c:v>0.27997413114385328</c:v>
                </c:pt>
                <c:pt idx="24">
                  <c:v>0.31774172384058785</c:v>
                </c:pt>
                <c:pt idx="25">
                  <c:v>0.35876354365838115</c:v>
                </c:pt>
                <c:pt idx="26">
                  <c:v>0.40658437371124356</c:v>
                </c:pt>
                <c:pt idx="27">
                  <c:v>0.46058842274959699</c:v>
                </c:pt>
                <c:pt idx="28">
                  <c:v>0.51210681213211862</c:v>
                </c:pt>
                <c:pt idx="29">
                  <c:v>0.55110317549581977</c:v>
                </c:pt>
                <c:pt idx="30">
                  <c:v>0.57511715967457733</c:v>
                </c:pt>
                <c:pt idx="31">
                  <c:v>0.5898033592021894</c:v>
                </c:pt>
                <c:pt idx="32">
                  <c:v>0.60157743785850859</c:v>
                </c:pt>
                <c:pt idx="33">
                  <c:v>0.61277227908371756</c:v>
                </c:pt>
                <c:pt idx="34">
                  <c:v>0.62350129344280736</c:v>
                </c:pt>
                <c:pt idx="35">
                  <c:v>0.63348142316199896</c:v>
                </c:pt>
                <c:pt idx="36">
                  <c:v>0.64245397967982609</c:v>
                </c:pt>
                <c:pt idx="37">
                  <c:v>0.65043770854422078</c:v>
                </c:pt>
                <c:pt idx="38">
                  <c:v>0.65753008660443146</c:v>
                </c:pt>
                <c:pt idx="39">
                  <c:v>0.66384733625763881</c:v>
                </c:pt>
                <c:pt idx="40">
                  <c:v>0.66947006335995196</c:v>
                </c:pt>
                <c:pt idx="41">
                  <c:v>0.67449855659280922</c:v>
                </c:pt>
                <c:pt idx="42">
                  <c:v>0.67903872830202827</c:v>
                </c:pt>
                <c:pt idx="43">
                  <c:v>0.68323585648408502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7A-47A5-B0CB-BBEF0B79EEDD}"/>
            </c:ext>
          </c:extLst>
        </c:ser>
        <c:ser>
          <c:idx val="5"/>
          <c:order val="5"/>
          <c:tx>
            <c:v>Model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Sheet1!$AE$11:$AE$54</c:f>
              <c:numCache>
                <c:formatCode>General</c:formatCode>
                <c:ptCount val="44"/>
                <c:pt idx="0">
                  <c:v>167.65</c:v>
                </c:pt>
                <c:pt idx="1">
                  <c:v>175.60499999999999</c:v>
                </c:pt>
                <c:pt idx="2">
                  <c:v>183.536</c:v>
                </c:pt>
                <c:pt idx="3">
                  <c:v>191.45500000000001</c:v>
                </c:pt>
                <c:pt idx="4">
                  <c:v>199.35300000000001</c:v>
                </c:pt>
                <c:pt idx="5">
                  <c:v>207.26300000000001</c:v>
                </c:pt>
                <c:pt idx="6">
                  <c:v>215.18100000000001</c:v>
                </c:pt>
                <c:pt idx="7">
                  <c:v>223.11799999999999</c:v>
                </c:pt>
                <c:pt idx="8">
                  <c:v>231.03200000000001</c:v>
                </c:pt>
                <c:pt idx="9">
                  <c:v>238.935</c:v>
                </c:pt>
                <c:pt idx="10">
                  <c:v>246.81700000000001</c:v>
                </c:pt>
                <c:pt idx="11">
                  <c:v>254.69499999999999</c:v>
                </c:pt>
                <c:pt idx="12">
                  <c:v>262.56</c:v>
                </c:pt>
                <c:pt idx="13">
                  <c:v>270.41000000000003</c:v>
                </c:pt>
                <c:pt idx="14">
                  <c:v>278.25200000000001</c:v>
                </c:pt>
                <c:pt idx="15">
                  <c:v>286.09399999999999</c:v>
                </c:pt>
                <c:pt idx="16">
                  <c:v>293.93</c:v>
                </c:pt>
                <c:pt idx="17">
                  <c:v>301.75900000000001</c:v>
                </c:pt>
                <c:pt idx="18">
                  <c:v>309.60199999999998</c:v>
                </c:pt>
                <c:pt idx="19">
                  <c:v>317.42899999999997</c:v>
                </c:pt>
                <c:pt idx="20">
                  <c:v>325.25900000000001</c:v>
                </c:pt>
                <c:pt idx="21">
                  <c:v>333.07100000000003</c:v>
                </c:pt>
                <c:pt idx="22">
                  <c:v>340.88200000000001</c:v>
                </c:pt>
                <c:pt idx="23">
                  <c:v>348.66800000000001</c:v>
                </c:pt>
                <c:pt idx="24">
                  <c:v>356.45800000000003</c:v>
                </c:pt>
                <c:pt idx="25">
                  <c:v>364.22800000000001</c:v>
                </c:pt>
                <c:pt idx="26">
                  <c:v>371.964</c:v>
                </c:pt>
                <c:pt idx="27">
                  <c:v>379.72199999999998</c:v>
                </c:pt>
                <c:pt idx="28">
                  <c:v>387.529</c:v>
                </c:pt>
                <c:pt idx="29">
                  <c:v>395.41199999999998</c:v>
                </c:pt>
                <c:pt idx="30">
                  <c:v>403.32400000000001</c:v>
                </c:pt>
                <c:pt idx="31">
                  <c:v>411.20299999999997</c:v>
                </c:pt>
                <c:pt idx="32">
                  <c:v>419.03399999999999</c:v>
                </c:pt>
                <c:pt idx="33">
                  <c:v>426.846</c:v>
                </c:pt>
                <c:pt idx="34">
                  <c:v>434.61900000000003</c:v>
                </c:pt>
                <c:pt idx="35">
                  <c:v>442.39100000000002</c:v>
                </c:pt>
                <c:pt idx="36">
                  <c:v>450.154</c:v>
                </c:pt>
                <c:pt idx="37">
                  <c:v>457.91699999999997</c:v>
                </c:pt>
                <c:pt idx="38">
                  <c:v>465.673</c:v>
                </c:pt>
                <c:pt idx="39">
                  <c:v>473.43599999999998</c:v>
                </c:pt>
                <c:pt idx="40">
                  <c:v>481.22300000000001</c:v>
                </c:pt>
                <c:pt idx="41">
                  <c:v>489.02699999999999</c:v>
                </c:pt>
                <c:pt idx="42">
                  <c:v>496.76600000000002</c:v>
                </c:pt>
                <c:pt idx="43">
                  <c:v>504.49400000000003</c:v>
                </c:pt>
              </c:numCache>
            </c:numRef>
          </c:xVal>
          <c:yVal>
            <c:numRef>
              <c:f>Sheet1!$AK$11:$AK$54</c:f>
              <c:numCache>
                <c:formatCode>General</c:formatCode>
                <c:ptCount val="44"/>
                <c:pt idx="0">
                  <c:v>0</c:v>
                </c:pt>
                <c:pt idx="1">
                  <c:v>1.4264489506641539E-4</c:v>
                </c:pt>
                <c:pt idx="2">
                  <c:v>3.4924158842109074E-4</c:v>
                </c:pt>
                <c:pt idx="3">
                  <c:v>6.4428063949971263E-4</c:v>
                </c:pt>
                <c:pt idx="4">
                  <c:v>1.0602538573612744E-3</c:v>
                </c:pt>
                <c:pt idx="5">
                  <c:v>1.6393972041221115E-3</c:v>
                </c:pt>
                <c:pt idx="6">
                  <c:v>2.4371525016764449E-3</c:v>
                </c:pt>
                <c:pt idx="7">
                  <c:v>3.5246318856779184E-3</c:v>
                </c:pt>
                <c:pt idx="8">
                  <c:v>4.9927922182975903E-3</c:v>
                </c:pt>
                <c:pt idx="9">
                  <c:v>6.9533391875833926E-3</c:v>
                </c:pt>
                <c:pt idx="10">
                  <c:v>9.5449088354559591E-3</c:v>
                </c:pt>
                <c:pt idx="11">
                  <c:v>1.2935522854729098E-2</c:v>
                </c:pt>
                <c:pt idx="12">
                  <c:v>1.732934062633993E-2</c:v>
                </c:pt>
                <c:pt idx="13">
                  <c:v>2.2967527655138278E-2</c:v>
                </c:pt>
                <c:pt idx="14">
                  <c:v>3.0130989804599072E-2</c:v>
                </c:pt>
                <c:pt idx="15">
                  <c:v>3.914290915554644E-2</c:v>
                </c:pt>
                <c:pt idx="16">
                  <c:v>5.0368074563186135E-2</c:v>
                </c:pt>
                <c:pt idx="17">
                  <c:v>6.4202747974390781E-2</c:v>
                </c:pt>
                <c:pt idx="18">
                  <c:v>8.1062952162242394E-2</c:v>
                </c:pt>
                <c:pt idx="19">
                  <c:v>0.10137571693598421</c:v>
                </c:pt>
                <c:pt idx="20">
                  <c:v>0.12552283978959225</c:v>
                </c:pt>
                <c:pt idx="21">
                  <c:v>0.15382461868691413</c:v>
                </c:pt>
                <c:pt idx="22">
                  <c:v>0.18645921438230131</c:v>
                </c:pt>
                <c:pt idx="23">
                  <c:v>0.22342591786103203</c:v>
                </c:pt>
                <c:pt idx="24">
                  <c:v>0.2644396895571921</c:v>
                </c:pt>
                <c:pt idx="25">
                  <c:v>0.30891561658602656</c:v>
                </c:pt>
                <c:pt idx="26">
                  <c:v>0.3558675220656069</c:v>
                </c:pt>
                <c:pt idx="27">
                  <c:v>0.40390868214269704</c:v>
                </c:pt>
                <c:pt idx="28">
                  <c:v>0.4513804028044362</c:v>
                </c:pt>
                <c:pt idx="29">
                  <c:v>0.49642702776829772</c:v>
                </c:pt>
                <c:pt idx="30">
                  <c:v>0.5371752992753509</c:v>
                </c:pt>
                <c:pt idx="31">
                  <c:v>0.57192473115776832</c:v>
                </c:pt>
                <c:pt idx="32">
                  <c:v>0.59947889906568819</c:v>
                </c:pt>
                <c:pt idx="33">
                  <c:v>0.619474030535895</c:v>
                </c:pt>
                <c:pt idx="34">
                  <c:v>0.63249035222141592</c:v>
                </c:pt>
                <c:pt idx="35">
                  <c:v>0.63987222887720396</c:v>
                </c:pt>
                <c:pt idx="36">
                  <c:v>0.64337181799946075</c:v>
                </c:pt>
                <c:pt idx="37">
                  <c:v>0.64466635252969939</c:v>
                </c:pt>
                <c:pt idx="38">
                  <c:v>0.64499487518983778</c:v>
                </c:pt>
                <c:pt idx="39">
                  <c:v>0.64503571130549875</c:v>
                </c:pt>
                <c:pt idx="40">
                  <c:v>0.64503491189079887</c:v>
                </c:pt>
                <c:pt idx="41">
                  <c:v>0.64503505542763162</c:v>
                </c:pt>
                <c:pt idx="42">
                  <c:v>0.64503500411497483</c:v>
                </c:pt>
                <c:pt idx="43">
                  <c:v>0.64503503255058015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7A-47A5-B0CB-BBEF0B79E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0352"/>
        <c:axId val="71677968"/>
      </c:scatterChart>
      <c:valAx>
        <c:axId val="71670352"/>
        <c:scaling>
          <c:orientation val="minMax"/>
          <c:max val="520"/>
          <c:min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77968"/>
        <c:crosses val="autoZero"/>
        <c:crossBetween val="midCat"/>
      </c:valAx>
      <c:valAx>
        <c:axId val="71677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703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9952568428946385"/>
          <c:y val="8.6207791633049757E-2"/>
          <c:w val="0.25409740449110529"/>
          <c:h val="0.31930955128663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10_exp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'Live oak_live'!$B$11:$B$55</c:f>
              <c:numCache>
                <c:formatCode>General</c:formatCode>
                <c:ptCount val="45"/>
                <c:pt idx="0">
                  <c:v>150.21100000000001</c:v>
                </c:pt>
                <c:pt idx="1">
                  <c:v>158.10300000000001</c:v>
                </c:pt>
                <c:pt idx="2">
                  <c:v>165.982</c:v>
                </c:pt>
                <c:pt idx="3">
                  <c:v>173.886</c:v>
                </c:pt>
                <c:pt idx="4">
                  <c:v>181.774</c:v>
                </c:pt>
                <c:pt idx="5">
                  <c:v>189.69399999999999</c:v>
                </c:pt>
                <c:pt idx="6">
                  <c:v>197.60499999999999</c:v>
                </c:pt>
                <c:pt idx="7">
                  <c:v>205.49700000000001</c:v>
                </c:pt>
                <c:pt idx="8">
                  <c:v>213.36</c:v>
                </c:pt>
                <c:pt idx="9">
                  <c:v>221.23500000000001</c:v>
                </c:pt>
                <c:pt idx="10">
                  <c:v>229.1</c:v>
                </c:pt>
                <c:pt idx="11">
                  <c:v>236.96199999999999</c:v>
                </c:pt>
                <c:pt idx="12">
                  <c:v>244.80799999999999</c:v>
                </c:pt>
                <c:pt idx="13">
                  <c:v>252.64599999999999</c:v>
                </c:pt>
                <c:pt idx="14">
                  <c:v>260.495</c:v>
                </c:pt>
                <c:pt idx="15">
                  <c:v>268.32799999999997</c:v>
                </c:pt>
                <c:pt idx="16">
                  <c:v>276.16000000000003</c:v>
                </c:pt>
                <c:pt idx="17">
                  <c:v>283.99700000000001</c:v>
                </c:pt>
                <c:pt idx="18">
                  <c:v>291.79300000000001</c:v>
                </c:pt>
                <c:pt idx="19">
                  <c:v>299.62400000000002</c:v>
                </c:pt>
                <c:pt idx="20">
                  <c:v>307.41000000000003</c:v>
                </c:pt>
                <c:pt idx="21">
                  <c:v>315.21699999999998</c:v>
                </c:pt>
                <c:pt idx="22">
                  <c:v>323.02699999999999</c:v>
                </c:pt>
                <c:pt idx="23">
                  <c:v>330.79899999999998</c:v>
                </c:pt>
                <c:pt idx="24">
                  <c:v>338.59500000000003</c:v>
                </c:pt>
                <c:pt idx="25">
                  <c:v>346.36599999999999</c:v>
                </c:pt>
                <c:pt idx="26">
                  <c:v>354.12599999999998</c:v>
                </c:pt>
                <c:pt idx="27">
                  <c:v>361.92</c:v>
                </c:pt>
                <c:pt idx="28">
                  <c:v>369.69799999999998</c:v>
                </c:pt>
                <c:pt idx="29">
                  <c:v>377.46199999999999</c:v>
                </c:pt>
                <c:pt idx="30">
                  <c:v>385.17899999999997</c:v>
                </c:pt>
                <c:pt idx="31">
                  <c:v>392.911</c:v>
                </c:pt>
                <c:pt idx="32">
                  <c:v>400.63600000000002</c:v>
                </c:pt>
                <c:pt idx="33">
                  <c:v>408.37400000000002</c:v>
                </c:pt>
                <c:pt idx="34">
                  <c:v>416.11599999999999</c:v>
                </c:pt>
                <c:pt idx="35">
                  <c:v>423.84</c:v>
                </c:pt>
                <c:pt idx="36">
                  <c:v>431.54399999999998</c:v>
                </c:pt>
                <c:pt idx="37">
                  <c:v>439.27600000000001</c:v>
                </c:pt>
                <c:pt idx="38">
                  <c:v>446.96499999999997</c:v>
                </c:pt>
                <c:pt idx="39">
                  <c:v>454.65699999999998</c:v>
                </c:pt>
                <c:pt idx="40">
                  <c:v>462.35500000000002</c:v>
                </c:pt>
                <c:pt idx="41">
                  <c:v>470.02800000000002</c:v>
                </c:pt>
                <c:pt idx="42">
                  <c:v>477.70400000000001</c:v>
                </c:pt>
                <c:pt idx="43">
                  <c:v>485.39699999999999</c:v>
                </c:pt>
                <c:pt idx="44">
                  <c:v>493.06099999999998</c:v>
                </c:pt>
              </c:numCache>
            </c:numRef>
          </c:xVal>
          <c:yVal>
            <c:numRef>
              <c:f>'Live oak_live'!$G$11:$G$55</c:f>
              <c:numCache>
                <c:formatCode>General</c:formatCode>
                <c:ptCount val="45"/>
                <c:pt idx="0">
                  <c:v>2.7512036150450468E-5</c:v>
                </c:pt>
                <c:pt idx="1">
                  <c:v>2.33834038994491E-5</c:v>
                </c:pt>
                <c:pt idx="2">
                  <c:v>2.7548572719046119E-5</c:v>
                </c:pt>
                <c:pt idx="3">
                  <c:v>3.7340373101936233E-5</c:v>
                </c:pt>
                <c:pt idx="4">
                  <c:v>4.2930468096652582E-5</c:v>
                </c:pt>
                <c:pt idx="5">
                  <c:v>4.2601638979317714E-5</c:v>
                </c:pt>
                <c:pt idx="6">
                  <c:v>5.1626171421762964E-5</c:v>
                </c:pt>
                <c:pt idx="7">
                  <c:v>7.6215282084778755E-5</c:v>
                </c:pt>
                <c:pt idx="8">
                  <c:v>1.0785595048622586E-4</c:v>
                </c:pt>
                <c:pt idx="9">
                  <c:v>1.5272285671830379E-4</c:v>
                </c:pt>
                <c:pt idx="10">
                  <c:v>2.0953722088025222E-4</c:v>
                </c:pt>
                <c:pt idx="11">
                  <c:v>2.5455027338670328E-4</c:v>
                </c:pt>
                <c:pt idx="12">
                  <c:v>3.0102478863686463E-4</c:v>
                </c:pt>
                <c:pt idx="13">
                  <c:v>3.5718149456414098E-4</c:v>
                </c:pt>
                <c:pt idx="14">
                  <c:v>4.1808795440850219E-4</c:v>
                </c:pt>
                <c:pt idx="15">
                  <c:v>4.6781422426342835E-4</c:v>
                </c:pt>
                <c:pt idx="16">
                  <c:v>4.9057650649680809E-4</c:v>
                </c:pt>
                <c:pt idx="17">
                  <c:v>4.9550894325684294E-4</c:v>
                </c:pt>
                <c:pt idx="18">
                  <c:v>4.8878621463575584E-4</c:v>
                </c:pt>
                <c:pt idx="19">
                  <c:v>4.861555816970628E-4</c:v>
                </c:pt>
                <c:pt idx="20">
                  <c:v>4.9075918933976751E-4</c:v>
                </c:pt>
                <c:pt idx="21">
                  <c:v>5.0223167187793936E-4</c:v>
                </c:pt>
                <c:pt idx="22">
                  <c:v>5.3653950978666811E-4</c:v>
                </c:pt>
                <c:pt idx="23">
                  <c:v>6.0727430658251273E-4</c:v>
                </c:pt>
                <c:pt idx="24">
                  <c:v>7.562338967357457E-4</c:v>
                </c:pt>
                <c:pt idx="25">
                  <c:v>8.7004530790261373E-4</c:v>
                </c:pt>
                <c:pt idx="26">
                  <c:v>8.1454626021000716E-4</c:v>
                </c:pt>
                <c:pt idx="27">
                  <c:v>5.6671871544439786E-4</c:v>
                </c:pt>
                <c:pt idx="28">
                  <c:v>3.4541671947723455E-4</c:v>
                </c:pt>
                <c:pt idx="29">
                  <c:v>2.482659835887216E-4</c:v>
                </c:pt>
                <c:pt idx="30">
                  <c:v>2.2155775194731872E-4</c:v>
                </c:pt>
                <c:pt idx="31">
                  <c:v>2.119120978387923E-4</c:v>
                </c:pt>
                <c:pt idx="32">
                  <c:v>2.1125443960411786E-4</c:v>
                </c:pt>
                <c:pt idx="33">
                  <c:v>1.9985503020313961E-4</c:v>
                </c:pt>
                <c:pt idx="34">
                  <c:v>1.9568986138354731E-4</c:v>
                </c:pt>
                <c:pt idx="35">
                  <c:v>1.8856523050793177E-4</c:v>
                </c:pt>
                <c:pt idx="36">
                  <c:v>1.7420635905092318E-4</c:v>
                </c:pt>
                <c:pt idx="37">
                  <c:v>1.6792206925294855E-4</c:v>
                </c:pt>
                <c:pt idx="38">
                  <c:v>1.6189353543511983E-4</c:v>
                </c:pt>
                <c:pt idx="39">
                  <c:v>1.5275939328689237E-4</c:v>
                </c:pt>
                <c:pt idx="40">
                  <c:v>1.477904199582619E-4</c:v>
                </c:pt>
                <c:pt idx="41">
                  <c:v>1.4424637280475078E-4</c:v>
                </c:pt>
                <c:pt idx="42">
                  <c:v>1.4800963936981691E-4</c:v>
                </c:pt>
                <c:pt idx="43">
                  <c:v>1.4318681231555961E-4</c:v>
                </c:pt>
                <c:pt idx="44">
                  <c:v>1.369755956547621E-4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8-4BC2-B1FC-68BE42FBD180}"/>
            </c:ext>
          </c:extLst>
        </c:ser>
        <c:ser>
          <c:idx val="1"/>
          <c:order val="1"/>
          <c:tx>
            <c:v>10_model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'Live oak_live'!$B$11:$B$54</c:f>
              <c:numCache>
                <c:formatCode>General</c:formatCode>
                <c:ptCount val="44"/>
                <c:pt idx="0">
                  <c:v>150.21100000000001</c:v>
                </c:pt>
                <c:pt idx="1">
                  <c:v>158.10300000000001</c:v>
                </c:pt>
                <c:pt idx="2">
                  <c:v>165.982</c:v>
                </c:pt>
                <c:pt idx="3">
                  <c:v>173.886</c:v>
                </c:pt>
                <c:pt idx="4">
                  <c:v>181.774</c:v>
                </c:pt>
                <c:pt idx="5">
                  <c:v>189.69399999999999</c:v>
                </c:pt>
                <c:pt idx="6">
                  <c:v>197.60499999999999</c:v>
                </c:pt>
                <c:pt idx="7">
                  <c:v>205.49700000000001</c:v>
                </c:pt>
                <c:pt idx="8">
                  <c:v>213.36</c:v>
                </c:pt>
                <c:pt idx="9">
                  <c:v>221.23500000000001</c:v>
                </c:pt>
                <c:pt idx="10">
                  <c:v>229.1</c:v>
                </c:pt>
                <c:pt idx="11">
                  <c:v>236.96199999999999</c:v>
                </c:pt>
                <c:pt idx="12">
                  <c:v>244.80799999999999</c:v>
                </c:pt>
                <c:pt idx="13">
                  <c:v>252.64599999999999</c:v>
                </c:pt>
                <c:pt idx="14">
                  <c:v>260.495</c:v>
                </c:pt>
                <c:pt idx="15">
                  <c:v>268.32799999999997</c:v>
                </c:pt>
                <c:pt idx="16">
                  <c:v>276.16000000000003</c:v>
                </c:pt>
                <c:pt idx="17">
                  <c:v>283.99700000000001</c:v>
                </c:pt>
                <c:pt idx="18">
                  <c:v>291.79300000000001</c:v>
                </c:pt>
                <c:pt idx="19">
                  <c:v>299.62400000000002</c:v>
                </c:pt>
                <c:pt idx="20">
                  <c:v>307.41000000000003</c:v>
                </c:pt>
                <c:pt idx="21">
                  <c:v>315.21699999999998</c:v>
                </c:pt>
                <c:pt idx="22">
                  <c:v>323.02699999999999</c:v>
                </c:pt>
                <c:pt idx="23">
                  <c:v>330.79899999999998</c:v>
                </c:pt>
                <c:pt idx="24">
                  <c:v>338.59500000000003</c:v>
                </c:pt>
                <c:pt idx="25">
                  <c:v>346.36599999999999</c:v>
                </c:pt>
                <c:pt idx="26">
                  <c:v>354.12599999999998</c:v>
                </c:pt>
                <c:pt idx="27">
                  <c:v>361.92</c:v>
                </c:pt>
                <c:pt idx="28">
                  <c:v>369.69799999999998</c:v>
                </c:pt>
                <c:pt idx="29">
                  <c:v>377.46199999999999</c:v>
                </c:pt>
                <c:pt idx="30">
                  <c:v>385.17899999999997</c:v>
                </c:pt>
                <c:pt idx="31">
                  <c:v>392.911</c:v>
                </c:pt>
                <c:pt idx="32">
                  <c:v>400.63600000000002</c:v>
                </c:pt>
                <c:pt idx="33">
                  <c:v>408.37400000000002</c:v>
                </c:pt>
                <c:pt idx="34">
                  <c:v>416.11599999999999</c:v>
                </c:pt>
                <c:pt idx="35">
                  <c:v>423.84</c:v>
                </c:pt>
                <c:pt idx="36">
                  <c:v>431.54399999999998</c:v>
                </c:pt>
                <c:pt idx="37">
                  <c:v>439.27600000000001</c:v>
                </c:pt>
                <c:pt idx="38">
                  <c:v>446.96499999999997</c:v>
                </c:pt>
                <c:pt idx="39">
                  <c:v>454.65699999999998</c:v>
                </c:pt>
                <c:pt idx="40">
                  <c:v>462.35500000000002</c:v>
                </c:pt>
                <c:pt idx="41">
                  <c:v>470.02800000000002</c:v>
                </c:pt>
                <c:pt idx="42">
                  <c:v>477.70400000000001</c:v>
                </c:pt>
                <c:pt idx="43">
                  <c:v>485.39699999999999</c:v>
                </c:pt>
              </c:numCache>
            </c:numRef>
          </c:xVal>
          <c:yVal>
            <c:numRef>
              <c:f>'Live oak_live'!$J$11:$J$54</c:f>
              <c:numCache>
                <c:formatCode>General</c:formatCode>
                <c:ptCount val="44"/>
                <c:pt idx="0">
                  <c:v>1.566097638447667E-5</c:v>
                </c:pt>
                <c:pt idx="1">
                  <c:v>2.1355290717474543E-5</c:v>
                </c:pt>
                <c:pt idx="2">
                  <c:v>2.8767789705650428E-5</c:v>
                </c:pt>
                <c:pt idx="3">
                  <c:v>3.8355818283970749E-5</c:v>
                </c:pt>
                <c:pt idx="4">
                  <c:v>5.0556191251312118E-5</c:v>
                </c:pt>
                <c:pt idx="5">
                  <c:v>6.6006087958951312E-5</c:v>
                </c:pt>
                <c:pt idx="6">
                  <c:v>8.525374680536171E-5</c:v>
                </c:pt>
                <c:pt idx="7">
                  <c:v>1.0891315334616367E-4</c:v>
                </c:pt>
                <c:pt idx="8">
                  <c:v>1.37585948724701E-4</c:v>
                </c:pt>
                <c:pt idx="9">
                  <c:v>1.7206955057635416E-4</c:v>
                </c:pt>
                <c:pt idx="10">
                  <c:v>2.1284737015360891E-4</c:v>
                </c:pt>
                <c:pt idx="11">
                  <c:v>2.6036978941166054E-4</c:v>
                </c:pt>
                <c:pt idx="12">
                  <c:v>3.1468802344412878E-4</c:v>
                </c:pt>
                <c:pt idx="13">
                  <c:v>3.7560308726034605E-4</c:v>
                </c:pt>
                <c:pt idx="14">
                  <c:v>4.4253774666484547E-4</c:v>
                </c:pt>
                <c:pt idx="15">
                  <c:v>5.1372878386217609E-4</c:v>
                </c:pt>
                <c:pt idx="16">
                  <c:v>5.870021298472961E-4</c:v>
                </c:pt>
                <c:pt idx="17">
                  <c:v>6.5914731552060477E-4</c:v>
                </c:pt>
                <c:pt idx="18">
                  <c:v>7.2511406558556444E-4</c:v>
                </c:pt>
                <c:pt idx="19">
                  <c:v>7.8097901461550521E-4</c:v>
                </c:pt>
                <c:pt idx="20">
                  <c:v>8.1960926538303858E-4</c:v>
                </c:pt>
                <c:pt idx="21">
                  <c:v>8.3654142350253295E-4</c:v>
                </c:pt>
                <c:pt idx="22">
                  <c:v>8.2658433804702906E-4</c:v>
                </c:pt>
                <c:pt idx="23">
                  <c:v>7.8614097236294077E-4</c:v>
                </c:pt>
                <c:pt idx="24">
                  <c:v>7.1643628748571675E-4</c:v>
                </c:pt>
                <c:pt idx="25">
                  <c:v>6.2049046262418713E-4</c:v>
                </c:pt>
                <c:pt idx="26">
                  <c:v>5.0647298811689874E-4</c:v>
                </c:pt>
                <c:pt idx="27">
                  <c:v>3.8575143024714394E-4</c:v>
                </c:pt>
                <c:pt idx="28">
                  <c:v>2.7004193718691444E-4</c:v>
                </c:pt>
                <c:pt idx="29">
                  <c:v>1.7067215832032505E-4</c:v>
                </c:pt>
                <c:pt idx="30">
                  <c:v>9.5009554713041097E-5</c:v>
                </c:pt>
                <c:pt idx="31">
                  <c:v>4.5100172316368855E-5</c:v>
                </c:pt>
                <c:pt idx="32">
                  <c:v>1.7318487979730421E-5</c:v>
                </c:pt>
                <c:pt idx="33">
                  <c:v>4.9266961787066187E-6</c:v>
                </c:pt>
                <c:pt idx="34">
                  <c:v>8.6201438750738846E-7</c:v>
                </c:pt>
                <c:pt idx="35">
                  <c:v>4.7304490552785476E-8</c:v>
                </c:pt>
                <c:pt idx="36">
                  <c:v>-3.5990055473324999E-9</c:v>
                </c:pt>
                <c:pt idx="37">
                  <c:v>7.8713587648300814E-10</c:v>
                </c:pt>
                <c:pt idx="38">
                  <c:v>-2.9470418412001813E-10</c:v>
                </c:pt>
                <c:pt idx="39">
                  <c:v>1.600021446116058E-10</c:v>
                </c:pt>
                <c:pt idx="40">
                  <c:v>-1.1614962630742086E-10</c:v>
                </c:pt>
                <c:pt idx="41">
                  <c:v>1.0732141509171395E-10</c:v>
                </c:pt>
                <c:pt idx="42">
                  <c:v>-1.2211036974141711E-10</c:v>
                </c:pt>
                <c:pt idx="43">
                  <c:v>1.6716339949191655E-10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8-4BC2-B1FC-68BE42FBD180}"/>
            </c:ext>
          </c:extLst>
        </c:ser>
        <c:ser>
          <c:idx val="2"/>
          <c:order val="2"/>
          <c:tx>
            <c:v>20_exp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'Live oak_live'!$Q$11:$Q$54</c:f>
              <c:numCache>
                <c:formatCode>General</c:formatCode>
                <c:ptCount val="44"/>
                <c:pt idx="0">
                  <c:v>160.215</c:v>
                </c:pt>
                <c:pt idx="1">
                  <c:v>168.18799999999999</c:v>
                </c:pt>
                <c:pt idx="2">
                  <c:v>176.21600000000001</c:v>
                </c:pt>
                <c:pt idx="3">
                  <c:v>184.23699999999999</c:v>
                </c:pt>
                <c:pt idx="4">
                  <c:v>192.221</c:v>
                </c:pt>
                <c:pt idx="5">
                  <c:v>200.203</c:v>
                </c:pt>
                <c:pt idx="6">
                  <c:v>208.18799999999999</c:v>
                </c:pt>
                <c:pt idx="7">
                  <c:v>216.18600000000001</c:v>
                </c:pt>
                <c:pt idx="8">
                  <c:v>224.15299999999999</c:v>
                </c:pt>
                <c:pt idx="9">
                  <c:v>232.09899999999999</c:v>
                </c:pt>
                <c:pt idx="10">
                  <c:v>240.06100000000001</c:v>
                </c:pt>
                <c:pt idx="11">
                  <c:v>247.98599999999999</c:v>
                </c:pt>
                <c:pt idx="12">
                  <c:v>255.92</c:v>
                </c:pt>
                <c:pt idx="13">
                  <c:v>263.85300000000001</c:v>
                </c:pt>
                <c:pt idx="14">
                  <c:v>271.77999999999997</c:v>
                </c:pt>
                <c:pt idx="15">
                  <c:v>279.702</c:v>
                </c:pt>
                <c:pt idx="16">
                  <c:v>287.608</c:v>
                </c:pt>
                <c:pt idx="17">
                  <c:v>295.51900000000001</c:v>
                </c:pt>
                <c:pt idx="18">
                  <c:v>303.41199999999998</c:v>
                </c:pt>
                <c:pt idx="19">
                  <c:v>311.31</c:v>
                </c:pt>
                <c:pt idx="20">
                  <c:v>319.22300000000001</c:v>
                </c:pt>
                <c:pt idx="21">
                  <c:v>327.11399999999998</c:v>
                </c:pt>
                <c:pt idx="22">
                  <c:v>335.00700000000001</c:v>
                </c:pt>
                <c:pt idx="23">
                  <c:v>342.887</c:v>
                </c:pt>
                <c:pt idx="24">
                  <c:v>350.76100000000002</c:v>
                </c:pt>
                <c:pt idx="25">
                  <c:v>358.63499999999999</c:v>
                </c:pt>
                <c:pt idx="26">
                  <c:v>366.49900000000002</c:v>
                </c:pt>
                <c:pt idx="27">
                  <c:v>374.35300000000001</c:v>
                </c:pt>
                <c:pt idx="28">
                  <c:v>382.20600000000002</c:v>
                </c:pt>
                <c:pt idx="29">
                  <c:v>390.07499999999999</c:v>
                </c:pt>
                <c:pt idx="30">
                  <c:v>397.93200000000002</c:v>
                </c:pt>
                <c:pt idx="31">
                  <c:v>405.78800000000001</c:v>
                </c:pt>
                <c:pt idx="32">
                  <c:v>413.61900000000003</c:v>
                </c:pt>
                <c:pt idx="33">
                  <c:v>421.447</c:v>
                </c:pt>
                <c:pt idx="34">
                  <c:v>429.27800000000002</c:v>
                </c:pt>
                <c:pt idx="35">
                  <c:v>437.10399999999998</c:v>
                </c:pt>
                <c:pt idx="36">
                  <c:v>444.916</c:v>
                </c:pt>
                <c:pt idx="37">
                  <c:v>452.76100000000002</c:v>
                </c:pt>
                <c:pt idx="38">
                  <c:v>460.58699999999999</c:v>
                </c:pt>
                <c:pt idx="39">
                  <c:v>468.36700000000002</c:v>
                </c:pt>
                <c:pt idx="40">
                  <c:v>476.16800000000001</c:v>
                </c:pt>
                <c:pt idx="41">
                  <c:v>483.96199999999999</c:v>
                </c:pt>
                <c:pt idx="42">
                  <c:v>491.75599999999997</c:v>
                </c:pt>
                <c:pt idx="43">
                  <c:v>499.53300000000002</c:v>
                </c:pt>
              </c:numCache>
            </c:numRef>
          </c:xVal>
          <c:yVal>
            <c:numRef>
              <c:f>'Live oak_live'!$V$11:$V$54</c:f>
              <c:numCache>
                <c:formatCode>General</c:formatCode>
                <c:ptCount val="44"/>
                <c:pt idx="0">
                  <c:v>6.9755939312072621E-5</c:v>
                </c:pt>
                <c:pt idx="1">
                  <c:v>6.0343400366082621E-5</c:v>
                </c:pt>
                <c:pt idx="2">
                  <c:v>5.234918920647702E-5</c:v>
                </c:pt>
                <c:pt idx="3">
                  <c:v>7.3624106002205994E-5</c:v>
                </c:pt>
                <c:pt idx="4">
                  <c:v>9.348069501156446E-5</c:v>
                </c:pt>
                <c:pt idx="5">
                  <c:v>1.0495625619228825E-4</c:v>
                </c:pt>
                <c:pt idx="6">
                  <c:v>1.2571541742933956E-4</c:v>
                </c:pt>
                <c:pt idx="7">
                  <c:v>1.5853036485063976E-4</c:v>
                </c:pt>
                <c:pt idx="8">
                  <c:v>2.2893099861107102E-4</c:v>
                </c:pt>
                <c:pt idx="9">
                  <c:v>3.2698902420595183E-4</c:v>
                </c:pt>
                <c:pt idx="10">
                  <c:v>4.4174463601325448E-4</c:v>
                </c:pt>
                <c:pt idx="11">
                  <c:v>5.3064800044148408E-4</c:v>
                </c:pt>
                <c:pt idx="12">
                  <c:v>6.2606277879811989E-4</c:v>
                </c:pt>
                <c:pt idx="13">
                  <c:v>7.2721533774510372E-4</c:v>
                </c:pt>
                <c:pt idx="14">
                  <c:v>8.4222882733174054E-4</c:v>
                </c:pt>
                <c:pt idx="15">
                  <c:v>9.2623251395248152E-4</c:v>
                </c:pt>
                <c:pt idx="16">
                  <c:v>9.778080698209235E-4</c:v>
                </c:pt>
                <c:pt idx="17">
                  <c:v>9.6659038641953388E-4</c:v>
                </c:pt>
                <c:pt idx="18">
                  <c:v>9.5827382803575134E-4</c:v>
                </c:pt>
                <c:pt idx="19">
                  <c:v>9.3861064736090272E-4</c:v>
                </c:pt>
                <c:pt idx="20">
                  <c:v>9.4131836404399982E-4</c:v>
                </c:pt>
                <c:pt idx="21">
                  <c:v>9.5878958359443356E-4</c:v>
                </c:pt>
                <c:pt idx="22">
                  <c:v>1.005916747769231E-3</c:v>
                </c:pt>
                <c:pt idx="23">
                  <c:v>1.1409802346997223E-3</c:v>
                </c:pt>
                <c:pt idx="24">
                  <c:v>1.4259351808728986E-3</c:v>
                </c:pt>
                <c:pt idx="25">
                  <c:v>1.6020657041636438E-3</c:v>
                </c:pt>
                <c:pt idx="26">
                  <c:v>1.483828742335223E-3</c:v>
                </c:pt>
                <c:pt idx="27">
                  <c:v>1.09823699277375E-3</c:v>
                </c:pt>
                <c:pt idx="28">
                  <c:v>7.0078286536252865E-4</c:v>
                </c:pt>
                <c:pt idx="29">
                  <c:v>5.1240314755302463E-4</c:v>
                </c:pt>
                <c:pt idx="30">
                  <c:v>4.512861138489116E-4</c:v>
                </c:pt>
                <c:pt idx="31">
                  <c:v>4.4129334989940111E-4</c:v>
                </c:pt>
                <c:pt idx="32">
                  <c:v>4.2337084423511862E-4</c:v>
                </c:pt>
                <c:pt idx="33">
                  <c:v>4.0693113580204943E-4</c:v>
                </c:pt>
                <c:pt idx="34">
                  <c:v>3.8256168565420817E-4</c:v>
                </c:pt>
                <c:pt idx="35">
                  <c:v>3.5722519383383128E-4</c:v>
                </c:pt>
                <c:pt idx="36">
                  <c:v>3.3072825200641809E-4</c:v>
                </c:pt>
                <c:pt idx="37">
                  <c:v>3.0732584353111253E-4</c:v>
                </c:pt>
                <c:pt idx="38">
                  <c:v>2.9391619900531279E-4</c:v>
                </c:pt>
                <c:pt idx="39">
                  <c:v>2.7231893498540216E-4</c:v>
                </c:pt>
                <c:pt idx="40">
                  <c:v>2.518176515276897E-4</c:v>
                </c:pt>
                <c:pt idx="41">
                  <c:v>2.5265575431055826E-4</c:v>
                </c:pt>
                <c:pt idx="42">
                  <c:v>2.454996459338073E-4</c:v>
                </c:pt>
                <c:pt idx="43">
                  <c:v>2.3408855419791708E-4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8-4BC2-B1FC-68BE42FBD180}"/>
            </c:ext>
          </c:extLst>
        </c:ser>
        <c:ser>
          <c:idx val="3"/>
          <c:order val="3"/>
          <c:tx>
            <c:v>20_model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'Live oak_live'!$Q$11:$Q$54</c:f>
              <c:numCache>
                <c:formatCode>General</c:formatCode>
                <c:ptCount val="44"/>
                <c:pt idx="0">
                  <c:v>160.215</c:v>
                </c:pt>
                <c:pt idx="1">
                  <c:v>168.18799999999999</c:v>
                </c:pt>
                <c:pt idx="2">
                  <c:v>176.21600000000001</c:v>
                </c:pt>
                <c:pt idx="3">
                  <c:v>184.23699999999999</c:v>
                </c:pt>
                <c:pt idx="4">
                  <c:v>192.221</c:v>
                </c:pt>
                <c:pt idx="5">
                  <c:v>200.203</c:v>
                </c:pt>
                <c:pt idx="6">
                  <c:v>208.18799999999999</c:v>
                </c:pt>
                <c:pt idx="7">
                  <c:v>216.18600000000001</c:v>
                </c:pt>
                <c:pt idx="8">
                  <c:v>224.15299999999999</c:v>
                </c:pt>
                <c:pt idx="9">
                  <c:v>232.09899999999999</c:v>
                </c:pt>
                <c:pt idx="10">
                  <c:v>240.06100000000001</c:v>
                </c:pt>
                <c:pt idx="11">
                  <c:v>247.98599999999999</c:v>
                </c:pt>
                <c:pt idx="12">
                  <c:v>255.92</c:v>
                </c:pt>
                <c:pt idx="13">
                  <c:v>263.85300000000001</c:v>
                </c:pt>
                <c:pt idx="14">
                  <c:v>271.77999999999997</c:v>
                </c:pt>
                <c:pt idx="15">
                  <c:v>279.702</c:v>
                </c:pt>
                <c:pt idx="16">
                  <c:v>287.608</c:v>
                </c:pt>
                <c:pt idx="17">
                  <c:v>295.51900000000001</c:v>
                </c:pt>
                <c:pt idx="18">
                  <c:v>303.41199999999998</c:v>
                </c:pt>
                <c:pt idx="19">
                  <c:v>311.31</c:v>
                </c:pt>
                <c:pt idx="20">
                  <c:v>319.22300000000001</c:v>
                </c:pt>
                <c:pt idx="21">
                  <c:v>327.11399999999998</c:v>
                </c:pt>
                <c:pt idx="22">
                  <c:v>335.00700000000001</c:v>
                </c:pt>
                <c:pt idx="23">
                  <c:v>342.887</c:v>
                </c:pt>
                <c:pt idx="24">
                  <c:v>350.76100000000002</c:v>
                </c:pt>
                <c:pt idx="25">
                  <c:v>358.63499999999999</c:v>
                </c:pt>
                <c:pt idx="26">
                  <c:v>366.49900000000002</c:v>
                </c:pt>
                <c:pt idx="27">
                  <c:v>374.35300000000001</c:v>
                </c:pt>
                <c:pt idx="28">
                  <c:v>382.20600000000002</c:v>
                </c:pt>
                <c:pt idx="29">
                  <c:v>390.07499999999999</c:v>
                </c:pt>
                <c:pt idx="30">
                  <c:v>397.93200000000002</c:v>
                </c:pt>
                <c:pt idx="31">
                  <c:v>405.78800000000001</c:v>
                </c:pt>
                <c:pt idx="32">
                  <c:v>413.61900000000003</c:v>
                </c:pt>
                <c:pt idx="33">
                  <c:v>421.447</c:v>
                </c:pt>
                <c:pt idx="34">
                  <c:v>429.27800000000002</c:v>
                </c:pt>
                <c:pt idx="35">
                  <c:v>437.10399999999998</c:v>
                </c:pt>
                <c:pt idx="36">
                  <c:v>444.916</c:v>
                </c:pt>
                <c:pt idx="37">
                  <c:v>452.76100000000002</c:v>
                </c:pt>
                <c:pt idx="38">
                  <c:v>460.58699999999999</c:v>
                </c:pt>
                <c:pt idx="39">
                  <c:v>468.36700000000002</c:v>
                </c:pt>
                <c:pt idx="40">
                  <c:v>476.16800000000001</c:v>
                </c:pt>
                <c:pt idx="41">
                  <c:v>483.96199999999999</c:v>
                </c:pt>
                <c:pt idx="42">
                  <c:v>491.75599999999997</c:v>
                </c:pt>
                <c:pt idx="43">
                  <c:v>499.53300000000002</c:v>
                </c:pt>
              </c:numCache>
            </c:numRef>
          </c:xVal>
          <c:yVal>
            <c:numRef>
              <c:f>'Live oak_live'!$Y$11:$Y$54</c:f>
              <c:numCache>
                <c:formatCode>General</c:formatCode>
                <c:ptCount val="44"/>
                <c:pt idx="0">
                  <c:v>2.3198034322605692E-5</c:v>
                </c:pt>
                <c:pt idx="1">
                  <c:v>3.1294115020697958E-5</c:v>
                </c:pt>
                <c:pt idx="2">
                  <c:v>4.1835276159248452E-5</c:v>
                </c:pt>
                <c:pt idx="3">
                  <c:v>5.5318422628550532E-5</c:v>
                </c:pt>
                <c:pt idx="4">
                  <c:v>7.2309315008766374E-5</c:v>
                </c:pt>
                <c:pt idx="5">
                  <c:v>9.358439530742383E-5</c:v>
                </c:pt>
                <c:pt idx="6">
                  <c:v>1.1997180918305916E-4</c:v>
                </c:pt>
                <c:pt idx="7">
                  <c:v>1.5241525513606739E-4</c:v>
                </c:pt>
                <c:pt idx="8">
                  <c:v>1.9165691229566919E-4</c:v>
                </c:pt>
                <c:pt idx="9">
                  <c:v>2.3863959205217141E-4</c:v>
                </c:pt>
                <c:pt idx="10">
                  <c:v>2.9452509241474216E-4</c:v>
                </c:pt>
                <c:pt idx="11">
                  <c:v>3.5972100891880782E-4</c:v>
                </c:pt>
                <c:pt idx="12">
                  <c:v>4.3523101484372527E-4</c:v>
                </c:pt>
                <c:pt idx="13">
                  <c:v>5.2131921539544748E-4</c:v>
                </c:pt>
                <c:pt idx="14">
                  <c:v>6.1780353074502561E-4</c:v>
                </c:pt>
                <c:pt idx="15">
                  <c:v>7.2393863384106571E-4</c:v>
                </c:pt>
                <c:pt idx="16">
                  <c:v>8.3793941738874932E-4</c:v>
                </c:pt>
                <c:pt idx="17">
                  <c:v>9.5761464134781293E-4</c:v>
                </c:pt>
                <c:pt idx="18">
                  <c:v>1.0787372587675158E-3</c:v>
                </c:pt>
                <c:pt idx="19">
                  <c:v>1.1968273657503299E-3</c:v>
                </c:pt>
                <c:pt idx="20">
                  <c:v>1.3059476780681381E-3</c:v>
                </c:pt>
                <c:pt idx="21">
                  <c:v>1.3977783370184389E-3</c:v>
                </c:pt>
                <c:pt idx="22">
                  <c:v>1.4650470435734521E-3</c:v>
                </c:pt>
                <c:pt idx="23">
                  <c:v>1.4994313822737086E-3</c:v>
                </c:pt>
                <c:pt idx="24">
                  <c:v>1.4943299938760333E-3</c:v>
                </c:pt>
                <c:pt idx="25">
                  <c:v>1.4452990043526193E-3</c:v>
                </c:pt>
                <c:pt idx="26">
                  <c:v>1.3508624163109382E-3</c:v>
                </c:pt>
                <c:pt idx="27">
                  <c:v>1.2143510001375796E-3</c:v>
                </c:pt>
                <c:pt idx="28">
                  <c:v>1.0441920493169867E-3</c:v>
                </c:pt>
                <c:pt idx="29">
                  <c:v>8.5328297579601779E-4</c:v>
                </c:pt>
                <c:pt idx="30">
                  <c:v>6.5683279292133156E-4</c:v>
                </c:pt>
                <c:pt idx="31">
                  <c:v>4.7161541795273529E-4</c:v>
                </c:pt>
                <c:pt idx="32">
                  <c:v>3.117735928513804E-4</c:v>
                </c:pt>
                <c:pt idx="33">
                  <c:v>1.8683407071086182E-4</c:v>
                </c:pt>
                <c:pt idx="34">
                  <c:v>9.9363519157942524E-5</c:v>
                </c:pt>
                <c:pt idx="35">
                  <c:v>4.5527669879241947E-5</c:v>
                </c:pt>
                <c:pt idx="36">
                  <c:v>1.7210879758538788E-5</c:v>
                </c:pt>
                <c:pt idx="37">
                  <c:v>5.0130947471368822E-6</c:v>
                </c:pt>
                <c:pt idx="38">
                  <c:v>9.8490964825125511E-7</c:v>
                </c:pt>
                <c:pt idx="39">
                  <c:v>9.2570662616562026E-8</c:v>
                </c:pt>
                <c:pt idx="40">
                  <c:v>-1.4894305487269402E-9</c:v>
                </c:pt>
                <c:pt idx="41">
                  <c:v>2.0152183008584183E-10</c:v>
                </c:pt>
                <c:pt idx="42">
                  <c:v>-5.3148141916681644E-11</c:v>
                </c:pt>
                <c:pt idx="43">
                  <c:v>2.1361511136042535E-11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38-4BC2-B1FC-68BE42FBD180}"/>
            </c:ext>
          </c:extLst>
        </c:ser>
        <c:ser>
          <c:idx val="4"/>
          <c:order val="4"/>
          <c:tx>
            <c:v>30_exp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'Live oak_live'!$AF$11:$AF$53</c:f>
              <c:numCache>
                <c:formatCode>General</c:formatCode>
                <c:ptCount val="43"/>
                <c:pt idx="0">
                  <c:v>167.208</c:v>
                </c:pt>
                <c:pt idx="1">
                  <c:v>175.32400000000001</c:v>
                </c:pt>
                <c:pt idx="2">
                  <c:v>183.36600000000001</c:v>
                </c:pt>
                <c:pt idx="3">
                  <c:v>191.34299999999999</c:v>
                </c:pt>
                <c:pt idx="4">
                  <c:v>199.32</c:v>
                </c:pt>
                <c:pt idx="5">
                  <c:v>207.26</c:v>
                </c:pt>
                <c:pt idx="6">
                  <c:v>215.203</c:v>
                </c:pt>
                <c:pt idx="7">
                  <c:v>223.13</c:v>
                </c:pt>
                <c:pt idx="8">
                  <c:v>231.05199999999999</c:v>
                </c:pt>
                <c:pt idx="9">
                  <c:v>238.946</c:v>
                </c:pt>
                <c:pt idx="10">
                  <c:v>246.827</c:v>
                </c:pt>
                <c:pt idx="11">
                  <c:v>254.708</c:v>
                </c:pt>
                <c:pt idx="12">
                  <c:v>262.55399999999997</c:v>
                </c:pt>
                <c:pt idx="13">
                  <c:v>270.41300000000001</c:v>
                </c:pt>
                <c:pt idx="14">
                  <c:v>278.25099999999998</c:v>
                </c:pt>
                <c:pt idx="15">
                  <c:v>286.09199999999998</c:v>
                </c:pt>
                <c:pt idx="16">
                  <c:v>293.95800000000003</c:v>
                </c:pt>
                <c:pt idx="17">
                  <c:v>301.80399999999997</c:v>
                </c:pt>
                <c:pt idx="18">
                  <c:v>309.66000000000003</c:v>
                </c:pt>
                <c:pt idx="19">
                  <c:v>317.49400000000003</c:v>
                </c:pt>
                <c:pt idx="20">
                  <c:v>325.30500000000001</c:v>
                </c:pt>
                <c:pt idx="21">
                  <c:v>333.12799999999999</c:v>
                </c:pt>
                <c:pt idx="22">
                  <c:v>340.93900000000002</c:v>
                </c:pt>
                <c:pt idx="23">
                  <c:v>348.75299999999999</c:v>
                </c:pt>
                <c:pt idx="24">
                  <c:v>356.53699999999998</c:v>
                </c:pt>
                <c:pt idx="25">
                  <c:v>364.33199999999999</c:v>
                </c:pt>
                <c:pt idx="26">
                  <c:v>372.12900000000002</c:v>
                </c:pt>
                <c:pt idx="27">
                  <c:v>379.92599999999999</c:v>
                </c:pt>
                <c:pt idx="28">
                  <c:v>387.726</c:v>
                </c:pt>
                <c:pt idx="29">
                  <c:v>395.54300000000001</c:v>
                </c:pt>
                <c:pt idx="30">
                  <c:v>403.34300000000002</c:v>
                </c:pt>
                <c:pt idx="31">
                  <c:v>411.13799999999998</c:v>
                </c:pt>
                <c:pt idx="32">
                  <c:v>418.9</c:v>
                </c:pt>
                <c:pt idx="33">
                  <c:v>426.66899999999998</c:v>
                </c:pt>
                <c:pt idx="34">
                  <c:v>434.42599999999999</c:v>
                </c:pt>
                <c:pt idx="35">
                  <c:v>442.19200000000001</c:v>
                </c:pt>
                <c:pt idx="36">
                  <c:v>449.94099999999997</c:v>
                </c:pt>
                <c:pt idx="37">
                  <c:v>457.71800000000002</c:v>
                </c:pt>
                <c:pt idx="38">
                  <c:v>465.51100000000002</c:v>
                </c:pt>
                <c:pt idx="39">
                  <c:v>473.28699999999998</c:v>
                </c:pt>
                <c:pt idx="40">
                  <c:v>481.017</c:v>
                </c:pt>
                <c:pt idx="41">
                  <c:v>488.75099999999998</c:v>
                </c:pt>
                <c:pt idx="42">
                  <c:v>496.488</c:v>
                </c:pt>
              </c:numCache>
            </c:numRef>
          </c:xVal>
          <c:yVal>
            <c:numRef>
              <c:f>'Live oak_live'!$AK$11:$AK$53</c:f>
              <c:numCache>
                <c:formatCode>General</c:formatCode>
                <c:ptCount val="43"/>
                <c:pt idx="0">
                  <c:v>1.4693868870924165E-4</c:v>
                </c:pt>
                <c:pt idx="1">
                  <c:v>1.205392237383987E-4</c:v>
                </c:pt>
                <c:pt idx="2">
                  <c:v>9.3956429149708032E-5</c:v>
                </c:pt>
                <c:pt idx="3">
                  <c:v>1.1843093313308045E-4</c:v>
                </c:pt>
                <c:pt idx="4">
                  <c:v>1.4281377230754982E-4</c:v>
                </c:pt>
                <c:pt idx="5">
                  <c:v>1.9102946180291069E-4</c:v>
                </c:pt>
                <c:pt idx="6">
                  <c:v>2.1687893792018964E-4</c:v>
                </c:pt>
                <c:pt idx="7">
                  <c:v>2.5776144270142631E-4</c:v>
                </c:pt>
                <c:pt idx="8">
                  <c:v>3.5868439732954921E-4</c:v>
                </c:pt>
                <c:pt idx="9">
                  <c:v>4.9517329782116509E-4</c:v>
                </c:pt>
                <c:pt idx="10">
                  <c:v>6.5283676917481104E-4</c:v>
                </c:pt>
                <c:pt idx="11">
                  <c:v>7.8675905501648241E-4</c:v>
                </c:pt>
                <c:pt idx="12">
                  <c:v>9.2673121824731614E-4</c:v>
                </c:pt>
                <c:pt idx="13">
                  <c:v>1.0744948902368864E-3</c:v>
                </c:pt>
                <c:pt idx="14">
                  <c:v>1.2423331553813866E-3</c:v>
                </c:pt>
                <c:pt idx="15">
                  <c:v>1.3897301681352545E-3</c:v>
                </c:pt>
                <c:pt idx="16">
                  <c:v>1.4534372103391993E-3</c:v>
                </c:pt>
                <c:pt idx="17">
                  <c:v>1.4785533679850874E-3</c:v>
                </c:pt>
                <c:pt idx="18">
                  <c:v>1.4548121824730989E-3</c:v>
                </c:pt>
                <c:pt idx="19">
                  <c:v>1.4537122047659778E-3</c:v>
                </c:pt>
                <c:pt idx="20">
                  <c:v>1.4395041593823765E-3</c:v>
                </c:pt>
                <c:pt idx="21">
                  <c:v>1.4586621044480191E-3</c:v>
                </c:pt>
                <c:pt idx="22">
                  <c:v>1.5087110901218989E-3</c:v>
                </c:pt>
                <c:pt idx="23">
                  <c:v>1.6750827183235756E-3</c:v>
                </c:pt>
                <c:pt idx="24">
                  <c:v>2.0598915861971892E-3</c:v>
                </c:pt>
                <c:pt idx="25">
                  <c:v>2.4362672916495506E-3</c:v>
                </c:pt>
                <c:pt idx="26">
                  <c:v>2.2872203123350116E-3</c:v>
                </c:pt>
                <c:pt idx="27">
                  <c:v>1.7859054723157602E-3</c:v>
                </c:pt>
                <c:pt idx="28">
                  <c:v>1.1889842365861367E-3</c:v>
                </c:pt>
                <c:pt idx="29">
                  <c:v>8.3222480024405104E-4</c:v>
                </c:pt>
                <c:pt idx="30">
                  <c:v>7.0471905102723054E-4</c:v>
                </c:pt>
                <c:pt idx="31">
                  <c:v>6.6126993159604935E-4</c:v>
                </c:pt>
                <c:pt idx="32">
                  <c:v>6.3477880181628255E-4</c:v>
                </c:pt>
                <c:pt idx="33">
                  <c:v>6.1846246582736297E-4</c:v>
                </c:pt>
                <c:pt idx="34">
                  <c:v>5.7483001677832712E-4</c:v>
                </c:pt>
                <c:pt idx="35">
                  <c:v>5.2762264018115651E-4</c:v>
                </c:pt>
                <c:pt idx="36">
                  <c:v>4.8279854861608268E-4</c:v>
                </c:pt>
                <c:pt idx="37">
                  <c:v>4.4668261389902569E-4</c:v>
                </c:pt>
                <c:pt idx="38">
                  <c:v>4.1496659001043906E-4</c:v>
                </c:pt>
                <c:pt idx="39">
                  <c:v>3.9397534876627061E-4</c:v>
                </c:pt>
                <c:pt idx="40">
                  <c:v>3.7390075561134772E-4</c:v>
                </c:pt>
                <c:pt idx="41">
                  <c:v>3.5309284398503393E-4</c:v>
                </c:pt>
                <c:pt idx="42">
                  <c:v>3.6005936946344186E-4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8-4BC2-B1FC-68BE42FBD180}"/>
            </c:ext>
          </c:extLst>
        </c:ser>
        <c:ser>
          <c:idx val="5"/>
          <c:order val="5"/>
          <c:tx>
            <c:v>30_model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'Live oak_live'!$AF$11:$AF$53</c:f>
              <c:numCache>
                <c:formatCode>General</c:formatCode>
                <c:ptCount val="43"/>
                <c:pt idx="0">
                  <c:v>167.208</c:v>
                </c:pt>
                <c:pt idx="1">
                  <c:v>175.32400000000001</c:v>
                </c:pt>
                <c:pt idx="2">
                  <c:v>183.36600000000001</c:v>
                </c:pt>
                <c:pt idx="3">
                  <c:v>191.34299999999999</c:v>
                </c:pt>
                <c:pt idx="4">
                  <c:v>199.32</c:v>
                </c:pt>
                <c:pt idx="5">
                  <c:v>207.26</c:v>
                </c:pt>
                <c:pt idx="6">
                  <c:v>215.203</c:v>
                </c:pt>
                <c:pt idx="7">
                  <c:v>223.13</c:v>
                </c:pt>
                <c:pt idx="8">
                  <c:v>231.05199999999999</c:v>
                </c:pt>
                <c:pt idx="9">
                  <c:v>238.946</c:v>
                </c:pt>
                <c:pt idx="10">
                  <c:v>246.827</c:v>
                </c:pt>
                <c:pt idx="11">
                  <c:v>254.708</c:v>
                </c:pt>
                <c:pt idx="12">
                  <c:v>262.55399999999997</c:v>
                </c:pt>
                <c:pt idx="13">
                  <c:v>270.41300000000001</c:v>
                </c:pt>
                <c:pt idx="14">
                  <c:v>278.25099999999998</c:v>
                </c:pt>
                <c:pt idx="15">
                  <c:v>286.09199999999998</c:v>
                </c:pt>
                <c:pt idx="16">
                  <c:v>293.95800000000003</c:v>
                </c:pt>
                <c:pt idx="17">
                  <c:v>301.80399999999997</c:v>
                </c:pt>
                <c:pt idx="18">
                  <c:v>309.66000000000003</c:v>
                </c:pt>
                <c:pt idx="19">
                  <c:v>317.49400000000003</c:v>
                </c:pt>
                <c:pt idx="20">
                  <c:v>325.30500000000001</c:v>
                </c:pt>
                <c:pt idx="21">
                  <c:v>333.12799999999999</c:v>
                </c:pt>
                <c:pt idx="22">
                  <c:v>340.93900000000002</c:v>
                </c:pt>
                <c:pt idx="23">
                  <c:v>348.75299999999999</c:v>
                </c:pt>
                <c:pt idx="24">
                  <c:v>356.53699999999998</c:v>
                </c:pt>
                <c:pt idx="25">
                  <c:v>364.33199999999999</c:v>
                </c:pt>
                <c:pt idx="26">
                  <c:v>372.12900000000002</c:v>
                </c:pt>
                <c:pt idx="27">
                  <c:v>379.92599999999999</c:v>
                </c:pt>
                <c:pt idx="28">
                  <c:v>387.726</c:v>
                </c:pt>
                <c:pt idx="29">
                  <c:v>395.54300000000001</c:v>
                </c:pt>
                <c:pt idx="30">
                  <c:v>403.34300000000002</c:v>
                </c:pt>
                <c:pt idx="31">
                  <c:v>411.13799999999998</c:v>
                </c:pt>
                <c:pt idx="32">
                  <c:v>418.9</c:v>
                </c:pt>
                <c:pt idx="33">
                  <c:v>426.66899999999998</c:v>
                </c:pt>
                <c:pt idx="34">
                  <c:v>434.42599999999999</c:v>
                </c:pt>
                <c:pt idx="35">
                  <c:v>442.19200000000001</c:v>
                </c:pt>
                <c:pt idx="36">
                  <c:v>449.94099999999997</c:v>
                </c:pt>
                <c:pt idx="37">
                  <c:v>457.71800000000002</c:v>
                </c:pt>
                <c:pt idx="38">
                  <c:v>465.51100000000002</c:v>
                </c:pt>
                <c:pt idx="39">
                  <c:v>473.28699999999998</c:v>
                </c:pt>
                <c:pt idx="40">
                  <c:v>481.017</c:v>
                </c:pt>
                <c:pt idx="41">
                  <c:v>488.75099999999998</c:v>
                </c:pt>
                <c:pt idx="42">
                  <c:v>496.488</c:v>
                </c:pt>
              </c:numCache>
            </c:numRef>
          </c:xVal>
          <c:yVal>
            <c:numRef>
              <c:f>'Live oak_live'!$AN$11:$AN$53</c:f>
              <c:numCache>
                <c:formatCode>General</c:formatCode>
                <c:ptCount val="43"/>
                <c:pt idx="0">
                  <c:v>3.0208062274651377E-5</c:v>
                </c:pt>
                <c:pt idx="1">
                  <c:v>4.0582984230688383E-5</c:v>
                </c:pt>
                <c:pt idx="2">
                  <c:v>5.379606583615931E-5</c:v>
                </c:pt>
                <c:pt idx="3">
                  <c:v>7.0435318265609097E-5</c:v>
                </c:pt>
                <c:pt idx="4">
                  <c:v>9.1336171396512361E-5</c:v>
                </c:pt>
                <c:pt idx="5">
                  <c:v>1.1720556081322096E-4</c:v>
                </c:pt>
                <c:pt idx="6">
                  <c:v>1.490731897882941E-4</c:v>
                </c:pt>
                <c:pt idx="7">
                  <c:v>1.87863320965539E-4</c:v>
                </c:pt>
                <c:pt idx="8">
                  <c:v>2.3469043716513741E-4</c:v>
                </c:pt>
                <c:pt idx="9">
                  <c:v>2.9048744660798266E-4</c:v>
                </c:pt>
                <c:pt idx="10">
                  <c:v>3.5641096830674358E-4</c:v>
                </c:pt>
                <c:pt idx="11">
                  <c:v>4.3361285679366558E-4</c:v>
                </c:pt>
                <c:pt idx="12">
                  <c:v>5.2256470140850365E-4</c:v>
                </c:pt>
                <c:pt idx="13">
                  <c:v>6.2447797628219378E-4</c:v>
                </c:pt>
                <c:pt idx="14">
                  <c:v>7.3915441522809714E-4</c:v>
                </c:pt>
                <c:pt idx="15">
                  <c:v>8.6672415874329621E-4</c:v>
                </c:pt>
                <c:pt idx="16">
                  <c:v>1.0067984129726708E-3</c:v>
                </c:pt>
                <c:pt idx="17">
                  <c:v>1.1566233037788711E-3</c:v>
                </c:pt>
                <c:pt idx="18">
                  <c:v>1.3140037452670208E-3</c:v>
                </c:pt>
                <c:pt idx="19">
                  <c:v>1.4738874989081736E-3</c:v>
                </c:pt>
                <c:pt idx="20">
                  <c:v>1.6306084939509793E-3</c:v>
                </c:pt>
                <c:pt idx="21">
                  <c:v>1.7784496923969047E-3</c:v>
                </c:pt>
                <c:pt idx="22">
                  <c:v>1.9085465199781464E-3</c:v>
                </c:pt>
                <c:pt idx="23">
                  <c:v>2.012569801183819E-3</c:v>
                </c:pt>
                <c:pt idx="24">
                  <c:v>2.0801388420518419E-3</c:v>
                </c:pt>
                <c:pt idx="25">
                  <c:v>2.1044418839583001E-3</c:v>
                </c:pt>
                <c:pt idx="26">
                  <c:v>2.0782884259027434E-3</c:v>
                </c:pt>
                <c:pt idx="27">
                  <c:v>1.9976450124096889E-3</c:v>
                </c:pt>
                <c:pt idx="28">
                  <c:v>1.8626717934798758E-3</c:v>
                </c:pt>
                <c:pt idx="29">
                  <c:v>1.6786384984039501E-3</c:v>
                </c:pt>
                <c:pt idx="30">
                  <c:v>1.4545431453423547E-3</c:v>
                </c:pt>
                <c:pt idx="31">
                  <c:v>1.2057071364438906E-3</c:v>
                </c:pt>
                <c:pt idx="32">
                  <c:v>9.4969516519174046E-4</c:v>
                </c:pt>
                <c:pt idx="33">
                  <c:v>7.0605948252323966E-4</c:v>
                </c:pt>
                <c:pt idx="34">
                  <c:v>4.9079840250787694E-4</c:v>
                </c:pt>
                <c:pt idx="35">
                  <c:v>3.155439461285241E-4</c:v>
                </c:pt>
                <c:pt idx="36">
                  <c:v>1.8490302619936382E-4</c:v>
                </c:pt>
                <c:pt idx="37">
                  <c:v>9.7035562250655534E-5</c:v>
                </c:pt>
                <c:pt idx="38">
                  <c:v>4.4461172480706563E-5</c:v>
                </c:pt>
                <c:pt idx="39">
                  <c:v>1.7156014970425954E-5</c:v>
                </c:pt>
                <c:pt idx="40">
                  <c:v>5.2824626989665398E-6</c:v>
                </c:pt>
                <c:pt idx="41">
                  <c:v>1.1868103708925368E-6</c:v>
                </c:pt>
                <c:pt idx="42">
                  <c:v>1.6030976538346749E-7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38-4BC2-B1FC-68BE42FB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41248"/>
        <c:axId val="564443424"/>
      </c:scatterChart>
      <c:valAx>
        <c:axId val="5644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43424"/>
        <c:crosses val="autoZero"/>
        <c:crossBetween val="midCat"/>
      </c:valAx>
      <c:valAx>
        <c:axId val="564443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4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'Pine straw'!$G$10</c:f>
              <c:strCache>
                <c:ptCount val="1"/>
                <c:pt idx="0">
                  <c:v>dα/dt_exp_10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'Pine straw'!$B$11:$B$55</c:f>
              <c:numCache>
                <c:formatCode>General</c:formatCode>
                <c:ptCount val="45"/>
                <c:pt idx="0">
                  <c:v>150.16499999999999</c:v>
                </c:pt>
                <c:pt idx="1">
                  <c:v>158.05699999999999</c:v>
                </c:pt>
                <c:pt idx="2">
                  <c:v>165.97300000000001</c:v>
                </c:pt>
                <c:pt idx="3">
                  <c:v>173.84800000000001</c:v>
                </c:pt>
                <c:pt idx="4">
                  <c:v>181.74199999999999</c:v>
                </c:pt>
                <c:pt idx="5">
                  <c:v>189.60900000000001</c:v>
                </c:pt>
                <c:pt idx="6">
                  <c:v>197.499</c:v>
                </c:pt>
                <c:pt idx="7">
                  <c:v>205.37799999999999</c:v>
                </c:pt>
                <c:pt idx="8">
                  <c:v>213.25299999999999</c:v>
                </c:pt>
                <c:pt idx="9">
                  <c:v>221.12200000000001</c:v>
                </c:pt>
                <c:pt idx="10">
                  <c:v>228.97300000000001</c:v>
                </c:pt>
                <c:pt idx="11">
                  <c:v>236.833</c:v>
                </c:pt>
                <c:pt idx="12">
                  <c:v>244.684</c:v>
                </c:pt>
                <c:pt idx="13">
                  <c:v>252.529</c:v>
                </c:pt>
                <c:pt idx="14">
                  <c:v>260.363</c:v>
                </c:pt>
                <c:pt idx="15">
                  <c:v>268.19799999999998</c:v>
                </c:pt>
                <c:pt idx="16">
                  <c:v>276.024</c:v>
                </c:pt>
                <c:pt idx="17">
                  <c:v>283.85399999999998</c:v>
                </c:pt>
                <c:pt idx="18">
                  <c:v>291.673</c:v>
                </c:pt>
                <c:pt idx="19">
                  <c:v>299.49</c:v>
                </c:pt>
                <c:pt idx="20">
                  <c:v>307.28800000000001</c:v>
                </c:pt>
                <c:pt idx="21">
                  <c:v>315.09800000000001</c:v>
                </c:pt>
                <c:pt idx="22">
                  <c:v>322.89</c:v>
                </c:pt>
                <c:pt idx="23">
                  <c:v>330.67099999999999</c:v>
                </c:pt>
                <c:pt idx="24">
                  <c:v>338.45499999999998</c:v>
                </c:pt>
                <c:pt idx="25">
                  <c:v>346.22699999999998</c:v>
                </c:pt>
                <c:pt idx="26">
                  <c:v>353.94799999999998</c:v>
                </c:pt>
                <c:pt idx="27">
                  <c:v>361.70699999999999</c:v>
                </c:pt>
                <c:pt idx="28">
                  <c:v>369.48700000000002</c:v>
                </c:pt>
                <c:pt idx="29">
                  <c:v>377.31799999999998</c:v>
                </c:pt>
                <c:pt idx="30">
                  <c:v>385.10599999999999</c:v>
                </c:pt>
                <c:pt idx="31">
                  <c:v>392.84500000000003</c:v>
                </c:pt>
                <c:pt idx="32">
                  <c:v>400.589</c:v>
                </c:pt>
                <c:pt idx="33">
                  <c:v>408.31900000000002</c:v>
                </c:pt>
                <c:pt idx="34">
                  <c:v>416.06599999999997</c:v>
                </c:pt>
                <c:pt idx="35">
                  <c:v>423.76400000000001</c:v>
                </c:pt>
                <c:pt idx="36">
                  <c:v>431.51900000000001</c:v>
                </c:pt>
                <c:pt idx="37">
                  <c:v>439.22899999999998</c:v>
                </c:pt>
                <c:pt idx="38">
                  <c:v>446.94499999999999</c:v>
                </c:pt>
                <c:pt idx="39">
                  <c:v>454.649</c:v>
                </c:pt>
                <c:pt idx="40">
                  <c:v>462.33</c:v>
                </c:pt>
                <c:pt idx="41">
                  <c:v>470.02699999999999</c:v>
                </c:pt>
                <c:pt idx="42">
                  <c:v>477.7</c:v>
                </c:pt>
                <c:pt idx="43">
                  <c:v>485.37400000000002</c:v>
                </c:pt>
                <c:pt idx="44">
                  <c:v>493.04300000000001</c:v>
                </c:pt>
              </c:numCache>
            </c:numRef>
          </c:xVal>
          <c:yVal>
            <c:numRef>
              <c:f>'Pine straw'!$G$11:$G$55</c:f>
              <c:numCache>
                <c:formatCode>General</c:formatCode>
                <c:ptCount val="45"/>
                <c:pt idx="0">
                  <c:v>2.2684798218719887E-5</c:v>
                </c:pt>
                <c:pt idx="1">
                  <c:v>2.5883936429053853E-5</c:v>
                </c:pt>
                <c:pt idx="2">
                  <c:v>3.1700551356926604E-5</c:v>
                </c:pt>
                <c:pt idx="3">
                  <c:v>3.7226335538413805E-5</c:v>
                </c:pt>
                <c:pt idx="4">
                  <c:v>4.7114580915801251E-5</c:v>
                </c:pt>
                <c:pt idx="5">
                  <c:v>5.8456980025164635E-5</c:v>
                </c:pt>
                <c:pt idx="6">
                  <c:v>7.2707686598462689E-5</c:v>
                </c:pt>
                <c:pt idx="7">
                  <c:v>9.0739192874872648E-5</c:v>
                </c:pt>
                <c:pt idx="8">
                  <c:v>1.1284232960081454E-4</c:v>
                </c:pt>
                <c:pt idx="9">
                  <c:v>1.3756294304428839E-4</c:v>
                </c:pt>
                <c:pt idx="10">
                  <c:v>1.7217180186515657E-4</c:v>
                </c:pt>
                <c:pt idx="11">
                  <c:v>2.1637807531702308E-4</c:v>
                </c:pt>
                <c:pt idx="12">
                  <c:v>2.7687087056693812E-4</c:v>
                </c:pt>
                <c:pt idx="13">
                  <c:v>3.5859431030360779E-4</c:v>
                </c:pt>
                <c:pt idx="14">
                  <c:v>4.5349238285192459E-4</c:v>
                </c:pt>
                <c:pt idx="15">
                  <c:v>5.4042169294904105E-4</c:v>
                </c:pt>
                <c:pt idx="16">
                  <c:v>5.9640661162985132E-4</c:v>
                </c:pt>
                <c:pt idx="17">
                  <c:v>6.3334211642187578E-4</c:v>
                </c:pt>
                <c:pt idx="18">
                  <c:v>6.8162002032325357E-4</c:v>
                </c:pt>
                <c:pt idx="19">
                  <c:v>7.574686789827683E-4</c:v>
                </c:pt>
                <c:pt idx="20">
                  <c:v>8.6158608619176576E-4</c:v>
                </c:pt>
                <c:pt idx="21">
                  <c:v>9.9371049427847847E-4</c:v>
                </c:pt>
                <c:pt idx="22">
                  <c:v>1.1164701523313325E-3</c:v>
                </c:pt>
                <c:pt idx="23">
                  <c:v>1.1990951673818198E-3</c:v>
                </c:pt>
                <c:pt idx="24">
                  <c:v>1.3071969558164117E-3</c:v>
                </c:pt>
                <c:pt idx="25">
                  <c:v>1.5998599359125332E-3</c:v>
                </c:pt>
                <c:pt idx="26">
                  <c:v>1.8861246395879981E-3</c:v>
                </c:pt>
                <c:pt idx="27">
                  <c:v>1.7281162950722238E-3</c:v>
                </c:pt>
                <c:pt idx="28">
                  <c:v>1.1339199971149589E-3</c:v>
                </c:pt>
                <c:pt idx="29">
                  <c:v>5.9021191673166702E-4</c:v>
                </c:pt>
                <c:pt idx="30">
                  <c:v>3.7357209374289341E-4</c:v>
                </c:pt>
                <c:pt idx="31">
                  <c:v>3.3684017047334956E-4</c:v>
                </c:pt>
                <c:pt idx="32">
                  <c:v>3.2741725429019181E-4</c:v>
                </c:pt>
                <c:pt idx="33">
                  <c:v>3.1249763700018449E-4</c:v>
                </c:pt>
                <c:pt idx="34">
                  <c:v>2.9272114624540637E-4</c:v>
                </c:pt>
                <c:pt idx="35">
                  <c:v>2.6611013295036731E-4</c:v>
                </c:pt>
                <c:pt idx="36">
                  <c:v>2.4223292867143114E-4</c:v>
                </c:pt>
                <c:pt idx="37">
                  <c:v>2.192572997063164E-4</c:v>
                </c:pt>
                <c:pt idx="38">
                  <c:v>2.0055688271319991E-4</c:v>
                </c:pt>
                <c:pt idx="39">
                  <c:v>1.8363053327307072E-4</c:v>
                </c:pt>
                <c:pt idx="40">
                  <c:v>1.6807108834100367E-4</c:v>
                </c:pt>
                <c:pt idx="41">
                  <c:v>1.6016049203908817E-4</c:v>
                </c:pt>
                <c:pt idx="42">
                  <c:v>1.5192998191614751E-4</c:v>
                </c:pt>
                <c:pt idx="43">
                  <c:v>1.5149373579655034E-4</c:v>
                </c:pt>
                <c:pt idx="44">
                  <c:v>1.5012683128850241E-4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D-4E36-BA69-35AF0DC48EFE}"/>
            </c:ext>
          </c:extLst>
        </c:ser>
        <c:ser>
          <c:idx val="1"/>
          <c:order val="1"/>
          <c:tx>
            <c:strRef>
              <c:f>'Pine straw'!$J$10</c:f>
              <c:strCache>
                <c:ptCount val="1"/>
                <c:pt idx="0">
                  <c:v>dα/dt_model_10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'Pine straw'!$B$11:$B$55</c:f>
              <c:numCache>
                <c:formatCode>General</c:formatCode>
                <c:ptCount val="45"/>
                <c:pt idx="0">
                  <c:v>150.16499999999999</c:v>
                </c:pt>
                <c:pt idx="1">
                  <c:v>158.05699999999999</c:v>
                </c:pt>
                <c:pt idx="2">
                  <c:v>165.97300000000001</c:v>
                </c:pt>
                <c:pt idx="3">
                  <c:v>173.84800000000001</c:v>
                </c:pt>
                <c:pt idx="4">
                  <c:v>181.74199999999999</c:v>
                </c:pt>
                <c:pt idx="5">
                  <c:v>189.60900000000001</c:v>
                </c:pt>
                <c:pt idx="6">
                  <c:v>197.499</c:v>
                </c:pt>
                <c:pt idx="7">
                  <c:v>205.37799999999999</c:v>
                </c:pt>
                <c:pt idx="8">
                  <c:v>213.25299999999999</c:v>
                </c:pt>
                <c:pt idx="9">
                  <c:v>221.12200000000001</c:v>
                </c:pt>
                <c:pt idx="10">
                  <c:v>228.97300000000001</c:v>
                </c:pt>
                <c:pt idx="11">
                  <c:v>236.833</c:v>
                </c:pt>
                <c:pt idx="12">
                  <c:v>244.684</c:v>
                </c:pt>
                <c:pt idx="13">
                  <c:v>252.529</c:v>
                </c:pt>
                <c:pt idx="14">
                  <c:v>260.363</c:v>
                </c:pt>
                <c:pt idx="15">
                  <c:v>268.19799999999998</c:v>
                </c:pt>
                <c:pt idx="16">
                  <c:v>276.024</c:v>
                </c:pt>
                <c:pt idx="17">
                  <c:v>283.85399999999998</c:v>
                </c:pt>
                <c:pt idx="18">
                  <c:v>291.673</c:v>
                </c:pt>
                <c:pt idx="19">
                  <c:v>299.49</c:v>
                </c:pt>
                <c:pt idx="20">
                  <c:v>307.28800000000001</c:v>
                </c:pt>
                <c:pt idx="21">
                  <c:v>315.09800000000001</c:v>
                </c:pt>
                <c:pt idx="22">
                  <c:v>322.89</c:v>
                </c:pt>
                <c:pt idx="23">
                  <c:v>330.67099999999999</c:v>
                </c:pt>
                <c:pt idx="24">
                  <c:v>338.45499999999998</c:v>
                </c:pt>
                <c:pt idx="25">
                  <c:v>346.22699999999998</c:v>
                </c:pt>
                <c:pt idx="26">
                  <c:v>353.94799999999998</c:v>
                </c:pt>
                <c:pt idx="27">
                  <c:v>361.70699999999999</c:v>
                </c:pt>
                <c:pt idx="28">
                  <c:v>369.48700000000002</c:v>
                </c:pt>
                <c:pt idx="29">
                  <c:v>377.31799999999998</c:v>
                </c:pt>
                <c:pt idx="30">
                  <c:v>385.10599999999999</c:v>
                </c:pt>
                <c:pt idx="31">
                  <c:v>392.84500000000003</c:v>
                </c:pt>
                <c:pt idx="32">
                  <c:v>400.589</c:v>
                </c:pt>
                <c:pt idx="33">
                  <c:v>408.31900000000002</c:v>
                </c:pt>
                <c:pt idx="34">
                  <c:v>416.06599999999997</c:v>
                </c:pt>
                <c:pt idx="35">
                  <c:v>423.76400000000001</c:v>
                </c:pt>
                <c:pt idx="36">
                  <c:v>431.51900000000001</c:v>
                </c:pt>
                <c:pt idx="37">
                  <c:v>439.22899999999998</c:v>
                </c:pt>
                <c:pt idx="38">
                  <c:v>446.94499999999999</c:v>
                </c:pt>
                <c:pt idx="39">
                  <c:v>454.649</c:v>
                </c:pt>
                <c:pt idx="40">
                  <c:v>462.33</c:v>
                </c:pt>
                <c:pt idx="41">
                  <c:v>470.02699999999999</c:v>
                </c:pt>
                <c:pt idx="42">
                  <c:v>477.7</c:v>
                </c:pt>
                <c:pt idx="43">
                  <c:v>485.37400000000002</c:v>
                </c:pt>
                <c:pt idx="44">
                  <c:v>493.04300000000001</c:v>
                </c:pt>
              </c:numCache>
            </c:numRef>
          </c:xVal>
          <c:yVal>
            <c:numRef>
              <c:f>'Pine straw'!$J$11:$J$55</c:f>
              <c:numCache>
                <c:formatCode>General</c:formatCode>
                <c:ptCount val="45"/>
                <c:pt idx="0">
                  <c:v>8.3449768542881537E-6</c:v>
                </c:pt>
                <c:pt idx="1">
                  <c:v>1.2035180494873578E-5</c:v>
                </c:pt>
                <c:pt idx="2">
                  <c:v>1.7145113201631695E-5</c:v>
                </c:pt>
                <c:pt idx="3">
                  <c:v>2.4072234124941079E-5</c:v>
                </c:pt>
                <c:pt idx="4">
                  <c:v>3.3417460659620992E-5</c:v>
                </c:pt>
                <c:pt idx="5">
                  <c:v>4.5803366623185852E-5</c:v>
                </c:pt>
                <c:pt idx="6">
                  <c:v>6.2136623521661063E-5</c:v>
                </c:pt>
                <c:pt idx="7">
                  <c:v>8.3345837539053054E-5</c:v>
                </c:pt>
                <c:pt idx="8">
                  <c:v>1.1059675010545102E-4</c:v>
                </c:pt>
                <c:pt idx="9">
                  <c:v>1.4520026540412999E-4</c:v>
                </c:pt>
                <c:pt idx="10">
                  <c:v>1.8854539322955081E-4</c:v>
                </c:pt>
                <c:pt idx="11">
                  <c:v>2.4236446189262391E-4</c:v>
                </c:pt>
                <c:pt idx="12">
                  <c:v>3.0816350612934582E-4</c:v>
                </c:pt>
                <c:pt idx="13">
                  <c:v>3.874852288511878E-4</c:v>
                </c:pt>
                <c:pt idx="14">
                  <c:v>4.8151475650228697E-4</c:v>
                </c:pt>
                <c:pt idx="15">
                  <c:v>5.9115353275600519E-4</c:v>
                </c:pt>
                <c:pt idx="16">
                  <c:v>7.1613393160439777E-4</c:v>
                </c:pt>
                <c:pt idx="17">
                  <c:v>8.5533159534698642E-4</c:v>
                </c:pt>
                <c:pt idx="18">
                  <c:v>1.0052719375089449E-3</c:v>
                </c:pt>
                <c:pt idx="19">
                  <c:v>1.1607646126333036E-3</c:v>
                </c:pt>
                <c:pt idx="20">
                  <c:v>1.3132088456600747E-3</c:v>
                </c:pt>
                <c:pt idx="21">
                  <c:v>1.4527739265406958E-3</c:v>
                </c:pt>
                <c:pt idx="22">
                  <c:v>1.5650253438119852E-3</c:v>
                </c:pt>
                <c:pt idx="23">
                  <c:v>1.6353495206593088E-3</c:v>
                </c:pt>
                <c:pt idx="24">
                  <c:v>1.6498306805926065E-3</c:v>
                </c:pt>
                <c:pt idx="25">
                  <c:v>1.596520118963018E-3</c:v>
                </c:pt>
                <c:pt idx="26">
                  <c:v>1.4695265655000505E-3</c:v>
                </c:pt>
                <c:pt idx="27">
                  <c:v>1.2774316037259779E-3</c:v>
                </c:pt>
                <c:pt idx="28">
                  <c:v>1.0355134711934571E-3</c:v>
                </c:pt>
                <c:pt idx="29">
                  <c:v>7.7091180420142452E-4</c:v>
                </c:pt>
                <c:pt idx="30">
                  <c:v>5.1478461784035061E-4</c:v>
                </c:pt>
                <c:pt idx="31">
                  <c:v>2.9955927586927184E-4</c:v>
                </c:pt>
                <c:pt idx="32">
                  <c:v>1.4579972159822652E-4</c:v>
                </c:pt>
                <c:pt idx="33">
                  <c:v>5.5351932212105041E-5</c:v>
                </c:pt>
                <c:pt idx="34">
                  <c:v>1.4400498767020599E-5</c:v>
                </c:pt>
                <c:pt idx="35">
                  <c:v>1.8157099253101061E-6</c:v>
                </c:pt>
                <c:pt idx="36">
                  <c:v>-4.0393442997715892E-8</c:v>
                </c:pt>
                <c:pt idx="37">
                  <c:v>7.615243147343476E-9</c:v>
                </c:pt>
                <c:pt idx="38">
                  <c:v>-2.834118809745309E-9</c:v>
                </c:pt>
                <c:pt idx="39">
                  <c:v>1.6314114477951463E-9</c:v>
                </c:pt>
                <c:pt idx="40">
                  <c:v>-1.3051393484862325E-9</c:v>
                </c:pt>
                <c:pt idx="41">
                  <c:v>1.3667843390961131E-9</c:v>
                </c:pt>
                <c:pt idx="42">
                  <c:v>-1.8030821895455854E-9</c:v>
                </c:pt>
                <c:pt idx="43">
                  <c:v>2.9164515672080813E-9</c:v>
                </c:pt>
                <c:pt idx="44">
                  <c:v>-5.6704559172171451E-9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7D-4E36-BA69-35AF0DC48EFE}"/>
            </c:ext>
          </c:extLst>
        </c:ser>
        <c:ser>
          <c:idx val="2"/>
          <c:order val="2"/>
          <c:tx>
            <c:strRef>
              <c:f>'Pine straw'!$V$10</c:f>
              <c:strCache>
                <c:ptCount val="1"/>
                <c:pt idx="0">
                  <c:v>dα/dt_exp_20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'Pine straw'!$Q$11:$Q$54</c:f>
              <c:numCache>
                <c:formatCode>General</c:formatCode>
                <c:ptCount val="44"/>
                <c:pt idx="0">
                  <c:v>160.29900000000001</c:v>
                </c:pt>
                <c:pt idx="1">
                  <c:v>168.28</c:v>
                </c:pt>
                <c:pt idx="2">
                  <c:v>176.26499999999999</c:v>
                </c:pt>
                <c:pt idx="3">
                  <c:v>184.22</c:v>
                </c:pt>
                <c:pt idx="4">
                  <c:v>192.19800000000001</c:v>
                </c:pt>
                <c:pt idx="5">
                  <c:v>200.16200000000001</c:v>
                </c:pt>
                <c:pt idx="6">
                  <c:v>208.173</c:v>
                </c:pt>
                <c:pt idx="7">
                  <c:v>216.16399999999999</c:v>
                </c:pt>
                <c:pt idx="8">
                  <c:v>224.15199999999999</c:v>
                </c:pt>
                <c:pt idx="9">
                  <c:v>232.11699999999999</c:v>
                </c:pt>
                <c:pt idx="10">
                  <c:v>240.06200000000001</c:v>
                </c:pt>
                <c:pt idx="11">
                  <c:v>247.99100000000001</c:v>
                </c:pt>
                <c:pt idx="12">
                  <c:v>255.94800000000001</c:v>
                </c:pt>
                <c:pt idx="13">
                  <c:v>263.86599999999999</c:v>
                </c:pt>
                <c:pt idx="14">
                  <c:v>271.78399999999999</c:v>
                </c:pt>
                <c:pt idx="15">
                  <c:v>279.721</c:v>
                </c:pt>
                <c:pt idx="16">
                  <c:v>287.62799999999999</c:v>
                </c:pt>
                <c:pt idx="17">
                  <c:v>295.53800000000001</c:v>
                </c:pt>
                <c:pt idx="18">
                  <c:v>303.45800000000003</c:v>
                </c:pt>
                <c:pt idx="19">
                  <c:v>311.36200000000002</c:v>
                </c:pt>
                <c:pt idx="20">
                  <c:v>319.25299999999999</c:v>
                </c:pt>
                <c:pt idx="21">
                  <c:v>327.15199999999999</c:v>
                </c:pt>
                <c:pt idx="22">
                  <c:v>335.03300000000002</c:v>
                </c:pt>
                <c:pt idx="23">
                  <c:v>342.91399999999999</c:v>
                </c:pt>
                <c:pt idx="24">
                  <c:v>350.791</c:v>
                </c:pt>
                <c:pt idx="25">
                  <c:v>358.63499999999999</c:v>
                </c:pt>
                <c:pt idx="26">
                  <c:v>366.47</c:v>
                </c:pt>
                <c:pt idx="27">
                  <c:v>374.30399999999997</c:v>
                </c:pt>
                <c:pt idx="28">
                  <c:v>382.21499999999997</c:v>
                </c:pt>
                <c:pt idx="29">
                  <c:v>390.16199999999998</c:v>
                </c:pt>
                <c:pt idx="30">
                  <c:v>398.09500000000003</c:v>
                </c:pt>
                <c:pt idx="31">
                  <c:v>405.95</c:v>
                </c:pt>
                <c:pt idx="32">
                  <c:v>413.75900000000001</c:v>
                </c:pt>
                <c:pt idx="33">
                  <c:v>421.57600000000002</c:v>
                </c:pt>
                <c:pt idx="34">
                  <c:v>429.39699999999999</c:v>
                </c:pt>
                <c:pt idx="35">
                  <c:v>437.21100000000001</c:v>
                </c:pt>
                <c:pt idx="36">
                  <c:v>445.02100000000002</c:v>
                </c:pt>
                <c:pt idx="37">
                  <c:v>452.834</c:v>
                </c:pt>
                <c:pt idx="38">
                  <c:v>460.67500000000001</c:v>
                </c:pt>
                <c:pt idx="39">
                  <c:v>468.50299999999999</c:v>
                </c:pt>
                <c:pt idx="40">
                  <c:v>476.30200000000002</c:v>
                </c:pt>
                <c:pt idx="41">
                  <c:v>484.09399999999999</c:v>
                </c:pt>
                <c:pt idx="42">
                  <c:v>491.899</c:v>
                </c:pt>
                <c:pt idx="43">
                  <c:v>499.68200000000002</c:v>
                </c:pt>
              </c:numCache>
            </c:numRef>
          </c:xVal>
          <c:yVal>
            <c:numRef>
              <c:f>'Pine straw'!$V$11:$V$54</c:f>
              <c:numCache>
                <c:formatCode>General</c:formatCode>
                <c:ptCount val="44"/>
                <c:pt idx="0">
                  <c:v>5.1771093003832171E-5</c:v>
                </c:pt>
                <c:pt idx="1">
                  <c:v>6.2920786837160843E-5</c:v>
                </c:pt>
                <c:pt idx="2">
                  <c:v>6.3638018604204484E-5</c:v>
                </c:pt>
                <c:pt idx="3">
                  <c:v>8.1829624332251498E-5</c:v>
                </c:pt>
                <c:pt idx="4">
                  <c:v>9.9695215620739877E-5</c:v>
                </c:pt>
                <c:pt idx="5">
                  <c:v>1.2453751591602006E-4</c:v>
                </c:pt>
                <c:pt idx="6">
                  <c:v>1.581822060797251E-4</c:v>
                </c:pt>
                <c:pt idx="7">
                  <c:v>1.9893401102606816E-4</c:v>
                </c:pt>
                <c:pt idx="8">
                  <c:v>2.420331199373218E-4</c:v>
                </c:pt>
                <c:pt idx="9">
                  <c:v>3.05801544317366E-4</c:v>
                </c:pt>
                <c:pt idx="10">
                  <c:v>3.7609025748881032E-4</c:v>
                </c:pt>
                <c:pt idx="11">
                  <c:v>4.7441621246334907E-4</c:v>
                </c:pt>
                <c:pt idx="12">
                  <c:v>6.1179869729846451E-4</c:v>
                </c:pt>
                <c:pt idx="13">
                  <c:v>7.8191303186647459E-4</c:v>
                </c:pt>
                <c:pt idx="14">
                  <c:v>9.7210985591205128E-4</c:v>
                </c:pt>
                <c:pt idx="15">
                  <c:v>1.1272275262598087E-3</c:v>
                </c:pt>
                <c:pt idx="16">
                  <c:v>1.2219021195111559E-3</c:v>
                </c:pt>
                <c:pt idx="17">
                  <c:v>1.2839100659175196E-3</c:v>
                </c:pt>
                <c:pt idx="18">
                  <c:v>1.3786498620567595E-3</c:v>
                </c:pt>
                <c:pt idx="19">
                  <c:v>1.5311594168879682E-3</c:v>
                </c:pt>
                <c:pt idx="20">
                  <c:v>1.7466549614442277E-3</c:v>
                </c:pt>
                <c:pt idx="21">
                  <c:v>2.0000333838786125E-3</c:v>
                </c:pt>
                <c:pt idx="22">
                  <c:v>2.2227664489933457E-3</c:v>
                </c:pt>
                <c:pt idx="23">
                  <c:v>2.3724070767563235E-3</c:v>
                </c:pt>
                <c:pt idx="24">
                  <c:v>2.6428034529362918E-3</c:v>
                </c:pt>
                <c:pt idx="25">
                  <c:v>3.1657958168956799E-3</c:v>
                </c:pt>
                <c:pt idx="26">
                  <c:v>3.5154137018913547E-3</c:v>
                </c:pt>
                <c:pt idx="27">
                  <c:v>3.0820753088139224E-3</c:v>
                </c:pt>
                <c:pt idx="28">
                  <c:v>2.0935995280354177E-3</c:v>
                </c:pt>
                <c:pt idx="29">
                  <c:v>1.180693894349406E-3</c:v>
                </c:pt>
                <c:pt idx="30">
                  <c:v>7.6978529471444235E-4</c:v>
                </c:pt>
                <c:pt idx="31">
                  <c:v>6.8117457003912896E-4</c:v>
                </c:pt>
                <c:pt idx="32">
                  <c:v>6.5411537155473742E-4</c:v>
                </c:pt>
                <c:pt idx="33">
                  <c:v>6.2607812975166066E-4</c:v>
                </c:pt>
                <c:pt idx="34">
                  <c:v>5.7248135588623217E-4</c:v>
                </c:pt>
                <c:pt idx="35">
                  <c:v>5.1862377046914265E-4</c:v>
                </c:pt>
                <c:pt idx="36">
                  <c:v>4.6222327242340561E-4</c:v>
                </c:pt>
                <c:pt idx="37">
                  <c:v>4.1416874403067222E-4</c:v>
                </c:pt>
                <c:pt idx="38">
                  <c:v>3.7191727266230418E-4</c:v>
                </c:pt>
                <c:pt idx="39">
                  <c:v>3.3194790237093635E-4</c:v>
                </c:pt>
                <c:pt idx="40">
                  <c:v>3.0110693638754166E-4</c:v>
                </c:pt>
                <c:pt idx="41">
                  <c:v>2.7730788229887726E-4</c:v>
                </c:pt>
                <c:pt idx="42">
                  <c:v>2.6231121807862579E-4</c:v>
                </c:pt>
                <c:pt idx="43">
                  <c:v>2.5266119066732579E-4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7D-4E36-BA69-35AF0DC48EFE}"/>
            </c:ext>
          </c:extLst>
        </c:ser>
        <c:ser>
          <c:idx val="3"/>
          <c:order val="3"/>
          <c:tx>
            <c:strRef>
              <c:f>'Pine straw'!$Y$10</c:f>
              <c:strCache>
                <c:ptCount val="1"/>
                <c:pt idx="0">
                  <c:v>dα/dt_model_20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'Pine straw'!$Q$11:$Q$54</c:f>
              <c:numCache>
                <c:formatCode>General</c:formatCode>
                <c:ptCount val="44"/>
                <c:pt idx="0">
                  <c:v>160.29900000000001</c:v>
                </c:pt>
                <c:pt idx="1">
                  <c:v>168.28</c:v>
                </c:pt>
                <c:pt idx="2">
                  <c:v>176.26499999999999</c:v>
                </c:pt>
                <c:pt idx="3">
                  <c:v>184.22</c:v>
                </c:pt>
                <c:pt idx="4">
                  <c:v>192.19800000000001</c:v>
                </c:pt>
                <c:pt idx="5">
                  <c:v>200.16200000000001</c:v>
                </c:pt>
                <c:pt idx="6">
                  <c:v>208.173</c:v>
                </c:pt>
                <c:pt idx="7">
                  <c:v>216.16399999999999</c:v>
                </c:pt>
                <c:pt idx="8">
                  <c:v>224.15199999999999</c:v>
                </c:pt>
                <c:pt idx="9">
                  <c:v>232.11699999999999</c:v>
                </c:pt>
                <c:pt idx="10">
                  <c:v>240.06200000000001</c:v>
                </c:pt>
                <c:pt idx="11">
                  <c:v>247.99100000000001</c:v>
                </c:pt>
                <c:pt idx="12">
                  <c:v>255.94800000000001</c:v>
                </c:pt>
                <c:pt idx="13">
                  <c:v>263.86599999999999</c:v>
                </c:pt>
                <c:pt idx="14">
                  <c:v>271.78399999999999</c:v>
                </c:pt>
                <c:pt idx="15">
                  <c:v>279.721</c:v>
                </c:pt>
                <c:pt idx="16">
                  <c:v>287.62799999999999</c:v>
                </c:pt>
                <c:pt idx="17">
                  <c:v>295.53800000000001</c:v>
                </c:pt>
                <c:pt idx="18">
                  <c:v>303.45800000000003</c:v>
                </c:pt>
                <c:pt idx="19">
                  <c:v>311.36200000000002</c:v>
                </c:pt>
                <c:pt idx="20">
                  <c:v>319.25299999999999</c:v>
                </c:pt>
                <c:pt idx="21">
                  <c:v>327.15199999999999</c:v>
                </c:pt>
                <c:pt idx="22">
                  <c:v>335.03300000000002</c:v>
                </c:pt>
                <c:pt idx="23">
                  <c:v>342.91399999999999</c:v>
                </c:pt>
                <c:pt idx="24">
                  <c:v>350.791</c:v>
                </c:pt>
                <c:pt idx="25">
                  <c:v>358.63499999999999</c:v>
                </c:pt>
                <c:pt idx="26">
                  <c:v>366.47</c:v>
                </c:pt>
                <c:pt idx="27">
                  <c:v>374.30399999999997</c:v>
                </c:pt>
                <c:pt idx="28">
                  <c:v>382.21499999999997</c:v>
                </c:pt>
                <c:pt idx="29">
                  <c:v>390.16199999999998</c:v>
                </c:pt>
                <c:pt idx="30">
                  <c:v>398.09500000000003</c:v>
                </c:pt>
                <c:pt idx="31">
                  <c:v>405.95</c:v>
                </c:pt>
                <c:pt idx="32">
                  <c:v>413.75900000000001</c:v>
                </c:pt>
                <c:pt idx="33">
                  <c:v>421.57600000000002</c:v>
                </c:pt>
                <c:pt idx="34">
                  <c:v>429.39699999999999</c:v>
                </c:pt>
                <c:pt idx="35">
                  <c:v>437.21100000000001</c:v>
                </c:pt>
                <c:pt idx="36">
                  <c:v>445.02100000000002</c:v>
                </c:pt>
                <c:pt idx="37">
                  <c:v>452.834</c:v>
                </c:pt>
                <c:pt idx="38">
                  <c:v>460.67500000000001</c:v>
                </c:pt>
                <c:pt idx="39">
                  <c:v>468.50299999999999</c:v>
                </c:pt>
                <c:pt idx="40">
                  <c:v>476.30200000000002</c:v>
                </c:pt>
                <c:pt idx="41">
                  <c:v>484.09399999999999</c:v>
                </c:pt>
                <c:pt idx="42">
                  <c:v>491.899</c:v>
                </c:pt>
                <c:pt idx="43">
                  <c:v>499.68200000000002</c:v>
                </c:pt>
              </c:numCache>
            </c:numRef>
          </c:xVal>
          <c:yVal>
            <c:numRef>
              <c:f>'Pine straw'!$Y$11:$Y$54</c:f>
              <c:numCache>
                <c:formatCode>General</c:formatCode>
                <c:ptCount val="44"/>
                <c:pt idx="0">
                  <c:v>1.3328809049122574E-5</c:v>
                </c:pt>
                <c:pt idx="1">
                  <c:v>1.8977556914735124E-5</c:v>
                </c:pt>
                <c:pt idx="2">
                  <c:v>2.6683828784468356E-5</c:v>
                </c:pt>
                <c:pt idx="3">
                  <c:v>3.7023108153228894E-5</c:v>
                </c:pt>
                <c:pt idx="4">
                  <c:v>5.082860397275543E-5</c:v>
                </c:pt>
                <c:pt idx="5">
                  <c:v>6.8978840480328363E-5</c:v>
                </c:pt>
                <c:pt idx="6">
                  <c:v>9.2784112361126288E-5</c:v>
                </c:pt>
                <c:pt idx="7">
                  <c:v>1.2343354022363549E-4</c:v>
                </c:pt>
                <c:pt idx="8">
                  <c:v>1.6255795252520221E-4</c:v>
                </c:pt>
                <c:pt idx="9">
                  <c:v>2.1184218198140524E-4</c:v>
                </c:pt>
                <c:pt idx="10">
                  <c:v>2.7326495476879691E-4</c:v>
                </c:pt>
                <c:pt idx="11">
                  <c:v>3.4900392666383992E-4</c:v>
                </c:pt>
                <c:pt idx="12">
                  <c:v>4.4191292425216447E-4</c:v>
                </c:pt>
                <c:pt idx="13">
                  <c:v>5.5354274397305956E-4</c:v>
                </c:pt>
                <c:pt idx="14">
                  <c:v>6.8658848803002201E-4</c:v>
                </c:pt>
                <c:pt idx="15">
                  <c:v>8.4340177105195972E-4</c:v>
                </c:pt>
                <c:pt idx="16">
                  <c:v>1.0240841794639161E-3</c:v>
                </c:pt>
                <c:pt idx="17">
                  <c:v>1.2294440880740115E-3</c:v>
                </c:pt>
                <c:pt idx="18">
                  <c:v>1.4582783014491227E-3</c:v>
                </c:pt>
                <c:pt idx="19">
                  <c:v>1.7059019136379679E-3</c:v>
                </c:pt>
                <c:pt idx="20">
                  <c:v>1.9656679979627588E-3</c:v>
                </c:pt>
                <c:pt idx="21">
                  <c:v>2.2285614821365833E-3</c:v>
                </c:pt>
                <c:pt idx="22">
                  <c:v>2.4794950838420574E-3</c:v>
                </c:pt>
                <c:pt idx="23">
                  <c:v>2.7020623216935497E-3</c:v>
                </c:pt>
                <c:pt idx="24">
                  <c:v>2.8757389161008671E-3</c:v>
                </c:pt>
                <c:pt idx="25">
                  <c:v>2.9770895930234936E-3</c:v>
                </c:pt>
                <c:pt idx="26">
                  <c:v>2.9877985366088128E-3</c:v>
                </c:pt>
                <c:pt idx="27">
                  <c:v>2.8934950772034032E-3</c:v>
                </c:pt>
                <c:pt idx="28">
                  <c:v>2.6924732249200638E-3</c:v>
                </c:pt>
                <c:pt idx="29">
                  <c:v>2.3870662348336935E-3</c:v>
                </c:pt>
                <c:pt idx="30">
                  <c:v>1.9959472774215745E-3</c:v>
                </c:pt>
                <c:pt idx="31">
                  <c:v>1.5547742013586503E-3</c:v>
                </c:pt>
                <c:pt idx="32">
                  <c:v>1.113926932817876E-3</c:v>
                </c:pt>
                <c:pt idx="33">
                  <c:v>7.218035934233721E-4</c:v>
                </c:pt>
                <c:pt idx="34">
                  <c:v>4.1258842963264443E-4</c:v>
                </c:pt>
                <c:pt idx="35">
                  <c:v>2.0075578099100895E-4</c:v>
                </c:pt>
                <c:pt idx="36">
                  <c:v>7.8771283094039227E-5</c:v>
                </c:pt>
                <c:pt idx="37">
                  <c:v>2.2698643601613998E-5</c:v>
                </c:pt>
                <c:pt idx="38">
                  <c:v>3.9263339120735006E-6</c:v>
                </c:pt>
                <c:pt idx="39">
                  <c:v>1.7773366056455239E-7</c:v>
                </c:pt>
                <c:pt idx="40">
                  <c:v>-1.6901266607722637E-8</c:v>
                </c:pt>
                <c:pt idx="41">
                  <c:v>4.2042944068152762E-9</c:v>
                </c:pt>
                <c:pt idx="42">
                  <c:v>-1.7542425101614652E-9</c:v>
                </c:pt>
                <c:pt idx="43">
                  <c:v>1.0557173292097841E-9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7D-4E36-BA69-35AF0DC48EFE}"/>
            </c:ext>
          </c:extLst>
        </c:ser>
        <c:ser>
          <c:idx val="4"/>
          <c:order val="4"/>
          <c:tx>
            <c:strRef>
              <c:f>'Pine straw'!$AK$10</c:f>
              <c:strCache>
                <c:ptCount val="1"/>
                <c:pt idx="0">
                  <c:v>dα/dt_exp_30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'Pine straw'!$AF$11:$AF$53</c:f>
              <c:numCache>
                <c:formatCode>General</c:formatCode>
                <c:ptCount val="43"/>
                <c:pt idx="0">
                  <c:v>167.65</c:v>
                </c:pt>
                <c:pt idx="1">
                  <c:v>175.60499999999999</c:v>
                </c:pt>
                <c:pt idx="2">
                  <c:v>183.536</c:v>
                </c:pt>
                <c:pt idx="3">
                  <c:v>191.45500000000001</c:v>
                </c:pt>
                <c:pt idx="4">
                  <c:v>199.35300000000001</c:v>
                </c:pt>
                <c:pt idx="5">
                  <c:v>207.26300000000001</c:v>
                </c:pt>
                <c:pt idx="6">
                  <c:v>215.18100000000001</c:v>
                </c:pt>
                <c:pt idx="7">
                  <c:v>223.11799999999999</c:v>
                </c:pt>
                <c:pt idx="8">
                  <c:v>231.03200000000001</c:v>
                </c:pt>
                <c:pt idx="9">
                  <c:v>238.935</c:v>
                </c:pt>
                <c:pt idx="10">
                  <c:v>246.81700000000001</c:v>
                </c:pt>
                <c:pt idx="11">
                  <c:v>254.69499999999999</c:v>
                </c:pt>
                <c:pt idx="12">
                  <c:v>262.56</c:v>
                </c:pt>
                <c:pt idx="13">
                  <c:v>270.41000000000003</c:v>
                </c:pt>
                <c:pt idx="14">
                  <c:v>278.25200000000001</c:v>
                </c:pt>
                <c:pt idx="15">
                  <c:v>286.09399999999999</c:v>
                </c:pt>
                <c:pt idx="16">
                  <c:v>293.93</c:v>
                </c:pt>
                <c:pt idx="17">
                  <c:v>301.75900000000001</c:v>
                </c:pt>
                <c:pt idx="18">
                  <c:v>309.60199999999998</c:v>
                </c:pt>
                <c:pt idx="19">
                  <c:v>317.42899999999997</c:v>
                </c:pt>
                <c:pt idx="20">
                  <c:v>325.25900000000001</c:v>
                </c:pt>
                <c:pt idx="21">
                  <c:v>333.07100000000003</c:v>
                </c:pt>
                <c:pt idx="22">
                  <c:v>340.88200000000001</c:v>
                </c:pt>
                <c:pt idx="23">
                  <c:v>348.66800000000001</c:v>
                </c:pt>
                <c:pt idx="24">
                  <c:v>356.45800000000003</c:v>
                </c:pt>
                <c:pt idx="25">
                  <c:v>364.22800000000001</c:v>
                </c:pt>
                <c:pt idx="26">
                  <c:v>371.964</c:v>
                </c:pt>
                <c:pt idx="27">
                  <c:v>379.72199999999998</c:v>
                </c:pt>
                <c:pt idx="28">
                  <c:v>387.529</c:v>
                </c:pt>
                <c:pt idx="29">
                  <c:v>395.41199999999998</c:v>
                </c:pt>
                <c:pt idx="30">
                  <c:v>403.32400000000001</c:v>
                </c:pt>
                <c:pt idx="31">
                  <c:v>411.20299999999997</c:v>
                </c:pt>
                <c:pt idx="32">
                  <c:v>419.03399999999999</c:v>
                </c:pt>
                <c:pt idx="33">
                  <c:v>426.846</c:v>
                </c:pt>
                <c:pt idx="34">
                  <c:v>434.61900000000003</c:v>
                </c:pt>
                <c:pt idx="35">
                  <c:v>442.39100000000002</c:v>
                </c:pt>
                <c:pt idx="36">
                  <c:v>450.154</c:v>
                </c:pt>
                <c:pt idx="37">
                  <c:v>457.91699999999997</c:v>
                </c:pt>
                <c:pt idx="38">
                  <c:v>465.673</c:v>
                </c:pt>
                <c:pt idx="39">
                  <c:v>473.43599999999998</c:v>
                </c:pt>
                <c:pt idx="40">
                  <c:v>481.22300000000001</c:v>
                </c:pt>
                <c:pt idx="41">
                  <c:v>489.02699999999999</c:v>
                </c:pt>
                <c:pt idx="42">
                  <c:v>496.76600000000002</c:v>
                </c:pt>
              </c:numCache>
            </c:numRef>
          </c:xVal>
          <c:yVal>
            <c:numRef>
              <c:f>'Pine straw'!$AK$11:$AK$53</c:f>
              <c:numCache>
                <c:formatCode>General</c:formatCode>
                <c:ptCount val="43"/>
                <c:pt idx="0">
                  <c:v>8.2309268846767684E-5</c:v>
                </c:pt>
                <c:pt idx="1">
                  <c:v>8.9168374583993256E-5</c:v>
                </c:pt>
                <c:pt idx="2">
                  <c:v>1.0117180962414816E-4</c:v>
                </c:pt>
                <c:pt idx="3">
                  <c:v>1.2517867970445791E-4</c:v>
                </c:pt>
                <c:pt idx="4">
                  <c:v>1.5004293800191071E-4</c:v>
                </c:pt>
                <c:pt idx="5">
                  <c:v>1.8862540777384517E-4</c:v>
                </c:pt>
                <c:pt idx="6">
                  <c:v>2.3320959506582144E-4</c:v>
                </c:pt>
                <c:pt idx="7">
                  <c:v>2.9408415848374925E-4</c:v>
                </c:pt>
                <c:pt idx="8">
                  <c:v>3.6353260407321871E-4</c:v>
                </c:pt>
                <c:pt idx="9">
                  <c:v>4.6298963726305073E-4</c:v>
                </c:pt>
                <c:pt idx="10">
                  <c:v>5.7102055262443427E-4</c:v>
                </c:pt>
                <c:pt idx="11">
                  <c:v>7.3306692566648974E-4</c:v>
                </c:pt>
                <c:pt idx="12">
                  <c:v>9.3884009778341876E-4</c:v>
                </c:pt>
                <c:pt idx="13">
                  <c:v>1.1986287275810208E-3</c:v>
                </c:pt>
                <c:pt idx="14">
                  <c:v>1.4814811004200453E-3</c:v>
                </c:pt>
                <c:pt idx="15">
                  <c:v>1.702687260445721E-3</c:v>
                </c:pt>
                <c:pt idx="16">
                  <c:v>1.834553568243991E-3</c:v>
                </c:pt>
                <c:pt idx="17">
                  <c:v>1.9304953097434973E-3</c:v>
                </c:pt>
                <c:pt idx="18">
                  <c:v>2.068620551526977E-3</c:v>
                </c:pt>
                <c:pt idx="19">
                  <c:v>2.2858827257537465E-3</c:v>
                </c:pt>
                <c:pt idx="20">
                  <c:v>2.5865687735095837E-3</c:v>
                </c:pt>
                <c:pt idx="21">
                  <c:v>2.9378407260775008E-3</c:v>
                </c:pt>
                <c:pt idx="22">
                  <c:v>3.2510446418037749E-3</c:v>
                </c:pt>
                <c:pt idx="23">
                  <c:v>3.4548458210212456E-3</c:v>
                </c:pt>
                <c:pt idx="24">
                  <c:v>3.7525310100170392E-3</c:v>
                </c:pt>
                <c:pt idx="25">
                  <c:v>4.3744804227403983E-3</c:v>
                </c:pt>
                <c:pt idx="26">
                  <c:v>4.9400994295967712E-3</c:v>
                </c:pt>
                <c:pt idx="27">
                  <c:v>4.7127200744075809E-3</c:v>
                </c:pt>
                <c:pt idx="28">
                  <c:v>3.5672494162901011E-3</c:v>
                </c:pt>
                <c:pt idx="29">
                  <c:v>2.1967143511697554E-3</c:v>
                </c:pt>
                <c:pt idx="30">
                  <c:v>1.3434415974582781E-3</c:v>
                </c:pt>
                <c:pt idx="31">
                  <c:v>1.0770510783886106E-3</c:v>
                </c:pt>
                <c:pt idx="32">
                  <c:v>1.024064486568492E-3</c:v>
                </c:pt>
                <c:pt idx="33">
                  <c:v>9.8145229217596469E-4</c:v>
                </c:pt>
                <c:pt idx="34">
                  <c:v>9.129469736253587E-4</c:v>
                </c:pt>
                <c:pt idx="35">
                  <c:v>8.2077774028134487E-4</c:v>
                </c:pt>
                <c:pt idx="36">
                  <c:v>7.303232833716089E-4</c:v>
                </c:pt>
                <c:pt idx="37">
                  <c:v>6.4878566392027881E-4</c:v>
                </c:pt>
                <c:pt idx="38">
                  <c:v>5.7787965836165328E-4</c:v>
                </c:pt>
                <c:pt idx="39">
                  <c:v>5.143471914705669E-4</c:v>
                </c:pt>
                <c:pt idx="40">
                  <c:v>4.5998877850301351E-4</c:v>
                </c:pt>
                <c:pt idx="41">
                  <c:v>4.1531885238930283E-4</c:v>
                </c:pt>
                <c:pt idx="42">
                  <c:v>3.8393844364147112E-4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7D-4E36-BA69-35AF0DC48EFE}"/>
            </c:ext>
          </c:extLst>
        </c:ser>
        <c:ser>
          <c:idx val="5"/>
          <c:order val="5"/>
          <c:tx>
            <c:strRef>
              <c:f>'Pine straw'!$AN$10</c:f>
              <c:strCache>
                <c:ptCount val="1"/>
                <c:pt idx="0">
                  <c:v>dα/dt_model_30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'Pine straw'!$AF$11:$AF$53</c:f>
              <c:numCache>
                <c:formatCode>General</c:formatCode>
                <c:ptCount val="43"/>
                <c:pt idx="0">
                  <c:v>167.65</c:v>
                </c:pt>
                <c:pt idx="1">
                  <c:v>175.60499999999999</c:v>
                </c:pt>
                <c:pt idx="2">
                  <c:v>183.536</c:v>
                </c:pt>
                <c:pt idx="3">
                  <c:v>191.45500000000001</c:v>
                </c:pt>
                <c:pt idx="4">
                  <c:v>199.35300000000001</c:v>
                </c:pt>
                <c:pt idx="5">
                  <c:v>207.26300000000001</c:v>
                </c:pt>
                <c:pt idx="6">
                  <c:v>215.18100000000001</c:v>
                </c:pt>
                <c:pt idx="7">
                  <c:v>223.11799999999999</c:v>
                </c:pt>
                <c:pt idx="8">
                  <c:v>231.03200000000001</c:v>
                </c:pt>
                <c:pt idx="9">
                  <c:v>238.935</c:v>
                </c:pt>
                <c:pt idx="10">
                  <c:v>246.81700000000001</c:v>
                </c:pt>
                <c:pt idx="11">
                  <c:v>254.69499999999999</c:v>
                </c:pt>
                <c:pt idx="12">
                  <c:v>262.56</c:v>
                </c:pt>
                <c:pt idx="13">
                  <c:v>270.41000000000003</c:v>
                </c:pt>
                <c:pt idx="14">
                  <c:v>278.25200000000001</c:v>
                </c:pt>
                <c:pt idx="15">
                  <c:v>286.09399999999999</c:v>
                </c:pt>
                <c:pt idx="16">
                  <c:v>293.93</c:v>
                </c:pt>
                <c:pt idx="17">
                  <c:v>301.75900000000001</c:v>
                </c:pt>
                <c:pt idx="18">
                  <c:v>309.60199999999998</c:v>
                </c:pt>
                <c:pt idx="19">
                  <c:v>317.42899999999997</c:v>
                </c:pt>
                <c:pt idx="20">
                  <c:v>325.25900000000001</c:v>
                </c:pt>
                <c:pt idx="21">
                  <c:v>333.07100000000003</c:v>
                </c:pt>
                <c:pt idx="22">
                  <c:v>340.88200000000001</c:v>
                </c:pt>
                <c:pt idx="23">
                  <c:v>348.66800000000001</c:v>
                </c:pt>
                <c:pt idx="24">
                  <c:v>356.45800000000003</c:v>
                </c:pt>
                <c:pt idx="25">
                  <c:v>364.22800000000001</c:v>
                </c:pt>
                <c:pt idx="26">
                  <c:v>371.964</c:v>
                </c:pt>
                <c:pt idx="27">
                  <c:v>379.72199999999998</c:v>
                </c:pt>
                <c:pt idx="28">
                  <c:v>387.529</c:v>
                </c:pt>
                <c:pt idx="29">
                  <c:v>395.41199999999998</c:v>
                </c:pt>
                <c:pt idx="30">
                  <c:v>403.32400000000001</c:v>
                </c:pt>
                <c:pt idx="31">
                  <c:v>411.20299999999997</c:v>
                </c:pt>
                <c:pt idx="32">
                  <c:v>419.03399999999999</c:v>
                </c:pt>
                <c:pt idx="33">
                  <c:v>426.846</c:v>
                </c:pt>
                <c:pt idx="34">
                  <c:v>434.61900000000003</c:v>
                </c:pt>
                <c:pt idx="35">
                  <c:v>442.39100000000002</c:v>
                </c:pt>
                <c:pt idx="36">
                  <c:v>450.154</c:v>
                </c:pt>
                <c:pt idx="37">
                  <c:v>457.91699999999997</c:v>
                </c:pt>
                <c:pt idx="38">
                  <c:v>465.673</c:v>
                </c:pt>
                <c:pt idx="39">
                  <c:v>473.43599999999998</c:v>
                </c:pt>
                <c:pt idx="40">
                  <c:v>481.22300000000001</c:v>
                </c:pt>
                <c:pt idx="41">
                  <c:v>489.02699999999999</c:v>
                </c:pt>
                <c:pt idx="42">
                  <c:v>496.76600000000002</c:v>
                </c:pt>
              </c:numCache>
            </c:numRef>
          </c:xVal>
          <c:yVal>
            <c:numRef>
              <c:f>'Pine straw'!$AN$11:$AN$53</c:f>
              <c:numCache>
                <c:formatCode>General</c:formatCode>
                <c:ptCount val="43"/>
                <c:pt idx="0">
                  <c:v>1.8469604399893915E-5</c:v>
                </c:pt>
                <c:pt idx="1">
                  <c:v>2.5966096099775322E-5</c:v>
                </c:pt>
                <c:pt idx="2">
                  <c:v>3.6034742923868198E-5</c:v>
                </c:pt>
                <c:pt idx="3">
                  <c:v>4.9419300986895627E-5</c:v>
                </c:pt>
                <c:pt idx="4">
                  <c:v>6.6992453430274513E-5</c:v>
                </c:pt>
                <c:pt idx="5">
                  <c:v>8.9922429780559825E-5</c:v>
                </c:pt>
                <c:pt idx="6">
                  <c:v>1.1954086699233648E-4</c:v>
                </c:pt>
                <c:pt idx="7">
                  <c:v>1.5749799254233542E-4</c:v>
                </c:pt>
                <c:pt idx="8">
                  <c:v>2.0541688148035525E-4</c:v>
                </c:pt>
                <c:pt idx="9">
                  <c:v>2.6540144469086569E-4</c:v>
                </c:pt>
                <c:pt idx="10">
                  <c:v>3.3964872046185897E-4</c:v>
                </c:pt>
                <c:pt idx="11">
                  <c:v>4.3083734652122528E-4</c:v>
                </c:pt>
                <c:pt idx="12">
                  <c:v>5.4157185622073301E-4</c:v>
                </c:pt>
                <c:pt idx="13">
                  <c:v>6.7457088141054935E-4</c:v>
                </c:pt>
                <c:pt idx="14">
                  <c:v>8.3266571442377709E-4</c:v>
                </c:pt>
                <c:pt idx="15">
                  <c:v>1.0185605625437058E-3</c:v>
                </c:pt>
                <c:pt idx="16">
                  <c:v>1.2341225556236389E-3</c:v>
                </c:pt>
                <c:pt idx="17">
                  <c:v>1.4803998639141944E-3</c:v>
                </c:pt>
                <c:pt idx="18">
                  <c:v>1.758021810841226E-3</c:v>
                </c:pt>
                <c:pt idx="19">
                  <c:v>2.0636358000603906E-3</c:v>
                </c:pt>
                <c:pt idx="20">
                  <c:v>2.3934077443388997E-3</c:v>
                </c:pt>
                <c:pt idx="21">
                  <c:v>2.7382463144430308E-3</c:v>
                </c:pt>
                <c:pt idx="22">
                  <c:v>3.0874808553147518E-3</c:v>
                </c:pt>
                <c:pt idx="23">
                  <c:v>3.4236482422533073E-3</c:v>
                </c:pt>
                <c:pt idx="24">
                  <c:v>3.7291561862361558E-3</c:v>
                </c:pt>
                <c:pt idx="25">
                  <c:v>3.9790337344400529E-3</c:v>
                </c:pt>
                <c:pt idx="26">
                  <c:v>4.1472602909667219E-3</c:v>
                </c:pt>
                <c:pt idx="27">
                  <c:v>4.2147720964262232E-3</c:v>
                </c:pt>
                <c:pt idx="28">
                  <c:v>4.1632414198922484E-3</c:v>
                </c:pt>
                <c:pt idx="29">
                  <c:v>3.9808381549890446E-3</c:v>
                </c:pt>
                <c:pt idx="30">
                  <c:v>3.6607403270176742E-3</c:v>
                </c:pt>
                <c:pt idx="31">
                  <c:v>3.2127705015294475E-3</c:v>
                </c:pt>
                <c:pt idx="32">
                  <c:v>2.6701181901992253E-3</c:v>
                </c:pt>
                <c:pt idx="33">
                  <c:v>2.083586975133681E-3</c:v>
                </c:pt>
                <c:pt idx="34">
                  <c:v>1.5085879560384177E-3</c:v>
                </c:pt>
                <c:pt idx="35">
                  <c:v>9.9959244779999098E-4</c:v>
                </c:pt>
                <c:pt idx="36">
                  <c:v>5.9441370251803031E-4</c:v>
                </c:pt>
                <c:pt idx="37">
                  <c:v>3.0902983824605574E-4</c:v>
                </c:pt>
                <c:pt idx="38">
                  <c:v>1.3519732155901787E-4</c:v>
                </c:pt>
                <c:pt idx="39">
                  <c:v>4.6921443230546063E-5</c:v>
                </c:pt>
                <c:pt idx="40">
                  <c:v>1.1623724503956405E-5</c:v>
                </c:pt>
                <c:pt idx="41">
                  <c:v>1.6087194405018464E-6</c:v>
                </c:pt>
                <c:pt idx="42">
                  <c:v>2.9574853435843415E-8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7D-4E36-BA69-35AF0DC4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6544"/>
        <c:axId val="71667088"/>
      </c:scatterChart>
      <c:valAx>
        <c:axId val="716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7088"/>
        <c:crosses val="autoZero"/>
        <c:crossBetween val="midCat"/>
      </c:valAx>
      <c:valAx>
        <c:axId val="716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'Pine straw'!$A$11:$A$56</c:f>
              <c:numCache>
                <c:formatCode>General</c:formatCode>
                <c:ptCount val="46"/>
                <c:pt idx="0">
                  <c:v>658</c:v>
                </c:pt>
                <c:pt idx="1">
                  <c:v>705</c:v>
                </c:pt>
                <c:pt idx="2">
                  <c:v>752</c:v>
                </c:pt>
                <c:pt idx="3">
                  <c:v>799</c:v>
                </c:pt>
                <c:pt idx="4">
                  <c:v>846</c:v>
                </c:pt>
                <c:pt idx="5">
                  <c:v>893</c:v>
                </c:pt>
                <c:pt idx="6">
                  <c:v>940</c:v>
                </c:pt>
                <c:pt idx="7">
                  <c:v>987</c:v>
                </c:pt>
                <c:pt idx="8">
                  <c:v>1034</c:v>
                </c:pt>
                <c:pt idx="9">
                  <c:v>1081</c:v>
                </c:pt>
                <c:pt idx="10">
                  <c:v>1128</c:v>
                </c:pt>
                <c:pt idx="11">
                  <c:v>1175</c:v>
                </c:pt>
                <c:pt idx="12">
                  <c:v>1222</c:v>
                </c:pt>
                <c:pt idx="13">
                  <c:v>1269</c:v>
                </c:pt>
                <c:pt idx="14">
                  <c:v>1316</c:v>
                </c:pt>
                <c:pt idx="15">
                  <c:v>1363</c:v>
                </c:pt>
                <c:pt idx="16">
                  <c:v>1410</c:v>
                </c:pt>
                <c:pt idx="17">
                  <c:v>1457</c:v>
                </c:pt>
                <c:pt idx="18">
                  <c:v>1504</c:v>
                </c:pt>
                <c:pt idx="19">
                  <c:v>1551</c:v>
                </c:pt>
                <c:pt idx="20">
                  <c:v>1598</c:v>
                </c:pt>
                <c:pt idx="21">
                  <c:v>1645</c:v>
                </c:pt>
                <c:pt idx="22">
                  <c:v>1692</c:v>
                </c:pt>
                <c:pt idx="23">
                  <c:v>1739</c:v>
                </c:pt>
                <c:pt idx="24">
                  <c:v>1786</c:v>
                </c:pt>
                <c:pt idx="25">
                  <c:v>1833</c:v>
                </c:pt>
                <c:pt idx="26">
                  <c:v>1880</c:v>
                </c:pt>
                <c:pt idx="27">
                  <c:v>1927</c:v>
                </c:pt>
                <c:pt idx="28">
                  <c:v>1974</c:v>
                </c:pt>
                <c:pt idx="29">
                  <c:v>2021</c:v>
                </c:pt>
                <c:pt idx="30">
                  <c:v>2068</c:v>
                </c:pt>
                <c:pt idx="31">
                  <c:v>2115</c:v>
                </c:pt>
                <c:pt idx="32">
                  <c:v>2162</c:v>
                </c:pt>
                <c:pt idx="33">
                  <c:v>2209</c:v>
                </c:pt>
                <c:pt idx="34">
                  <c:v>2256</c:v>
                </c:pt>
                <c:pt idx="35">
                  <c:v>2303</c:v>
                </c:pt>
                <c:pt idx="36">
                  <c:v>2350</c:v>
                </c:pt>
                <c:pt idx="37">
                  <c:v>2397</c:v>
                </c:pt>
                <c:pt idx="38">
                  <c:v>2444</c:v>
                </c:pt>
                <c:pt idx="39">
                  <c:v>2491</c:v>
                </c:pt>
                <c:pt idx="40">
                  <c:v>2538</c:v>
                </c:pt>
                <c:pt idx="41">
                  <c:v>2585</c:v>
                </c:pt>
                <c:pt idx="42">
                  <c:v>2632</c:v>
                </c:pt>
                <c:pt idx="43">
                  <c:v>2679</c:v>
                </c:pt>
                <c:pt idx="44">
                  <c:v>2726</c:v>
                </c:pt>
                <c:pt idx="45">
                  <c:v>2773</c:v>
                </c:pt>
              </c:numCache>
            </c:numRef>
          </c:xVal>
          <c:yVal>
            <c:numRef>
              <c:f>'Pine straw'!$B$11:$B$56</c:f>
              <c:numCache>
                <c:formatCode>General</c:formatCode>
                <c:ptCount val="46"/>
                <c:pt idx="0">
                  <c:v>150.16499999999999</c:v>
                </c:pt>
                <c:pt idx="1">
                  <c:v>158.05699999999999</c:v>
                </c:pt>
                <c:pt idx="2">
                  <c:v>165.97300000000001</c:v>
                </c:pt>
                <c:pt idx="3">
                  <c:v>173.84800000000001</c:v>
                </c:pt>
                <c:pt idx="4">
                  <c:v>181.74199999999999</c:v>
                </c:pt>
                <c:pt idx="5">
                  <c:v>189.60900000000001</c:v>
                </c:pt>
                <c:pt idx="6">
                  <c:v>197.499</c:v>
                </c:pt>
                <c:pt idx="7">
                  <c:v>205.37799999999999</c:v>
                </c:pt>
                <c:pt idx="8">
                  <c:v>213.25299999999999</c:v>
                </c:pt>
                <c:pt idx="9">
                  <c:v>221.12200000000001</c:v>
                </c:pt>
                <c:pt idx="10">
                  <c:v>228.97300000000001</c:v>
                </c:pt>
                <c:pt idx="11">
                  <c:v>236.833</c:v>
                </c:pt>
                <c:pt idx="12">
                  <c:v>244.684</c:v>
                </c:pt>
                <c:pt idx="13">
                  <c:v>252.529</c:v>
                </c:pt>
                <c:pt idx="14">
                  <c:v>260.363</c:v>
                </c:pt>
                <c:pt idx="15">
                  <c:v>268.19799999999998</c:v>
                </c:pt>
                <c:pt idx="16">
                  <c:v>276.024</c:v>
                </c:pt>
                <c:pt idx="17">
                  <c:v>283.85399999999998</c:v>
                </c:pt>
                <c:pt idx="18">
                  <c:v>291.673</c:v>
                </c:pt>
                <c:pt idx="19">
                  <c:v>299.49</c:v>
                </c:pt>
                <c:pt idx="20">
                  <c:v>307.28800000000001</c:v>
                </c:pt>
                <c:pt idx="21">
                  <c:v>315.09800000000001</c:v>
                </c:pt>
                <c:pt idx="22">
                  <c:v>322.89</c:v>
                </c:pt>
                <c:pt idx="23">
                  <c:v>330.67099999999999</c:v>
                </c:pt>
                <c:pt idx="24">
                  <c:v>338.45499999999998</c:v>
                </c:pt>
                <c:pt idx="25">
                  <c:v>346.22699999999998</c:v>
                </c:pt>
                <c:pt idx="26">
                  <c:v>353.94799999999998</c:v>
                </c:pt>
                <c:pt idx="27">
                  <c:v>361.70699999999999</c:v>
                </c:pt>
                <c:pt idx="28">
                  <c:v>369.48700000000002</c:v>
                </c:pt>
                <c:pt idx="29">
                  <c:v>377.31799999999998</c:v>
                </c:pt>
                <c:pt idx="30">
                  <c:v>385.10599999999999</c:v>
                </c:pt>
                <c:pt idx="31">
                  <c:v>392.84500000000003</c:v>
                </c:pt>
                <c:pt idx="32">
                  <c:v>400.589</c:v>
                </c:pt>
                <c:pt idx="33">
                  <c:v>408.31900000000002</c:v>
                </c:pt>
                <c:pt idx="34">
                  <c:v>416.06599999999997</c:v>
                </c:pt>
                <c:pt idx="35">
                  <c:v>423.76400000000001</c:v>
                </c:pt>
                <c:pt idx="36">
                  <c:v>431.51900000000001</c:v>
                </c:pt>
                <c:pt idx="37">
                  <c:v>439.22899999999998</c:v>
                </c:pt>
                <c:pt idx="38">
                  <c:v>446.94499999999999</c:v>
                </c:pt>
                <c:pt idx="39">
                  <c:v>454.649</c:v>
                </c:pt>
                <c:pt idx="40">
                  <c:v>462.33</c:v>
                </c:pt>
                <c:pt idx="41">
                  <c:v>470.02699999999999</c:v>
                </c:pt>
                <c:pt idx="42">
                  <c:v>477.7</c:v>
                </c:pt>
                <c:pt idx="43">
                  <c:v>485.37400000000002</c:v>
                </c:pt>
                <c:pt idx="44">
                  <c:v>493.04300000000001</c:v>
                </c:pt>
                <c:pt idx="45">
                  <c:v>500.71600000000001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9-48FC-AB8F-7BE911832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8176"/>
        <c:axId val="71668720"/>
      </c:scatterChart>
      <c:valAx>
        <c:axId val="716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8720"/>
        <c:crosses val="autoZero"/>
        <c:crossBetween val="midCat"/>
      </c:valAx>
      <c:valAx>
        <c:axId val="716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72907553222513"/>
          <c:y val="5.944660613921314E-2"/>
          <c:w val="0.6854272382618839"/>
          <c:h val="0.74805404917770491"/>
        </c:manualLayout>
      </c:layout>
      <c:scatterChart>
        <c:scatterStyle val="smoothMarker"/>
        <c:varyColors val="0"/>
        <c:ser>
          <c:idx val="0"/>
          <c:order val="0"/>
          <c:tx>
            <c:v>Exp_10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'Longleaf pine_live'!$B$11:$B$55</c:f>
              <c:numCache>
                <c:formatCode>General</c:formatCode>
                <c:ptCount val="45"/>
                <c:pt idx="0">
                  <c:v>150.22300000000001</c:v>
                </c:pt>
                <c:pt idx="1">
                  <c:v>158.13200000000001</c:v>
                </c:pt>
                <c:pt idx="2">
                  <c:v>166.041</c:v>
                </c:pt>
                <c:pt idx="3">
                  <c:v>173.928</c:v>
                </c:pt>
                <c:pt idx="4">
                  <c:v>181.81399999999999</c:v>
                </c:pt>
                <c:pt idx="5">
                  <c:v>189.68799999999999</c:v>
                </c:pt>
                <c:pt idx="6">
                  <c:v>197.57400000000001</c:v>
                </c:pt>
                <c:pt idx="7">
                  <c:v>205.44800000000001</c:v>
                </c:pt>
                <c:pt idx="8">
                  <c:v>213.32499999999999</c:v>
                </c:pt>
                <c:pt idx="9">
                  <c:v>221.19499999999999</c:v>
                </c:pt>
                <c:pt idx="10">
                  <c:v>229.05799999999999</c:v>
                </c:pt>
                <c:pt idx="11">
                  <c:v>236.928</c:v>
                </c:pt>
                <c:pt idx="12">
                  <c:v>244.774</c:v>
                </c:pt>
                <c:pt idx="13">
                  <c:v>252.62200000000001</c:v>
                </c:pt>
                <c:pt idx="14">
                  <c:v>260.47500000000002</c:v>
                </c:pt>
                <c:pt idx="15">
                  <c:v>268.315</c:v>
                </c:pt>
                <c:pt idx="16">
                  <c:v>276.14499999999998</c:v>
                </c:pt>
                <c:pt idx="17">
                  <c:v>283.95800000000003</c:v>
                </c:pt>
                <c:pt idx="18">
                  <c:v>291.767</c:v>
                </c:pt>
                <c:pt idx="19">
                  <c:v>299.565</c:v>
                </c:pt>
                <c:pt idx="20">
                  <c:v>307.375</c:v>
                </c:pt>
                <c:pt idx="21">
                  <c:v>315.19200000000001</c:v>
                </c:pt>
                <c:pt idx="22">
                  <c:v>322.99599999999998</c:v>
                </c:pt>
                <c:pt idx="23">
                  <c:v>330.78399999999999</c:v>
                </c:pt>
                <c:pt idx="24">
                  <c:v>338.58699999999999</c:v>
                </c:pt>
                <c:pt idx="25">
                  <c:v>346.36399999999998</c:v>
                </c:pt>
                <c:pt idx="26">
                  <c:v>354.13900000000001</c:v>
                </c:pt>
                <c:pt idx="27">
                  <c:v>361.952</c:v>
                </c:pt>
                <c:pt idx="28">
                  <c:v>369.72800000000001</c:v>
                </c:pt>
                <c:pt idx="29">
                  <c:v>377.48099999999999</c:v>
                </c:pt>
                <c:pt idx="30">
                  <c:v>385.19799999999998</c:v>
                </c:pt>
                <c:pt idx="31">
                  <c:v>392.935</c:v>
                </c:pt>
                <c:pt idx="32">
                  <c:v>400.67700000000002</c:v>
                </c:pt>
                <c:pt idx="33">
                  <c:v>408.41399999999999</c:v>
                </c:pt>
                <c:pt idx="34">
                  <c:v>416.15899999999999</c:v>
                </c:pt>
                <c:pt idx="35">
                  <c:v>423.88900000000001</c:v>
                </c:pt>
                <c:pt idx="36">
                  <c:v>431.59800000000001</c:v>
                </c:pt>
                <c:pt idx="37">
                  <c:v>439.31400000000002</c:v>
                </c:pt>
                <c:pt idx="38">
                  <c:v>446.99400000000003</c:v>
                </c:pt>
                <c:pt idx="39">
                  <c:v>454.697</c:v>
                </c:pt>
                <c:pt idx="40">
                  <c:v>462.40199999999999</c:v>
                </c:pt>
                <c:pt idx="41">
                  <c:v>470.09699999999998</c:v>
                </c:pt>
                <c:pt idx="42">
                  <c:v>477.78699999999998</c:v>
                </c:pt>
                <c:pt idx="43">
                  <c:v>485.46800000000002</c:v>
                </c:pt>
                <c:pt idx="44">
                  <c:v>493.15199999999999</c:v>
                </c:pt>
              </c:numCache>
            </c:numRef>
          </c:xVal>
          <c:yVal>
            <c:numRef>
              <c:f>'Longleaf pine_live'!$G$11:$G$55</c:f>
              <c:numCache>
                <c:formatCode>General</c:formatCode>
                <c:ptCount val="45"/>
                <c:pt idx="0">
                  <c:v>5.5828664661250471E-5</c:v>
                </c:pt>
                <c:pt idx="1">
                  <c:v>7.0244125834977814E-5</c:v>
                </c:pt>
                <c:pt idx="2">
                  <c:v>8.665941977269135E-5</c:v>
                </c:pt>
                <c:pt idx="3">
                  <c:v>1.1540701575496943E-4</c:v>
                </c:pt>
                <c:pt idx="4">
                  <c:v>1.4365465354626572E-4</c:v>
                </c:pt>
                <c:pt idx="5">
                  <c:v>1.808598755929021E-4</c:v>
                </c:pt>
                <c:pt idx="6">
                  <c:v>2.1681520216205682E-4</c:v>
                </c:pt>
                <c:pt idx="7">
                  <c:v>2.503124009588E-4</c:v>
                </c:pt>
                <c:pt idx="8">
                  <c:v>2.9335046856706769E-4</c:v>
                </c:pt>
                <c:pt idx="9">
                  <c:v>3.3859668485223117E-4</c:v>
                </c:pt>
                <c:pt idx="10">
                  <c:v>3.5863667567466125E-4</c:v>
                </c:pt>
                <c:pt idx="11">
                  <c:v>3.6621937490477247E-4</c:v>
                </c:pt>
                <c:pt idx="12">
                  <c:v>3.7551026462078835E-4</c:v>
                </c:pt>
                <c:pt idx="13">
                  <c:v>3.9600855045163435E-4</c:v>
                </c:pt>
                <c:pt idx="14">
                  <c:v>4.2546442053783222E-4</c:v>
                </c:pt>
                <c:pt idx="15">
                  <c:v>4.4958740325340418E-4</c:v>
                </c:pt>
                <c:pt idx="16">
                  <c:v>4.639612012445444E-4</c:v>
                </c:pt>
                <c:pt idx="17">
                  <c:v>4.8895911079436106E-4</c:v>
                </c:pt>
                <c:pt idx="18">
                  <c:v>5.1749839086372954E-4</c:v>
                </c:pt>
                <c:pt idx="19">
                  <c:v>5.6141138530623716E-4</c:v>
                </c:pt>
                <c:pt idx="20">
                  <c:v>6.2111472594771034E-4</c:v>
                </c:pt>
                <c:pt idx="21">
                  <c:v>7.0719086116423629E-4</c:v>
                </c:pt>
                <c:pt idx="22">
                  <c:v>8.3272203028688383E-4</c:v>
                </c:pt>
                <c:pt idx="23">
                  <c:v>9.6496097180539793E-4</c:v>
                </c:pt>
                <c:pt idx="24">
                  <c:v>1.0746184683639174E-3</c:v>
                </c:pt>
                <c:pt idx="25">
                  <c:v>9.3354693213779864E-4</c:v>
                </c:pt>
                <c:pt idx="26">
                  <c:v>5.0654097384439617E-4</c:v>
                </c:pt>
                <c:pt idx="27">
                  <c:v>2.68519211747583E-4</c:v>
                </c:pt>
                <c:pt idx="28">
                  <c:v>2.0606610105563316E-4</c:v>
                </c:pt>
                <c:pt idx="29">
                  <c:v>1.8610943659836315E-4</c:v>
                </c:pt>
                <c:pt idx="30">
                  <c:v>1.803182542193261E-4</c:v>
                </c:pt>
                <c:pt idx="31">
                  <c:v>1.7906835874183501E-4</c:v>
                </c:pt>
                <c:pt idx="32">
                  <c:v>1.7573530413519058E-4</c:v>
                </c:pt>
                <c:pt idx="33">
                  <c:v>1.6902753173932405E-4</c:v>
                </c:pt>
                <c:pt idx="34">
                  <c:v>1.5873672564131866E-4</c:v>
                </c:pt>
                <c:pt idx="35">
                  <c:v>1.4890421455172445E-4</c:v>
                </c:pt>
                <c:pt idx="36">
                  <c:v>1.4198812624294352E-4</c:v>
                </c:pt>
                <c:pt idx="37">
                  <c:v>1.40863220313202E-4</c:v>
                </c:pt>
                <c:pt idx="38">
                  <c:v>1.3890505073179822E-4</c:v>
                </c:pt>
                <c:pt idx="39">
                  <c:v>1.4048825166995563E-4</c:v>
                </c:pt>
                <c:pt idx="40">
                  <c:v>1.4486288584116965E-4</c:v>
                </c:pt>
                <c:pt idx="41">
                  <c:v>1.4982080456855154E-4</c:v>
                </c:pt>
                <c:pt idx="42">
                  <c:v>1.5215394279319934E-4</c:v>
                </c:pt>
                <c:pt idx="43">
                  <c:v>1.5198729006286971E-4</c:v>
                </c:pt>
                <c:pt idx="44">
                  <c:v>1.5257057461903048E-4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D-4E36-BA69-35AF0DC48EFE}"/>
            </c:ext>
          </c:extLst>
        </c:ser>
        <c:ser>
          <c:idx val="1"/>
          <c:order val="1"/>
          <c:tx>
            <c:strRef>
              <c:f>'Longleaf pine_live'!$I$10</c:f>
              <c:strCache>
                <c:ptCount val="1"/>
                <c:pt idx="0">
                  <c:v>dV/dt_model_10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'Longleaf pine_live'!$B$11:$B$55</c:f>
              <c:numCache>
                <c:formatCode>General</c:formatCode>
                <c:ptCount val="45"/>
                <c:pt idx="0">
                  <c:v>150.22300000000001</c:v>
                </c:pt>
                <c:pt idx="1">
                  <c:v>158.13200000000001</c:v>
                </c:pt>
                <c:pt idx="2">
                  <c:v>166.041</c:v>
                </c:pt>
                <c:pt idx="3">
                  <c:v>173.928</c:v>
                </c:pt>
                <c:pt idx="4">
                  <c:v>181.81399999999999</c:v>
                </c:pt>
                <c:pt idx="5">
                  <c:v>189.68799999999999</c:v>
                </c:pt>
                <c:pt idx="6">
                  <c:v>197.57400000000001</c:v>
                </c:pt>
                <c:pt idx="7">
                  <c:v>205.44800000000001</c:v>
                </c:pt>
                <c:pt idx="8">
                  <c:v>213.32499999999999</c:v>
                </c:pt>
                <c:pt idx="9">
                  <c:v>221.19499999999999</c:v>
                </c:pt>
                <c:pt idx="10">
                  <c:v>229.05799999999999</c:v>
                </c:pt>
                <c:pt idx="11">
                  <c:v>236.928</c:v>
                </c:pt>
                <c:pt idx="12">
                  <c:v>244.774</c:v>
                </c:pt>
                <c:pt idx="13">
                  <c:v>252.62200000000001</c:v>
                </c:pt>
                <c:pt idx="14">
                  <c:v>260.47500000000002</c:v>
                </c:pt>
                <c:pt idx="15">
                  <c:v>268.315</c:v>
                </c:pt>
                <c:pt idx="16">
                  <c:v>276.14499999999998</c:v>
                </c:pt>
                <c:pt idx="17">
                  <c:v>283.95800000000003</c:v>
                </c:pt>
                <c:pt idx="18">
                  <c:v>291.767</c:v>
                </c:pt>
                <c:pt idx="19">
                  <c:v>299.565</c:v>
                </c:pt>
                <c:pt idx="20">
                  <c:v>307.375</c:v>
                </c:pt>
                <c:pt idx="21">
                  <c:v>315.19200000000001</c:v>
                </c:pt>
                <c:pt idx="22">
                  <c:v>322.99599999999998</c:v>
                </c:pt>
                <c:pt idx="23">
                  <c:v>330.78399999999999</c:v>
                </c:pt>
                <c:pt idx="24">
                  <c:v>338.58699999999999</c:v>
                </c:pt>
                <c:pt idx="25">
                  <c:v>346.36399999999998</c:v>
                </c:pt>
                <c:pt idx="26">
                  <c:v>354.13900000000001</c:v>
                </c:pt>
                <c:pt idx="27">
                  <c:v>361.952</c:v>
                </c:pt>
                <c:pt idx="28">
                  <c:v>369.72800000000001</c:v>
                </c:pt>
                <c:pt idx="29">
                  <c:v>377.48099999999999</c:v>
                </c:pt>
                <c:pt idx="30">
                  <c:v>385.19799999999998</c:v>
                </c:pt>
                <c:pt idx="31">
                  <c:v>392.935</c:v>
                </c:pt>
                <c:pt idx="32">
                  <c:v>400.67700000000002</c:v>
                </c:pt>
                <c:pt idx="33">
                  <c:v>408.41399999999999</c:v>
                </c:pt>
                <c:pt idx="34">
                  <c:v>416.15899999999999</c:v>
                </c:pt>
                <c:pt idx="35">
                  <c:v>423.88900000000001</c:v>
                </c:pt>
                <c:pt idx="36">
                  <c:v>431.59800000000001</c:v>
                </c:pt>
                <c:pt idx="37">
                  <c:v>439.31400000000002</c:v>
                </c:pt>
                <c:pt idx="38">
                  <c:v>446.99400000000003</c:v>
                </c:pt>
                <c:pt idx="39">
                  <c:v>454.697</c:v>
                </c:pt>
                <c:pt idx="40">
                  <c:v>462.40199999999999</c:v>
                </c:pt>
                <c:pt idx="41">
                  <c:v>470.09699999999998</c:v>
                </c:pt>
                <c:pt idx="42">
                  <c:v>477.78699999999998</c:v>
                </c:pt>
                <c:pt idx="43">
                  <c:v>485.46800000000002</c:v>
                </c:pt>
                <c:pt idx="44">
                  <c:v>493.15199999999999</c:v>
                </c:pt>
              </c:numCache>
            </c:numRef>
          </c:xVal>
          <c:yVal>
            <c:numRef>
              <c:f>'Longleaf pine_live'!$I$11:$I$55</c:f>
              <c:numCache>
                <c:formatCode>General</c:formatCode>
                <c:ptCount val="45"/>
                <c:pt idx="0">
                  <c:v>3.8001059913606714E-5</c:v>
                </c:pt>
                <c:pt idx="1">
                  <c:v>5.0302401345263657E-5</c:v>
                </c:pt>
                <c:pt idx="2">
                  <c:v>6.5848873910340141E-5</c:v>
                </c:pt>
                <c:pt idx="3">
                  <c:v>8.5209253376233003E-5</c:v>
                </c:pt>
                <c:pt idx="4">
                  <c:v>1.090963687664238E-4</c:v>
                </c:pt>
                <c:pt idx="5">
                  <c:v>1.3817020678129436E-4</c:v>
                </c:pt>
                <c:pt idx="6">
                  <c:v>1.7322777484912711E-4</c:v>
                </c:pt>
                <c:pt idx="7">
                  <c:v>2.1480661265305912E-4</c:v>
                </c:pt>
                <c:pt idx="8">
                  <c:v>2.6350516668872026E-4</c:v>
                </c:pt>
                <c:pt idx="9">
                  <c:v>3.1955713062076577E-4</c:v>
                </c:pt>
                <c:pt idx="10">
                  <c:v>3.8290861210695882E-4</c:v>
                </c:pt>
                <c:pt idx="11">
                  <c:v>4.5318648132897771E-4</c:v>
                </c:pt>
                <c:pt idx="12">
                  <c:v>5.2888138013708894E-4</c:v>
                </c:pt>
                <c:pt idx="13">
                  <c:v>6.0834468039860858E-4</c:v>
                </c:pt>
                <c:pt idx="14">
                  <c:v>6.887858050264958E-4</c:v>
                </c:pt>
                <c:pt idx="15">
                  <c:v>7.6606561708036371E-4</c:v>
                </c:pt>
                <c:pt idx="16">
                  <c:v>8.3540006870090795E-4</c:v>
                </c:pt>
                <c:pt idx="17">
                  <c:v>8.9108508974451619E-4</c:v>
                </c:pt>
                <c:pt idx="18">
                  <c:v>9.2748172975544712E-4</c:v>
                </c:pt>
                <c:pt idx="19">
                  <c:v>9.3888237094209121E-4</c:v>
                </c:pt>
                <c:pt idx="20">
                  <c:v>9.2133407523194719E-4</c:v>
                </c:pt>
                <c:pt idx="21">
                  <c:v>8.7240205895202901E-4</c:v>
                </c:pt>
                <c:pt idx="22">
                  <c:v>7.9253930682151327E-4</c:v>
                </c:pt>
                <c:pt idx="23">
                  <c:v>6.8639721516772787E-4</c:v>
                </c:pt>
                <c:pt idx="24">
                  <c:v>5.627693312530008E-4</c:v>
                </c:pt>
                <c:pt idx="25">
                  <c:v>4.3234978448832196E-4</c:v>
                </c:pt>
                <c:pt idx="26">
                  <c:v>3.0780994157546569E-4</c:v>
                </c:pt>
                <c:pt idx="27">
                  <c:v>2.0021693008849206E-4</c:v>
                </c:pt>
                <c:pt idx="28">
                  <c:v>1.1647468488146655E-4</c:v>
                </c:pt>
                <c:pt idx="29">
                  <c:v>5.9050450814780084E-5</c:v>
                </c:pt>
                <c:pt idx="30">
                  <c:v>2.5119513037321642E-5</c:v>
                </c:pt>
                <c:pt idx="31">
                  <c:v>8.4674035308850854E-6</c:v>
                </c:pt>
                <c:pt idx="32">
                  <c:v>2.0358104443487724E-6</c:v>
                </c:pt>
                <c:pt idx="33">
                  <c:v>2.7505739243117798E-7</c:v>
                </c:pt>
                <c:pt idx="34">
                  <c:v>5.7103874093618339E-9</c:v>
                </c:pt>
                <c:pt idx="35">
                  <c:v>-5.9045893645657216E-10</c:v>
                </c:pt>
                <c:pt idx="36">
                  <c:v>1.4024155901597063E-10</c:v>
                </c:pt>
                <c:pt idx="37">
                  <c:v>-5.3590067744635864E-11</c:v>
                </c:pt>
                <c:pt idx="38">
                  <c:v>2.8832370177654666E-11</c:v>
                </c:pt>
                <c:pt idx="39">
                  <c:v>-2.0341389333597102E-11</c:v>
                </c:pt>
                <c:pt idx="40">
                  <c:v>1.8021744409093747E-11</c:v>
                </c:pt>
                <c:pt idx="41">
                  <c:v>-1.9456142280968506E-11</c:v>
                </c:pt>
                <c:pt idx="42">
                  <c:v>2.5038006476510172E-11</c:v>
                </c:pt>
                <c:pt idx="43">
                  <c:v>-3.7769832245894555E-11</c:v>
                </c:pt>
                <c:pt idx="44">
                  <c:v>6.5915909985449461E-11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7D-4E36-BA69-35AF0DC48EFE}"/>
            </c:ext>
          </c:extLst>
        </c:ser>
        <c:ser>
          <c:idx val="2"/>
          <c:order val="2"/>
          <c:tx>
            <c:v>Exp_20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'Longleaf pine_live'!$P$11:$P$55</c:f>
              <c:numCache>
                <c:formatCode>General</c:formatCode>
                <c:ptCount val="45"/>
                <c:pt idx="0">
                  <c:v>160.08099999999999</c:v>
                </c:pt>
                <c:pt idx="1">
                  <c:v>168.10400000000001</c:v>
                </c:pt>
                <c:pt idx="2">
                  <c:v>176.08600000000001</c:v>
                </c:pt>
                <c:pt idx="3">
                  <c:v>184.04900000000001</c:v>
                </c:pt>
                <c:pt idx="4">
                  <c:v>192.01</c:v>
                </c:pt>
                <c:pt idx="5">
                  <c:v>200.006</c:v>
                </c:pt>
                <c:pt idx="6">
                  <c:v>208.03100000000001</c:v>
                </c:pt>
                <c:pt idx="7">
                  <c:v>216.05500000000001</c:v>
                </c:pt>
                <c:pt idx="8">
                  <c:v>224.06399999999999</c:v>
                </c:pt>
                <c:pt idx="9">
                  <c:v>232.03100000000001</c:v>
                </c:pt>
                <c:pt idx="10">
                  <c:v>239.994</c:v>
                </c:pt>
                <c:pt idx="11">
                  <c:v>247.94399999999999</c:v>
                </c:pt>
                <c:pt idx="12">
                  <c:v>255.89500000000001</c:v>
                </c:pt>
                <c:pt idx="13">
                  <c:v>263.81799999999998</c:v>
                </c:pt>
                <c:pt idx="14">
                  <c:v>271.75099999999998</c:v>
                </c:pt>
                <c:pt idx="15">
                  <c:v>279.67500000000001</c:v>
                </c:pt>
                <c:pt idx="16">
                  <c:v>287.58499999999998</c:v>
                </c:pt>
                <c:pt idx="17">
                  <c:v>295.48599999999999</c:v>
                </c:pt>
                <c:pt idx="18">
                  <c:v>303.40199999999999</c:v>
                </c:pt>
                <c:pt idx="19">
                  <c:v>311.33699999999999</c:v>
                </c:pt>
                <c:pt idx="20">
                  <c:v>319.24700000000001</c:v>
                </c:pt>
                <c:pt idx="21">
                  <c:v>327.14800000000002</c:v>
                </c:pt>
                <c:pt idx="22">
                  <c:v>335.03500000000003</c:v>
                </c:pt>
                <c:pt idx="23">
                  <c:v>342.91899999999998</c:v>
                </c:pt>
                <c:pt idx="24">
                  <c:v>350.803</c:v>
                </c:pt>
                <c:pt idx="25">
                  <c:v>358.68900000000002</c:v>
                </c:pt>
                <c:pt idx="26">
                  <c:v>366.56799999999998</c:v>
                </c:pt>
                <c:pt idx="27">
                  <c:v>374.46800000000002</c:v>
                </c:pt>
                <c:pt idx="28">
                  <c:v>382.36200000000002</c:v>
                </c:pt>
                <c:pt idx="29">
                  <c:v>390.238</c:v>
                </c:pt>
                <c:pt idx="30">
                  <c:v>398.09800000000001</c:v>
                </c:pt>
                <c:pt idx="31">
                  <c:v>405.947</c:v>
                </c:pt>
                <c:pt idx="32">
                  <c:v>413.78300000000002</c:v>
                </c:pt>
                <c:pt idx="33">
                  <c:v>421.62400000000002</c:v>
                </c:pt>
                <c:pt idx="34">
                  <c:v>429.45499999999998</c:v>
                </c:pt>
                <c:pt idx="35">
                  <c:v>437.27300000000002</c:v>
                </c:pt>
                <c:pt idx="36">
                  <c:v>445.08699999999999</c:v>
                </c:pt>
                <c:pt idx="37">
                  <c:v>452.88900000000001</c:v>
                </c:pt>
                <c:pt idx="38">
                  <c:v>460.678</c:v>
                </c:pt>
                <c:pt idx="39">
                  <c:v>468.48399999999998</c:v>
                </c:pt>
                <c:pt idx="40">
                  <c:v>476.27100000000002</c:v>
                </c:pt>
                <c:pt idx="41">
                  <c:v>484.07499999999999</c:v>
                </c:pt>
                <c:pt idx="42">
                  <c:v>491.86099999999999</c:v>
                </c:pt>
                <c:pt idx="43">
                  <c:v>499.637</c:v>
                </c:pt>
                <c:pt idx="44">
                  <c:v>507.41199999999998</c:v>
                </c:pt>
              </c:numCache>
            </c:numRef>
          </c:xVal>
          <c:yVal>
            <c:numRef>
              <c:f>'Longleaf pine_live'!$U$11:$U$55</c:f>
              <c:numCache>
                <c:formatCode>General</c:formatCode>
                <c:ptCount val="45"/>
                <c:pt idx="0">
                  <c:v>1.1784781988873061E-4</c:v>
                </c:pt>
                <c:pt idx="1">
                  <c:v>1.3546382618352207E-4</c:v>
                </c:pt>
                <c:pt idx="2">
                  <c:v>1.6515005901361623E-4</c:v>
                </c:pt>
                <c:pt idx="3">
                  <c:v>2.144911877559654E-4</c:v>
                </c:pt>
                <c:pt idx="4">
                  <c:v>2.6791009573321384E-4</c:v>
                </c:pt>
                <c:pt idx="5">
                  <c:v>3.2679322788522108E-4</c:v>
                </c:pt>
                <c:pt idx="6">
                  <c:v>3.846976930208616E-4</c:v>
                </c:pt>
                <c:pt idx="7">
                  <c:v>4.6193083172994809E-4</c:v>
                </c:pt>
                <c:pt idx="8">
                  <c:v>5.5955286661356352E-4</c:v>
                </c:pt>
                <c:pt idx="9">
                  <c:v>6.5913223552992173E-4</c:v>
                </c:pt>
                <c:pt idx="10">
                  <c:v>7.2160381340864721E-4</c:v>
                </c:pt>
                <c:pt idx="11">
                  <c:v>7.4696760024975384E-4</c:v>
                </c:pt>
                <c:pt idx="12">
                  <c:v>7.8228116842403439E-4</c:v>
                </c:pt>
                <c:pt idx="13">
                  <c:v>8.3724963251052831E-4</c:v>
                </c:pt>
                <c:pt idx="14">
                  <c:v>8.7639631316561994E-4</c:v>
                </c:pt>
                <c:pt idx="15">
                  <c:v>9.2484033047627223E-4</c:v>
                </c:pt>
                <c:pt idx="16">
                  <c:v>9.5974612072706E-4</c:v>
                </c:pt>
                <c:pt idx="17">
                  <c:v>9.9073724291233001E-4</c:v>
                </c:pt>
                <c:pt idx="18">
                  <c:v>1.0497834862337417E-3</c:v>
                </c:pt>
                <c:pt idx="19">
                  <c:v>1.1264457358499448E-3</c:v>
                </c:pt>
                <c:pt idx="20">
                  <c:v>1.2439673333998851E-3</c:v>
                </c:pt>
                <c:pt idx="21">
                  <c:v>1.4018589453753717E-3</c:v>
                </c:pt>
                <c:pt idx="22">
                  <c:v>1.6398381415243847E-3</c:v>
                </c:pt>
                <c:pt idx="23">
                  <c:v>1.8862175628972984E-3</c:v>
                </c:pt>
                <c:pt idx="24">
                  <c:v>2.1008718618226591E-3</c:v>
                </c:pt>
                <c:pt idx="25">
                  <c:v>1.8576731082529663E-3</c:v>
                </c:pt>
                <c:pt idx="26">
                  <c:v>1.0579390447035542E-3</c:v>
                </c:pt>
                <c:pt idx="27">
                  <c:v>5.6248886766268691E-4</c:v>
                </c:pt>
                <c:pt idx="28">
                  <c:v>3.9407658526114292E-4</c:v>
                </c:pt>
                <c:pt idx="29">
                  <c:v>3.4571412353517905E-4</c:v>
                </c:pt>
                <c:pt idx="30">
                  <c:v>3.3796634298886391E-4</c:v>
                </c:pt>
                <c:pt idx="31">
                  <c:v>3.3551967544791689E-4</c:v>
                </c:pt>
                <c:pt idx="32">
                  <c:v>3.3617212012550707E-4</c:v>
                </c:pt>
                <c:pt idx="33">
                  <c:v>3.2402033800548829E-4</c:v>
                </c:pt>
                <c:pt idx="34">
                  <c:v>3.030605527380853E-4</c:v>
                </c:pt>
                <c:pt idx="35">
                  <c:v>2.8055121136140909E-4</c:v>
                </c:pt>
                <c:pt idx="36">
                  <c:v>2.6513720585347178E-4</c:v>
                </c:pt>
                <c:pt idx="37">
                  <c:v>2.5967298167869912E-4</c:v>
                </c:pt>
                <c:pt idx="38">
                  <c:v>2.4996786709963192E-4</c:v>
                </c:pt>
                <c:pt idx="39">
                  <c:v>2.4817364423627047E-4</c:v>
                </c:pt>
                <c:pt idx="40">
                  <c:v>2.5918364817051343E-4</c:v>
                </c:pt>
                <c:pt idx="41">
                  <c:v>2.5070186736191047E-4</c:v>
                </c:pt>
                <c:pt idx="42">
                  <c:v>2.4743964397398732E-4</c:v>
                </c:pt>
                <c:pt idx="43">
                  <c:v>2.4784742189748005E-4</c:v>
                </c:pt>
                <c:pt idx="44">
                  <c:v>4.9560485142563547E-4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7D-4E36-BA69-35AF0DC48EFE}"/>
            </c:ext>
          </c:extLst>
        </c:ser>
        <c:ser>
          <c:idx val="3"/>
          <c:order val="3"/>
          <c:tx>
            <c:strRef>
              <c:f>'Longleaf pine_live'!$W$10</c:f>
              <c:strCache>
                <c:ptCount val="1"/>
                <c:pt idx="0">
                  <c:v>dV/dt_model_10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'Longleaf pine_live'!$P$11:$P$55</c:f>
              <c:numCache>
                <c:formatCode>General</c:formatCode>
                <c:ptCount val="45"/>
                <c:pt idx="0">
                  <c:v>160.08099999999999</c:v>
                </c:pt>
                <c:pt idx="1">
                  <c:v>168.10400000000001</c:v>
                </c:pt>
                <c:pt idx="2">
                  <c:v>176.08600000000001</c:v>
                </c:pt>
                <c:pt idx="3">
                  <c:v>184.04900000000001</c:v>
                </c:pt>
                <c:pt idx="4">
                  <c:v>192.01</c:v>
                </c:pt>
                <c:pt idx="5">
                  <c:v>200.006</c:v>
                </c:pt>
                <c:pt idx="6">
                  <c:v>208.03100000000001</c:v>
                </c:pt>
                <c:pt idx="7">
                  <c:v>216.05500000000001</c:v>
                </c:pt>
                <c:pt idx="8">
                  <c:v>224.06399999999999</c:v>
                </c:pt>
                <c:pt idx="9">
                  <c:v>232.03100000000001</c:v>
                </c:pt>
                <c:pt idx="10">
                  <c:v>239.994</c:v>
                </c:pt>
                <c:pt idx="11">
                  <c:v>247.94399999999999</c:v>
                </c:pt>
                <c:pt idx="12">
                  <c:v>255.89500000000001</c:v>
                </c:pt>
                <c:pt idx="13">
                  <c:v>263.81799999999998</c:v>
                </c:pt>
                <c:pt idx="14">
                  <c:v>271.75099999999998</c:v>
                </c:pt>
                <c:pt idx="15">
                  <c:v>279.67500000000001</c:v>
                </c:pt>
                <c:pt idx="16">
                  <c:v>287.58499999999998</c:v>
                </c:pt>
                <c:pt idx="17">
                  <c:v>295.48599999999999</c:v>
                </c:pt>
                <c:pt idx="18">
                  <c:v>303.40199999999999</c:v>
                </c:pt>
                <c:pt idx="19">
                  <c:v>311.33699999999999</c:v>
                </c:pt>
                <c:pt idx="20">
                  <c:v>319.24700000000001</c:v>
                </c:pt>
                <c:pt idx="21">
                  <c:v>327.14800000000002</c:v>
                </c:pt>
                <c:pt idx="22">
                  <c:v>335.03500000000003</c:v>
                </c:pt>
                <c:pt idx="23">
                  <c:v>342.91899999999998</c:v>
                </c:pt>
                <c:pt idx="24">
                  <c:v>350.803</c:v>
                </c:pt>
                <c:pt idx="25">
                  <c:v>358.68900000000002</c:v>
                </c:pt>
                <c:pt idx="26">
                  <c:v>366.56799999999998</c:v>
                </c:pt>
                <c:pt idx="27">
                  <c:v>374.46800000000002</c:v>
                </c:pt>
                <c:pt idx="28">
                  <c:v>382.36200000000002</c:v>
                </c:pt>
                <c:pt idx="29">
                  <c:v>390.238</c:v>
                </c:pt>
                <c:pt idx="30">
                  <c:v>398.09800000000001</c:v>
                </c:pt>
                <c:pt idx="31">
                  <c:v>405.947</c:v>
                </c:pt>
                <c:pt idx="32">
                  <c:v>413.78300000000002</c:v>
                </c:pt>
                <c:pt idx="33">
                  <c:v>421.62400000000002</c:v>
                </c:pt>
                <c:pt idx="34">
                  <c:v>429.45499999999998</c:v>
                </c:pt>
                <c:pt idx="35">
                  <c:v>437.27300000000002</c:v>
                </c:pt>
                <c:pt idx="36">
                  <c:v>445.08699999999999</c:v>
                </c:pt>
                <c:pt idx="37">
                  <c:v>452.88900000000001</c:v>
                </c:pt>
                <c:pt idx="38">
                  <c:v>460.678</c:v>
                </c:pt>
                <c:pt idx="39">
                  <c:v>468.48399999999998</c:v>
                </c:pt>
                <c:pt idx="40">
                  <c:v>476.27100000000002</c:v>
                </c:pt>
                <c:pt idx="41">
                  <c:v>484.07499999999999</c:v>
                </c:pt>
                <c:pt idx="42">
                  <c:v>491.86099999999999</c:v>
                </c:pt>
                <c:pt idx="43">
                  <c:v>499.637</c:v>
                </c:pt>
                <c:pt idx="44">
                  <c:v>507.41199999999998</c:v>
                </c:pt>
              </c:numCache>
            </c:numRef>
          </c:xVal>
          <c:yVal>
            <c:numRef>
              <c:f>'Longleaf pine_live'!$W$11:$W$54</c:f>
              <c:numCache>
                <c:formatCode>General</c:formatCode>
                <c:ptCount val="44"/>
                <c:pt idx="0">
                  <c:v>5.4005983038504814E-5</c:v>
                </c:pt>
                <c:pt idx="1">
                  <c:v>7.0916843039884047E-5</c:v>
                </c:pt>
                <c:pt idx="2">
                  <c:v>9.2032502820590871E-5</c:v>
                </c:pt>
                <c:pt idx="3">
                  <c:v>1.1817570358460902E-4</c:v>
                </c:pt>
                <c:pt idx="4">
                  <c:v>1.5027186702646278E-4</c:v>
                </c:pt>
                <c:pt idx="5">
                  <c:v>1.8947252131681919E-4</c:v>
                </c:pt>
                <c:pt idx="6">
                  <c:v>2.3684509917747706E-4</c:v>
                </c:pt>
                <c:pt idx="7">
                  <c:v>2.9326169741038851E-4</c:v>
                </c:pt>
                <c:pt idx="8">
                  <c:v>3.5953341864135925E-4</c:v>
                </c:pt>
                <c:pt idx="9">
                  <c:v>4.360871086330355E-4</c:v>
                </c:pt>
                <c:pt idx="10">
                  <c:v>5.2373733417533143E-4</c:v>
                </c:pt>
                <c:pt idx="11">
                  <c:v>6.2247096090248515E-4</c:v>
                </c:pt>
                <c:pt idx="12">
                  <c:v>7.3205725292688488E-4</c:v>
                </c:pt>
                <c:pt idx="13">
                  <c:v>8.5083741905014009E-4</c:v>
                </c:pt>
                <c:pt idx="14">
                  <c:v>9.774684625666974E-4</c:v>
                </c:pt>
                <c:pt idx="15">
                  <c:v>1.1085114985517094E-3</c:v>
                </c:pt>
                <c:pt idx="16">
                  <c:v>1.2395563305379863E-3</c:v>
                </c:pt>
                <c:pt idx="17">
                  <c:v>1.3652213370620593E-3</c:v>
                </c:pt>
                <c:pt idx="18">
                  <c:v>1.4795768580320192E-3</c:v>
                </c:pt>
                <c:pt idx="19">
                  <c:v>1.5752430511378128E-3</c:v>
                </c:pt>
                <c:pt idx="20">
                  <c:v>1.6428337140844736E-3</c:v>
                </c:pt>
                <c:pt idx="21">
                  <c:v>1.6751449323451695E-3</c:v>
                </c:pt>
                <c:pt idx="22">
                  <c:v>1.6655636579064681E-3</c:v>
                </c:pt>
                <c:pt idx="23">
                  <c:v>1.6103224384543041E-3</c:v>
                </c:pt>
                <c:pt idx="24">
                  <c:v>1.5087330228086633E-3</c:v>
                </c:pt>
                <c:pt idx="25">
                  <c:v>1.364275525975755E-3</c:v>
                </c:pt>
                <c:pt idx="26">
                  <c:v>1.1847869790723251E-3</c:v>
                </c:pt>
                <c:pt idx="27">
                  <c:v>9.8308824453568339E-4</c:v>
                </c:pt>
                <c:pt idx="28">
                  <c:v>7.7375868331864921E-4</c:v>
                </c:pt>
                <c:pt idx="29">
                  <c:v>5.7294534041644129E-4</c:v>
                </c:pt>
                <c:pt idx="30">
                  <c:v>3.9529995946010403E-4</c:v>
                </c:pt>
                <c:pt idx="31">
                  <c:v>2.5110833926562899E-4</c:v>
                </c:pt>
                <c:pt idx="32">
                  <c:v>1.4462958861718967E-4</c:v>
                </c:pt>
                <c:pt idx="33">
                  <c:v>7.4052088368090164E-5</c:v>
                </c:pt>
                <c:pt idx="34">
                  <c:v>3.278102618100069E-5</c:v>
                </c:pt>
                <c:pt idx="35">
                  <c:v>1.2059494557144243E-5</c:v>
                </c:pt>
                <c:pt idx="36">
                  <c:v>3.4660322625404738E-6</c:v>
                </c:pt>
                <c:pt idx="37">
                  <c:v>6.9595097380173703E-7</c:v>
                </c:pt>
                <c:pt idx="38">
                  <c:v>7.5046614256615818E-8</c:v>
                </c:pt>
                <c:pt idx="39">
                  <c:v>6.1888216654894167E-10</c:v>
                </c:pt>
                <c:pt idx="40">
                  <c:v>-6.1106834930670269E-11</c:v>
                </c:pt>
                <c:pt idx="41">
                  <c:v>1.3016429372645668E-11</c:v>
                </c:pt>
                <c:pt idx="42">
                  <c:v>-4.364787615259535E-12</c:v>
                </c:pt>
                <c:pt idx="43">
                  <c:v>2.0321513609057588E-12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7D-4E36-BA69-35AF0DC48EFE}"/>
            </c:ext>
          </c:extLst>
        </c:ser>
        <c:ser>
          <c:idx val="4"/>
          <c:order val="4"/>
          <c:tx>
            <c:v>Exp_30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'Longleaf pine_live'!$AE$11:$AE$54</c:f>
              <c:numCache>
                <c:formatCode>General</c:formatCode>
                <c:ptCount val="44"/>
                <c:pt idx="0">
                  <c:v>166.11799999999999</c:v>
                </c:pt>
                <c:pt idx="1">
                  <c:v>174.62700000000001</c:v>
                </c:pt>
                <c:pt idx="2">
                  <c:v>182.94399999999999</c:v>
                </c:pt>
                <c:pt idx="3">
                  <c:v>191.1</c:v>
                </c:pt>
                <c:pt idx="4">
                  <c:v>199.155</c:v>
                </c:pt>
                <c:pt idx="5">
                  <c:v>207.16</c:v>
                </c:pt>
                <c:pt idx="6">
                  <c:v>215.13300000000001</c:v>
                </c:pt>
                <c:pt idx="7">
                  <c:v>223.071</c:v>
                </c:pt>
                <c:pt idx="8">
                  <c:v>230.988</c:v>
                </c:pt>
                <c:pt idx="9">
                  <c:v>238.88</c:v>
                </c:pt>
                <c:pt idx="10">
                  <c:v>246.774</c:v>
                </c:pt>
                <c:pt idx="11">
                  <c:v>254.655</c:v>
                </c:pt>
                <c:pt idx="12">
                  <c:v>262.52600000000001</c:v>
                </c:pt>
                <c:pt idx="13">
                  <c:v>270.39100000000002</c:v>
                </c:pt>
                <c:pt idx="14">
                  <c:v>278.25200000000001</c:v>
                </c:pt>
                <c:pt idx="15">
                  <c:v>286.101</c:v>
                </c:pt>
                <c:pt idx="16">
                  <c:v>293.964</c:v>
                </c:pt>
                <c:pt idx="17">
                  <c:v>301.82299999999998</c:v>
                </c:pt>
                <c:pt idx="18">
                  <c:v>309.67700000000002</c:v>
                </c:pt>
                <c:pt idx="19">
                  <c:v>317.50799999999998</c:v>
                </c:pt>
                <c:pt idx="20">
                  <c:v>325.34500000000003</c:v>
                </c:pt>
                <c:pt idx="21">
                  <c:v>333.16300000000001</c:v>
                </c:pt>
                <c:pt idx="22">
                  <c:v>340.98599999999999</c:v>
                </c:pt>
                <c:pt idx="23">
                  <c:v>348.80599999999998</c:v>
                </c:pt>
                <c:pt idx="24">
                  <c:v>356.58600000000001</c:v>
                </c:pt>
                <c:pt idx="25">
                  <c:v>364.375</c:v>
                </c:pt>
                <c:pt idx="26">
                  <c:v>372.18799999999999</c:v>
                </c:pt>
                <c:pt idx="27">
                  <c:v>380.02699999999999</c:v>
                </c:pt>
                <c:pt idx="28">
                  <c:v>387.87200000000001</c:v>
                </c:pt>
                <c:pt idx="29">
                  <c:v>395.71</c:v>
                </c:pt>
                <c:pt idx="30">
                  <c:v>403.505</c:v>
                </c:pt>
                <c:pt idx="31">
                  <c:v>411.30700000000002</c:v>
                </c:pt>
                <c:pt idx="32">
                  <c:v>419.08499999999998</c:v>
                </c:pt>
                <c:pt idx="33">
                  <c:v>426.858</c:v>
                </c:pt>
                <c:pt idx="34">
                  <c:v>434.61700000000002</c:v>
                </c:pt>
                <c:pt idx="35">
                  <c:v>442.38400000000001</c:v>
                </c:pt>
                <c:pt idx="36">
                  <c:v>450.17200000000003</c:v>
                </c:pt>
                <c:pt idx="37">
                  <c:v>457.91899999999998</c:v>
                </c:pt>
                <c:pt idx="38">
                  <c:v>465.66399999999999</c:v>
                </c:pt>
                <c:pt idx="39">
                  <c:v>473.41399999999999</c:v>
                </c:pt>
                <c:pt idx="40">
                  <c:v>481.14699999999999</c:v>
                </c:pt>
                <c:pt idx="41">
                  <c:v>488.89</c:v>
                </c:pt>
                <c:pt idx="42">
                  <c:v>496.59399999999999</c:v>
                </c:pt>
                <c:pt idx="43">
                  <c:v>504.32</c:v>
                </c:pt>
              </c:numCache>
            </c:numRef>
          </c:xVal>
          <c:yVal>
            <c:numRef>
              <c:f>'Longleaf pine_live'!$AJ$11:$AJ$53</c:f>
              <c:numCache>
                <c:formatCode>General</c:formatCode>
                <c:ptCount val="43"/>
                <c:pt idx="0">
                  <c:v>2.0428096230513254E-4</c:v>
                </c:pt>
                <c:pt idx="1">
                  <c:v>2.2286084877614493E-4</c:v>
                </c:pt>
                <c:pt idx="2">
                  <c:v>2.6803930956360161E-4</c:v>
                </c:pt>
                <c:pt idx="3">
                  <c:v>3.1986741393014162E-4</c:v>
                </c:pt>
                <c:pt idx="4">
                  <c:v>4.0142333665033059E-4</c:v>
                </c:pt>
                <c:pt idx="5">
                  <c:v>4.8307704824668285E-4</c:v>
                </c:pt>
                <c:pt idx="6">
                  <c:v>5.7656321385879394E-4</c:v>
                </c:pt>
                <c:pt idx="7">
                  <c:v>6.9498554289254555E-4</c:v>
                </c:pt>
                <c:pt idx="8">
                  <c:v>8.3492142468223618E-4</c:v>
                </c:pt>
                <c:pt idx="9">
                  <c:v>9.5735309763866905E-4</c:v>
                </c:pt>
                <c:pt idx="10">
                  <c:v>1.0167109454697898E-3</c:v>
                </c:pt>
                <c:pt idx="11">
                  <c:v>1.067658949950874E-3</c:v>
                </c:pt>
                <c:pt idx="12">
                  <c:v>1.137675785283794E-3</c:v>
                </c:pt>
                <c:pt idx="13">
                  <c:v>1.2247078850691206E-3</c:v>
                </c:pt>
                <c:pt idx="14">
                  <c:v>1.3157493287771563E-3</c:v>
                </c:pt>
                <c:pt idx="15">
                  <c:v>1.3773563207600328E-3</c:v>
                </c:pt>
                <c:pt idx="16">
                  <c:v>1.437496479600453E-3</c:v>
                </c:pt>
                <c:pt idx="17">
                  <c:v>1.4843373512826788E-3</c:v>
                </c:pt>
                <c:pt idx="18">
                  <c:v>1.5576790084051509E-3</c:v>
                </c:pt>
                <c:pt idx="19">
                  <c:v>1.6616285837667347E-3</c:v>
                </c:pt>
                <c:pt idx="20">
                  <c:v>1.8095831534017948E-3</c:v>
                </c:pt>
                <c:pt idx="21">
                  <c:v>2.064616542435678E-3</c:v>
                </c:pt>
                <c:pt idx="22">
                  <c:v>2.4617371685348305E-3</c:v>
                </c:pt>
                <c:pt idx="23">
                  <c:v>2.8755796924578927E-3</c:v>
                </c:pt>
                <c:pt idx="24">
                  <c:v>3.1635679327588068E-3</c:v>
                </c:pt>
                <c:pt idx="25">
                  <c:v>2.7402398878478978E-3</c:v>
                </c:pt>
                <c:pt idx="26">
                  <c:v>1.6810885701232237E-3</c:v>
                </c:pt>
                <c:pt idx="27">
                  <c:v>8.9848419418836478E-4</c:v>
                </c:pt>
                <c:pt idx="28">
                  <c:v>5.9964138863333877E-4</c:v>
                </c:pt>
                <c:pt idx="29">
                  <c:v>5.1965008793176254E-4</c:v>
                </c:pt>
                <c:pt idx="30">
                  <c:v>4.969630686618709E-4</c:v>
                </c:pt>
                <c:pt idx="31">
                  <c:v>4.9598517990023794E-4</c:v>
                </c:pt>
                <c:pt idx="32">
                  <c:v>5.0067904595607615E-4</c:v>
                </c:pt>
                <c:pt idx="33">
                  <c:v>4.9569181327174805E-4</c:v>
                </c:pt>
                <c:pt idx="34">
                  <c:v>4.6361706189018692E-4</c:v>
                </c:pt>
                <c:pt idx="35">
                  <c:v>4.1081106876201395E-4</c:v>
                </c:pt>
                <c:pt idx="36">
                  <c:v>3.6895742976410933E-4</c:v>
                </c:pt>
                <c:pt idx="37">
                  <c:v>3.4040307792444074E-4</c:v>
                </c:pt>
                <c:pt idx="38">
                  <c:v>3.1654259214058955E-4</c:v>
                </c:pt>
                <c:pt idx="39">
                  <c:v>3.128266148463843E-4</c:v>
                </c:pt>
                <c:pt idx="40">
                  <c:v>2.9708260578410056E-4</c:v>
                </c:pt>
                <c:pt idx="41">
                  <c:v>3.0109194970678876E-4</c:v>
                </c:pt>
                <c:pt idx="42">
                  <c:v>2.9043296220498949E-4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7D-4E36-BA69-35AF0DC48EFE}"/>
            </c:ext>
          </c:extLst>
        </c:ser>
        <c:ser>
          <c:idx val="5"/>
          <c:order val="5"/>
          <c:tx>
            <c:v>Model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'Longleaf pine_live'!$AE$11:$AE$53</c:f>
              <c:numCache>
                <c:formatCode>General</c:formatCode>
                <c:ptCount val="43"/>
                <c:pt idx="0">
                  <c:v>166.11799999999999</c:v>
                </c:pt>
                <c:pt idx="1">
                  <c:v>174.62700000000001</c:v>
                </c:pt>
                <c:pt idx="2">
                  <c:v>182.94399999999999</c:v>
                </c:pt>
                <c:pt idx="3">
                  <c:v>191.1</c:v>
                </c:pt>
                <c:pt idx="4">
                  <c:v>199.155</c:v>
                </c:pt>
                <c:pt idx="5">
                  <c:v>207.16</c:v>
                </c:pt>
                <c:pt idx="6">
                  <c:v>215.13300000000001</c:v>
                </c:pt>
                <c:pt idx="7">
                  <c:v>223.071</c:v>
                </c:pt>
                <c:pt idx="8">
                  <c:v>230.988</c:v>
                </c:pt>
                <c:pt idx="9">
                  <c:v>238.88</c:v>
                </c:pt>
                <c:pt idx="10">
                  <c:v>246.774</c:v>
                </c:pt>
                <c:pt idx="11">
                  <c:v>254.655</c:v>
                </c:pt>
                <c:pt idx="12">
                  <c:v>262.52600000000001</c:v>
                </c:pt>
                <c:pt idx="13">
                  <c:v>270.39100000000002</c:v>
                </c:pt>
                <c:pt idx="14">
                  <c:v>278.25200000000001</c:v>
                </c:pt>
                <c:pt idx="15">
                  <c:v>286.101</c:v>
                </c:pt>
                <c:pt idx="16">
                  <c:v>293.964</c:v>
                </c:pt>
                <c:pt idx="17">
                  <c:v>301.82299999999998</c:v>
                </c:pt>
                <c:pt idx="18">
                  <c:v>309.67700000000002</c:v>
                </c:pt>
                <c:pt idx="19">
                  <c:v>317.50799999999998</c:v>
                </c:pt>
                <c:pt idx="20">
                  <c:v>325.34500000000003</c:v>
                </c:pt>
                <c:pt idx="21">
                  <c:v>333.16300000000001</c:v>
                </c:pt>
                <c:pt idx="22">
                  <c:v>340.98599999999999</c:v>
                </c:pt>
                <c:pt idx="23">
                  <c:v>348.80599999999998</c:v>
                </c:pt>
                <c:pt idx="24">
                  <c:v>356.58600000000001</c:v>
                </c:pt>
                <c:pt idx="25">
                  <c:v>364.375</c:v>
                </c:pt>
                <c:pt idx="26">
                  <c:v>372.18799999999999</c:v>
                </c:pt>
                <c:pt idx="27">
                  <c:v>380.02699999999999</c:v>
                </c:pt>
                <c:pt idx="28">
                  <c:v>387.87200000000001</c:v>
                </c:pt>
                <c:pt idx="29">
                  <c:v>395.71</c:v>
                </c:pt>
                <c:pt idx="30">
                  <c:v>403.505</c:v>
                </c:pt>
                <c:pt idx="31">
                  <c:v>411.30700000000002</c:v>
                </c:pt>
                <c:pt idx="32">
                  <c:v>419.08499999999998</c:v>
                </c:pt>
                <c:pt idx="33">
                  <c:v>426.858</c:v>
                </c:pt>
                <c:pt idx="34">
                  <c:v>434.61700000000002</c:v>
                </c:pt>
                <c:pt idx="35">
                  <c:v>442.38400000000001</c:v>
                </c:pt>
                <c:pt idx="36">
                  <c:v>450.17200000000003</c:v>
                </c:pt>
                <c:pt idx="37">
                  <c:v>457.91899999999998</c:v>
                </c:pt>
                <c:pt idx="38">
                  <c:v>465.66399999999999</c:v>
                </c:pt>
                <c:pt idx="39">
                  <c:v>473.41399999999999</c:v>
                </c:pt>
                <c:pt idx="40">
                  <c:v>481.14699999999999</c:v>
                </c:pt>
                <c:pt idx="41">
                  <c:v>488.89</c:v>
                </c:pt>
                <c:pt idx="42">
                  <c:v>496.59399999999999</c:v>
                </c:pt>
              </c:numCache>
            </c:numRef>
          </c:xVal>
          <c:yVal>
            <c:numRef>
              <c:f>'Longleaf pine_live'!$AL$11:$AL$53</c:f>
              <c:numCache>
                <c:formatCode>General</c:formatCode>
                <c:ptCount val="43"/>
                <c:pt idx="0">
                  <c:v>6.6456764211970414E-5</c:v>
                </c:pt>
                <c:pt idx="1">
                  <c:v>8.8038693549795963E-5</c:v>
                </c:pt>
                <c:pt idx="2">
                  <c:v>1.1464792398616783E-4</c:v>
                </c:pt>
                <c:pt idx="3">
                  <c:v>1.4706150913705956E-4</c:v>
                </c:pt>
                <c:pt idx="4">
                  <c:v>1.8629684518131631E-4</c:v>
                </c:pt>
                <c:pt idx="5">
                  <c:v>2.3353609960370596E-4</c:v>
                </c:pt>
                <c:pt idx="6">
                  <c:v>2.8993194348422233E-4</c:v>
                </c:pt>
                <c:pt idx="7">
                  <c:v>3.5651620287721001E-4</c:v>
                </c:pt>
                <c:pt idx="8">
                  <c:v>4.3442438043675392E-4</c:v>
                </c:pt>
                <c:pt idx="9">
                  <c:v>5.2452093390480885E-4</c:v>
                </c:pt>
                <c:pt idx="10">
                  <c:v>6.2789286832656854E-4</c:v>
                </c:pt>
                <c:pt idx="11">
                  <c:v>7.4480268367916713E-4</c:v>
                </c:pt>
                <c:pt idx="12">
                  <c:v>8.7528825532009991E-4</c:v>
                </c:pt>
                <c:pt idx="13">
                  <c:v>1.0188318189029606E-3</c:v>
                </c:pt>
                <c:pt idx="14">
                  <c:v>1.1741303537225476E-3</c:v>
                </c:pt>
                <c:pt idx="15">
                  <c:v>1.3386716104201294E-3</c:v>
                </c:pt>
                <c:pt idx="16">
                  <c:v>1.5097973962202712E-3</c:v>
                </c:pt>
                <c:pt idx="17">
                  <c:v>1.6823838044834195E-3</c:v>
                </c:pt>
                <c:pt idx="18">
                  <c:v>1.8504364415292186E-3</c:v>
                </c:pt>
                <c:pt idx="19">
                  <c:v>2.0060608324885781E-3</c:v>
                </c:pt>
                <c:pt idx="20">
                  <c:v>2.1421033387882403E-3</c:v>
                </c:pt>
                <c:pt idx="21">
                  <c:v>2.2486880865768876E-3</c:v>
                </c:pt>
                <c:pt idx="22">
                  <c:v>2.3178987513256121E-3</c:v>
                </c:pt>
                <c:pt idx="23">
                  <c:v>2.341243104403117E-3</c:v>
                </c:pt>
                <c:pt idx="24">
                  <c:v>2.3109215970174317E-3</c:v>
                </c:pt>
                <c:pt idx="25">
                  <c:v>2.2256289891262552E-3</c:v>
                </c:pt>
                <c:pt idx="26">
                  <c:v>2.0860330080051579E-3</c:v>
                </c:pt>
                <c:pt idx="27">
                  <c:v>1.8965315269114467E-3</c:v>
                </c:pt>
                <c:pt idx="28">
                  <c:v>1.6655847188316801E-3</c:v>
                </c:pt>
                <c:pt idx="29">
                  <c:v>1.406585611519087E-3</c:v>
                </c:pt>
                <c:pt idx="30">
                  <c:v>1.1359673564931645E-3</c:v>
                </c:pt>
                <c:pt idx="31">
                  <c:v>8.7305429965071045E-4</c:v>
                </c:pt>
                <c:pt idx="32">
                  <c:v>6.3383200987249418E-4</c:v>
                </c:pt>
                <c:pt idx="33">
                  <c:v>4.312759982584793E-4</c:v>
                </c:pt>
                <c:pt idx="34">
                  <c:v>2.7225408418096183E-4</c:v>
                </c:pt>
                <c:pt idx="35">
                  <c:v>1.5754067984645207E-4</c:v>
                </c:pt>
                <c:pt idx="36">
                  <c:v>8.2249277017333732E-5</c:v>
                </c:pt>
                <c:pt idx="37">
                  <c:v>3.7897912263845005E-5</c:v>
                </c:pt>
                <c:pt idx="38">
                  <c:v>1.4993775307580889E-5</c:v>
                </c:pt>
                <c:pt idx="39">
                  <c:v>4.8870563710604447E-6</c:v>
                </c:pt>
                <c:pt idx="40">
                  <c:v>1.2280202668817117E-6</c:v>
                </c:pt>
                <c:pt idx="41">
                  <c:v>2.109841936047092E-7</c:v>
                </c:pt>
                <c:pt idx="42">
                  <c:v>1.832771721571394E-8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7D-4E36-BA69-35AF0DC4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0112"/>
        <c:axId val="71484672"/>
      </c:scatterChart>
      <c:valAx>
        <c:axId val="71490112"/>
        <c:scaling>
          <c:orientation val="minMax"/>
          <c:min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Temperature (℃)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484672"/>
        <c:crosses val="autoZero"/>
        <c:crossBetween val="midCat"/>
      </c:valAx>
      <c:valAx>
        <c:axId val="7148467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DTG (dV/dt)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4901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958260425780113"/>
          <c:y val="7.6551228761774434E-2"/>
          <c:w val="0.31041739574219895"/>
          <c:h val="0.29566537645829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70878640169978"/>
          <c:y val="5.944660613921314E-2"/>
          <c:w val="0.76035058117735288"/>
          <c:h val="0.7325536764130165"/>
        </c:manualLayout>
      </c:layout>
      <c:scatterChart>
        <c:scatterStyle val="smoothMarker"/>
        <c:varyColors val="0"/>
        <c:ser>
          <c:idx val="0"/>
          <c:order val="0"/>
          <c:tx>
            <c:v>Exp_10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'Longleaf pine_live'!$B$11:$B$56</c:f>
              <c:numCache>
                <c:formatCode>General</c:formatCode>
                <c:ptCount val="46"/>
                <c:pt idx="0">
                  <c:v>150.22300000000001</c:v>
                </c:pt>
                <c:pt idx="1">
                  <c:v>158.13200000000001</c:v>
                </c:pt>
                <c:pt idx="2">
                  <c:v>166.041</c:v>
                </c:pt>
                <c:pt idx="3">
                  <c:v>173.928</c:v>
                </c:pt>
                <c:pt idx="4">
                  <c:v>181.81399999999999</c:v>
                </c:pt>
                <c:pt idx="5">
                  <c:v>189.68799999999999</c:v>
                </c:pt>
                <c:pt idx="6">
                  <c:v>197.57400000000001</c:v>
                </c:pt>
                <c:pt idx="7">
                  <c:v>205.44800000000001</c:v>
                </c:pt>
                <c:pt idx="8">
                  <c:v>213.32499999999999</c:v>
                </c:pt>
                <c:pt idx="9">
                  <c:v>221.19499999999999</c:v>
                </c:pt>
                <c:pt idx="10">
                  <c:v>229.05799999999999</c:v>
                </c:pt>
                <c:pt idx="11">
                  <c:v>236.928</c:v>
                </c:pt>
                <c:pt idx="12">
                  <c:v>244.774</c:v>
                </c:pt>
                <c:pt idx="13">
                  <c:v>252.62200000000001</c:v>
                </c:pt>
                <c:pt idx="14">
                  <c:v>260.47500000000002</c:v>
                </c:pt>
                <c:pt idx="15">
                  <c:v>268.315</c:v>
                </c:pt>
                <c:pt idx="16">
                  <c:v>276.14499999999998</c:v>
                </c:pt>
                <c:pt idx="17">
                  <c:v>283.95800000000003</c:v>
                </c:pt>
                <c:pt idx="18">
                  <c:v>291.767</c:v>
                </c:pt>
                <c:pt idx="19">
                  <c:v>299.565</c:v>
                </c:pt>
                <c:pt idx="20">
                  <c:v>307.375</c:v>
                </c:pt>
                <c:pt idx="21">
                  <c:v>315.19200000000001</c:v>
                </c:pt>
                <c:pt idx="22">
                  <c:v>322.99599999999998</c:v>
                </c:pt>
                <c:pt idx="23">
                  <c:v>330.78399999999999</c:v>
                </c:pt>
                <c:pt idx="24">
                  <c:v>338.58699999999999</c:v>
                </c:pt>
                <c:pt idx="25">
                  <c:v>346.36399999999998</c:v>
                </c:pt>
                <c:pt idx="26">
                  <c:v>354.13900000000001</c:v>
                </c:pt>
                <c:pt idx="27">
                  <c:v>361.952</c:v>
                </c:pt>
                <c:pt idx="28">
                  <c:v>369.72800000000001</c:v>
                </c:pt>
                <c:pt idx="29">
                  <c:v>377.48099999999999</c:v>
                </c:pt>
                <c:pt idx="30">
                  <c:v>385.19799999999998</c:v>
                </c:pt>
                <c:pt idx="31">
                  <c:v>392.935</c:v>
                </c:pt>
                <c:pt idx="32">
                  <c:v>400.67700000000002</c:v>
                </c:pt>
                <c:pt idx="33">
                  <c:v>408.41399999999999</c:v>
                </c:pt>
                <c:pt idx="34">
                  <c:v>416.15899999999999</c:v>
                </c:pt>
                <c:pt idx="35">
                  <c:v>423.88900000000001</c:v>
                </c:pt>
                <c:pt idx="36">
                  <c:v>431.59800000000001</c:v>
                </c:pt>
                <c:pt idx="37">
                  <c:v>439.31400000000002</c:v>
                </c:pt>
                <c:pt idx="38">
                  <c:v>446.99400000000003</c:v>
                </c:pt>
                <c:pt idx="39">
                  <c:v>454.697</c:v>
                </c:pt>
                <c:pt idx="40">
                  <c:v>462.40199999999999</c:v>
                </c:pt>
                <c:pt idx="41">
                  <c:v>470.09699999999998</c:v>
                </c:pt>
                <c:pt idx="42">
                  <c:v>477.78699999999998</c:v>
                </c:pt>
                <c:pt idx="43">
                  <c:v>485.46800000000002</c:v>
                </c:pt>
                <c:pt idx="44">
                  <c:v>493.15199999999999</c:v>
                </c:pt>
                <c:pt idx="45">
                  <c:v>500.82499999999999</c:v>
                </c:pt>
              </c:numCache>
            </c:numRef>
          </c:xVal>
          <c:yVal>
            <c:numRef>
              <c:f>'Longleaf pine_live'!$F$11:$F$56</c:f>
              <c:numCache>
                <c:formatCode>General</c:formatCode>
                <c:ptCount val="46"/>
                <c:pt idx="0">
                  <c:v>0</c:v>
                </c:pt>
                <c:pt idx="1">
                  <c:v>2.6239472390787721E-3</c:v>
                </c:pt>
                <c:pt idx="2">
                  <c:v>5.9254211533227297E-3</c:v>
                </c:pt>
                <c:pt idx="3">
                  <c:v>9.9984138826392233E-3</c:v>
                </c:pt>
                <c:pt idx="4">
                  <c:v>1.5422543623122786E-2</c:v>
                </c:pt>
                <c:pt idx="5">
                  <c:v>2.2174312339797275E-2</c:v>
                </c:pt>
                <c:pt idx="6">
                  <c:v>3.0674726492663673E-2</c:v>
                </c:pt>
                <c:pt idx="7">
                  <c:v>4.0865040994280344E-2</c:v>
                </c:pt>
                <c:pt idx="8">
                  <c:v>5.2629723839343945E-2</c:v>
                </c:pt>
                <c:pt idx="9">
                  <c:v>6.6417195861996126E-2</c:v>
                </c:pt>
                <c:pt idx="10">
                  <c:v>8.2331240050050991E-2</c:v>
                </c:pt>
                <c:pt idx="11">
                  <c:v>9.918716380676007E-2</c:v>
                </c:pt>
                <c:pt idx="12">
                  <c:v>0.11639947442728438</c:v>
                </c:pt>
                <c:pt idx="13">
                  <c:v>0.13404845686446143</c:v>
                </c:pt>
                <c:pt idx="14">
                  <c:v>0.15266085873568824</c:v>
                </c:pt>
                <c:pt idx="15">
                  <c:v>0.17265768650096636</c:v>
                </c:pt>
                <c:pt idx="16">
                  <c:v>0.19378829445387635</c:v>
                </c:pt>
                <c:pt idx="17">
                  <c:v>0.21559447091236994</c:v>
                </c:pt>
                <c:pt idx="18">
                  <c:v>0.23857554911970491</c:v>
                </c:pt>
                <c:pt idx="19">
                  <c:v>0.2628979734903002</c:v>
                </c:pt>
                <c:pt idx="20">
                  <c:v>0.28928430859969334</c:v>
                </c:pt>
                <c:pt idx="21">
                  <c:v>0.31847670071923573</c:v>
                </c:pt>
                <c:pt idx="22">
                  <c:v>0.35171467119395483</c:v>
                </c:pt>
                <c:pt idx="23">
                  <c:v>0.39085260661743837</c:v>
                </c:pt>
                <c:pt idx="24">
                  <c:v>0.43620577229229207</c:v>
                </c:pt>
                <c:pt idx="25">
                  <c:v>0.48671284030539619</c:v>
                </c:pt>
                <c:pt idx="26">
                  <c:v>0.53058954611587272</c:v>
                </c:pt>
                <c:pt idx="27">
                  <c:v>0.55439697188655934</c:v>
                </c:pt>
                <c:pt idx="28">
                  <c:v>0.56701737483869574</c:v>
                </c:pt>
                <c:pt idx="29">
                  <c:v>0.5767024815883105</c:v>
                </c:pt>
                <c:pt idx="30">
                  <c:v>0.58544962510843357</c:v>
                </c:pt>
                <c:pt idx="31">
                  <c:v>0.59392458305674189</c:v>
                </c:pt>
                <c:pt idx="32">
                  <c:v>0.60234079591760814</c:v>
                </c:pt>
                <c:pt idx="33">
                  <c:v>0.6106003552119621</c:v>
                </c:pt>
                <c:pt idx="34">
                  <c:v>0.61854464920371033</c:v>
                </c:pt>
                <c:pt idx="35">
                  <c:v>0.6260052753088523</c:v>
                </c:pt>
                <c:pt idx="36">
                  <c:v>0.63300377339278335</c:v>
                </c:pt>
                <c:pt idx="37">
                  <c:v>0.6396772153262017</c:v>
                </c:pt>
                <c:pt idx="38">
                  <c:v>0.64629778668092219</c:v>
                </c:pt>
                <c:pt idx="39">
                  <c:v>0.65282632406531671</c:v>
                </c:pt>
                <c:pt idx="40">
                  <c:v>0.65942927189380462</c:v>
                </c:pt>
                <c:pt idx="41">
                  <c:v>0.6662378275283396</c:v>
                </c:pt>
                <c:pt idx="42">
                  <c:v>0.67327940534306152</c:v>
                </c:pt>
                <c:pt idx="43">
                  <c:v>0.68043064065434189</c:v>
                </c:pt>
                <c:pt idx="44">
                  <c:v>0.68757404328729677</c:v>
                </c:pt>
                <c:pt idx="45">
                  <c:v>0.6947448602943912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D9-4587-93A3-EB10EB1760E4}"/>
            </c:ext>
          </c:extLst>
        </c:ser>
        <c:ser>
          <c:idx val="1"/>
          <c:order val="1"/>
          <c:tx>
            <c:strRef>
              <c:f>Sheet1!$H$10</c:f>
              <c:strCache>
                <c:ptCount val="1"/>
                <c:pt idx="0">
                  <c:v>V_model_10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'Longleaf pine_live'!$B$11:$B$56</c:f>
              <c:numCache>
                <c:formatCode>General</c:formatCode>
                <c:ptCount val="46"/>
                <c:pt idx="0">
                  <c:v>150.22300000000001</c:v>
                </c:pt>
                <c:pt idx="1">
                  <c:v>158.13200000000001</c:v>
                </c:pt>
                <c:pt idx="2">
                  <c:v>166.041</c:v>
                </c:pt>
                <c:pt idx="3">
                  <c:v>173.928</c:v>
                </c:pt>
                <c:pt idx="4">
                  <c:v>181.81399999999999</c:v>
                </c:pt>
                <c:pt idx="5">
                  <c:v>189.68799999999999</c:v>
                </c:pt>
                <c:pt idx="6">
                  <c:v>197.57400000000001</c:v>
                </c:pt>
                <c:pt idx="7">
                  <c:v>205.44800000000001</c:v>
                </c:pt>
                <c:pt idx="8">
                  <c:v>213.32499999999999</c:v>
                </c:pt>
                <c:pt idx="9">
                  <c:v>221.19499999999999</c:v>
                </c:pt>
                <c:pt idx="10">
                  <c:v>229.05799999999999</c:v>
                </c:pt>
                <c:pt idx="11">
                  <c:v>236.928</c:v>
                </c:pt>
                <c:pt idx="12">
                  <c:v>244.774</c:v>
                </c:pt>
                <c:pt idx="13">
                  <c:v>252.62200000000001</c:v>
                </c:pt>
                <c:pt idx="14">
                  <c:v>260.47500000000002</c:v>
                </c:pt>
                <c:pt idx="15">
                  <c:v>268.315</c:v>
                </c:pt>
                <c:pt idx="16">
                  <c:v>276.14499999999998</c:v>
                </c:pt>
                <c:pt idx="17">
                  <c:v>283.95800000000003</c:v>
                </c:pt>
                <c:pt idx="18">
                  <c:v>291.767</c:v>
                </c:pt>
                <c:pt idx="19">
                  <c:v>299.565</c:v>
                </c:pt>
                <c:pt idx="20">
                  <c:v>307.375</c:v>
                </c:pt>
                <c:pt idx="21">
                  <c:v>315.19200000000001</c:v>
                </c:pt>
                <c:pt idx="22">
                  <c:v>322.99599999999998</c:v>
                </c:pt>
                <c:pt idx="23">
                  <c:v>330.78399999999999</c:v>
                </c:pt>
                <c:pt idx="24">
                  <c:v>338.58699999999999</c:v>
                </c:pt>
                <c:pt idx="25">
                  <c:v>346.36399999999998</c:v>
                </c:pt>
                <c:pt idx="26">
                  <c:v>354.13900000000001</c:v>
                </c:pt>
                <c:pt idx="27">
                  <c:v>361.952</c:v>
                </c:pt>
                <c:pt idx="28">
                  <c:v>369.72800000000001</c:v>
                </c:pt>
                <c:pt idx="29">
                  <c:v>377.48099999999999</c:v>
                </c:pt>
                <c:pt idx="30">
                  <c:v>385.19799999999998</c:v>
                </c:pt>
                <c:pt idx="31">
                  <c:v>392.935</c:v>
                </c:pt>
                <c:pt idx="32">
                  <c:v>400.67700000000002</c:v>
                </c:pt>
                <c:pt idx="33">
                  <c:v>408.41399999999999</c:v>
                </c:pt>
                <c:pt idx="34">
                  <c:v>416.15899999999999</c:v>
                </c:pt>
                <c:pt idx="35">
                  <c:v>423.88900000000001</c:v>
                </c:pt>
                <c:pt idx="36">
                  <c:v>431.59800000000001</c:v>
                </c:pt>
                <c:pt idx="37">
                  <c:v>439.31400000000002</c:v>
                </c:pt>
                <c:pt idx="38">
                  <c:v>446.99400000000003</c:v>
                </c:pt>
                <c:pt idx="39">
                  <c:v>454.697</c:v>
                </c:pt>
                <c:pt idx="40">
                  <c:v>462.40199999999999</c:v>
                </c:pt>
                <c:pt idx="41">
                  <c:v>470.09699999999998</c:v>
                </c:pt>
                <c:pt idx="42">
                  <c:v>477.78699999999998</c:v>
                </c:pt>
                <c:pt idx="43">
                  <c:v>485.46800000000002</c:v>
                </c:pt>
                <c:pt idx="44">
                  <c:v>493.15199999999999</c:v>
                </c:pt>
                <c:pt idx="45">
                  <c:v>500.82499999999999</c:v>
                </c:pt>
              </c:numCache>
            </c:numRef>
          </c:xVal>
          <c:yVal>
            <c:numRef>
              <c:f>'Longleaf pine_live'!$H$11:$H$56</c:f>
              <c:numCache>
                <c:formatCode>General</c:formatCode>
                <c:ptCount val="46"/>
                <c:pt idx="0">
                  <c:v>0</c:v>
                </c:pt>
                <c:pt idx="1">
                  <c:v>1.7860498159395154E-3</c:v>
                </c:pt>
                <c:pt idx="2">
                  <c:v>4.1502626791669077E-3</c:v>
                </c:pt>
                <c:pt idx="3">
                  <c:v>7.2451597529528938E-3</c:v>
                </c:pt>
                <c:pt idx="4">
                  <c:v>1.1249994661635846E-2</c:v>
                </c:pt>
                <c:pt idx="5">
                  <c:v>1.6377523993657765E-2</c:v>
                </c:pt>
                <c:pt idx="6">
                  <c:v>2.2871523712378598E-2</c:v>
                </c:pt>
                <c:pt idx="7">
                  <c:v>3.1013229130287572E-2</c:v>
                </c:pt>
                <c:pt idx="8">
                  <c:v>4.1109139924981351E-2</c:v>
                </c:pt>
                <c:pt idx="9">
                  <c:v>5.34938827593512E-2</c:v>
                </c:pt>
                <c:pt idx="10">
                  <c:v>6.8513067898527194E-2</c:v>
                </c:pt>
                <c:pt idx="11">
                  <c:v>8.6509772667554261E-2</c:v>
                </c:pt>
                <c:pt idx="12">
                  <c:v>0.10780953729001622</c:v>
                </c:pt>
                <c:pt idx="13">
                  <c:v>0.1326669621564594</c:v>
                </c:pt>
                <c:pt idx="14">
                  <c:v>0.16125916213519401</c:v>
                </c:pt>
                <c:pt idx="15">
                  <c:v>0.19363209497143929</c:v>
                </c:pt>
                <c:pt idx="16">
                  <c:v>0.2296371789742164</c:v>
                </c:pt>
                <c:pt idx="17">
                  <c:v>0.26890098220315906</c:v>
                </c:pt>
                <c:pt idx="18">
                  <c:v>0.31078198142115132</c:v>
                </c:pt>
                <c:pt idx="19">
                  <c:v>0.35437362271965733</c:v>
                </c:pt>
                <c:pt idx="20">
                  <c:v>0.39850109415393564</c:v>
                </c:pt>
                <c:pt idx="21">
                  <c:v>0.44180379568983719</c:v>
                </c:pt>
                <c:pt idx="22">
                  <c:v>0.48280669246058255</c:v>
                </c:pt>
                <c:pt idx="23">
                  <c:v>0.52005603988119364</c:v>
                </c:pt>
                <c:pt idx="24">
                  <c:v>0.55231670899407681</c:v>
                </c:pt>
                <c:pt idx="25">
                  <c:v>0.5787668675629678</c:v>
                </c:pt>
                <c:pt idx="26">
                  <c:v>0.59908730743391891</c:v>
                </c:pt>
                <c:pt idx="27">
                  <c:v>0.61355437468796581</c:v>
                </c:pt>
                <c:pt idx="28">
                  <c:v>0.62296457040212494</c:v>
                </c:pt>
                <c:pt idx="29">
                  <c:v>0.62843888059155384</c:v>
                </c:pt>
                <c:pt idx="30">
                  <c:v>0.63121425177984847</c:v>
                </c:pt>
                <c:pt idx="31">
                  <c:v>0.63239486889260255</c:v>
                </c:pt>
                <c:pt idx="32">
                  <c:v>0.63279283685855414</c:v>
                </c:pt>
                <c:pt idx="33">
                  <c:v>0.63288851994943851</c:v>
                </c:pt>
                <c:pt idx="34">
                  <c:v>0.63290144764688283</c:v>
                </c:pt>
                <c:pt idx="35">
                  <c:v>0.63290171603509104</c:v>
                </c:pt>
                <c:pt idx="36">
                  <c:v>0.632901688283521</c:v>
                </c:pt>
                <c:pt idx="37">
                  <c:v>0.63290169487487424</c:v>
                </c:pt>
                <c:pt idx="38">
                  <c:v>0.63290169235614102</c:v>
                </c:pt>
                <c:pt idx="39">
                  <c:v>0.63290169371126237</c:v>
                </c:pt>
                <c:pt idx="40">
                  <c:v>0.63290169275521702</c:v>
                </c:pt>
                <c:pt idx="41">
                  <c:v>0.63290169360223902</c:v>
                </c:pt>
                <c:pt idx="42">
                  <c:v>0.63290169268780039</c:v>
                </c:pt>
                <c:pt idx="43">
                  <c:v>0.63290169386458672</c:v>
                </c:pt>
                <c:pt idx="44">
                  <c:v>0.63290169208940461</c:v>
                </c:pt>
                <c:pt idx="45">
                  <c:v>0.63290169518745243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D9-4587-93A3-EB10EB1760E4}"/>
            </c:ext>
          </c:extLst>
        </c:ser>
        <c:ser>
          <c:idx val="2"/>
          <c:order val="2"/>
          <c:tx>
            <c:v>Exp_20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'Longleaf pine_live'!$P$11:$P$55</c:f>
              <c:numCache>
                <c:formatCode>General</c:formatCode>
                <c:ptCount val="45"/>
                <c:pt idx="0">
                  <c:v>160.08099999999999</c:v>
                </c:pt>
                <c:pt idx="1">
                  <c:v>168.10400000000001</c:v>
                </c:pt>
                <c:pt idx="2">
                  <c:v>176.08600000000001</c:v>
                </c:pt>
                <c:pt idx="3">
                  <c:v>184.04900000000001</c:v>
                </c:pt>
                <c:pt idx="4">
                  <c:v>192.01</c:v>
                </c:pt>
                <c:pt idx="5">
                  <c:v>200.006</c:v>
                </c:pt>
                <c:pt idx="6">
                  <c:v>208.03100000000001</c:v>
                </c:pt>
                <c:pt idx="7">
                  <c:v>216.05500000000001</c:v>
                </c:pt>
                <c:pt idx="8">
                  <c:v>224.06399999999999</c:v>
                </c:pt>
                <c:pt idx="9">
                  <c:v>232.03100000000001</c:v>
                </c:pt>
                <c:pt idx="10">
                  <c:v>239.994</c:v>
                </c:pt>
                <c:pt idx="11">
                  <c:v>247.94399999999999</c:v>
                </c:pt>
                <c:pt idx="12">
                  <c:v>255.89500000000001</c:v>
                </c:pt>
                <c:pt idx="13">
                  <c:v>263.81799999999998</c:v>
                </c:pt>
                <c:pt idx="14">
                  <c:v>271.75099999999998</c:v>
                </c:pt>
                <c:pt idx="15">
                  <c:v>279.67500000000001</c:v>
                </c:pt>
                <c:pt idx="16">
                  <c:v>287.58499999999998</c:v>
                </c:pt>
                <c:pt idx="17">
                  <c:v>295.48599999999999</c:v>
                </c:pt>
                <c:pt idx="18">
                  <c:v>303.40199999999999</c:v>
                </c:pt>
                <c:pt idx="19">
                  <c:v>311.33699999999999</c:v>
                </c:pt>
                <c:pt idx="20">
                  <c:v>319.24700000000001</c:v>
                </c:pt>
                <c:pt idx="21">
                  <c:v>327.14800000000002</c:v>
                </c:pt>
                <c:pt idx="22">
                  <c:v>335.03500000000003</c:v>
                </c:pt>
                <c:pt idx="23">
                  <c:v>342.91899999999998</c:v>
                </c:pt>
                <c:pt idx="24">
                  <c:v>350.803</c:v>
                </c:pt>
                <c:pt idx="25">
                  <c:v>358.68900000000002</c:v>
                </c:pt>
                <c:pt idx="26">
                  <c:v>366.56799999999998</c:v>
                </c:pt>
                <c:pt idx="27">
                  <c:v>374.46800000000002</c:v>
                </c:pt>
                <c:pt idx="28">
                  <c:v>382.36200000000002</c:v>
                </c:pt>
                <c:pt idx="29">
                  <c:v>390.238</c:v>
                </c:pt>
                <c:pt idx="30">
                  <c:v>398.09800000000001</c:v>
                </c:pt>
                <c:pt idx="31">
                  <c:v>405.947</c:v>
                </c:pt>
                <c:pt idx="32">
                  <c:v>413.78300000000002</c:v>
                </c:pt>
                <c:pt idx="33">
                  <c:v>421.62400000000002</c:v>
                </c:pt>
                <c:pt idx="34">
                  <c:v>429.45499999999998</c:v>
                </c:pt>
                <c:pt idx="35">
                  <c:v>437.27300000000002</c:v>
                </c:pt>
                <c:pt idx="36">
                  <c:v>445.08699999999999</c:v>
                </c:pt>
                <c:pt idx="37">
                  <c:v>452.88900000000001</c:v>
                </c:pt>
                <c:pt idx="38">
                  <c:v>460.678</c:v>
                </c:pt>
                <c:pt idx="39">
                  <c:v>468.48399999999998</c:v>
                </c:pt>
                <c:pt idx="40">
                  <c:v>476.27100000000002</c:v>
                </c:pt>
                <c:pt idx="41">
                  <c:v>484.07499999999999</c:v>
                </c:pt>
                <c:pt idx="42">
                  <c:v>491.86099999999999</c:v>
                </c:pt>
                <c:pt idx="43">
                  <c:v>499.637</c:v>
                </c:pt>
                <c:pt idx="44">
                  <c:v>507.41199999999998</c:v>
                </c:pt>
              </c:numCache>
            </c:numRef>
          </c:xVal>
          <c:yVal>
            <c:numRef>
              <c:f>'Longleaf pine_live'!$T$11:$T$55</c:f>
              <c:numCache>
                <c:formatCode>General</c:formatCode>
                <c:ptCount val="45"/>
                <c:pt idx="0">
                  <c:v>0</c:v>
                </c:pt>
                <c:pt idx="1">
                  <c:v>2.8283476773295346E-3</c:v>
                </c:pt>
                <c:pt idx="2">
                  <c:v>6.0794795057340645E-3</c:v>
                </c:pt>
                <c:pt idx="3">
                  <c:v>1.0043080922060854E-2</c:v>
                </c:pt>
                <c:pt idx="4">
                  <c:v>1.5190869428204024E-2</c:v>
                </c:pt>
                <c:pt idx="5">
                  <c:v>2.1620711725801156E-2</c:v>
                </c:pt>
                <c:pt idx="6">
                  <c:v>2.9463749195046463E-2</c:v>
                </c:pt>
                <c:pt idx="7">
                  <c:v>3.869649382754714E-2</c:v>
                </c:pt>
                <c:pt idx="8">
                  <c:v>4.9782833789065895E-2</c:v>
                </c:pt>
                <c:pt idx="9">
                  <c:v>6.3212102587791419E-2</c:v>
                </c:pt>
                <c:pt idx="10">
                  <c:v>7.903127624050954E-2</c:v>
                </c:pt>
                <c:pt idx="11">
                  <c:v>9.6349767762317073E-2</c:v>
                </c:pt>
                <c:pt idx="12">
                  <c:v>0.11427699016831117</c:v>
                </c:pt>
                <c:pt idx="13">
                  <c:v>0.13305173821048799</c:v>
                </c:pt>
                <c:pt idx="14">
                  <c:v>0.15314572939074067</c:v>
                </c:pt>
                <c:pt idx="15">
                  <c:v>0.17417924090671555</c:v>
                </c:pt>
                <c:pt idx="16">
                  <c:v>0.19637540883814608</c:v>
                </c:pt>
                <c:pt idx="17">
                  <c:v>0.21940931573559552</c:v>
                </c:pt>
                <c:pt idx="18">
                  <c:v>0.24318700956549144</c:v>
                </c:pt>
                <c:pt idx="19">
                  <c:v>0.26838181323510124</c:v>
                </c:pt>
                <c:pt idx="20">
                  <c:v>0.29541651089549992</c:v>
                </c:pt>
                <c:pt idx="21">
                  <c:v>0.32527172689709716</c:v>
                </c:pt>
                <c:pt idx="22">
                  <c:v>0.35891634158610608</c:v>
                </c:pt>
                <c:pt idx="23">
                  <c:v>0.39827245698269131</c:v>
                </c:pt>
                <c:pt idx="24">
                  <c:v>0.44354167849222648</c:v>
                </c:pt>
                <c:pt idx="25">
                  <c:v>0.49396260317597029</c:v>
                </c:pt>
                <c:pt idx="26">
                  <c:v>0.53854675777404148</c:v>
                </c:pt>
                <c:pt idx="27">
                  <c:v>0.56393729484692678</c:v>
                </c:pt>
                <c:pt idx="28">
                  <c:v>0.57743702767083127</c:v>
                </c:pt>
                <c:pt idx="29">
                  <c:v>0.5868948657170987</c:v>
                </c:pt>
                <c:pt idx="30">
                  <c:v>0.595192004681943</c:v>
                </c:pt>
                <c:pt idx="31">
                  <c:v>0.60330319691367573</c:v>
                </c:pt>
                <c:pt idx="32">
                  <c:v>0.61135566912442574</c:v>
                </c:pt>
                <c:pt idx="33">
                  <c:v>0.61942380000743791</c:v>
                </c:pt>
                <c:pt idx="34">
                  <c:v>0.62720028811956963</c:v>
                </c:pt>
                <c:pt idx="35">
                  <c:v>0.63447374138528367</c:v>
                </c:pt>
                <c:pt idx="36">
                  <c:v>0.64120697045795749</c:v>
                </c:pt>
                <c:pt idx="37">
                  <c:v>0.64757026339844082</c:v>
                </c:pt>
                <c:pt idx="38">
                  <c:v>0.65380241495872959</c:v>
                </c:pt>
                <c:pt idx="39">
                  <c:v>0.65980164376912076</c:v>
                </c:pt>
                <c:pt idx="40">
                  <c:v>0.66575781123079125</c:v>
                </c:pt>
                <c:pt idx="41">
                  <c:v>0.67197821878688357</c:v>
                </c:pt>
                <c:pt idx="42">
                  <c:v>0.67799506360356943</c:v>
                </c:pt>
                <c:pt idx="43">
                  <c:v>0.68393361505894512</c:v>
                </c:pt>
                <c:pt idx="44">
                  <c:v>0.68988195318448464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D9-4587-93A3-EB10EB1760E4}"/>
            </c:ext>
          </c:extLst>
        </c:ser>
        <c:ser>
          <c:idx val="3"/>
          <c:order val="3"/>
          <c:tx>
            <c:strRef>
              <c:f>Sheet1!$V$10</c:f>
              <c:strCache>
                <c:ptCount val="1"/>
                <c:pt idx="0">
                  <c:v>V_model_20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'Longleaf pine_live'!$P$11:$P$55</c:f>
              <c:numCache>
                <c:formatCode>General</c:formatCode>
                <c:ptCount val="45"/>
                <c:pt idx="0">
                  <c:v>160.08099999999999</c:v>
                </c:pt>
                <c:pt idx="1">
                  <c:v>168.10400000000001</c:v>
                </c:pt>
                <c:pt idx="2">
                  <c:v>176.08600000000001</c:v>
                </c:pt>
                <c:pt idx="3">
                  <c:v>184.04900000000001</c:v>
                </c:pt>
                <c:pt idx="4">
                  <c:v>192.01</c:v>
                </c:pt>
                <c:pt idx="5">
                  <c:v>200.006</c:v>
                </c:pt>
                <c:pt idx="6">
                  <c:v>208.03100000000001</c:v>
                </c:pt>
                <c:pt idx="7">
                  <c:v>216.05500000000001</c:v>
                </c:pt>
                <c:pt idx="8">
                  <c:v>224.06399999999999</c:v>
                </c:pt>
                <c:pt idx="9">
                  <c:v>232.03100000000001</c:v>
                </c:pt>
                <c:pt idx="10">
                  <c:v>239.994</c:v>
                </c:pt>
                <c:pt idx="11">
                  <c:v>247.94399999999999</c:v>
                </c:pt>
                <c:pt idx="12">
                  <c:v>255.89500000000001</c:v>
                </c:pt>
                <c:pt idx="13">
                  <c:v>263.81799999999998</c:v>
                </c:pt>
                <c:pt idx="14">
                  <c:v>271.75099999999998</c:v>
                </c:pt>
                <c:pt idx="15">
                  <c:v>279.67500000000001</c:v>
                </c:pt>
                <c:pt idx="16">
                  <c:v>287.58499999999998</c:v>
                </c:pt>
                <c:pt idx="17">
                  <c:v>295.48599999999999</c:v>
                </c:pt>
                <c:pt idx="18">
                  <c:v>303.40199999999999</c:v>
                </c:pt>
                <c:pt idx="19">
                  <c:v>311.33699999999999</c:v>
                </c:pt>
                <c:pt idx="20">
                  <c:v>319.24700000000001</c:v>
                </c:pt>
                <c:pt idx="21">
                  <c:v>327.14800000000002</c:v>
                </c:pt>
                <c:pt idx="22">
                  <c:v>335.03500000000003</c:v>
                </c:pt>
                <c:pt idx="23">
                  <c:v>342.91899999999998</c:v>
                </c:pt>
                <c:pt idx="24">
                  <c:v>350.803</c:v>
                </c:pt>
                <c:pt idx="25">
                  <c:v>358.68900000000002</c:v>
                </c:pt>
                <c:pt idx="26">
                  <c:v>366.56799999999998</c:v>
                </c:pt>
                <c:pt idx="27">
                  <c:v>374.46800000000002</c:v>
                </c:pt>
                <c:pt idx="28">
                  <c:v>382.36200000000002</c:v>
                </c:pt>
                <c:pt idx="29">
                  <c:v>390.238</c:v>
                </c:pt>
                <c:pt idx="30">
                  <c:v>398.09800000000001</c:v>
                </c:pt>
                <c:pt idx="31">
                  <c:v>405.947</c:v>
                </c:pt>
                <c:pt idx="32">
                  <c:v>413.78300000000002</c:v>
                </c:pt>
                <c:pt idx="33">
                  <c:v>421.62400000000002</c:v>
                </c:pt>
                <c:pt idx="34">
                  <c:v>429.45499999999998</c:v>
                </c:pt>
                <c:pt idx="35">
                  <c:v>437.27300000000002</c:v>
                </c:pt>
                <c:pt idx="36">
                  <c:v>445.08699999999999</c:v>
                </c:pt>
                <c:pt idx="37">
                  <c:v>452.88900000000001</c:v>
                </c:pt>
                <c:pt idx="38">
                  <c:v>460.678</c:v>
                </c:pt>
                <c:pt idx="39">
                  <c:v>468.48399999999998</c:v>
                </c:pt>
                <c:pt idx="40">
                  <c:v>476.27100000000002</c:v>
                </c:pt>
                <c:pt idx="41">
                  <c:v>484.07499999999999</c:v>
                </c:pt>
                <c:pt idx="42">
                  <c:v>491.86099999999999</c:v>
                </c:pt>
                <c:pt idx="43">
                  <c:v>499.637</c:v>
                </c:pt>
                <c:pt idx="44">
                  <c:v>507.41199999999998</c:v>
                </c:pt>
              </c:numCache>
            </c:numRef>
          </c:xVal>
          <c:yVal>
            <c:numRef>
              <c:f>'Longleaf pine_live'!$V$11:$V$55</c:f>
              <c:numCache>
                <c:formatCode>General</c:formatCode>
                <c:ptCount val="45"/>
                <c:pt idx="0">
                  <c:v>0</c:v>
                </c:pt>
                <c:pt idx="1">
                  <c:v>1.2961435929241157E-3</c:v>
                </c:pt>
                <c:pt idx="2">
                  <c:v>2.9981478258813326E-3</c:v>
                </c:pt>
                <c:pt idx="3">
                  <c:v>5.206927893575514E-3</c:v>
                </c:pt>
                <c:pt idx="4">
                  <c:v>8.04314477960613E-3</c:v>
                </c:pt>
                <c:pt idx="5">
                  <c:v>1.1649669588241237E-2</c:v>
                </c:pt>
                <c:pt idx="6">
                  <c:v>1.6197010099844898E-2</c:v>
                </c:pt>
                <c:pt idx="7">
                  <c:v>2.1881292480104349E-2</c:v>
                </c:pt>
                <c:pt idx="8">
                  <c:v>2.8919573217953673E-2</c:v>
                </c:pt>
                <c:pt idx="9">
                  <c:v>3.7548375265346295E-2</c:v>
                </c:pt>
                <c:pt idx="10">
                  <c:v>4.8014465872539144E-2</c:v>
                </c:pt>
                <c:pt idx="11">
                  <c:v>6.0584161892747096E-2</c:v>
                </c:pt>
                <c:pt idx="12">
                  <c:v>7.5523464954406733E-2</c:v>
                </c:pt>
                <c:pt idx="13">
                  <c:v>9.3092839024651972E-2</c:v>
                </c:pt>
                <c:pt idx="14">
                  <c:v>0.11351293708185534</c:v>
                </c:pt>
                <c:pt idx="15">
                  <c:v>0.13697218018345608</c:v>
                </c:pt>
                <c:pt idx="16">
                  <c:v>0.16357645614869712</c:v>
                </c:pt>
                <c:pt idx="17">
                  <c:v>0.19332580808160879</c:v>
                </c:pt>
                <c:pt idx="18">
                  <c:v>0.22609112017109823</c:v>
                </c:pt>
                <c:pt idx="19">
                  <c:v>0.26160096476386668</c:v>
                </c:pt>
                <c:pt idx="20">
                  <c:v>0.2994067979911742</c:v>
                </c:pt>
                <c:pt idx="21">
                  <c:v>0.33883480712920155</c:v>
                </c:pt>
                <c:pt idx="22">
                  <c:v>0.37903828550548563</c:v>
                </c:pt>
                <c:pt idx="23">
                  <c:v>0.41901181329524084</c:v>
                </c:pt>
                <c:pt idx="24">
                  <c:v>0.45765955181814416</c:v>
                </c:pt>
                <c:pt idx="25">
                  <c:v>0.49386914436555207</c:v>
                </c:pt>
                <c:pt idx="26">
                  <c:v>0.52661175698897023</c:v>
                </c:pt>
                <c:pt idx="27">
                  <c:v>0.55504664448670604</c:v>
                </c:pt>
                <c:pt idx="28">
                  <c:v>0.5786407623555625</c:v>
                </c:pt>
                <c:pt idx="29">
                  <c:v>0.59721097075521012</c:v>
                </c:pt>
                <c:pt idx="30">
                  <c:v>0.61096165892520471</c:v>
                </c:pt>
                <c:pt idx="31">
                  <c:v>0.62044885795224725</c:v>
                </c:pt>
                <c:pt idx="32">
                  <c:v>0.62647545809462235</c:v>
                </c:pt>
                <c:pt idx="33">
                  <c:v>0.62994656822143491</c:v>
                </c:pt>
                <c:pt idx="34">
                  <c:v>0.63172381834226909</c:v>
                </c:pt>
                <c:pt idx="35">
                  <c:v>0.63251056297061314</c:v>
                </c:pt>
                <c:pt idx="36">
                  <c:v>0.63279999083998462</c:v>
                </c:pt>
                <c:pt idx="37">
                  <c:v>0.63288317561428564</c:v>
                </c:pt>
                <c:pt idx="38">
                  <c:v>0.63289987843765694</c:v>
                </c:pt>
                <c:pt idx="39">
                  <c:v>0.63290167955639909</c:v>
                </c:pt>
                <c:pt idx="40">
                  <c:v>0.63290169440957111</c:v>
                </c:pt>
                <c:pt idx="41">
                  <c:v>0.63290169294300702</c:v>
                </c:pt>
                <c:pt idx="42">
                  <c:v>0.63290169325540135</c:v>
                </c:pt>
                <c:pt idx="43">
                  <c:v>0.63290169315064648</c:v>
                </c:pt>
                <c:pt idx="44">
                  <c:v>0.63290169319941814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D9-4587-93A3-EB10EB1760E4}"/>
            </c:ext>
          </c:extLst>
        </c:ser>
        <c:ser>
          <c:idx val="4"/>
          <c:order val="4"/>
          <c:tx>
            <c:v>Exp_30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'Longleaf pine_live'!$AE$11:$AE$54</c:f>
              <c:numCache>
                <c:formatCode>General</c:formatCode>
                <c:ptCount val="44"/>
                <c:pt idx="0">
                  <c:v>166.11799999999999</c:v>
                </c:pt>
                <c:pt idx="1">
                  <c:v>174.62700000000001</c:v>
                </c:pt>
                <c:pt idx="2">
                  <c:v>182.94399999999999</c:v>
                </c:pt>
                <c:pt idx="3">
                  <c:v>191.1</c:v>
                </c:pt>
                <c:pt idx="4">
                  <c:v>199.155</c:v>
                </c:pt>
                <c:pt idx="5">
                  <c:v>207.16</c:v>
                </c:pt>
                <c:pt idx="6">
                  <c:v>215.13300000000001</c:v>
                </c:pt>
                <c:pt idx="7">
                  <c:v>223.071</c:v>
                </c:pt>
                <c:pt idx="8">
                  <c:v>230.988</c:v>
                </c:pt>
                <c:pt idx="9">
                  <c:v>238.88</c:v>
                </c:pt>
                <c:pt idx="10">
                  <c:v>246.774</c:v>
                </c:pt>
                <c:pt idx="11">
                  <c:v>254.655</c:v>
                </c:pt>
                <c:pt idx="12">
                  <c:v>262.52600000000001</c:v>
                </c:pt>
                <c:pt idx="13">
                  <c:v>270.39100000000002</c:v>
                </c:pt>
                <c:pt idx="14">
                  <c:v>278.25200000000001</c:v>
                </c:pt>
                <c:pt idx="15">
                  <c:v>286.101</c:v>
                </c:pt>
                <c:pt idx="16">
                  <c:v>293.964</c:v>
                </c:pt>
                <c:pt idx="17">
                  <c:v>301.82299999999998</c:v>
                </c:pt>
                <c:pt idx="18">
                  <c:v>309.67700000000002</c:v>
                </c:pt>
                <c:pt idx="19">
                  <c:v>317.50799999999998</c:v>
                </c:pt>
                <c:pt idx="20">
                  <c:v>325.34500000000003</c:v>
                </c:pt>
                <c:pt idx="21">
                  <c:v>333.16300000000001</c:v>
                </c:pt>
                <c:pt idx="22">
                  <c:v>340.98599999999999</c:v>
                </c:pt>
                <c:pt idx="23">
                  <c:v>348.80599999999998</c:v>
                </c:pt>
                <c:pt idx="24">
                  <c:v>356.58600000000001</c:v>
                </c:pt>
                <c:pt idx="25">
                  <c:v>364.375</c:v>
                </c:pt>
                <c:pt idx="26">
                  <c:v>372.18799999999999</c:v>
                </c:pt>
                <c:pt idx="27">
                  <c:v>380.02699999999999</c:v>
                </c:pt>
                <c:pt idx="28">
                  <c:v>387.87200000000001</c:v>
                </c:pt>
                <c:pt idx="29">
                  <c:v>395.71</c:v>
                </c:pt>
                <c:pt idx="30">
                  <c:v>403.505</c:v>
                </c:pt>
                <c:pt idx="31">
                  <c:v>411.30700000000002</c:v>
                </c:pt>
                <c:pt idx="32">
                  <c:v>419.08499999999998</c:v>
                </c:pt>
                <c:pt idx="33">
                  <c:v>426.858</c:v>
                </c:pt>
                <c:pt idx="34">
                  <c:v>434.61700000000002</c:v>
                </c:pt>
                <c:pt idx="35">
                  <c:v>442.38400000000001</c:v>
                </c:pt>
                <c:pt idx="36">
                  <c:v>450.17200000000003</c:v>
                </c:pt>
                <c:pt idx="37">
                  <c:v>457.91899999999998</c:v>
                </c:pt>
                <c:pt idx="38">
                  <c:v>465.66399999999999</c:v>
                </c:pt>
                <c:pt idx="39">
                  <c:v>473.41399999999999</c:v>
                </c:pt>
                <c:pt idx="40">
                  <c:v>481.14699999999999</c:v>
                </c:pt>
                <c:pt idx="41">
                  <c:v>488.89</c:v>
                </c:pt>
                <c:pt idx="42">
                  <c:v>496.59399999999999</c:v>
                </c:pt>
                <c:pt idx="43">
                  <c:v>504.32</c:v>
                </c:pt>
              </c:numCache>
            </c:numRef>
          </c:xVal>
          <c:yVal>
            <c:numRef>
              <c:f>'Longleaf pine_live'!$AI$11:$AI$54</c:f>
              <c:numCache>
                <c:formatCode>General</c:formatCode>
                <c:ptCount val="44"/>
                <c:pt idx="0">
                  <c:v>0</c:v>
                </c:pt>
                <c:pt idx="1">
                  <c:v>3.2684953968821207E-3</c:v>
                </c:pt>
                <c:pt idx="2">
                  <c:v>6.8342689773004395E-3</c:v>
                </c:pt>
                <c:pt idx="3">
                  <c:v>1.1122897930318065E-2</c:v>
                </c:pt>
                <c:pt idx="4">
                  <c:v>1.6240776553200331E-2</c:v>
                </c:pt>
                <c:pt idx="5">
                  <c:v>2.2663549939605621E-2</c:v>
                </c:pt>
                <c:pt idx="6">
                  <c:v>3.0392782711552546E-2</c:v>
                </c:pt>
                <c:pt idx="7">
                  <c:v>3.9617794133293249E-2</c:v>
                </c:pt>
                <c:pt idx="8">
                  <c:v>5.0737562819573978E-2</c:v>
                </c:pt>
                <c:pt idx="9">
                  <c:v>6.4096305614489757E-2</c:v>
                </c:pt>
                <c:pt idx="10">
                  <c:v>7.9413955176708462E-2</c:v>
                </c:pt>
                <c:pt idx="11">
                  <c:v>9.5681330304225098E-2</c:v>
                </c:pt>
                <c:pt idx="12">
                  <c:v>0.11276387350343908</c:v>
                </c:pt>
                <c:pt idx="13">
                  <c:v>0.13096668606797979</c:v>
                </c:pt>
                <c:pt idx="14">
                  <c:v>0.15056201222908572</c:v>
                </c:pt>
                <c:pt idx="15">
                  <c:v>0.17161400148952022</c:v>
                </c:pt>
                <c:pt idx="16">
                  <c:v>0.19365170262168074</c:v>
                </c:pt>
                <c:pt idx="17">
                  <c:v>0.21665164629528799</c:v>
                </c:pt>
                <c:pt idx="18">
                  <c:v>0.24040104391581085</c:v>
                </c:pt>
                <c:pt idx="19">
                  <c:v>0.26532390805029327</c:v>
                </c:pt>
                <c:pt idx="20">
                  <c:v>0.29190996539056102</c:v>
                </c:pt>
                <c:pt idx="21">
                  <c:v>0.32086329584498974</c:v>
                </c:pt>
                <c:pt idx="22">
                  <c:v>0.35389716052396059</c:v>
                </c:pt>
                <c:pt idx="23">
                  <c:v>0.39328495522051787</c:v>
                </c:pt>
                <c:pt idx="24">
                  <c:v>0.43929423029984416</c:v>
                </c:pt>
                <c:pt idx="25">
                  <c:v>0.48991131722398507</c:v>
                </c:pt>
                <c:pt idx="26">
                  <c:v>0.53375515542955143</c:v>
                </c:pt>
                <c:pt idx="27">
                  <c:v>0.56065257255152301</c:v>
                </c:pt>
                <c:pt idx="28">
                  <c:v>0.57502831965853685</c:v>
                </c:pt>
                <c:pt idx="29">
                  <c:v>0.58462258187667027</c:v>
                </c:pt>
                <c:pt idx="30">
                  <c:v>0.59293698328357847</c:v>
                </c:pt>
                <c:pt idx="31">
                  <c:v>0.6008883923821684</c:v>
                </c:pt>
                <c:pt idx="32">
                  <c:v>0.60882415526057221</c:v>
                </c:pt>
                <c:pt idx="33">
                  <c:v>0.61683501999586943</c:v>
                </c:pt>
                <c:pt idx="34">
                  <c:v>0.6247660890082174</c:v>
                </c:pt>
                <c:pt idx="35">
                  <c:v>0.63218396199846039</c:v>
                </c:pt>
                <c:pt idx="36">
                  <c:v>0.63875693909865261</c:v>
                </c:pt>
                <c:pt idx="37">
                  <c:v>0.64466025797487836</c:v>
                </c:pt>
                <c:pt idx="38">
                  <c:v>0.65010670722166941</c:v>
                </c:pt>
                <c:pt idx="39">
                  <c:v>0.65517138869591884</c:v>
                </c:pt>
                <c:pt idx="40">
                  <c:v>0.66017661453346099</c:v>
                </c:pt>
                <c:pt idx="41">
                  <c:v>0.6649299362260066</c:v>
                </c:pt>
                <c:pt idx="42">
                  <c:v>0.66974740742131522</c:v>
                </c:pt>
                <c:pt idx="43">
                  <c:v>0.67439433481659505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D9-4587-93A3-EB10EB1760E4}"/>
            </c:ext>
          </c:extLst>
        </c:ser>
        <c:ser>
          <c:idx val="5"/>
          <c:order val="5"/>
          <c:tx>
            <c:v>Model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'Longleaf pine_live'!$AE$11:$AE$54</c:f>
              <c:numCache>
                <c:formatCode>General</c:formatCode>
                <c:ptCount val="44"/>
                <c:pt idx="0">
                  <c:v>166.11799999999999</c:v>
                </c:pt>
                <c:pt idx="1">
                  <c:v>174.62700000000001</c:v>
                </c:pt>
                <c:pt idx="2">
                  <c:v>182.94399999999999</c:v>
                </c:pt>
                <c:pt idx="3">
                  <c:v>191.1</c:v>
                </c:pt>
                <c:pt idx="4">
                  <c:v>199.155</c:v>
                </c:pt>
                <c:pt idx="5">
                  <c:v>207.16</c:v>
                </c:pt>
                <c:pt idx="6">
                  <c:v>215.13300000000001</c:v>
                </c:pt>
                <c:pt idx="7">
                  <c:v>223.071</c:v>
                </c:pt>
                <c:pt idx="8">
                  <c:v>230.988</c:v>
                </c:pt>
                <c:pt idx="9">
                  <c:v>238.88</c:v>
                </c:pt>
                <c:pt idx="10">
                  <c:v>246.774</c:v>
                </c:pt>
                <c:pt idx="11">
                  <c:v>254.655</c:v>
                </c:pt>
                <c:pt idx="12">
                  <c:v>262.52600000000001</c:v>
                </c:pt>
                <c:pt idx="13">
                  <c:v>270.39100000000002</c:v>
                </c:pt>
                <c:pt idx="14">
                  <c:v>278.25200000000001</c:v>
                </c:pt>
                <c:pt idx="15">
                  <c:v>286.101</c:v>
                </c:pt>
                <c:pt idx="16">
                  <c:v>293.964</c:v>
                </c:pt>
                <c:pt idx="17">
                  <c:v>301.82299999999998</c:v>
                </c:pt>
                <c:pt idx="18">
                  <c:v>309.67700000000002</c:v>
                </c:pt>
                <c:pt idx="19">
                  <c:v>317.50799999999998</c:v>
                </c:pt>
                <c:pt idx="20">
                  <c:v>325.34500000000003</c:v>
                </c:pt>
                <c:pt idx="21">
                  <c:v>333.16300000000001</c:v>
                </c:pt>
                <c:pt idx="22">
                  <c:v>340.98599999999999</c:v>
                </c:pt>
                <c:pt idx="23">
                  <c:v>348.80599999999998</c:v>
                </c:pt>
                <c:pt idx="24">
                  <c:v>356.58600000000001</c:v>
                </c:pt>
                <c:pt idx="25">
                  <c:v>364.375</c:v>
                </c:pt>
                <c:pt idx="26">
                  <c:v>372.18799999999999</c:v>
                </c:pt>
                <c:pt idx="27">
                  <c:v>380.02699999999999</c:v>
                </c:pt>
                <c:pt idx="28">
                  <c:v>387.87200000000001</c:v>
                </c:pt>
                <c:pt idx="29">
                  <c:v>395.71</c:v>
                </c:pt>
                <c:pt idx="30">
                  <c:v>403.505</c:v>
                </c:pt>
                <c:pt idx="31">
                  <c:v>411.30700000000002</c:v>
                </c:pt>
                <c:pt idx="32">
                  <c:v>419.08499999999998</c:v>
                </c:pt>
                <c:pt idx="33">
                  <c:v>426.858</c:v>
                </c:pt>
                <c:pt idx="34">
                  <c:v>434.61700000000002</c:v>
                </c:pt>
                <c:pt idx="35">
                  <c:v>442.38400000000001</c:v>
                </c:pt>
                <c:pt idx="36">
                  <c:v>450.17200000000003</c:v>
                </c:pt>
                <c:pt idx="37">
                  <c:v>457.91899999999998</c:v>
                </c:pt>
                <c:pt idx="38">
                  <c:v>465.66399999999999</c:v>
                </c:pt>
                <c:pt idx="39">
                  <c:v>473.41399999999999</c:v>
                </c:pt>
                <c:pt idx="40">
                  <c:v>481.14699999999999</c:v>
                </c:pt>
                <c:pt idx="41">
                  <c:v>488.89</c:v>
                </c:pt>
                <c:pt idx="42">
                  <c:v>496.59399999999999</c:v>
                </c:pt>
                <c:pt idx="43">
                  <c:v>504.32</c:v>
                </c:pt>
              </c:numCache>
            </c:numRef>
          </c:xVal>
          <c:yVal>
            <c:numRef>
              <c:f>'Longleaf pine_live'!$AK$11:$AK$54</c:f>
              <c:numCache>
                <c:formatCode>General</c:formatCode>
                <c:ptCount val="44"/>
                <c:pt idx="0">
                  <c:v>0</c:v>
                </c:pt>
                <c:pt idx="1">
                  <c:v>1.0633082273915266E-3</c:v>
                </c:pt>
                <c:pt idx="2">
                  <c:v>2.4719273241882618E-3</c:v>
                </c:pt>
                <c:pt idx="3">
                  <c:v>4.3062941079669466E-3</c:v>
                </c:pt>
                <c:pt idx="4">
                  <c:v>6.6592782541598991E-3</c:v>
                </c:pt>
                <c:pt idx="5">
                  <c:v>9.6400277770609596E-3</c:v>
                </c:pt>
                <c:pt idx="6">
                  <c:v>1.3376605370720255E-2</c:v>
                </c:pt>
                <c:pt idx="7">
                  <c:v>1.8015516466467811E-2</c:v>
                </c:pt>
                <c:pt idx="8">
                  <c:v>2.3719775712503173E-2</c:v>
                </c:pt>
                <c:pt idx="9">
                  <c:v>3.0670565799491234E-2</c:v>
                </c:pt>
                <c:pt idx="10">
                  <c:v>3.9062900741968179E-2</c:v>
                </c:pt>
                <c:pt idx="11">
                  <c:v>4.9109186635193272E-2</c:v>
                </c:pt>
                <c:pt idx="12">
                  <c:v>6.1026029574059948E-2</c:v>
                </c:pt>
                <c:pt idx="13">
                  <c:v>7.5030641659181552E-2</c:v>
                </c:pt>
                <c:pt idx="14">
                  <c:v>9.1331950761628922E-2</c:v>
                </c:pt>
                <c:pt idx="15">
                  <c:v>0.11011803642118968</c:v>
                </c:pt>
                <c:pt idx="16">
                  <c:v>0.13153678218791176</c:v>
                </c:pt>
                <c:pt idx="17">
                  <c:v>0.15569354052743611</c:v>
                </c:pt>
                <c:pt idx="18">
                  <c:v>0.18261168139917083</c:v>
                </c:pt>
                <c:pt idx="19">
                  <c:v>0.21221866446363832</c:v>
                </c:pt>
                <c:pt idx="20">
                  <c:v>0.24431563778345558</c:v>
                </c:pt>
                <c:pt idx="21">
                  <c:v>0.27858929120406745</c:v>
                </c:pt>
                <c:pt idx="22">
                  <c:v>0.31456830058929763</c:v>
                </c:pt>
                <c:pt idx="23">
                  <c:v>0.35165468061050742</c:v>
                </c:pt>
                <c:pt idx="24">
                  <c:v>0.38911457028095731</c:v>
                </c:pt>
                <c:pt idx="25">
                  <c:v>0.42608931583323623</c:v>
                </c:pt>
                <c:pt idx="26">
                  <c:v>0.46169937965925634</c:v>
                </c:pt>
                <c:pt idx="27">
                  <c:v>0.49507590778733884</c:v>
                </c:pt>
                <c:pt idx="28">
                  <c:v>0.52542041221792202</c:v>
                </c:pt>
                <c:pt idx="29">
                  <c:v>0.55206976771922889</c:v>
                </c:pt>
                <c:pt idx="30">
                  <c:v>0.57457513750353428</c:v>
                </c:pt>
                <c:pt idx="31">
                  <c:v>0.59275061520742489</c:v>
                </c:pt>
                <c:pt idx="32">
                  <c:v>0.60671948400183628</c:v>
                </c:pt>
                <c:pt idx="33">
                  <c:v>0.61686079615979617</c:v>
                </c:pt>
                <c:pt idx="34">
                  <c:v>0.62376121213193181</c:v>
                </c:pt>
                <c:pt idx="35">
                  <c:v>0.62811727747882717</c:v>
                </c:pt>
                <c:pt idx="36">
                  <c:v>0.63063792835637045</c:v>
                </c:pt>
                <c:pt idx="37">
                  <c:v>0.63195391678864776</c:v>
                </c:pt>
                <c:pt idx="38">
                  <c:v>0.63256028338486925</c:v>
                </c:pt>
                <c:pt idx="39">
                  <c:v>0.63280018378979053</c:v>
                </c:pt>
                <c:pt idx="40">
                  <c:v>0.63287837669172753</c:v>
                </c:pt>
                <c:pt idx="41">
                  <c:v>0.63289802501599768</c:v>
                </c:pt>
                <c:pt idx="42">
                  <c:v>0.63290140076309531</c:v>
                </c:pt>
                <c:pt idx="43">
                  <c:v>0.63290169400657081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D9-4587-93A3-EB10EB17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81168"/>
        <c:axId val="73586064"/>
      </c:scatterChart>
      <c:valAx>
        <c:axId val="73581168"/>
        <c:scaling>
          <c:orientation val="minMax"/>
          <c:max val="520"/>
          <c:min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586064"/>
        <c:crosses val="autoZero"/>
        <c:crossBetween val="midCat"/>
      </c:valAx>
      <c:valAx>
        <c:axId val="7358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TG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5811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9952568428946385"/>
          <c:y val="8.6207791633049757E-2"/>
          <c:w val="0.25409740449110529"/>
          <c:h val="0.31930955128663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'Pine straw'!$F$10</c:f>
              <c:strCache>
                <c:ptCount val="1"/>
                <c:pt idx="0">
                  <c:v>α_exp_10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'Pine straw'!$B$11:$B$56</c:f>
              <c:numCache>
                <c:formatCode>General</c:formatCode>
                <c:ptCount val="46"/>
                <c:pt idx="0">
                  <c:v>150.16499999999999</c:v>
                </c:pt>
                <c:pt idx="1">
                  <c:v>158.05699999999999</c:v>
                </c:pt>
                <c:pt idx="2">
                  <c:v>165.97300000000001</c:v>
                </c:pt>
                <c:pt idx="3">
                  <c:v>173.84800000000001</c:v>
                </c:pt>
                <c:pt idx="4">
                  <c:v>181.74199999999999</c:v>
                </c:pt>
                <c:pt idx="5">
                  <c:v>189.60900000000001</c:v>
                </c:pt>
                <c:pt idx="6">
                  <c:v>197.499</c:v>
                </c:pt>
                <c:pt idx="7">
                  <c:v>205.37799999999999</c:v>
                </c:pt>
                <c:pt idx="8">
                  <c:v>213.25299999999999</c:v>
                </c:pt>
                <c:pt idx="9">
                  <c:v>221.12200000000001</c:v>
                </c:pt>
                <c:pt idx="10">
                  <c:v>228.97300000000001</c:v>
                </c:pt>
                <c:pt idx="11">
                  <c:v>236.833</c:v>
                </c:pt>
                <c:pt idx="12">
                  <c:v>244.684</c:v>
                </c:pt>
                <c:pt idx="13">
                  <c:v>252.529</c:v>
                </c:pt>
                <c:pt idx="14">
                  <c:v>260.363</c:v>
                </c:pt>
                <c:pt idx="15">
                  <c:v>268.19799999999998</c:v>
                </c:pt>
                <c:pt idx="16">
                  <c:v>276.024</c:v>
                </c:pt>
                <c:pt idx="17">
                  <c:v>283.85399999999998</c:v>
                </c:pt>
                <c:pt idx="18">
                  <c:v>291.673</c:v>
                </c:pt>
                <c:pt idx="19">
                  <c:v>299.49</c:v>
                </c:pt>
                <c:pt idx="20">
                  <c:v>307.28800000000001</c:v>
                </c:pt>
                <c:pt idx="21">
                  <c:v>315.09800000000001</c:v>
                </c:pt>
                <c:pt idx="22">
                  <c:v>322.89</c:v>
                </c:pt>
                <c:pt idx="23">
                  <c:v>330.67099999999999</c:v>
                </c:pt>
                <c:pt idx="24">
                  <c:v>338.45499999999998</c:v>
                </c:pt>
                <c:pt idx="25">
                  <c:v>346.22699999999998</c:v>
                </c:pt>
                <c:pt idx="26">
                  <c:v>353.94799999999998</c:v>
                </c:pt>
                <c:pt idx="27">
                  <c:v>361.70699999999999</c:v>
                </c:pt>
                <c:pt idx="28">
                  <c:v>369.48700000000002</c:v>
                </c:pt>
                <c:pt idx="29">
                  <c:v>377.31799999999998</c:v>
                </c:pt>
                <c:pt idx="30">
                  <c:v>385.10599999999999</c:v>
                </c:pt>
                <c:pt idx="31">
                  <c:v>392.84500000000003</c:v>
                </c:pt>
                <c:pt idx="32">
                  <c:v>400.589</c:v>
                </c:pt>
                <c:pt idx="33">
                  <c:v>408.31900000000002</c:v>
                </c:pt>
                <c:pt idx="34">
                  <c:v>416.06599999999997</c:v>
                </c:pt>
                <c:pt idx="35">
                  <c:v>423.76400000000001</c:v>
                </c:pt>
                <c:pt idx="36">
                  <c:v>431.51900000000001</c:v>
                </c:pt>
                <c:pt idx="37">
                  <c:v>439.22899999999998</c:v>
                </c:pt>
                <c:pt idx="38">
                  <c:v>446.94499999999999</c:v>
                </c:pt>
                <c:pt idx="39">
                  <c:v>454.649</c:v>
                </c:pt>
                <c:pt idx="40">
                  <c:v>462.33</c:v>
                </c:pt>
                <c:pt idx="41">
                  <c:v>470.02699999999999</c:v>
                </c:pt>
                <c:pt idx="42">
                  <c:v>477.7</c:v>
                </c:pt>
                <c:pt idx="43">
                  <c:v>485.37400000000002</c:v>
                </c:pt>
                <c:pt idx="44">
                  <c:v>493.04300000000001</c:v>
                </c:pt>
                <c:pt idx="45">
                  <c:v>500.71600000000001</c:v>
                </c:pt>
              </c:numCache>
            </c:numRef>
          </c:xVal>
          <c:yVal>
            <c:numRef>
              <c:f>'Pine straw'!$F$11:$F$56</c:f>
              <c:numCache>
                <c:formatCode>General</c:formatCode>
                <c:ptCount val="46"/>
                <c:pt idx="0">
                  <c:v>0</c:v>
                </c:pt>
                <c:pt idx="1">
                  <c:v>1.0661855162798347E-3</c:v>
                </c:pt>
                <c:pt idx="2">
                  <c:v>2.2827305284453658E-3</c:v>
                </c:pt>
                <c:pt idx="3">
                  <c:v>3.7726564422209162E-3</c:v>
                </c:pt>
                <c:pt idx="4">
                  <c:v>5.5222942125263651E-3</c:v>
                </c:pt>
                <c:pt idx="5">
                  <c:v>7.7366795155690239E-3</c:v>
                </c:pt>
                <c:pt idx="6">
                  <c:v>1.0484157576751762E-2</c:v>
                </c:pt>
                <c:pt idx="7">
                  <c:v>1.3901418846879508E-2</c:v>
                </c:pt>
                <c:pt idx="8">
                  <c:v>1.8166160911998522E-2</c:v>
                </c:pt>
                <c:pt idx="9">
                  <c:v>2.3469750403236806E-2</c:v>
                </c:pt>
                <c:pt idx="10">
                  <c:v>2.9935208726318361E-2</c:v>
                </c:pt>
                <c:pt idx="11">
                  <c:v>3.802728341398072E-2</c:v>
                </c:pt>
                <c:pt idx="12">
                  <c:v>4.8197052953880805E-2</c:v>
                </c:pt>
                <c:pt idx="13">
                  <c:v>6.1209983870526896E-2</c:v>
                </c:pt>
                <c:pt idx="14">
                  <c:v>7.8063916454796461E-2</c:v>
                </c:pt>
                <c:pt idx="15">
                  <c:v>9.9378058448836917E-2</c:v>
                </c:pt>
                <c:pt idx="16">
                  <c:v>0.12477787801744185</c:v>
                </c:pt>
                <c:pt idx="17">
                  <c:v>0.15280898876404486</c:v>
                </c:pt>
                <c:pt idx="18">
                  <c:v>0.18257606823587302</c:v>
                </c:pt>
                <c:pt idx="19">
                  <c:v>0.21461220919106594</c:v>
                </c:pt>
                <c:pt idx="20">
                  <c:v>0.25021323710325605</c:v>
                </c:pt>
                <c:pt idx="21">
                  <c:v>0.29070778315426904</c:v>
                </c:pt>
                <c:pt idx="22">
                  <c:v>0.33741217638535753</c:v>
                </c:pt>
                <c:pt idx="23">
                  <c:v>0.38988627354493016</c:v>
                </c:pt>
                <c:pt idx="24">
                  <c:v>0.4462437464118757</c:v>
                </c:pt>
                <c:pt idx="25">
                  <c:v>0.50768200333524705</c:v>
                </c:pt>
                <c:pt idx="26">
                  <c:v>0.58287542032313611</c:v>
                </c:pt>
                <c:pt idx="27">
                  <c:v>0.67152327838377202</c:v>
                </c:pt>
                <c:pt idx="28">
                  <c:v>0.75274474425216653</c:v>
                </c:pt>
                <c:pt idx="29">
                  <c:v>0.8060389841165696</c:v>
                </c:pt>
                <c:pt idx="30">
                  <c:v>0.83377894420295795</c:v>
                </c:pt>
                <c:pt idx="31">
                  <c:v>0.85133683260887394</c:v>
                </c:pt>
                <c:pt idx="32">
                  <c:v>0.86716832062112137</c:v>
                </c:pt>
                <c:pt idx="33">
                  <c:v>0.88255693157276038</c:v>
                </c:pt>
                <c:pt idx="34">
                  <c:v>0.89724432051176906</c:v>
                </c:pt>
                <c:pt idx="35">
                  <c:v>0.91100221438530316</c:v>
                </c:pt>
                <c:pt idx="36">
                  <c:v>0.92350939063397042</c:v>
                </c:pt>
                <c:pt idx="37">
                  <c:v>0.93489433828152768</c:v>
                </c:pt>
                <c:pt idx="38">
                  <c:v>0.94519943136772455</c:v>
                </c:pt>
                <c:pt idx="39">
                  <c:v>0.95462560485524495</c:v>
                </c:pt>
                <c:pt idx="40">
                  <c:v>0.96325623991907927</c:v>
                </c:pt>
                <c:pt idx="41">
                  <c:v>0.97115558107110644</c:v>
                </c:pt>
                <c:pt idx="42">
                  <c:v>0.97868312419694359</c:v>
                </c:pt>
                <c:pt idx="43">
                  <c:v>0.98582383334700252</c:v>
                </c:pt>
                <c:pt idx="44">
                  <c:v>0.99294403892944039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1-400A-95EA-D6D7B4C3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92560"/>
        <c:axId val="570201808"/>
      </c:scatterChart>
      <c:scatterChart>
        <c:scatterStyle val="lineMarker"/>
        <c:varyColors val="0"/>
        <c:ser>
          <c:idx val="2"/>
          <c:order val="1"/>
          <c:tx>
            <c:strRef>
              <c:f>'Pine straw'!$I$10</c:f>
              <c:strCache>
                <c:ptCount val="1"/>
                <c:pt idx="0">
                  <c:v>α_model_10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'Pine straw'!$B$11:$B$56</c:f>
              <c:numCache>
                <c:formatCode>General</c:formatCode>
                <c:ptCount val="46"/>
                <c:pt idx="0">
                  <c:v>150.16499999999999</c:v>
                </c:pt>
                <c:pt idx="1">
                  <c:v>158.05699999999999</c:v>
                </c:pt>
                <c:pt idx="2">
                  <c:v>165.97300000000001</c:v>
                </c:pt>
                <c:pt idx="3">
                  <c:v>173.84800000000001</c:v>
                </c:pt>
                <c:pt idx="4">
                  <c:v>181.74199999999999</c:v>
                </c:pt>
                <c:pt idx="5">
                  <c:v>189.60900000000001</c:v>
                </c:pt>
                <c:pt idx="6">
                  <c:v>197.499</c:v>
                </c:pt>
                <c:pt idx="7">
                  <c:v>205.37799999999999</c:v>
                </c:pt>
                <c:pt idx="8">
                  <c:v>213.25299999999999</c:v>
                </c:pt>
                <c:pt idx="9">
                  <c:v>221.12200000000001</c:v>
                </c:pt>
                <c:pt idx="10">
                  <c:v>228.97300000000001</c:v>
                </c:pt>
                <c:pt idx="11">
                  <c:v>236.833</c:v>
                </c:pt>
                <c:pt idx="12">
                  <c:v>244.684</c:v>
                </c:pt>
                <c:pt idx="13">
                  <c:v>252.529</c:v>
                </c:pt>
                <c:pt idx="14">
                  <c:v>260.363</c:v>
                </c:pt>
                <c:pt idx="15">
                  <c:v>268.19799999999998</c:v>
                </c:pt>
                <c:pt idx="16">
                  <c:v>276.024</c:v>
                </c:pt>
                <c:pt idx="17">
                  <c:v>283.85399999999998</c:v>
                </c:pt>
                <c:pt idx="18">
                  <c:v>291.673</c:v>
                </c:pt>
                <c:pt idx="19">
                  <c:v>299.49</c:v>
                </c:pt>
                <c:pt idx="20">
                  <c:v>307.28800000000001</c:v>
                </c:pt>
                <c:pt idx="21">
                  <c:v>315.09800000000001</c:v>
                </c:pt>
                <c:pt idx="22">
                  <c:v>322.89</c:v>
                </c:pt>
                <c:pt idx="23">
                  <c:v>330.67099999999999</c:v>
                </c:pt>
                <c:pt idx="24">
                  <c:v>338.45499999999998</c:v>
                </c:pt>
                <c:pt idx="25">
                  <c:v>346.22699999999998</c:v>
                </c:pt>
                <c:pt idx="26">
                  <c:v>353.94799999999998</c:v>
                </c:pt>
                <c:pt idx="27">
                  <c:v>361.70699999999999</c:v>
                </c:pt>
                <c:pt idx="28">
                  <c:v>369.48700000000002</c:v>
                </c:pt>
                <c:pt idx="29">
                  <c:v>377.31799999999998</c:v>
                </c:pt>
                <c:pt idx="30">
                  <c:v>385.10599999999999</c:v>
                </c:pt>
                <c:pt idx="31">
                  <c:v>392.84500000000003</c:v>
                </c:pt>
                <c:pt idx="32">
                  <c:v>400.589</c:v>
                </c:pt>
                <c:pt idx="33">
                  <c:v>408.31900000000002</c:v>
                </c:pt>
                <c:pt idx="34">
                  <c:v>416.06599999999997</c:v>
                </c:pt>
                <c:pt idx="35">
                  <c:v>423.76400000000001</c:v>
                </c:pt>
                <c:pt idx="36">
                  <c:v>431.51900000000001</c:v>
                </c:pt>
                <c:pt idx="37">
                  <c:v>439.22899999999998</c:v>
                </c:pt>
                <c:pt idx="38">
                  <c:v>446.94499999999999</c:v>
                </c:pt>
                <c:pt idx="39">
                  <c:v>454.649</c:v>
                </c:pt>
                <c:pt idx="40">
                  <c:v>462.33</c:v>
                </c:pt>
                <c:pt idx="41">
                  <c:v>470.02699999999999</c:v>
                </c:pt>
                <c:pt idx="42">
                  <c:v>477.7</c:v>
                </c:pt>
                <c:pt idx="43">
                  <c:v>485.37400000000002</c:v>
                </c:pt>
                <c:pt idx="44">
                  <c:v>493.04300000000001</c:v>
                </c:pt>
                <c:pt idx="45">
                  <c:v>500.71600000000001</c:v>
                </c:pt>
              </c:numCache>
            </c:numRef>
          </c:xVal>
          <c:yVal>
            <c:numRef>
              <c:f>'Pine straw'!$I$11:$I$56</c:f>
              <c:numCache>
                <c:formatCode>General</c:formatCode>
                <c:ptCount val="46"/>
                <c:pt idx="0">
                  <c:v>0</c:v>
                </c:pt>
                <c:pt idx="1">
                  <c:v>3.9221391215154324E-4</c:v>
                </c:pt>
                <c:pt idx="2">
                  <c:v>9.5786739541060145E-4</c:v>
                </c:pt>
                <c:pt idx="3">
                  <c:v>1.7636877158872912E-3</c:v>
                </c:pt>
                <c:pt idx="4">
                  <c:v>2.8950827197595222E-3</c:v>
                </c:pt>
                <c:pt idx="5">
                  <c:v>4.4657033707617092E-3</c:v>
                </c:pt>
                <c:pt idx="6">
                  <c:v>6.6184616020514443E-3</c:v>
                </c:pt>
                <c:pt idx="7">
                  <c:v>9.5388829075695146E-3</c:v>
                </c:pt>
                <c:pt idx="8">
                  <c:v>1.3456137271905009E-2</c:v>
                </c:pt>
                <c:pt idx="9">
                  <c:v>1.8654184526861205E-2</c:v>
                </c:pt>
                <c:pt idx="10">
                  <c:v>2.5478597000855314E-2</c:v>
                </c:pt>
                <c:pt idx="11">
                  <c:v>3.4340230482644202E-2</c:v>
                </c:pt>
                <c:pt idx="12">
                  <c:v>4.5731360191597528E-2</c:v>
                </c:pt>
                <c:pt idx="13">
                  <c:v>6.0215044979676779E-2</c:v>
                </c:pt>
                <c:pt idx="14">
                  <c:v>7.8426850735682604E-2</c:v>
                </c:pt>
                <c:pt idx="15">
                  <c:v>0.10105804429129009</c:v>
                </c:pt>
                <c:pt idx="16">
                  <c:v>0.12884226033082233</c:v>
                </c:pt>
                <c:pt idx="17">
                  <c:v>0.16250055511622902</c:v>
                </c:pt>
                <c:pt idx="18">
                  <c:v>0.20270114009753737</c:v>
                </c:pt>
                <c:pt idx="19">
                  <c:v>0.24994892116045778</c:v>
                </c:pt>
                <c:pt idx="20">
                  <c:v>0.30450485795422305</c:v>
                </c:pt>
                <c:pt idx="21">
                  <c:v>0.36622567370024656</c:v>
                </c:pt>
                <c:pt idx="22">
                  <c:v>0.43450604824765926</c:v>
                </c:pt>
                <c:pt idx="23">
                  <c:v>0.5080622394068226</c:v>
                </c:pt>
                <c:pt idx="24">
                  <c:v>0.58492366687781017</c:v>
                </c:pt>
                <c:pt idx="25">
                  <c:v>0.66246570886566269</c:v>
                </c:pt>
                <c:pt idx="26">
                  <c:v>0.73750215445692457</c:v>
                </c:pt>
                <c:pt idx="27">
                  <c:v>0.80656990303542697</c:v>
                </c:pt>
                <c:pt idx="28">
                  <c:v>0.8666091884105479</c:v>
                </c:pt>
                <c:pt idx="29">
                  <c:v>0.91527832155664035</c:v>
                </c:pt>
                <c:pt idx="30">
                  <c:v>0.95151117635410731</c:v>
                </c:pt>
                <c:pt idx="31">
                  <c:v>0.97570605339260374</c:v>
                </c:pt>
                <c:pt idx="32">
                  <c:v>0.98978533935845947</c:v>
                </c:pt>
                <c:pt idx="33">
                  <c:v>0.99663792627357617</c:v>
                </c:pt>
                <c:pt idx="34">
                  <c:v>0.99923946708754507</c:v>
                </c:pt>
                <c:pt idx="35">
                  <c:v>0.99991629052959508</c:v>
                </c:pt>
                <c:pt idx="36">
                  <c:v>1.0000016288960847</c:v>
                </c:pt>
                <c:pt idx="37">
                  <c:v>0.99999973040426382</c:v>
                </c:pt>
                <c:pt idx="38">
                  <c:v>1.0000000883206916</c:v>
                </c:pt>
                <c:pt idx="39">
                  <c:v>0.9999999551171076</c:v>
                </c:pt>
                <c:pt idx="40">
                  <c:v>1.0000000317934457</c:v>
                </c:pt>
                <c:pt idx="41">
                  <c:v>0.99999997045189626</c:v>
                </c:pt>
                <c:pt idx="42">
                  <c:v>1.0000000346907603</c:v>
                </c:pt>
                <c:pt idx="43">
                  <c:v>0.99999994994589736</c:v>
                </c:pt>
                <c:pt idx="44">
                  <c:v>1.000000087019121</c:v>
                </c:pt>
                <c:pt idx="45">
                  <c:v>0.99999982050769287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1-400A-95EA-D6D7B4C391E3}"/>
            </c:ext>
          </c:extLst>
        </c:ser>
        <c:ser>
          <c:idx val="1"/>
          <c:order val="2"/>
          <c:tx>
            <c:strRef>
              <c:f>'Pine straw'!$U$10</c:f>
              <c:strCache>
                <c:ptCount val="1"/>
                <c:pt idx="0">
                  <c:v>α_exp_20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'Pine straw'!$Q$11:$Q$55</c:f>
              <c:numCache>
                <c:formatCode>General</c:formatCode>
                <c:ptCount val="45"/>
                <c:pt idx="0">
                  <c:v>160.29900000000001</c:v>
                </c:pt>
                <c:pt idx="1">
                  <c:v>168.28</c:v>
                </c:pt>
                <c:pt idx="2">
                  <c:v>176.26499999999999</c:v>
                </c:pt>
                <c:pt idx="3">
                  <c:v>184.22</c:v>
                </c:pt>
                <c:pt idx="4">
                  <c:v>192.19800000000001</c:v>
                </c:pt>
                <c:pt idx="5">
                  <c:v>200.16200000000001</c:v>
                </c:pt>
                <c:pt idx="6">
                  <c:v>208.173</c:v>
                </c:pt>
                <c:pt idx="7">
                  <c:v>216.16399999999999</c:v>
                </c:pt>
                <c:pt idx="8">
                  <c:v>224.15199999999999</c:v>
                </c:pt>
                <c:pt idx="9">
                  <c:v>232.11699999999999</c:v>
                </c:pt>
                <c:pt idx="10">
                  <c:v>240.06200000000001</c:v>
                </c:pt>
                <c:pt idx="11">
                  <c:v>247.99100000000001</c:v>
                </c:pt>
                <c:pt idx="12">
                  <c:v>255.94800000000001</c:v>
                </c:pt>
                <c:pt idx="13">
                  <c:v>263.86599999999999</c:v>
                </c:pt>
                <c:pt idx="14">
                  <c:v>271.78399999999999</c:v>
                </c:pt>
                <c:pt idx="15">
                  <c:v>279.721</c:v>
                </c:pt>
                <c:pt idx="16">
                  <c:v>287.62799999999999</c:v>
                </c:pt>
                <c:pt idx="17">
                  <c:v>295.53800000000001</c:v>
                </c:pt>
                <c:pt idx="18">
                  <c:v>303.45800000000003</c:v>
                </c:pt>
                <c:pt idx="19">
                  <c:v>311.36200000000002</c:v>
                </c:pt>
                <c:pt idx="20">
                  <c:v>319.25299999999999</c:v>
                </c:pt>
                <c:pt idx="21">
                  <c:v>327.15199999999999</c:v>
                </c:pt>
                <c:pt idx="22">
                  <c:v>335.03300000000002</c:v>
                </c:pt>
                <c:pt idx="23">
                  <c:v>342.91399999999999</c:v>
                </c:pt>
                <c:pt idx="24">
                  <c:v>350.791</c:v>
                </c:pt>
                <c:pt idx="25">
                  <c:v>358.63499999999999</c:v>
                </c:pt>
                <c:pt idx="26">
                  <c:v>366.47</c:v>
                </c:pt>
                <c:pt idx="27">
                  <c:v>374.30399999999997</c:v>
                </c:pt>
                <c:pt idx="28">
                  <c:v>382.21499999999997</c:v>
                </c:pt>
                <c:pt idx="29">
                  <c:v>390.16199999999998</c:v>
                </c:pt>
                <c:pt idx="30">
                  <c:v>398.09500000000003</c:v>
                </c:pt>
                <c:pt idx="31">
                  <c:v>405.95</c:v>
                </c:pt>
                <c:pt idx="32">
                  <c:v>413.75900000000001</c:v>
                </c:pt>
                <c:pt idx="33">
                  <c:v>421.57600000000002</c:v>
                </c:pt>
                <c:pt idx="34">
                  <c:v>429.39699999999999</c:v>
                </c:pt>
                <c:pt idx="35">
                  <c:v>437.21100000000001</c:v>
                </c:pt>
                <c:pt idx="36">
                  <c:v>445.02100000000002</c:v>
                </c:pt>
                <c:pt idx="37">
                  <c:v>452.834</c:v>
                </c:pt>
                <c:pt idx="38">
                  <c:v>460.67500000000001</c:v>
                </c:pt>
                <c:pt idx="39">
                  <c:v>468.50299999999999</c:v>
                </c:pt>
                <c:pt idx="40">
                  <c:v>476.30200000000002</c:v>
                </c:pt>
                <c:pt idx="41">
                  <c:v>484.09399999999999</c:v>
                </c:pt>
                <c:pt idx="42">
                  <c:v>491.899</c:v>
                </c:pt>
                <c:pt idx="43">
                  <c:v>499.68200000000002</c:v>
                </c:pt>
                <c:pt idx="44">
                  <c:v>507.44400000000002</c:v>
                </c:pt>
              </c:numCache>
            </c:numRef>
          </c:xVal>
          <c:yVal>
            <c:numRef>
              <c:f>'Pine straw'!$U$11:$U$55</c:f>
              <c:numCache>
                <c:formatCode>General</c:formatCode>
                <c:ptCount val="45"/>
                <c:pt idx="0">
                  <c:v>0</c:v>
                </c:pt>
                <c:pt idx="1">
                  <c:v>1.2425062320919722E-3</c:v>
                </c:pt>
                <c:pt idx="2">
                  <c:v>2.7526051161838325E-3</c:v>
                </c:pt>
                <c:pt idx="3">
                  <c:v>4.2799175626847402E-3</c:v>
                </c:pt>
                <c:pt idx="4">
                  <c:v>6.2438285466587763E-3</c:v>
                </c:pt>
                <c:pt idx="5">
                  <c:v>8.6365137215565334E-3</c:v>
                </c:pt>
                <c:pt idx="6">
                  <c:v>1.1625414103541015E-2</c:v>
                </c:pt>
                <c:pt idx="7">
                  <c:v>1.5421787049454417E-2</c:v>
                </c:pt>
                <c:pt idx="8">
                  <c:v>2.0196203314080053E-2</c:v>
                </c:pt>
                <c:pt idx="9">
                  <c:v>2.6004998192575776E-2</c:v>
                </c:pt>
                <c:pt idx="10">
                  <c:v>3.334423525619256E-2</c:v>
                </c:pt>
                <c:pt idx="11">
                  <c:v>4.2370401435924007E-2</c:v>
                </c:pt>
                <c:pt idx="12">
                  <c:v>5.3756390535044385E-2</c:v>
                </c:pt>
                <c:pt idx="13">
                  <c:v>6.8439559270207534E-2</c:v>
                </c:pt>
                <c:pt idx="14">
                  <c:v>8.7205472035002923E-2</c:v>
                </c:pt>
                <c:pt idx="15">
                  <c:v>0.11053610857689215</c:v>
                </c:pt>
                <c:pt idx="16">
                  <c:v>0.13758956920712756</c:v>
                </c:pt>
                <c:pt idx="17">
                  <c:v>0.1669152200753953</c:v>
                </c:pt>
                <c:pt idx="18">
                  <c:v>0.19772906165741577</c:v>
                </c:pt>
                <c:pt idx="19">
                  <c:v>0.230816658346778</c:v>
                </c:pt>
                <c:pt idx="20">
                  <c:v>0.26756448435208924</c:v>
                </c:pt>
                <c:pt idx="21">
                  <c:v>0.3094842034267507</c:v>
                </c:pt>
                <c:pt idx="22">
                  <c:v>0.3574850046398374</c:v>
                </c:pt>
                <c:pt idx="23">
                  <c:v>0.4108313994156777</c:v>
                </c:pt>
                <c:pt idx="24">
                  <c:v>0.46776916925782946</c:v>
                </c:pt>
                <c:pt idx="25">
                  <c:v>0.53119645212830047</c:v>
                </c:pt>
                <c:pt idx="26">
                  <c:v>0.60717555173379678</c:v>
                </c:pt>
                <c:pt idx="27">
                  <c:v>0.6915454805791893</c:v>
                </c:pt>
                <c:pt idx="28">
                  <c:v>0.76551528799072344</c:v>
                </c:pt>
                <c:pt idx="29">
                  <c:v>0.81576167666357347</c:v>
                </c:pt>
                <c:pt idx="30">
                  <c:v>0.84409833012795921</c:v>
                </c:pt>
                <c:pt idx="31">
                  <c:v>0.86257317720110582</c:v>
                </c:pt>
                <c:pt idx="32">
                  <c:v>0.87892136688204492</c:v>
                </c:pt>
                <c:pt idx="33">
                  <c:v>0.89462013579935862</c:v>
                </c:pt>
                <c:pt idx="34">
                  <c:v>0.90964601091339847</c:v>
                </c:pt>
                <c:pt idx="35">
                  <c:v>0.92338556345466805</c:v>
                </c:pt>
                <c:pt idx="36">
                  <c:v>0.93583253394592747</c:v>
                </c:pt>
                <c:pt idx="37">
                  <c:v>0.9469258924840892</c:v>
                </c:pt>
                <c:pt idx="38">
                  <c:v>0.95686594234082534</c:v>
                </c:pt>
                <c:pt idx="39">
                  <c:v>0.96579195688472064</c:v>
                </c:pt>
                <c:pt idx="40">
                  <c:v>0.97375870654162311</c:v>
                </c:pt>
                <c:pt idx="41">
                  <c:v>0.98098527301492411</c:v>
                </c:pt>
                <c:pt idx="42">
                  <c:v>0.98764066219009716</c:v>
                </c:pt>
                <c:pt idx="43">
                  <c:v>0.99393613142398418</c:v>
                </c:pt>
                <c:pt idx="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1-400A-95EA-D6D7B4C391E3}"/>
            </c:ext>
          </c:extLst>
        </c:ser>
        <c:ser>
          <c:idx val="3"/>
          <c:order val="3"/>
          <c:tx>
            <c:strRef>
              <c:f>'Pine straw'!$X$10</c:f>
              <c:strCache>
                <c:ptCount val="1"/>
                <c:pt idx="0">
                  <c:v>α_model_20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'Pine straw'!$Q$11:$Q$54</c:f>
              <c:numCache>
                <c:formatCode>General</c:formatCode>
                <c:ptCount val="44"/>
                <c:pt idx="0">
                  <c:v>160.29900000000001</c:v>
                </c:pt>
                <c:pt idx="1">
                  <c:v>168.28</c:v>
                </c:pt>
                <c:pt idx="2">
                  <c:v>176.26499999999999</c:v>
                </c:pt>
                <c:pt idx="3">
                  <c:v>184.22</c:v>
                </c:pt>
                <c:pt idx="4">
                  <c:v>192.19800000000001</c:v>
                </c:pt>
                <c:pt idx="5">
                  <c:v>200.16200000000001</c:v>
                </c:pt>
                <c:pt idx="6">
                  <c:v>208.173</c:v>
                </c:pt>
                <c:pt idx="7">
                  <c:v>216.16399999999999</c:v>
                </c:pt>
                <c:pt idx="8">
                  <c:v>224.15199999999999</c:v>
                </c:pt>
                <c:pt idx="9">
                  <c:v>232.11699999999999</c:v>
                </c:pt>
                <c:pt idx="10">
                  <c:v>240.06200000000001</c:v>
                </c:pt>
                <c:pt idx="11">
                  <c:v>247.99100000000001</c:v>
                </c:pt>
                <c:pt idx="12">
                  <c:v>255.94800000000001</c:v>
                </c:pt>
                <c:pt idx="13">
                  <c:v>263.86599999999999</c:v>
                </c:pt>
                <c:pt idx="14">
                  <c:v>271.78399999999999</c:v>
                </c:pt>
                <c:pt idx="15">
                  <c:v>279.721</c:v>
                </c:pt>
                <c:pt idx="16">
                  <c:v>287.62799999999999</c:v>
                </c:pt>
                <c:pt idx="17">
                  <c:v>295.53800000000001</c:v>
                </c:pt>
                <c:pt idx="18">
                  <c:v>303.45800000000003</c:v>
                </c:pt>
                <c:pt idx="19">
                  <c:v>311.36200000000002</c:v>
                </c:pt>
                <c:pt idx="20">
                  <c:v>319.25299999999999</c:v>
                </c:pt>
                <c:pt idx="21">
                  <c:v>327.15199999999999</c:v>
                </c:pt>
                <c:pt idx="22">
                  <c:v>335.03300000000002</c:v>
                </c:pt>
                <c:pt idx="23">
                  <c:v>342.91399999999999</c:v>
                </c:pt>
                <c:pt idx="24">
                  <c:v>350.791</c:v>
                </c:pt>
                <c:pt idx="25">
                  <c:v>358.63499999999999</c:v>
                </c:pt>
                <c:pt idx="26">
                  <c:v>366.47</c:v>
                </c:pt>
                <c:pt idx="27">
                  <c:v>374.30399999999997</c:v>
                </c:pt>
                <c:pt idx="28">
                  <c:v>382.21499999999997</c:v>
                </c:pt>
                <c:pt idx="29">
                  <c:v>390.16199999999998</c:v>
                </c:pt>
                <c:pt idx="30">
                  <c:v>398.09500000000003</c:v>
                </c:pt>
                <c:pt idx="31">
                  <c:v>405.95</c:v>
                </c:pt>
                <c:pt idx="32">
                  <c:v>413.75900000000001</c:v>
                </c:pt>
                <c:pt idx="33">
                  <c:v>421.57600000000002</c:v>
                </c:pt>
                <c:pt idx="34">
                  <c:v>429.39699999999999</c:v>
                </c:pt>
                <c:pt idx="35">
                  <c:v>437.21100000000001</c:v>
                </c:pt>
                <c:pt idx="36">
                  <c:v>445.02100000000002</c:v>
                </c:pt>
                <c:pt idx="37">
                  <c:v>452.834</c:v>
                </c:pt>
                <c:pt idx="38">
                  <c:v>460.67500000000001</c:v>
                </c:pt>
                <c:pt idx="39">
                  <c:v>468.50299999999999</c:v>
                </c:pt>
                <c:pt idx="40">
                  <c:v>476.30200000000002</c:v>
                </c:pt>
                <c:pt idx="41">
                  <c:v>484.09399999999999</c:v>
                </c:pt>
                <c:pt idx="42">
                  <c:v>491.899</c:v>
                </c:pt>
                <c:pt idx="43">
                  <c:v>499.68200000000002</c:v>
                </c:pt>
              </c:numCache>
            </c:numRef>
          </c:xVal>
          <c:yVal>
            <c:numRef>
              <c:f>'Pine straw'!$X$11:$X$54</c:f>
              <c:numCache>
                <c:formatCode>General</c:formatCode>
                <c:ptCount val="44"/>
                <c:pt idx="0">
                  <c:v>0</c:v>
                </c:pt>
                <c:pt idx="1">
                  <c:v>3.1989141717894177E-4</c:v>
                </c:pt>
                <c:pt idx="2">
                  <c:v>7.7535278313258481E-4</c:v>
                </c:pt>
                <c:pt idx="3">
                  <c:v>1.4157646739598254E-3</c:v>
                </c:pt>
                <c:pt idx="4">
                  <c:v>2.3043192696373185E-3</c:v>
                </c:pt>
                <c:pt idx="5">
                  <c:v>3.5242057649834489E-3</c:v>
                </c:pt>
                <c:pt idx="6">
                  <c:v>5.179697936511329E-3</c:v>
                </c:pt>
                <c:pt idx="7">
                  <c:v>7.4065166331783597E-3</c:v>
                </c:pt>
                <c:pt idx="8">
                  <c:v>1.0368921598545612E-2</c:v>
                </c:pt>
                <c:pt idx="9">
                  <c:v>1.4270312459150464E-2</c:v>
                </c:pt>
                <c:pt idx="10">
                  <c:v>1.9354524826704189E-2</c:v>
                </c:pt>
                <c:pt idx="11">
                  <c:v>2.5912883741155315E-2</c:v>
                </c:pt>
                <c:pt idx="12">
                  <c:v>3.4288977981087473E-2</c:v>
                </c:pt>
                <c:pt idx="13">
                  <c:v>4.4894888163139419E-2</c:v>
                </c:pt>
                <c:pt idx="14">
                  <c:v>5.8179914018492845E-2</c:v>
                </c:pt>
                <c:pt idx="15">
                  <c:v>7.4658037731213378E-2</c:v>
                </c:pt>
                <c:pt idx="16">
                  <c:v>9.4899680236460407E-2</c:v>
                </c:pt>
                <c:pt idx="17">
                  <c:v>0.1194777005435944</c:v>
                </c:pt>
                <c:pt idx="18">
                  <c:v>0.14898435865737067</c:v>
                </c:pt>
                <c:pt idx="19">
                  <c:v>0.18398303789214962</c:v>
                </c:pt>
                <c:pt idx="20">
                  <c:v>0.22492468381946085</c:v>
                </c:pt>
                <c:pt idx="21">
                  <c:v>0.27210071577056705</c:v>
                </c:pt>
                <c:pt idx="22">
                  <c:v>0.32558619134184508</c:v>
                </c:pt>
                <c:pt idx="23">
                  <c:v>0.38509407335405443</c:v>
                </c:pt>
                <c:pt idx="24">
                  <c:v>0.44994356907469962</c:v>
                </c:pt>
                <c:pt idx="25">
                  <c:v>0.51896130306112043</c:v>
                </c:pt>
                <c:pt idx="26">
                  <c:v>0.59041145329368427</c:v>
                </c:pt>
                <c:pt idx="27">
                  <c:v>0.66211861817229578</c:v>
                </c:pt>
                <c:pt idx="28">
                  <c:v>0.73156250002517742</c:v>
                </c:pt>
                <c:pt idx="29">
                  <c:v>0.79618185742325898</c:v>
                </c:pt>
                <c:pt idx="30">
                  <c:v>0.85347144705926759</c:v>
                </c:pt>
                <c:pt idx="31">
                  <c:v>0.90137418171738537</c:v>
                </c:pt>
                <c:pt idx="32">
                  <c:v>0.93868876254999301</c:v>
                </c:pt>
                <c:pt idx="33">
                  <c:v>0.96542300893762201</c:v>
                </c:pt>
                <c:pt idx="34">
                  <c:v>0.98274629517978296</c:v>
                </c:pt>
                <c:pt idx="35">
                  <c:v>0.99264841749096644</c:v>
                </c:pt>
                <c:pt idx="36">
                  <c:v>0.99746655623475067</c:v>
                </c:pt>
                <c:pt idx="37">
                  <c:v>0.99935706702900762</c:v>
                </c:pt>
                <c:pt idx="38">
                  <c:v>0.99990183447544634</c:v>
                </c:pt>
                <c:pt idx="39">
                  <c:v>0.99999606648933614</c:v>
                </c:pt>
                <c:pt idx="40">
                  <c:v>1.0000003320971897</c:v>
                </c:pt>
                <c:pt idx="41">
                  <c:v>0.99999992646679114</c:v>
                </c:pt>
                <c:pt idx="42">
                  <c:v>1.0000000273698568</c:v>
                </c:pt>
                <c:pt idx="43">
                  <c:v>0.99999998526803657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1-400A-95EA-D6D7B4C391E3}"/>
            </c:ext>
          </c:extLst>
        </c:ser>
        <c:ser>
          <c:idx val="4"/>
          <c:order val="4"/>
          <c:tx>
            <c:strRef>
              <c:f>'Pine straw'!$AJ$10</c:f>
              <c:strCache>
                <c:ptCount val="1"/>
                <c:pt idx="0">
                  <c:v>α_exp_30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'Pine straw'!$AF$11:$AF$54</c:f>
              <c:numCache>
                <c:formatCode>General</c:formatCode>
                <c:ptCount val="44"/>
                <c:pt idx="0">
                  <c:v>167.65</c:v>
                </c:pt>
                <c:pt idx="1">
                  <c:v>175.60499999999999</c:v>
                </c:pt>
                <c:pt idx="2">
                  <c:v>183.536</c:v>
                </c:pt>
                <c:pt idx="3">
                  <c:v>191.45500000000001</c:v>
                </c:pt>
                <c:pt idx="4">
                  <c:v>199.35300000000001</c:v>
                </c:pt>
                <c:pt idx="5">
                  <c:v>207.26300000000001</c:v>
                </c:pt>
                <c:pt idx="6">
                  <c:v>215.18100000000001</c:v>
                </c:pt>
                <c:pt idx="7">
                  <c:v>223.11799999999999</c:v>
                </c:pt>
                <c:pt idx="8">
                  <c:v>231.03200000000001</c:v>
                </c:pt>
                <c:pt idx="9">
                  <c:v>238.935</c:v>
                </c:pt>
                <c:pt idx="10">
                  <c:v>246.81700000000001</c:v>
                </c:pt>
                <c:pt idx="11">
                  <c:v>254.69499999999999</c:v>
                </c:pt>
                <c:pt idx="12">
                  <c:v>262.56</c:v>
                </c:pt>
                <c:pt idx="13">
                  <c:v>270.41000000000003</c:v>
                </c:pt>
                <c:pt idx="14">
                  <c:v>278.25200000000001</c:v>
                </c:pt>
                <c:pt idx="15">
                  <c:v>286.09399999999999</c:v>
                </c:pt>
                <c:pt idx="16">
                  <c:v>293.93</c:v>
                </c:pt>
                <c:pt idx="17">
                  <c:v>301.75900000000001</c:v>
                </c:pt>
                <c:pt idx="18">
                  <c:v>309.60199999999998</c:v>
                </c:pt>
                <c:pt idx="19">
                  <c:v>317.42899999999997</c:v>
                </c:pt>
                <c:pt idx="20">
                  <c:v>325.25900000000001</c:v>
                </c:pt>
                <c:pt idx="21">
                  <c:v>333.07100000000003</c:v>
                </c:pt>
                <c:pt idx="22">
                  <c:v>340.88200000000001</c:v>
                </c:pt>
                <c:pt idx="23">
                  <c:v>348.66800000000001</c:v>
                </c:pt>
                <c:pt idx="24">
                  <c:v>356.45800000000003</c:v>
                </c:pt>
                <c:pt idx="25">
                  <c:v>364.22800000000001</c:v>
                </c:pt>
                <c:pt idx="26">
                  <c:v>371.964</c:v>
                </c:pt>
                <c:pt idx="27">
                  <c:v>379.72199999999998</c:v>
                </c:pt>
                <c:pt idx="28">
                  <c:v>387.529</c:v>
                </c:pt>
                <c:pt idx="29">
                  <c:v>395.41199999999998</c:v>
                </c:pt>
                <c:pt idx="30">
                  <c:v>403.32400000000001</c:v>
                </c:pt>
                <c:pt idx="31">
                  <c:v>411.20299999999997</c:v>
                </c:pt>
                <c:pt idx="32">
                  <c:v>419.03399999999999</c:v>
                </c:pt>
                <c:pt idx="33">
                  <c:v>426.846</c:v>
                </c:pt>
                <c:pt idx="34">
                  <c:v>434.61900000000003</c:v>
                </c:pt>
                <c:pt idx="35">
                  <c:v>442.39100000000002</c:v>
                </c:pt>
                <c:pt idx="36">
                  <c:v>450.154</c:v>
                </c:pt>
                <c:pt idx="37">
                  <c:v>457.91699999999997</c:v>
                </c:pt>
                <c:pt idx="38">
                  <c:v>465.673</c:v>
                </c:pt>
                <c:pt idx="39">
                  <c:v>473.43599999999998</c:v>
                </c:pt>
                <c:pt idx="40">
                  <c:v>481.22300000000001</c:v>
                </c:pt>
                <c:pt idx="41">
                  <c:v>489.02699999999999</c:v>
                </c:pt>
                <c:pt idx="42">
                  <c:v>496.76600000000002</c:v>
                </c:pt>
                <c:pt idx="43">
                  <c:v>504.49400000000003</c:v>
                </c:pt>
              </c:numCache>
            </c:numRef>
          </c:xVal>
          <c:yVal>
            <c:numRef>
              <c:f>'Pine straw'!$AJ$11:$AJ$54</c:f>
              <c:numCache>
                <c:formatCode>General</c:formatCode>
                <c:ptCount val="44"/>
                <c:pt idx="0">
                  <c:v>0</c:v>
                </c:pt>
                <c:pt idx="1">
                  <c:v>1.3169483015482829E-3</c:v>
                </c:pt>
                <c:pt idx="2">
                  <c:v>2.743642294892175E-3</c:v>
                </c:pt>
                <c:pt idx="3">
                  <c:v>4.3623912488785456E-3</c:v>
                </c:pt>
                <c:pt idx="4">
                  <c:v>6.3652501241498721E-3</c:v>
                </c:pt>
                <c:pt idx="5">
                  <c:v>8.7659371321804434E-3</c:v>
                </c:pt>
                <c:pt idx="6">
                  <c:v>1.1783943656561966E-2</c:v>
                </c:pt>
                <c:pt idx="7">
                  <c:v>1.5515297177615109E-2</c:v>
                </c:pt>
                <c:pt idx="8">
                  <c:v>2.0220643713355097E-2</c:v>
                </c:pt>
                <c:pt idx="9">
                  <c:v>2.6037165378526596E-2</c:v>
                </c:pt>
                <c:pt idx="10">
                  <c:v>3.3444999574735408E-2</c:v>
                </c:pt>
                <c:pt idx="11">
                  <c:v>4.2581328416726356E-2</c:v>
                </c:pt>
                <c:pt idx="12">
                  <c:v>5.4310399227390192E-2</c:v>
                </c:pt>
                <c:pt idx="13">
                  <c:v>6.9331840791924892E-2</c:v>
                </c:pt>
                <c:pt idx="14">
                  <c:v>8.8509900433221225E-2</c:v>
                </c:pt>
                <c:pt idx="15">
                  <c:v>0.11221359803994195</c:v>
                </c:pt>
                <c:pt idx="16">
                  <c:v>0.13945659420707349</c:v>
                </c:pt>
                <c:pt idx="17">
                  <c:v>0.16880945129897734</c:v>
                </c:pt>
                <c:pt idx="18">
                  <c:v>0.1996973762548733</c:v>
                </c:pt>
                <c:pt idx="19">
                  <c:v>0.23279530507930493</c:v>
                </c:pt>
                <c:pt idx="20">
                  <c:v>0.26936942869136488</c:v>
                </c:pt>
                <c:pt idx="21">
                  <c:v>0.31075452906751821</c:v>
                </c:pt>
                <c:pt idx="22">
                  <c:v>0.35775998068475823</c:v>
                </c:pt>
                <c:pt idx="23">
                  <c:v>0.40977669495361863</c:v>
                </c:pt>
                <c:pt idx="24">
                  <c:v>0.46505422808995855</c:v>
                </c:pt>
                <c:pt idx="25">
                  <c:v>0.52509472425023118</c:v>
                </c:pt>
                <c:pt idx="26">
                  <c:v>0.59508641101407755</c:v>
                </c:pt>
                <c:pt idx="27">
                  <c:v>0.67412800188762589</c:v>
                </c:pt>
                <c:pt idx="28">
                  <c:v>0.74953152307814719</c:v>
                </c:pt>
                <c:pt idx="29">
                  <c:v>0.80660751373878881</c:v>
                </c:pt>
                <c:pt idx="30">
                  <c:v>0.84175494335750489</c:v>
                </c:pt>
                <c:pt idx="31">
                  <c:v>0.86325000891683734</c:v>
                </c:pt>
                <c:pt idx="32">
                  <c:v>0.88048282617105511</c:v>
                </c:pt>
                <c:pt idx="33">
                  <c:v>0.89686785795615098</c:v>
                </c:pt>
                <c:pt idx="34">
                  <c:v>0.91257109463096642</c:v>
                </c:pt>
                <c:pt idx="35">
                  <c:v>0.92717824620897216</c:v>
                </c:pt>
                <c:pt idx="36">
                  <c:v>0.94031069005347367</c:v>
                </c:pt>
                <c:pt idx="37">
                  <c:v>0.95199586258741942</c:v>
                </c:pt>
                <c:pt idx="38">
                  <c:v>0.96237643321014388</c:v>
                </c:pt>
                <c:pt idx="39">
                  <c:v>0.97162250774393033</c:v>
                </c:pt>
                <c:pt idx="40">
                  <c:v>0.9798520628074594</c:v>
                </c:pt>
                <c:pt idx="41">
                  <c:v>0.98721188326350762</c:v>
                </c:pt>
                <c:pt idx="42">
                  <c:v>0.99385698490173646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1-400A-95EA-D6D7B4C391E3}"/>
            </c:ext>
          </c:extLst>
        </c:ser>
        <c:ser>
          <c:idx val="5"/>
          <c:order val="5"/>
          <c:tx>
            <c:strRef>
              <c:f>'Pine straw'!$AM$10</c:f>
              <c:strCache>
                <c:ptCount val="1"/>
                <c:pt idx="0">
                  <c:v>α_model_30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'Pine straw'!$AF$11:$AF$54</c:f>
              <c:numCache>
                <c:formatCode>General</c:formatCode>
                <c:ptCount val="44"/>
                <c:pt idx="0">
                  <c:v>167.65</c:v>
                </c:pt>
                <c:pt idx="1">
                  <c:v>175.60499999999999</c:v>
                </c:pt>
                <c:pt idx="2">
                  <c:v>183.536</c:v>
                </c:pt>
                <c:pt idx="3">
                  <c:v>191.45500000000001</c:v>
                </c:pt>
                <c:pt idx="4">
                  <c:v>199.35300000000001</c:v>
                </c:pt>
                <c:pt idx="5">
                  <c:v>207.26300000000001</c:v>
                </c:pt>
                <c:pt idx="6">
                  <c:v>215.18100000000001</c:v>
                </c:pt>
                <c:pt idx="7">
                  <c:v>223.11799999999999</c:v>
                </c:pt>
                <c:pt idx="8">
                  <c:v>231.03200000000001</c:v>
                </c:pt>
                <c:pt idx="9">
                  <c:v>238.935</c:v>
                </c:pt>
                <c:pt idx="10">
                  <c:v>246.81700000000001</c:v>
                </c:pt>
                <c:pt idx="11">
                  <c:v>254.69499999999999</c:v>
                </c:pt>
                <c:pt idx="12">
                  <c:v>262.56</c:v>
                </c:pt>
                <c:pt idx="13">
                  <c:v>270.41000000000003</c:v>
                </c:pt>
                <c:pt idx="14">
                  <c:v>278.25200000000001</c:v>
                </c:pt>
                <c:pt idx="15">
                  <c:v>286.09399999999999</c:v>
                </c:pt>
                <c:pt idx="16">
                  <c:v>293.93</c:v>
                </c:pt>
                <c:pt idx="17">
                  <c:v>301.75900000000001</c:v>
                </c:pt>
                <c:pt idx="18">
                  <c:v>309.60199999999998</c:v>
                </c:pt>
                <c:pt idx="19">
                  <c:v>317.42899999999997</c:v>
                </c:pt>
                <c:pt idx="20">
                  <c:v>325.25900000000001</c:v>
                </c:pt>
                <c:pt idx="21">
                  <c:v>333.07100000000003</c:v>
                </c:pt>
                <c:pt idx="22">
                  <c:v>340.88200000000001</c:v>
                </c:pt>
                <c:pt idx="23">
                  <c:v>348.66800000000001</c:v>
                </c:pt>
                <c:pt idx="24">
                  <c:v>356.45800000000003</c:v>
                </c:pt>
                <c:pt idx="25">
                  <c:v>364.22800000000001</c:v>
                </c:pt>
                <c:pt idx="26">
                  <c:v>371.964</c:v>
                </c:pt>
                <c:pt idx="27">
                  <c:v>379.72199999999998</c:v>
                </c:pt>
                <c:pt idx="28">
                  <c:v>387.529</c:v>
                </c:pt>
                <c:pt idx="29">
                  <c:v>395.41199999999998</c:v>
                </c:pt>
                <c:pt idx="30">
                  <c:v>403.32400000000001</c:v>
                </c:pt>
                <c:pt idx="31">
                  <c:v>411.20299999999997</c:v>
                </c:pt>
                <c:pt idx="32">
                  <c:v>419.03399999999999</c:v>
                </c:pt>
                <c:pt idx="33">
                  <c:v>426.846</c:v>
                </c:pt>
                <c:pt idx="34">
                  <c:v>434.61900000000003</c:v>
                </c:pt>
                <c:pt idx="35">
                  <c:v>442.39100000000002</c:v>
                </c:pt>
                <c:pt idx="36">
                  <c:v>450.154</c:v>
                </c:pt>
                <c:pt idx="37">
                  <c:v>457.91699999999997</c:v>
                </c:pt>
                <c:pt idx="38">
                  <c:v>465.673</c:v>
                </c:pt>
                <c:pt idx="39">
                  <c:v>473.43599999999998</c:v>
                </c:pt>
                <c:pt idx="40">
                  <c:v>481.22300000000001</c:v>
                </c:pt>
                <c:pt idx="41">
                  <c:v>489.02699999999999</c:v>
                </c:pt>
                <c:pt idx="42">
                  <c:v>496.76600000000002</c:v>
                </c:pt>
                <c:pt idx="43">
                  <c:v>504.49400000000003</c:v>
                </c:pt>
              </c:numCache>
            </c:numRef>
          </c:xVal>
          <c:yVal>
            <c:numRef>
              <c:f>'Pine straw'!$AM$11:$AM$54</c:f>
              <c:numCache>
                <c:formatCode>General</c:formatCode>
                <c:ptCount val="44"/>
                <c:pt idx="0">
                  <c:v>0</c:v>
                </c:pt>
                <c:pt idx="1">
                  <c:v>2.9551367039830264E-4</c:v>
                </c:pt>
                <c:pt idx="2">
                  <c:v>7.1097120799470774E-4</c:v>
                </c:pt>
                <c:pt idx="3">
                  <c:v>1.287527094776599E-3</c:v>
                </c:pt>
                <c:pt idx="4">
                  <c:v>2.078235910566929E-3</c:v>
                </c:pt>
                <c:pt idx="5">
                  <c:v>3.1501151654513213E-3</c:v>
                </c:pt>
                <c:pt idx="6">
                  <c:v>4.5888740419402782E-3</c:v>
                </c:pt>
                <c:pt idx="7">
                  <c:v>6.5015279138176622E-3</c:v>
                </c:pt>
                <c:pt idx="8">
                  <c:v>9.0214957944950297E-3</c:v>
                </c:pt>
                <c:pt idx="9">
                  <c:v>1.2308165898180713E-2</c:v>
                </c:pt>
                <c:pt idx="10">
                  <c:v>1.6554589013234564E-2</c:v>
                </c:pt>
                <c:pt idx="11">
                  <c:v>2.1988968540624307E-2</c:v>
                </c:pt>
                <c:pt idx="12">
                  <c:v>2.8882366084963911E-2</c:v>
                </c:pt>
                <c:pt idx="13">
                  <c:v>3.7547515784495639E-2</c:v>
                </c:pt>
                <c:pt idx="14">
                  <c:v>4.8340649887064428E-2</c:v>
                </c:pt>
                <c:pt idx="15">
                  <c:v>6.1663301317844865E-2</c:v>
                </c:pt>
                <c:pt idx="16">
                  <c:v>7.7960270318544161E-2</c:v>
                </c:pt>
                <c:pt idx="17">
                  <c:v>9.7706231208522384E-2</c:v>
                </c:pt>
                <c:pt idx="18">
                  <c:v>0.1213926290311495</c:v>
                </c:pt>
                <c:pt idx="19">
                  <c:v>0.14952097800460912</c:v>
                </c:pt>
                <c:pt idx="20">
                  <c:v>0.18253915080557537</c:v>
                </c:pt>
                <c:pt idx="21">
                  <c:v>0.22083367471499776</c:v>
                </c:pt>
                <c:pt idx="22">
                  <c:v>0.26464561574608625</c:v>
                </c:pt>
                <c:pt idx="23">
                  <c:v>0.3140453094311223</c:v>
                </c:pt>
                <c:pt idx="24">
                  <c:v>0.36882368130717524</c:v>
                </c:pt>
                <c:pt idx="25">
                  <c:v>0.42849018028695374</c:v>
                </c:pt>
                <c:pt idx="26">
                  <c:v>0.4921547200379946</c:v>
                </c:pt>
                <c:pt idx="27">
                  <c:v>0.55851088469346211</c:v>
                </c:pt>
                <c:pt idx="28">
                  <c:v>0.62594723823628162</c:v>
                </c:pt>
                <c:pt idx="29">
                  <c:v>0.69255910095455764</c:v>
                </c:pt>
                <c:pt idx="30">
                  <c:v>0.75625251143438232</c:v>
                </c:pt>
                <c:pt idx="31">
                  <c:v>0.81482435666666508</c:v>
                </c:pt>
                <c:pt idx="32">
                  <c:v>0.86622868469113623</c:v>
                </c:pt>
                <c:pt idx="33">
                  <c:v>0.90895057573432381</c:v>
                </c:pt>
                <c:pt idx="34">
                  <c:v>0.9422879673364627</c:v>
                </c:pt>
                <c:pt idx="35">
                  <c:v>0.96642537463307743</c:v>
                </c:pt>
                <c:pt idx="36">
                  <c:v>0.9824188537978773</c:v>
                </c:pt>
                <c:pt idx="37">
                  <c:v>0.99192947303816581</c:v>
                </c:pt>
                <c:pt idx="38">
                  <c:v>0.99687395045010274</c:v>
                </c:pt>
                <c:pt idx="39">
                  <c:v>0.99903710759504705</c:v>
                </c:pt>
                <c:pt idx="40">
                  <c:v>0.99978785068673581</c:v>
                </c:pt>
                <c:pt idx="41">
                  <c:v>0.99997383027879916</c:v>
                </c:pt>
                <c:pt idx="42">
                  <c:v>0.99999956978984716</c:v>
                </c:pt>
                <c:pt idx="43">
                  <c:v>1.0000000429875022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F1-400A-95EA-D6D7B4C3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05072"/>
        <c:axId val="570192016"/>
      </c:scatterChart>
      <c:valAx>
        <c:axId val="57019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01808"/>
        <c:crosses val="autoZero"/>
        <c:crossBetween val="midCat"/>
      </c:valAx>
      <c:valAx>
        <c:axId val="5702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2560"/>
        <c:crosses val="autoZero"/>
        <c:crossBetween val="midCat"/>
      </c:valAx>
      <c:valAx>
        <c:axId val="57019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05072"/>
        <c:crosses val="max"/>
        <c:crossBetween val="midCat"/>
      </c:valAx>
      <c:valAx>
        <c:axId val="57020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1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10_exp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'Little bluestem grass_live'!$B$11:$B$55</c:f>
              <c:numCache>
                <c:formatCode>General</c:formatCode>
                <c:ptCount val="45"/>
                <c:pt idx="0">
                  <c:v>150.43299999999999</c:v>
                </c:pt>
                <c:pt idx="1">
                  <c:v>158.327</c:v>
                </c:pt>
                <c:pt idx="2">
                  <c:v>166.227</c:v>
                </c:pt>
                <c:pt idx="3">
                  <c:v>174.10400000000001</c:v>
                </c:pt>
                <c:pt idx="4">
                  <c:v>181.99100000000001</c:v>
                </c:pt>
                <c:pt idx="5">
                  <c:v>189.85599999999999</c:v>
                </c:pt>
                <c:pt idx="6">
                  <c:v>197.75</c:v>
                </c:pt>
                <c:pt idx="7">
                  <c:v>205.62200000000001</c:v>
                </c:pt>
                <c:pt idx="8">
                  <c:v>213.488</c:v>
                </c:pt>
                <c:pt idx="9">
                  <c:v>221.358</c:v>
                </c:pt>
                <c:pt idx="10">
                  <c:v>229.20699999999999</c:v>
                </c:pt>
                <c:pt idx="11">
                  <c:v>237.06800000000001</c:v>
                </c:pt>
                <c:pt idx="12">
                  <c:v>244.886</c:v>
                </c:pt>
                <c:pt idx="13">
                  <c:v>252.73099999999999</c:v>
                </c:pt>
                <c:pt idx="14">
                  <c:v>260.61200000000002</c:v>
                </c:pt>
                <c:pt idx="15">
                  <c:v>268.45699999999999</c:v>
                </c:pt>
                <c:pt idx="16">
                  <c:v>276.26600000000002</c:v>
                </c:pt>
                <c:pt idx="17">
                  <c:v>284.08699999999999</c:v>
                </c:pt>
                <c:pt idx="18">
                  <c:v>291.89499999999998</c:v>
                </c:pt>
                <c:pt idx="19">
                  <c:v>299.68900000000002</c:v>
                </c:pt>
                <c:pt idx="20">
                  <c:v>307.48099999999999</c:v>
                </c:pt>
                <c:pt idx="21">
                  <c:v>315.28399999999999</c:v>
                </c:pt>
                <c:pt idx="22">
                  <c:v>323.07299999999998</c:v>
                </c:pt>
                <c:pt idx="23">
                  <c:v>330.84399999999999</c:v>
                </c:pt>
                <c:pt idx="24">
                  <c:v>338.62400000000002</c:v>
                </c:pt>
                <c:pt idx="25">
                  <c:v>346.42099999999999</c:v>
                </c:pt>
                <c:pt idx="26">
                  <c:v>354.16399999999999</c:v>
                </c:pt>
                <c:pt idx="27">
                  <c:v>361.91</c:v>
                </c:pt>
                <c:pt idx="28">
                  <c:v>369.65499999999997</c:v>
                </c:pt>
                <c:pt idx="29">
                  <c:v>377.39</c:v>
                </c:pt>
                <c:pt idx="30">
                  <c:v>385.11799999999999</c:v>
                </c:pt>
                <c:pt idx="31">
                  <c:v>392.84399999999999</c:v>
                </c:pt>
                <c:pt idx="32">
                  <c:v>400.57100000000003</c:v>
                </c:pt>
                <c:pt idx="33">
                  <c:v>408.28899999999999</c:v>
                </c:pt>
                <c:pt idx="34">
                  <c:v>416.00900000000001</c:v>
                </c:pt>
                <c:pt idx="35">
                  <c:v>423.726</c:v>
                </c:pt>
                <c:pt idx="36">
                  <c:v>431.41199999999998</c:v>
                </c:pt>
                <c:pt idx="37">
                  <c:v>439.11799999999999</c:v>
                </c:pt>
                <c:pt idx="38">
                  <c:v>446.82299999999998</c:v>
                </c:pt>
                <c:pt idx="39">
                  <c:v>454.51499999999999</c:v>
                </c:pt>
                <c:pt idx="40">
                  <c:v>462.202</c:v>
                </c:pt>
                <c:pt idx="41">
                  <c:v>469.88499999999999</c:v>
                </c:pt>
                <c:pt idx="42">
                  <c:v>477.541</c:v>
                </c:pt>
                <c:pt idx="43">
                  <c:v>485.22899999999998</c:v>
                </c:pt>
                <c:pt idx="44">
                  <c:v>492.89400000000001</c:v>
                </c:pt>
              </c:numCache>
            </c:numRef>
          </c:xVal>
          <c:yVal>
            <c:numRef>
              <c:f>'Little bluestem grass_live'!$G$11:$G$55</c:f>
              <c:numCache>
                <c:formatCode>General</c:formatCode>
                <c:ptCount val="45"/>
                <c:pt idx="0">
                  <c:v>8.7164800495930868E-6</c:v>
                </c:pt>
                <c:pt idx="1">
                  <c:v>1.9840368874796241E-5</c:v>
                </c:pt>
                <c:pt idx="2">
                  <c:v>2.7560679775866562E-5</c:v>
                </c:pt>
                <c:pt idx="3">
                  <c:v>3.6692230304012372E-5</c:v>
                </c:pt>
                <c:pt idx="4">
                  <c:v>5.2547922584705745E-5</c:v>
                </c:pt>
                <c:pt idx="5">
                  <c:v>6.4834008749851331E-5</c:v>
                </c:pt>
                <c:pt idx="6">
                  <c:v>7.6871052627863876E-5</c:v>
                </c:pt>
                <c:pt idx="7">
                  <c:v>8.5421504486044378E-5</c:v>
                </c:pt>
                <c:pt idx="8">
                  <c:v>9.8205675225444255E-5</c:v>
                </c:pt>
                <c:pt idx="9">
                  <c:v>1.1904221324877036E-4</c:v>
                </c:pt>
                <c:pt idx="10">
                  <c:v>1.5191579515009954E-4</c:v>
                </c:pt>
                <c:pt idx="11">
                  <c:v>1.9159653289968964E-4</c:v>
                </c:pt>
                <c:pt idx="12">
                  <c:v>2.4082389165597831E-4</c:v>
                </c:pt>
                <c:pt idx="13">
                  <c:v>2.9802060360047269E-4</c:v>
                </c:pt>
                <c:pt idx="14">
                  <c:v>3.6783545809294731E-4</c:v>
                </c:pt>
                <c:pt idx="15">
                  <c:v>4.6911265485968269E-4</c:v>
                </c:pt>
                <c:pt idx="16">
                  <c:v>6.0575385639906364E-4</c:v>
                </c:pt>
                <c:pt idx="17">
                  <c:v>7.7128396324567321E-4</c:v>
                </c:pt>
                <c:pt idx="18">
                  <c:v>9.6578598949523199E-4</c:v>
                </c:pt>
                <c:pt idx="19">
                  <c:v>1.1700836790386152E-3</c:v>
                </c:pt>
                <c:pt idx="20">
                  <c:v>1.3518015345487669E-3</c:v>
                </c:pt>
                <c:pt idx="21">
                  <c:v>1.4140621063315933E-3</c:v>
                </c:pt>
                <c:pt idx="22">
                  <c:v>1.2019610917914239E-3</c:v>
                </c:pt>
                <c:pt idx="23">
                  <c:v>8.5629039725316244E-4</c:v>
                </c:pt>
                <c:pt idx="24">
                  <c:v>5.5179469418728002E-4</c:v>
                </c:pt>
                <c:pt idx="25">
                  <c:v>3.4334629985836949E-4</c:v>
                </c:pt>
                <c:pt idx="26">
                  <c:v>2.46136793781448E-4</c:v>
                </c:pt>
                <c:pt idx="27">
                  <c:v>2.1193498634874492E-4</c:v>
                </c:pt>
                <c:pt idx="28">
                  <c:v>1.9400394167529264E-4</c:v>
                </c:pt>
                <c:pt idx="29">
                  <c:v>1.8204991189299109E-4</c:v>
                </c:pt>
                <c:pt idx="30">
                  <c:v>1.7217123450344614E-4</c:v>
                </c:pt>
                <c:pt idx="31">
                  <c:v>1.6685833237798116E-4</c:v>
                </c:pt>
                <c:pt idx="32">
                  <c:v>1.559004717442024E-4</c:v>
                </c:pt>
                <c:pt idx="33">
                  <c:v>1.523308656286499E-4</c:v>
                </c:pt>
                <c:pt idx="34">
                  <c:v>1.432242193292188E-4</c:v>
                </c:pt>
                <c:pt idx="35">
                  <c:v>1.3601029441198144E-4</c:v>
                </c:pt>
                <c:pt idx="36">
                  <c:v>1.3164375297761215E-4</c:v>
                </c:pt>
                <c:pt idx="37">
                  <c:v>1.2613161702243884E-4</c:v>
                </c:pt>
                <c:pt idx="38">
                  <c:v>1.2139981356694388E-4</c:v>
                </c:pt>
                <c:pt idx="39">
                  <c:v>1.1307349976718644E-4</c:v>
                </c:pt>
                <c:pt idx="40">
                  <c:v>1.0727911588659851E-4</c:v>
                </c:pt>
                <c:pt idx="41">
                  <c:v>1.0121908689973672E-4</c:v>
                </c:pt>
                <c:pt idx="42">
                  <c:v>9.0551775600946526E-5</c:v>
                </c:pt>
                <c:pt idx="43">
                  <c:v>8.5853177783733162E-5</c:v>
                </c:pt>
                <c:pt idx="44">
                  <c:v>7.6705024436444206E-5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8-4E08-994F-D6A609020E17}"/>
            </c:ext>
          </c:extLst>
        </c:ser>
        <c:ser>
          <c:idx val="1"/>
          <c:order val="1"/>
          <c:tx>
            <c:v>10_model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'Little bluestem grass_live'!$B$11:$B$54</c:f>
              <c:numCache>
                <c:formatCode>General</c:formatCode>
                <c:ptCount val="44"/>
                <c:pt idx="0">
                  <c:v>150.43299999999999</c:v>
                </c:pt>
                <c:pt idx="1">
                  <c:v>158.327</c:v>
                </c:pt>
                <c:pt idx="2">
                  <c:v>166.227</c:v>
                </c:pt>
                <c:pt idx="3">
                  <c:v>174.10400000000001</c:v>
                </c:pt>
                <c:pt idx="4">
                  <c:v>181.99100000000001</c:v>
                </c:pt>
                <c:pt idx="5">
                  <c:v>189.85599999999999</c:v>
                </c:pt>
                <c:pt idx="6">
                  <c:v>197.75</c:v>
                </c:pt>
                <c:pt idx="7">
                  <c:v>205.62200000000001</c:v>
                </c:pt>
                <c:pt idx="8">
                  <c:v>213.488</c:v>
                </c:pt>
                <c:pt idx="9">
                  <c:v>221.358</c:v>
                </c:pt>
                <c:pt idx="10">
                  <c:v>229.20699999999999</c:v>
                </c:pt>
                <c:pt idx="11">
                  <c:v>237.06800000000001</c:v>
                </c:pt>
                <c:pt idx="12">
                  <c:v>244.886</c:v>
                </c:pt>
                <c:pt idx="13">
                  <c:v>252.73099999999999</c:v>
                </c:pt>
                <c:pt idx="14">
                  <c:v>260.61200000000002</c:v>
                </c:pt>
                <c:pt idx="15">
                  <c:v>268.45699999999999</c:v>
                </c:pt>
                <c:pt idx="16">
                  <c:v>276.26600000000002</c:v>
                </c:pt>
                <c:pt idx="17">
                  <c:v>284.08699999999999</c:v>
                </c:pt>
                <c:pt idx="18">
                  <c:v>291.89499999999998</c:v>
                </c:pt>
                <c:pt idx="19">
                  <c:v>299.68900000000002</c:v>
                </c:pt>
                <c:pt idx="20">
                  <c:v>307.48099999999999</c:v>
                </c:pt>
                <c:pt idx="21">
                  <c:v>315.28399999999999</c:v>
                </c:pt>
                <c:pt idx="22">
                  <c:v>323.07299999999998</c:v>
                </c:pt>
                <c:pt idx="23">
                  <c:v>330.84399999999999</c:v>
                </c:pt>
                <c:pt idx="24">
                  <c:v>338.62400000000002</c:v>
                </c:pt>
                <c:pt idx="25">
                  <c:v>346.42099999999999</c:v>
                </c:pt>
                <c:pt idx="26">
                  <c:v>354.16399999999999</c:v>
                </c:pt>
                <c:pt idx="27">
                  <c:v>361.91</c:v>
                </c:pt>
                <c:pt idx="28">
                  <c:v>369.65499999999997</c:v>
                </c:pt>
                <c:pt idx="29">
                  <c:v>377.39</c:v>
                </c:pt>
                <c:pt idx="30">
                  <c:v>385.11799999999999</c:v>
                </c:pt>
                <c:pt idx="31">
                  <c:v>392.84399999999999</c:v>
                </c:pt>
                <c:pt idx="32">
                  <c:v>400.57100000000003</c:v>
                </c:pt>
                <c:pt idx="33">
                  <c:v>408.28899999999999</c:v>
                </c:pt>
                <c:pt idx="34">
                  <c:v>416.00900000000001</c:v>
                </c:pt>
                <c:pt idx="35">
                  <c:v>423.726</c:v>
                </c:pt>
                <c:pt idx="36">
                  <c:v>431.41199999999998</c:v>
                </c:pt>
                <c:pt idx="37">
                  <c:v>439.11799999999999</c:v>
                </c:pt>
                <c:pt idx="38">
                  <c:v>446.82299999999998</c:v>
                </c:pt>
                <c:pt idx="39">
                  <c:v>454.51499999999999</c:v>
                </c:pt>
                <c:pt idx="40">
                  <c:v>462.202</c:v>
                </c:pt>
                <c:pt idx="41">
                  <c:v>469.88499999999999</c:v>
                </c:pt>
                <c:pt idx="42">
                  <c:v>477.541</c:v>
                </c:pt>
                <c:pt idx="43">
                  <c:v>485.22899999999998</c:v>
                </c:pt>
              </c:numCache>
            </c:numRef>
          </c:xVal>
          <c:yVal>
            <c:numRef>
              <c:f>'Little bluestem grass_live'!$J$11:$J$54</c:f>
              <c:numCache>
                <c:formatCode>General</c:formatCode>
                <c:ptCount val="44"/>
                <c:pt idx="0">
                  <c:v>9.529656688746646E-6</c:v>
                </c:pt>
                <c:pt idx="1">
                  <c:v>1.4033446677307973E-5</c:v>
                </c:pt>
                <c:pt idx="2">
                  <c:v>2.0378492188379836E-5</c:v>
                </c:pt>
                <c:pt idx="3">
                  <c:v>2.915958065108684E-5</c:v>
                </c:pt>
                <c:pt idx="4">
                  <c:v>4.1198007296919031E-5</c:v>
                </c:pt>
                <c:pt idx="5">
                  <c:v>5.7414469360192683E-5</c:v>
                </c:pt>
                <c:pt idx="6">
                  <c:v>7.9116692906157222E-5</c:v>
                </c:pt>
                <c:pt idx="7">
                  <c:v>1.0758372985332941E-4</c:v>
                </c:pt>
                <c:pt idx="8">
                  <c:v>1.444572333860471E-4</c:v>
                </c:pt>
                <c:pt idx="9">
                  <c:v>1.9156303185320132E-4</c:v>
                </c:pt>
                <c:pt idx="10">
                  <c:v>2.5053419431021111E-4</c:v>
                </c:pt>
                <c:pt idx="11">
                  <c:v>3.2330578312897971E-4</c:v>
                </c:pt>
                <c:pt idx="12">
                  <c:v>4.1045789980196946E-4</c:v>
                </c:pt>
                <c:pt idx="13">
                  <c:v>5.1317155956660419E-4</c:v>
                </c:pt>
                <c:pt idx="14">
                  <c:v>6.3071759634887082E-4</c:v>
                </c:pt>
                <c:pt idx="15">
                  <c:v>7.5834521098282659E-4</c:v>
                </c:pt>
                <c:pt idx="16">
                  <c:v>8.8925212364935984E-4</c:v>
                </c:pt>
                <c:pt idx="17">
                  <c:v>1.014408814759573E-3</c:v>
                </c:pt>
                <c:pt idx="18">
                  <c:v>1.1190404695805779E-3</c:v>
                </c:pt>
                <c:pt idx="19">
                  <c:v>1.1859895573132597E-3</c:v>
                </c:pt>
                <c:pt idx="20">
                  <c:v>1.1979630114016093E-3</c:v>
                </c:pt>
                <c:pt idx="21">
                  <c:v>1.1412051995391425E-3</c:v>
                </c:pt>
                <c:pt idx="22">
                  <c:v>1.0099393974112277E-3</c:v>
                </c:pt>
                <c:pt idx="23">
                  <c:v>8.1445716780216364E-4</c:v>
                </c:pt>
                <c:pt idx="24">
                  <c:v>5.8314338778867026E-4</c:v>
                </c:pt>
                <c:pt idx="25">
                  <c:v>3.5626531169733421E-4</c:v>
                </c:pt>
                <c:pt idx="26">
                  <c:v>1.7387124689397971E-4</c:v>
                </c:pt>
                <c:pt idx="27">
                  <c:v>6.0493495119349855E-5</c:v>
                </c:pt>
                <c:pt idx="28">
                  <c:v>1.127554597296671E-5</c:v>
                </c:pt>
                <c:pt idx="29">
                  <c:v>9.2812449768083463E-9</c:v>
                </c:pt>
                <c:pt idx="30">
                  <c:v>-1.9625151351130763E-9</c:v>
                </c:pt>
                <c:pt idx="31">
                  <c:v>8.9043349808219878E-10</c:v>
                </c:pt>
                <c:pt idx="32">
                  <c:v>-6.49711867227313E-10</c:v>
                </c:pt>
                <c:pt idx="33">
                  <c:v>6.7762368323530856E-10</c:v>
                </c:pt>
                <c:pt idx="34">
                  <c:v>-9.4707176092367423E-10</c:v>
                </c:pt>
                <c:pt idx="35">
                  <c:v>1.7030522670950693E-9</c:v>
                </c:pt>
                <c:pt idx="36">
                  <c:v>-3.8287365541811005E-9</c:v>
                </c:pt>
                <c:pt idx="37">
                  <c:v>1.0543037129967219E-8</c:v>
                </c:pt>
                <c:pt idx="38">
                  <c:v>-3.5007845807890554E-8</c:v>
                </c:pt>
                <c:pt idx="39">
                  <c:v>1.3838808896267175E-7</c:v>
                </c:pt>
                <c:pt idx="40">
                  <c:v>-6.4454465548662395E-7</c:v>
                </c:pt>
                <c:pt idx="41">
                  <c:v>3.5065624113486427E-6</c:v>
                </c:pt>
                <c:pt idx="42">
                  <c:v>-2.2112396376369354E-5</c:v>
                </c:pt>
                <c:pt idx="43">
                  <c:v>1.6068694397465704E-4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38-4E08-994F-D6A609020E17}"/>
            </c:ext>
          </c:extLst>
        </c:ser>
        <c:ser>
          <c:idx val="2"/>
          <c:order val="2"/>
          <c:tx>
            <c:v>20_exp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'Little bluestem grass_live'!$Q$11:$Q$54</c:f>
              <c:numCache>
                <c:formatCode>General</c:formatCode>
                <c:ptCount val="44"/>
                <c:pt idx="0">
                  <c:v>160.584</c:v>
                </c:pt>
                <c:pt idx="1">
                  <c:v>168.57499999999999</c:v>
                </c:pt>
                <c:pt idx="2">
                  <c:v>176.56</c:v>
                </c:pt>
                <c:pt idx="3">
                  <c:v>184.53100000000001</c:v>
                </c:pt>
                <c:pt idx="4">
                  <c:v>192.499</c:v>
                </c:pt>
                <c:pt idx="5">
                  <c:v>200.45699999999999</c:v>
                </c:pt>
                <c:pt idx="6">
                  <c:v>208.404</c:v>
                </c:pt>
                <c:pt idx="7">
                  <c:v>216.37799999999999</c:v>
                </c:pt>
                <c:pt idx="8">
                  <c:v>224.321</c:v>
                </c:pt>
                <c:pt idx="9">
                  <c:v>232.268</c:v>
                </c:pt>
                <c:pt idx="10">
                  <c:v>240.20500000000001</c:v>
                </c:pt>
                <c:pt idx="11">
                  <c:v>248.15799999999999</c:v>
                </c:pt>
                <c:pt idx="12">
                  <c:v>256.08999999999997</c:v>
                </c:pt>
                <c:pt idx="13">
                  <c:v>264.02100000000002</c:v>
                </c:pt>
                <c:pt idx="14">
                  <c:v>271.959</c:v>
                </c:pt>
                <c:pt idx="15">
                  <c:v>279.88799999999998</c:v>
                </c:pt>
                <c:pt idx="16">
                  <c:v>287.82499999999999</c:v>
                </c:pt>
                <c:pt idx="17">
                  <c:v>295.733</c:v>
                </c:pt>
                <c:pt idx="18">
                  <c:v>303.637</c:v>
                </c:pt>
                <c:pt idx="19">
                  <c:v>311.52300000000002</c:v>
                </c:pt>
                <c:pt idx="20">
                  <c:v>319.404</c:v>
                </c:pt>
                <c:pt idx="21">
                  <c:v>327.27999999999997</c:v>
                </c:pt>
                <c:pt idx="22">
                  <c:v>335.16</c:v>
                </c:pt>
                <c:pt idx="23">
                  <c:v>343.02199999999999</c:v>
                </c:pt>
                <c:pt idx="24">
                  <c:v>350.892</c:v>
                </c:pt>
                <c:pt idx="25">
                  <c:v>358.75400000000002</c:v>
                </c:pt>
                <c:pt idx="26">
                  <c:v>366.60899999999998</c:v>
                </c:pt>
                <c:pt idx="27">
                  <c:v>374.459</c:v>
                </c:pt>
                <c:pt idx="28">
                  <c:v>382.30599999999998</c:v>
                </c:pt>
                <c:pt idx="29">
                  <c:v>390.12900000000002</c:v>
                </c:pt>
                <c:pt idx="30">
                  <c:v>397.959</c:v>
                </c:pt>
                <c:pt idx="31">
                  <c:v>405.78899999999999</c:v>
                </c:pt>
                <c:pt idx="32">
                  <c:v>413.61099999999999</c:v>
                </c:pt>
                <c:pt idx="33">
                  <c:v>421.42</c:v>
                </c:pt>
                <c:pt idx="34">
                  <c:v>429.23500000000001</c:v>
                </c:pt>
                <c:pt idx="35">
                  <c:v>437.05399999999997</c:v>
                </c:pt>
                <c:pt idx="36">
                  <c:v>444.87</c:v>
                </c:pt>
                <c:pt idx="37">
                  <c:v>452.68599999999998</c:v>
                </c:pt>
                <c:pt idx="38">
                  <c:v>460.48</c:v>
                </c:pt>
                <c:pt idx="39">
                  <c:v>468.262</c:v>
                </c:pt>
                <c:pt idx="40">
                  <c:v>476.04399999999998</c:v>
                </c:pt>
                <c:pt idx="41">
                  <c:v>483.83300000000003</c:v>
                </c:pt>
                <c:pt idx="42">
                  <c:v>491.601</c:v>
                </c:pt>
                <c:pt idx="43">
                  <c:v>499.38</c:v>
                </c:pt>
              </c:numCache>
            </c:numRef>
          </c:xVal>
          <c:yVal>
            <c:numRef>
              <c:f>'Little bluestem grass_live'!$V$11:$V$54</c:f>
              <c:numCache>
                <c:formatCode>General</c:formatCode>
                <c:ptCount val="44"/>
                <c:pt idx="0">
                  <c:v>2.0473660911901614E-5</c:v>
                </c:pt>
                <c:pt idx="1">
                  <c:v>4.9985244208355005E-5</c:v>
                </c:pt>
                <c:pt idx="2">
                  <c:v>6.8798878559830912E-5</c:v>
                </c:pt>
                <c:pt idx="3">
                  <c:v>8.2632433230043586E-5</c:v>
                </c:pt>
                <c:pt idx="4">
                  <c:v>1.0993064777925499E-4</c:v>
                </c:pt>
                <c:pt idx="5">
                  <c:v>1.3704441493286404E-4</c:v>
                </c:pt>
                <c:pt idx="6">
                  <c:v>1.6508041906448481E-4</c:v>
                </c:pt>
                <c:pt idx="7">
                  <c:v>1.7559392061383683E-4</c:v>
                </c:pt>
                <c:pt idx="8">
                  <c:v>1.8905858049284482E-4</c:v>
                </c:pt>
                <c:pt idx="9">
                  <c:v>2.3683045595396709E-4</c:v>
                </c:pt>
                <c:pt idx="10">
                  <c:v>2.8866017411833628E-4</c:v>
                </c:pt>
                <c:pt idx="11">
                  <c:v>3.7129260734838448E-4</c:v>
                </c:pt>
                <c:pt idx="12">
                  <c:v>4.5724509369927485E-4</c:v>
                </c:pt>
                <c:pt idx="13">
                  <c:v>5.7547587428065838E-4</c:v>
                </c:pt>
                <c:pt idx="14">
                  <c:v>7.213737642024487E-4</c:v>
                </c:pt>
                <c:pt idx="15">
                  <c:v>9.2094584624465015E-4</c:v>
                </c:pt>
                <c:pt idx="16">
                  <c:v>1.2062859672421443E-3</c:v>
                </c:pt>
                <c:pt idx="17">
                  <c:v>1.5180020658108289E-3</c:v>
                </c:pt>
                <c:pt idx="18">
                  <c:v>1.852589641434264E-3</c:v>
                </c:pt>
                <c:pt idx="19">
                  <c:v>2.1973218238158509E-3</c:v>
                </c:pt>
                <c:pt idx="20">
                  <c:v>2.5741478530323103E-3</c:v>
                </c:pt>
                <c:pt idx="21">
                  <c:v>2.8408587870739307E-3</c:v>
                </c:pt>
                <c:pt idx="22">
                  <c:v>2.5662166150213959E-3</c:v>
                </c:pt>
                <c:pt idx="23">
                  <c:v>1.8206802419949801E-3</c:v>
                </c:pt>
                <c:pt idx="24">
                  <c:v>1.1526117751217331E-3</c:v>
                </c:pt>
                <c:pt idx="25">
                  <c:v>7.108602626530921E-4</c:v>
                </c:pt>
                <c:pt idx="26">
                  <c:v>4.7166888003541868E-4</c:v>
                </c:pt>
                <c:pt idx="27">
                  <c:v>3.988490482514373E-4</c:v>
                </c:pt>
                <c:pt idx="28">
                  <c:v>3.5139073336284504E-4</c:v>
                </c:pt>
                <c:pt idx="29">
                  <c:v>3.2949682750479936E-4</c:v>
                </c:pt>
                <c:pt idx="30">
                  <c:v>3.1451969898184845E-4</c:v>
                </c:pt>
                <c:pt idx="31">
                  <c:v>2.9946879150066313E-4</c:v>
                </c:pt>
                <c:pt idx="32">
                  <c:v>2.9244134572819586E-4</c:v>
                </c:pt>
                <c:pt idx="33">
                  <c:v>2.7491884314593634E-4</c:v>
                </c:pt>
                <c:pt idx="34">
                  <c:v>2.5977571196694749E-4</c:v>
                </c:pt>
                <c:pt idx="35">
                  <c:v>2.5298804780876649E-4</c:v>
                </c:pt>
                <c:pt idx="36">
                  <c:v>2.4509369927696217E-4</c:v>
                </c:pt>
                <c:pt idx="37">
                  <c:v>2.2340268555407863E-4</c:v>
                </c:pt>
                <c:pt idx="38">
                  <c:v>2.1359008410801184E-4</c:v>
                </c:pt>
                <c:pt idx="39">
                  <c:v>2.0776154640696673E-4</c:v>
                </c:pt>
                <c:pt idx="40">
                  <c:v>1.8999926221042093E-4</c:v>
                </c:pt>
                <c:pt idx="41">
                  <c:v>1.8007599232698623E-4</c:v>
                </c:pt>
                <c:pt idx="42">
                  <c:v>1.6816069057104996E-4</c:v>
                </c:pt>
                <c:pt idx="43">
                  <c:v>1.5443780433820053E-4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38-4E08-994F-D6A609020E17}"/>
            </c:ext>
          </c:extLst>
        </c:ser>
        <c:ser>
          <c:idx val="3"/>
          <c:order val="3"/>
          <c:tx>
            <c:v>20_model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'Little bluestem grass_live'!$Q$11:$Q$54</c:f>
              <c:numCache>
                <c:formatCode>General</c:formatCode>
                <c:ptCount val="44"/>
                <c:pt idx="0">
                  <c:v>160.584</c:v>
                </c:pt>
                <c:pt idx="1">
                  <c:v>168.57499999999999</c:v>
                </c:pt>
                <c:pt idx="2">
                  <c:v>176.56</c:v>
                </c:pt>
                <c:pt idx="3">
                  <c:v>184.53100000000001</c:v>
                </c:pt>
                <c:pt idx="4">
                  <c:v>192.499</c:v>
                </c:pt>
                <c:pt idx="5">
                  <c:v>200.45699999999999</c:v>
                </c:pt>
                <c:pt idx="6">
                  <c:v>208.404</c:v>
                </c:pt>
                <c:pt idx="7">
                  <c:v>216.37799999999999</c:v>
                </c:pt>
                <c:pt idx="8">
                  <c:v>224.321</c:v>
                </c:pt>
                <c:pt idx="9">
                  <c:v>232.268</c:v>
                </c:pt>
                <c:pt idx="10">
                  <c:v>240.20500000000001</c:v>
                </c:pt>
                <c:pt idx="11">
                  <c:v>248.15799999999999</c:v>
                </c:pt>
                <c:pt idx="12">
                  <c:v>256.08999999999997</c:v>
                </c:pt>
                <c:pt idx="13">
                  <c:v>264.02100000000002</c:v>
                </c:pt>
                <c:pt idx="14">
                  <c:v>271.959</c:v>
                </c:pt>
                <c:pt idx="15">
                  <c:v>279.88799999999998</c:v>
                </c:pt>
                <c:pt idx="16">
                  <c:v>287.82499999999999</c:v>
                </c:pt>
                <c:pt idx="17">
                  <c:v>295.733</c:v>
                </c:pt>
                <c:pt idx="18">
                  <c:v>303.637</c:v>
                </c:pt>
                <c:pt idx="19">
                  <c:v>311.52300000000002</c:v>
                </c:pt>
                <c:pt idx="20">
                  <c:v>319.404</c:v>
                </c:pt>
                <c:pt idx="21">
                  <c:v>327.27999999999997</c:v>
                </c:pt>
                <c:pt idx="22">
                  <c:v>335.16</c:v>
                </c:pt>
                <c:pt idx="23">
                  <c:v>343.02199999999999</c:v>
                </c:pt>
                <c:pt idx="24">
                  <c:v>350.892</c:v>
                </c:pt>
                <c:pt idx="25">
                  <c:v>358.75400000000002</c:v>
                </c:pt>
                <c:pt idx="26">
                  <c:v>366.60899999999998</c:v>
                </c:pt>
                <c:pt idx="27">
                  <c:v>374.459</c:v>
                </c:pt>
                <c:pt idx="28">
                  <c:v>382.30599999999998</c:v>
                </c:pt>
                <c:pt idx="29">
                  <c:v>390.12900000000002</c:v>
                </c:pt>
                <c:pt idx="30">
                  <c:v>397.959</c:v>
                </c:pt>
                <c:pt idx="31">
                  <c:v>405.78899999999999</c:v>
                </c:pt>
                <c:pt idx="32">
                  <c:v>413.61099999999999</c:v>
                </c:pt>
                <c:pt idx="33">
                  <c:v>421.42</c:v>
                </c:pt>
                <c:pt idx="34">
                  <c:v>429.23500000000001</c:v>
                </c:pt>
                <c:pt idx="35">
                  <c:v>437.05399999999997</c:v>
                </c:pt>
                <c:pt idx="36">
                  <c:v>444.87</c:v>
                </c:pt>
                <c:pt idx="37">
                  <c:v>452.68599999999998</c:v>
                </c:pt>
                <c:pt idx="38">
                  <c:v>460.48</c:v>
                </c:pt>
                <c:pt idx="39">
                  <c:v>468.262</c:v>
                </c:pt>
                <c:pt idx="40">
                  <c:v>476.04399999999998</c:v>
                </c:pt>
                <c:pt idx="41">
                  <c:v>483.83300000000003</c:v>
                </c:pt>
                <c:pt idx="42">
                  <c:v>491.601</c:v>
                </c:pt>
                <c:pt idx="43">
                  <c:v>499.38</c:v>
                </c:pt>
              </c:numCache>
            </c:numRef>
          </c:xVal>
          <c:yVal>
            <c:numRef>
              <c:f>'Little bluestem grass_live'!$Y$11:$Y$54</c:f>
              <c:numCache>
                <c:formatCode>General</c:formatCode>
                <c:ptCount val="44"/>
                <c:pt idx="0">
                  <c:v>1.5649521411349496E-5</c:v>
                </c:pt>
                <c:pt idx="1">
                  <c:v>2.2743447332367084E-5</c:v>
                </c:pt>
                <c:pt idx="2">
                  <c:v>3.2598425283339871E-5</c:v>
                </c:pt>
                <c:pt idx="3">
                  <c:v>4.609361656084398E-5</c:v>
                </c:pt>
                <c:pt idx="4">
                  <c:v>6.4362375527464178E-5</c:v>
                </c:pt>
                <c:pt idx="5">
                  <c:v>8.8763171460125981E-5</c:v>
                </c:pt>
                <c:pt idx="6">
                  <c:v>1.2094274212262809E-4</c:v>
                </c:pt>
                <c:pt idx="7">
                  <c:v>1.6307911303096808E-4</c:v>
                </c:pt>
                <c:pt idx="8">
                  <c:v>2.1715235438233844E-4</c:v>
                </c:pt>
                <c:pt idx="9">
                  <c:v>2.8591469341391425E-4</c:v>
                </c:pt>
                <c:pt idx="10">
                  <c:v>3.7196618991351758E-4</c:v>
                </c:pt>
                <c:pt idx="11">
                  <c:v>4.7838165084592473E-4</c:v>
                </c:pt>
                <c:pt idx="12">
                  <c:v>6.0706261770205998E-4</c:v>
                </c:pt>
                <c:pt idx="13">
                  <c:v>7.5996336032086343E-4</c:v>
                </c:pt>
                <c:pt idx="14">
                  <c:v>9.3763587543054482E-4</c:v>
                </c:pt>
                <c:pt idx="15">
                  <c:v>1.1377784643456079E-3</c:v>
                </c:pt>
                <c:pt idx="16">
                  <c:v>1.3558495651470413E-3</c:v>
                </c:pt>
                <c:pt idx="17">
                  <c:v>1.5809811740964646E-3</c:v>
                </c:pt>
                <c:pt idx="18">
                  <c:v>1.7995513889446514E-3</c:v>
                </c:pt>
                <c:pt idx="19">
                  <c:v>1.9908941869613223E-3</c:v>
                </c:pt>
                <c:pt idx="20">
                  <c:v>2.1311742861963153E-3</c:v>
                </c:pt>
                <c:pt idx="21">
                  <c:v>2.1938914850160537E-3</c:v>
                </c:pt>
                <c:pt idx="22">
                  <c:v>2.1556872621521627E-3</c:v>
                </c:pt>
                <c:pt idx="23">
                  <c:v>2.0008722117969206E-3</c:v>
                </c:pt>
                <c:pt idx="24">
                  <c:v>1.733571468278635E-3</c:v>
                </c:pt>
                <c:pt idx="25">
                  <c:v>1.3781586057825821E-3</c:v>
                </c:pt>
                <c:pt idx="26">
                  <c:v>9.827965363160445E-4</c:v>
                </c:pt>
                <c:pt idx="27">
                  <c:v>6.0878139878543509E-4</c:v>
                </c:pt>
                <c:pt idx="28">
                  <c:v>3.1191970740688613E-4</c:v>
                </c:pt>
                <c:pt idx="29">
                  <c:v>1.2165451455053769E-4</c:v>
                </c:pt>
                <c:pt idx="30">
                  <c:v>3.0586373146258739E-5</c:v>
                </c:pt>
                <c:pt idx="31">
                  <c:v>2.8675207739796109E-6</c:v>
                </c:pt>
                <c:pt idx="32">
                  <c:v>-2.4356047684850242E-7</c:v>
                </c:pt>
                <c:pt idx="33">
                  <c:v>6.9818545922870787E-8</c:v>
                </c:pt>
                <c:pt idx="34">
                  <c:v>-3.5873102188954613E-8</c:v>
                </c:pt>
                <c:pt idx="35">
                  <c:v>2.7603690948425118E-8</c:v>
                </c:pt>
                <c:pt idx="36">
                  <c:v>-2.9160206930689151E-8</c:v>
                </c:pt>
                <c:pt idx="37">
                  <c:v>4.0165846396817586E-8</c:v>
                </c:pt>
                <c:pt idx="38">
                  <c:v>-6.9696228919187115E-8</c:v>
                </c:pt>
                <c:pt idx="39">
                  <c:v>1.486419974183085E-7</c:v>
                </c:pt>
                <c:pt idx="40">
                  <c:v>-3.826023804380379E-7</c:v>
                </c:pt>
                <c:pt idx="41">
                  <c:v>1.1720530284855308E-6</c:v>
                </c:pt>
                <c:pt idx="42">
                  <c:v>-4.223581837521822E-6</c:v>
                </c:pt>
                <c:pt idx="43">
                  <c:v>1.7738356425904465E-5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38-4E08-994F-D6A609020E17}"/>
            </c:ext>
          </c:extLst>
        </c:ser>
        <c:ser>
          <c:idx val="4"/>
          <c:order val="4"/>
          <c:tx>
            <c:v>30_exp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'Little bluestem grass_live'!$AF$11:$AF$53</c:f>
              <c:numCache>
                <c:formatCode>General</c:formatCode>
                <c:ptCount val="43"/>
                <c:pt idx="0">
                  <c:v>167.94</c:v>
                </c:pt>
                <c:pt idx="1">
                  <c:v>175.94900000000001</c:v>
                </c:pt>
                <c:pt idx="2">
                  <c:v>183.92099999999999</c:v>
                </c:pt>
                <c:pt idx="3">
                  <c:v>191.851</c:v>
                </c:pt>
                <c:pt idx="4">
                  <c:v>199.76400000000001</c:v>
                </c:pt>
                <c:pt idx="5">
                  <c:v>207.673</c:v>
                </c:pt>
                <c:pt idx="6">
                  <c:v>215.57599999999999</c:v>
                </c:pt>
                <c:pt idx="7">
                  <c:v>223.47399999999999</c:v>
                </c:pt>
                <c:pt idx="8">
                  <c:v>231.37</c:v>
                </c:pt>
                <c:pt idx="9">
                  <c:v>239.26400000000001</c:v>
                </c:pt>
                <c:pt idx="10">
                  <c:v>247.14599999999999</c:v>
                </c:pt>
                <c:pt idx="11">
                  <c:v>255.03399999999999</c:v>
                </c:pt>
                <c:pt idx="12">
                  <c:v>262.87400000000002</c:v>
                </c:pt>
                <c:pt idx="13">
                  <c:v>270.72000000000003</c:v>
                </c:pt>
                <c:pt idx="14">
                  <c:v>278.56900000000002</c:v>
                </c:pt>
                <c:pt idx="15">
                  <c:v>286.40100000000001</c:v>
                </c:pt>
                <c:pt idx="16">
                  <c:v>294.25299999999999</c:v>
                </c:pt>
                <c:pt idx="17">
                  <c:v>302.07299999999998</c:v>
                </c:pt>
                <c:pt idx="18">
                  <c:v>309.89400000000001</c:v>
                </c:pt>
                <c:pt idx="19">
                  <c:v>317.697</c:v>
                </c:pt>
                <c:pt idx="20">
                  <c:v>325.49799999999999</c:v>
                </c:pt>
                <c:pt idx="21">
                  <c:v>333.30900000000003</c:v>
                </c:pt>
                <c:pt idx="22">
                  <c:v>341.1</c:v>
                </c:pt>
                <c:pt idx="23">
                  <c:v>348.90499999999997</c:v>
                </c:pt>
                <c:pt idx="24">
                  <c:v>356.70600000000002</c:v>
                </c:pt>
                <c:pt idx="25">
                  <c:v>364.50599999999997</c:v>
                </c:pt>
                <c:pt idx="26">
                  <c:v>372.31099999999998</c:v>
                </c:pt>
                <c:pt idx="27">
                  <c:v>380.108</c:v>
                </c:pt>
                <c:pt idx="28">
                  <c:v>387.92399999999998</c:v>
                </c:pt>
                <c:pt idx="29">
                  <c:v>395.71300000000002</c:v>
                </c:pt>
                <c:pt idx="30">
                  <c:v>403.48200000000003</c:v>
                </c:pt>
                <c:pt idx="31">
                  <c:v>411.25299999999999</c:v>
                </c:pt>
                <c:pt idx="32">
                  <c:v>419.02300000000002</c:v>
                </c:pt>
                <c:pt idx="33">
                  <c:v>426.791</c:v>
                </c:pt>
                <c:pt idx="34">
                  <c:v>434.55</c:v>
                </c:pt>
                <c:pt idx="35">
                  <c:v>442.30399999999997</c:v>
                </c:pt>
                <c:pt idx="36">
                  <c:v>450.05099999999999</c:v>
                </c:pt>
                <c:pt idx="37">
                  <c:v>457.78100000000001</c:v>
                </c:pt>
                <c:pt idx="38">
                  <c:v>465.51100000000002</c:v>
                </c:pt>
                <c:pt idx="39">
                  <c:v>473.25400000000002</c:v>
                </c:pt>
                <c:pt idx="40">
                  <c:v>480.98700000000002</c:v>
                </c:pt>
                <c:pt idx="41">
                  <c:v>488.70400000000001</c:v>
                </c:pt>
                <c:pt idx="42">
                  <c:v>496.41899999999998</c:v>
                </c:pt>
              </c:numCache>
            </c:numRef>
          </c:xVal>
          <c:yVal>
            <c:numRef>
              <c:f>'Little bluestem grass_live'!$AK$11:$AK$53</c:f>
              <c:numCache>
                <c:formatCode>General</c:formatCode>
                <c:ptCount val="43"/>
                <c:pt idx="0">
                  <c:v>4.8807711421204603E-5</c:v>
                </c:pt>
                <c:pt idx="1">
                  <c:v>6.3104919817306981E-5</c:v>
                </c:pt>
                <c:pt idx="2">
                  <c:v>9.4903883319001625E-5</c:v>
                </c:pt>
                <c:pt idx="3">
                  <c:v>1.2620983963462784E-4</c:v>
                </c:pt>
                <c:pt idx="4">
                  <c:v>1.5948782469452777E-4</c:v>
                </c:pt>
                <c:pt idx="5">
                  <c:v>2.0262595347590034E-4</c:v>
                </c:pt>
                <c:pt idx="6">
                  <c:v>2.2086721936059178E-4</c:v>
                </c:pt>
                <c:pt idx="7">
                  <c:v>2.4601058585030366E-4</c:v>
                </c:pt>
                <c:pt idx="8">
                  <c:v>2.9112074337594301E-4</c:v>
                </c:pt>
                <c:pt idx="9">
                  <c:v>3.6433231050776033E-4</c:v>
                </c:pt>
                <c:pt idx="10">
                  <c:v>4.5430612196604298E-4</c:v>
                </c:pt>
                <c:pt idx="11">
                  <c:v>5.7386036458866724E-4</c:v>
                </c:pt>
                <c:pt idx="12">
                  <c:v>7.1091636231690458E-4</c:v>
                </c:pt>
                <c:pt idx="13">
                  <c:v>8.7705978402340817E-4</c:v>
                </c:pt>
                <c:pt idx="14">
                  <c:v>1.0971874926048869E-3</c:v>
                </c:pt>
                <c:pt idx="15">
                  <c:v>1.3932383078415767E-3</c:v>
                </c:pt>
                <c:pt idx="16">
                  <c:v>1.8063783297705346E-3</c:v>
                </c:pt>
                <c:pt idx="17">
                  <c:v>2.29026488290094E-3</c:v>
                </c:pt>
                <c:pt idx="18">
                  <c:v>2.8244381690107484E-3</c:v>
                </c:pt>
                <c:pt idx="19">
                  <c:v>3.3287845203631705E-3</c:v>
                </c:pt>
                <c:pt idx="20">
                  <c:v>3.8301728285991474E-3</c:v>
                </c:pt>
                <c:pt idx="21">
                  <c:v>4.1156239893352653E-3</c:v>
                </c:pt>
                <c:pt idx="22">
                  <c:v>3.7771745560963368E-3</c:v>
                </c:pt>
                <c:pt idx="23">
                  <c:v>2.8140850181032143E-3</c:v>
                </c:pt>
                <c:pt idx="24">
                  <c:v>1.8344797393766848E-3</c:v>
                </c:pt>
                <c:pt idx="25">
                  <c:v>1.1455021968400231E-3</c:v>
                </c:pt>
                <c:pt idx="26">
                  <c:v>7.4123630426036619E-4</c:v>
                </c:pt>
                <c:pt idx="27">
                  <c:v>5.6572574601847919E-4</c:v>
                </c:pt>
                <c:pt idx="28">
                  <c:v>5.0385334416633981E-4</c:v>
                </c:pt>
                <c:pt idx="29">
                  <c:v>4.6564528724570703E-4</c:v>
                </c:pt>
                <c:pt idx="30">
                  <c:v>4.5036206447745392E-4</c:v>
                </c:pt>
                <c:pt idx="31">
                  <c:v>4.1954911534791001E-4</c:v>
                </c:pt>
                <c:pt idx="32">
                  <c:v>4.0845645366126282E-4</c:v>
                </c:pt>
                <c:pt idx="33">
                  <c:v>3.8321448573434835E-4</c:v>
                </c:pt>
                <c:pt idx="34">
                  <c:v>3.8555626986818553E-4</c:v>
                </c:pt>
                <c:pt idx="35">
                  <c:v>3.6425835942984625E-4</c:v>
                </c:pt>
                <c:pt idx="36">
                  <c:v>3.4397111372295314E-4</c:v>
                </c:pt>
                <c:pt idx="37">
                  <c:v>3.3805502749008343E-4</c:v>
                </c:pt>
                <c:pt idx="38">
                  <c:v>3.1547529836795096E-4</c:v>
                </c:pt>
                <c:pt idx="39">
                  <c:v>3.1752127819014569E-4</c:v>
                </c:pt>
                <c:pt idx="40">
                  <c:v>2.9402948577378352E-4</c:v>
                </c:pt>
                <c:pt idx="41">
                  <c:v>2.8685623121642995E-4</c:v>
                </c:pt>
                <c:pt idx="42">
                  <c:v>2.6067754963596951E-4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38-4E08-994F-D6A609020E17}"/>
            </c:ext>
          </c:extLst>
        </c:ser>
        <c:ser>
          <c:idx val="5"/>
          <c:order val="5"/>
          <c:tx>
            <c:v>30_model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'Little bluestem grass_live'!$AF$11:$AF$53</c:f>
              <c:numCache>
                <c:formatCode>General</c:formatCode>
                <c:ptCount val="43"/>
                <c:pt idx="0">
                  <c:v>167.94</c:v>
                </c:pt>
                <c:pt idx="1">
                  <c:v>175.94900000000001</c:v>
                </c:pt>
                <c:pt idx="2">
                  <c:v>183.92099999999999</c:v>
                </c:pt>
                <c:pt idx="3">
                  <c:v>191.851</c:v>
                </c:pt>
                <c:pt idx="4">
                  <c:v>199.76400000000001</c:v>
                </c:pt>
                <c:pt idx="5">
                  <c:v>207.673</c:v>
                </c:pt>
                <c:pt idx="6">
                  <c:v>215.57599999999999</c:v>
                </c:pt>
                <c:pt idx="7">
                  <c:v>223.47399999999999</c:v>
                </c:pt>
                <c:pt idx="8">
                  <c:v>231.37</c:v>
                </c:pt>
                <c:pt idx="9">
                  <c:v>239.26400000000001</c:v>
                </c:pt>
                <c:pt idx="10">
                  <c:v>247.14599999999999</c:v>
                </c:pt>
                <c:pt idx="11">
                  <c:v>255.03399999999999</c:v>
                </c:pt>
                <c:pt idx="12">
                  <c:v>262.87400000000002</c:v>
                </c:pt>
                <c:pt idx="13">
                  <c:v>270.72000000000003</c:v>
                </c:pt>
                <c:pt idx="14">
                  <c:v>278.56900000000002</c:v>
                </c:pt>
                <c:pt idx="15">
                  <c:v>286.40100000000001</c:v>
                </c:pt>
                <c:pt idx="16">
                  <c:v>294.25299999999999</c:v>
                </c:pt>
                <c:pt idx="17">
                  <c:v>302.07299999999998</c:v>
                </c:pt>
                <c:pt idx="18">
                  <c:v>309.89400000000001</c:v>
                </c:pt>
                <c:pt idx="19">
                  <c:v>317.697</c:v>
                </c:pt>
                <c:pt idx="20">
                  <c:v>325.49799999999999</c:v>
                </c:pt>
                <c:pt idx="21">
                  <c:v>333.30900000000003</c:v>
                </c:pt>
                <c:pt idx="22">
                  <c:v>341.1</c:v>
                </c:pt>
                <c:pt idx="23">
                  <c:v>348.90499999999997</c:v>
                </c:pt>
                <c:pt idx="24">
                  <c:v>356.70600000000002</c:v>
                </c:pt>
                <c:pt idx="25">
                  <c:v>364.50599999999997</c:v>
                </c:pt>
                <c:pt idx="26">
                  <c:v>372.31099999999998</c:v>
                </c:pt>
                <c:pt idx="27">
                  <c:v>380.108</c:v>
                </c:pt>
                <c:pt idx="28">
                  <c:v>387.92399999999998</c:v>
                </c:pt>
                <c:pt idx="29">
                  <c:v>395.71300000000002</c:v>
                </c:pt>
                <c:pt idx="30">
                  <c:v>403.48200000000003</c:v>
                </c:pt>
                <c:pt idx="31">
                  <c:v>411.25299999999999</c:v>
                </c:pt>
                <c:pt idx="32">
                  <c:v>419.02300000000002</c:v>
                </c:pt>
                <c:pt idx="33">
                  <c:v>426.791</c:v>
                </c:pt>
                <c:pt idx="34">
                  <c:v>434.55</c:v>
                </c:pt>
                <c:pt idx="35">
                  <c:v>442.30399999999997</c:v>
                </c:pt>
                <c:pt idx="36">
                  <c:v>450.05099999999999</c:v>
                </c:pt>
                <c:pt idx="37">
                  <c:v>457.78100000000001</c:v>
                </c:pt>
                <c:pt idx="38">
                  <c:v>465.51100000000002</c:v>
                </c:pt>
                <c:pt idx="39">
                  <c:v>473.25400000000002</c:v>
                </c:pt>
                <c:pt idx="40">
                  <c:v>480.98700000000002</c:v>
                </c:pt>
                <c:pt idx="41">
                  <c:v>488.70400000000001</c:v>
                </c:pt>
                <c:pt idx="42">
                  <c:v>496.41899999999998</c:v>
                </c:pt>
              </c:numCache>
            </c:numRef>
          </c:xVal>
          <c:yVal>
            <c:numRef>
              <c:f>'Little bluestem grass_live'!$AN$11:$AN$53</c:f>
              <c:numCache>
                <c:formatCode>General</c:formatCode>
                <c:ptCount val="43"/>
                <c:pt idx="0">
                  <c:v>2.2101084125587072E-5</c:v>
                </c:pt>
                <c:pt idx="1">
                  <c:v>3.1754184493700354E-5</c:v>
                </c:pt>
                <c:pt idx="2">
                  <c:v>4.4964014274180903E-5</c:v>
                </c:pt>
                <c:pt idx="3">
                  <c:v>6.2781418735354449E-5</c:v>
                </c:pt>
                <c:pt idx="4">
                  <c:v>8.6580564115583958E-5</c:v>
                </c:pt>
                <c:pt idx="5">
                  <c:v>1.1804669363192649E-4</c:v>
                </c:pt>
                <c:pt idx="6">
                  <c:v>1.5916244127864792E-4</c:v>
                </c:pt>
                <c:pt idx="7">
                  <c:v>2.1227657919483016E-4</c:v>
                </c:pt>
                <c:pt idx="8">
                  <c:v>2.8012003243844345E-4</c:v>
                </c:pt>
                <c:pt idx="9">
                  <c:v>3.6574026474356938E-4</c:v>
                </c:pt>
                <c:pt idx="10">
                  <c:v>4.7227366524064615E-4</c:v>
                </c:pt>
                <c:pt idx="11">
                  <c:v>6.0333526764242698E-4</c:v>
                </c:pt>
                <c:pt idx="12">
                  <c:v>7.6091265969576512E-4</c:v>
                </c:pt>
                <c:pt idx="13">
                  <c:v>9.4847476749811751E-4</c:v>
                </c:pt>
                <c:pt idx="14">
                  <c:v>1.1673735419138141E-3</c:v>
                </c:pt>
                <c:pt idx="15">
                  <c:v>1.4162573273402326E-3</c:v>
                </c:pt>
                <c:pt idx="16">
                  <c:v>1.6930474386514381E-3</c:v>
                </c:pt>
                <c:pt idx="17">
                  <c:v>1.9877310744965122E-3</c:v>
                </c:pt>
                <c:pt idx="18">
                  <c:v>2.2890694093209477E-3</c:v>
                </c:pt>
                <c:pt idx="19">
                  <c:v>2.577234393807545E-3</c:v>
                </c:pt>
                <c:pt idx="20">
                  <c:v>2.8286043663708102E-3</c:v>
                </c:pt>
                <c:pt idx="21">
                  <c:v>3.0146279990541543E-3</c:v>
                </c:pt>
                <c:pt idx="22">
                  <c:v>3.1015163091218704E-3</c:v>
                </c:pt>
                <c:pt idx="23">
                  <c:v>3.0636130509047468E-3</c:v>
                </c:pt>
                <c:pt idx="24">
                  <c:v>2.881138337385973E-3</c:v>
                </c:pt>
                <c:pt idx="25">
                  <c:v>2.5543267676213068E-3</c:v>
                </c:pt>
                <c:pt idx="26">
                  <c:v>2.108049909256204E-3</c:v>
                </c:pt>
                <c:pt idx="27">
                  <c:v>1.59201379003298E-3</c:v>
                </c:pt>
                <c:pt idx="28">
                  <c:v>1.076204638407251E-3</c:v>
                </c:pt>
                <c:pt idx="29">
                  <c:v>6.2975925748551655E-4</c:v>
                </c:pt>
                <c:pt idx="30">
                  <c:v>3.04037331786631E-4</c:v>
                </c:pt>
                <c:pt idx="31">
                  <c:v>1.1175395944218434E-4</c:v>
                </c:pt>
                <c:pt idx="32">
                  <c:v>2.6540732741235207E-5</c:v>
                </c:pt>
                <c:pt idx="33">
                  <c:v>2.4166825027079141E-6</c:v>
                </c:pt>
                <c:pt idx="34">
                  <c:v>-1.7736644609053038E-7</c:v>
                </c:pt>
                <c:pt idx="35">
                  <c:v>4.5663790732825282E-8</c:v>
                </c:pt>
                <c:pt idx="36">
                  <c:v>-2.1146176182497566E-8</c:v>
                </c:pt>
                <c:pt idx="37">
                  <c:v>1.4635347458437701E-8</c:v>
                </c:pt>
                <c:pt idx="38">
                  <c:v>-1.3853313344069231E-8</c:v>
                </c:pt>
                <c:pt idx="39">
                  <c:v>1.7030599475808202E-8</c:v>
                </c:pt>
                <c:pt idx="40">
                  <c:v>-2.6273693161339046E-8</c:v>
                </c:pt>
                <c:pt idx="41">
                  <c:v>4.9618644984219073E-8</c:v>
                </c:pt>
                <c:pt idx="42">
                  <c:v>-1.1261296013716448E-7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38-4E08-994F-D6A609020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93104"/>
        <c:axId val="570196368"/>
      </c:scatterChart>
      <c:valAx>
        <c:axId val="5701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6368"/>
        <c:crosses val="autoZero"/>
        <c:crossBetween val="midCat"/>
      </c:valAx>
      <c:valAx>
        <c:axId val="570196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'Pine straw'!$F$10</c:f>
              <c:strCache>
                <c:ptCount val="1"/>
                <c:pt idx="0">
                  <c:v>α_exp_10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'Pine straw'!$B$11:$B$56</c:f>
              <c:numCache>
                <c:formatCode>General</c:formatCode>
                <c:ptCount val="46"/>
                <c:pt idx="0">
                  <c:v>150.16499999999999</c:v>
                </c:pt>
                <c:pt idx="1">
                  <c:v>158.05699999999999</c:v>
                </c:pt>
                <c:pt idx="2">
                  <c:v>165.97300000000001</c:v>
                </c:pt>
                <c:pt idx="3">
                  <c:v>173.84800000000001</c:v>
                </c:pt>
                <c:pt idx="4">
                  <c:v>181.74199999999999</c:v>
                </c:pt>
                <c:pt idx="5">
                  <c:v>189.60900000000001</c:v>
                </c:pt>
                <c:pt idx="6">
                  <c:v>197.499</c:v>
                </c:pt>
                <c:pt idx="7">
                  <c:v>205.37799999999999</c:v>
                </c:pt>
                <c:pt idx="8">
                  <c:v>213.25299999999999</c:v>
                </c:pt>
                <c:pt idx="9">
                  <c:v>221.12200000000001</c:v>
                </c:pt>
                <c:pt idx="10">
                  <c:v>228.97300000000001</c:v>
                </c:pt>
                <c:pt idx="11">
                  <c:v>236.833</c:v>
                </c:pt>
                <c:pt idx="12">
                  <c:v>244.684</c:v>
                </c:pt>
                <c:pt idx="13">
                  <c:v>252.529</c:v>
                </c:pt>
                <c:pt idx="14">
                  <c:v>260.363</c:v>
                </c:pt>
                <c:pt idx="15">
                  <c:v>268.19799999999998</c:v>
                </c:pt>
                <c:pt idx="16">
                  <c:v>276.024</c:v>
                </c:pt>
                <c:pt idx="17">
                  <c:v>283.85399999999998</c:v>
                </c:pt>
                <c:pt idx="18">
                  <c:v>291.673</c:v>
                </c:pt>
                <c:pt idx="19">
                  <c:v>299.49</c:v>
                </c:pt>
                <c:pt idx="20">
                  <c:v>307.28800000000001</c:v>
                </c:pt>
                <c:pt idx="21">
                  <c:v>315.09800000000001</c:v>
                </c:pt>
                <c:pt idx="22">
                  <c:v>322.89</c:v>
                </c:pt>
                <c:pt idx="23">
                  <c:v>330.67099999999999</c:v>
                </c:pt>
                <c:pt idx="24">
                  <c:v>338.45499999999998</c:v>
                </c:pt>
                <c:pt idx="25">
                  <c:v>346.22699999999998</c:v>
                </c:pt>
                <c:pt idx="26">
                  <c:v>353.94799999999998</c:v>
                </c:pt>
                <c:pt idx="27">
                  <c:v>361.70699999999999</c:v>
                </c:pt>
                <c:pt idx="28">
                  <c:v>369.48700000000002</c:v>
                </c:pt>
                <c:pt idx="29">
                  <c:v>377.31799999999998</c:v>
                </c:pt>
                <c:pt idx="30">
                  <c:v>385.10599999999999</c:v>
                </c:pt>
                <c:pt idx="31">
                  <c:v>392.84500000000003</c:v>
                </c:pt>
                <c:pt idx="32">
                  <c:v>400.589</c:v>
                </c:pt>
                <c:pt idx="33">
                  <c:v>408.31900000000002</c:v>
                </c:pt>
                <c:pt idx="34">
                  <c:v>416.06599999999997</c:v>
                </c:pt>
                <c:pt idx="35">
                  <c:v>423.76400000000001</c:v>
                </c:pt>
                <c:pt idx="36">
                  <c:v>431.51900000000001</c:v>
                </c:pt>
                <c:pt idx="37">
                  <c:v>439.22899999999998</c:v>
                </c:pt>
                <c:pt idx="38">
                  <c:v>446.94499999999999</c:v>
                </c:pt>
                <c:pt idx="39">
                  <c:v>454.649</c:v>
                </c:pt>
                <c:pt idx="40">
                  <c:v>462.33</c:v>
                </c:pt>
                <c:pt idx="41">
                  <c:v>470.02699999999999</c:v>
                </c:pt>
                <c:pt idx="42">
                  <c:v>477.7</c:v>
                </c:pt>
                <c:pt idx="43">
                  <c:v>485.37400000000002</c:v>
                </c:pt>
                <c:pt idx="44">
                  <c:v>493.04300000000001</c:v>
                </c:pt>
                <c:pt idx="45">
                  <c:v>500.71600000000001</c:v>
                </c:pt>
              </c:numCache>
            </c:numRef>
          </c:xVal>
          <c:yVal>
            <c:numRef>
              <c:f>'Pine straw'!$F$11:$F$56</c:f>
              <c:numCache>
                <c:formatCode>General</c:formatCode>
                <c:ptCount val="46"/>
                <c:pt idx="0">
                  <c:v>0</c:v>
                </c:pt>
                <c:pt idx="1">
                  <c:v>1.0661855162798347E-3</c:v>
                </c:pt>
                <c:pt idx="2">
                  <c:v>2.2827305284453658E-3</c:v>
                </c:pt>
                <c:pt idx="3">
                  <c:v>3.7726564422209162E-3</c:v>
                </c:pt>
                <c:pt idx="4">
                  <c:v>5.5222942125263651E-3</c:v>
                </c:pt>
                <c:pt idx="5">
                  <c:v>7.7366795155690239E-3</c:v>
                </c:pt>
                <c:pt idx="6">
                  <c:v>1.0484157576751762E-2</c:v>
                </c:pt>
                <c:pt idx="7">
                  <c:v>1.3901418846879508E-2</c:v>
                </c:pt>
                <c:pt idx="8">
                  <c:v>1.8166160911998522E-2</c:v>
                </c:pt>
                <c:pt idx="9">
                  <c:v>2.3469750403236806E-2</c:v>
                </c:pt>
                <c:pt idx="10">
                  <c:v>2.9935208726318361E-2</c:v>
                </c:pt>
                <c:pt idx="11">
                  <c:v>3.802728341398072E-2</c:v>
                </c:pt>
                <c:pt idx="12">
                  <c:v>4.8197052953880805E-2</c:v>
                </c:pt>
                <c:pt idx="13">
                  <c:v>6.1209983870526896E-2</c:v>
                </c:pt>
                <c:pt idx="14">
                  <c:v>7.8063916454796461E-2</c:v>
                </c:pt>
                <c:pt idx="15">
                  <c:v>9.9378058448836917E-2</c:v>
                </c:pt>
                <c:pt idx="16">
                  <c:v>0.12477787801744185</c:v>
                </c:pt>
                <c:pt idx="17">
                  <c:v>0.15280898876404486</c:v>
                </c:pt>
                <c:pt idx="18">
                  <c:v>0.18257606823587302</c:v>
                </c:pt>
                <c:pt idx="19">
                  <c:v>0.21461220919106594</c:v>
                </c:pt>
                <c:pt idx="20">
                  <c:v>0.25021323710325605</c:v>
                </c:pt>
                <c:pt idx="21">
                  <c:v>0.29070778315426904</c:v>
                </c:pt>
                <c:pt idx="22">
                  <c:v>0.33741217638535753</c:v>
                </c:pt>
                <c:pt idx="23">
                  <c:v>0.38988627354493016</c:v>
                </c:pt>
                <c:pt idx="24">
                  <c:v>0.4462437464118757</c:v>
                </c:pt>
                <c:pt idx="25">
                  <c:v>0.50768200333524705</c:v>
                </c:pt>
                <c:pt idx="26">
                  <c:v>0.58287542032313611</c:v>
                </c:pt>
                <c:pt idx="27">
                  <c:v>0.67152327838377202</c:v>
                </c:pt>
                <c:pt idx="28">
                  <c:v>0.75274474425216653</c:v>
                </c:pt>
                <c:pt idx="29">
                  <c:v>0.8060389841165696</c:v>
                </c:pt>
                <c:pt idx="30">
                  <c:v>0.83377894420295795</c:v>
                </c:pt>
                <c:pt idx="31">
                  <c:v>0.85133683260887394</c:v>
                </c:pt>
                <c:pt idx="32">
                  <c:v>0.86716832062112137</c:v>
                </c:pt>
                <c:pt idx="33">
                  <c:v>0.88255693157276038</c:v>
                </c:pt>
                <c:pt idx="34">
                  <c:v>0.89724432051176906</c:v>
                </c:pt>
                <c:pt idx="35">
                  <c:v>0.91100221438530316</c:v>
                </c:pt>
                <c:pt idx="36">
                  <c:v>0.92350939063397042</c:v>
                </c:pt>
                <c:pt idx="37">
                  <c:v>0.93489433828152768</c:v>
                </c:pt>
                <c:pt idx="38">
                  <c:v>0.94519943136772455</c:v>
                </c:pt>
                <c:pt idx="39">
                  <c:v>0.95462560485524495</c:v>
                </c:pt>
                <c:pt idx="40">
                  <c:v>0.96325623991907927</c:v>
                </c:pt>
                <c:pt idx="41">
                  <c:v>0.97115558107110644</c:v>
                </c:pt>
                <c:pt idx="42">
                  <c:v>0.97868312419694359</c:v>
                </c:pt>
                <c:pt idx="43">
                  <c:v>0.98582383334700252</c:v>
                </c:pt>
                <c:pt idx="44">
                  <c:v>0.99294403892944039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3-4BF7-966B-9890ED4E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95280"/>
        <c:axId val="570202896"/>
      </c:scatterChart>
      <c:scatterChart>
        <c:scatterStyle val="lineMarker"/>
        <c:varyColors val="0"/>
        <c:ser>
          <c:idx val="2"/>
          <c:order val="1"/>
          <c:tx>
            <c:strRef>
              <c:f>'Pine straw'!$I$10</c:f>
              <c:strCache>
                <c:ptCount val="1"/>
                <c:pt idx="0">
                  <c:v>α_model_10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'Pine straw'!$B$11:$B$56</c:f>
              <c:numCache>
                <c:formatCode>General</c:formatCode>
                <c:ptCount val="46"/>
                <c:pt idx="0">
                  <c:v>150.16499999999999</c:v>
                </c:pt>
                <c:pt idx="1">
                  <c:v>158.05699999999999</c:v>
                </c:pt>
                <c:pt idx="2">
                  <c:v>165.97300000000001</c:v>
                </c:pt>
                <c:pt idx="3">
                  <c:v>173.84800000000001</c:v>
                </c:pt>
                <c:pt idx="4">
                  <c:v>181.74199999999999</c:v>
                </c:pt>
                <c:pt idx="5">
                  <c:v>189.60900000000001</c:v>
                </c:pt>
                <c:pt idx="6">
                  <c:v>197.499</c:v>
                </c:pt>
                <c:pt idx="7">
                  <c:v>205.37799999999999</c:v>
                </c:pt>
                <c:pt idx="8">
                  <c:v>213.25299999999999</c:v>
                </c:pt>
                <c:pt idx="9">
                  <c:v>221.12200000000001</c:v>
                </c:pt>
                <c:pt idx="10">
                  <c:v>228.97300000000001</c:v>
                </c:pt>
                <c:pt idx="11">
                  <c:v>236.833</c:v>
                </c:pt>
                <c:pt idx="12">
                  <c:v>244.684</c:v>
                </c:pt>
                <c:pt idx="13">
                  <c:v>252.529</c:v>
                </c:pt>
                <c:pt idx="14">
                  <c:v>260.363</c:v>
                </c:pt>
                <c:pt idx="15">
                  <c:v>268.19799999999998</c:v>
                </c:pt>
                <c:pt idx="16">
                  <c:v>276.024</c:v>
                </c:pt>
                <c:pt idx="17">
                  <c:v>283.85399999999998</c:v>
                </c:pt>
                <c:pt idx="18">
                  <c:v>291.673</c:v>
                </c:pt>
                <c:pt idx="19">
                  <c:v>299.49</c:v>
                </c:pt>
                <c:pt idx="20">
                  <c:v>307.28800000000001</c:v>
                </c:pt>
                <c:pt idx="21">
                  <c:v>315.09800000000001</c:v>
                </c:pt>
                <c:pt idx="22">
                  <c:v>322.89</c:v>
                </c:pt>
                <c:pt idx="23">
                  <c:v>330.67099999999999</c:v>
                </c:pt>
                <c:pt idx="24">
                  <c:v>338.45499999999998</c:v>
                </c:pt>
                <c:pt idx="25">
                  <c:v>346.22699999999998</c:v>
                </c:pt>
                <c:pt idx="26">
                  <c:v>353.94799999999998</c:v>
                </c:pt>
                <c:pt idx="27">
                  <c:v>361.70699999999999</c:v>
                </c:pt>
                <c:pt idx="28">
                  <c:v>369.48700000000002</c:v>
                </c:pt>
                <c:pt idx="29">
                  <c:v>377.31799999999998</c:v>
                </c:pt>
                <c:pt idx="30">
                  <c:v>385.10599999999999</c:v>
                </c:pt>
                <c:pt idx="31">
                  <c:v>392.84500000000003</c:v>
                </c:pt>
                <c:pt idx="32">
                  <c:v>400.589</c:v>
                </c:pt>
                <c:pt idx="33">
                  <c:v>408.31900000000002</c:v>
                </c:pt>
                <c:pt idx="34">
                  <c:v>416.06599999999997</c:v>
                </c:pt>
                <c:pt idx="35">
                  <c:v>423.76400000000001</c:v>
                </c:pt>
                <c:pt idx="36">
                  <c:v>431.51900000000001</c:v>
                </c:pt>
                <c:pt idx="37">
                  <c:v>439.22899999999998</c:v>
                </c:pt>
                <c:pt idx="38">
                  <c:v>446.94499999999999</c:v>
                </c:pt>
                <c:pt idx="39">
                  <c:v>454.649</c:v>
                </c:pt>
                <c:pt idx="40">
                  <c:v>462.33</c:v>
                </c:pt>
                <c:pt idx="41">
                  <c:v>470.02699999999999</c:v>
                </c:pt>
                <c:pt idx="42">
                  <c:v>477.7</c:v>
                </c:pt>
                <c:pt idx="43">
                  <c:v>485.37400000000002</c:v>
                </c:pt>
                <c:pt idx="44">
                  <c:v>493.04300000000001</c:v>
                </c:pt>
                <c:pt idx="45">
                  <c:v>500.71600000000001</c:v>
                </c:pt>
              </c:numCache>
            </c:numRef>
          </c:xVal>
          <c:yVal>
            <c:numRef>
              <c:f>'Pine straw'!$I$11:$I$56</c:f>
              <c:numCache>
                <c:formatCode>General</c:formatCode>
                <c:ptCount val="46"/>
                <c:pt idx="0">
                  <c:v>0</c:v>
                </c:pt>
                <c:pt idx="1">
                  <c:v>3.9221391215154324E-4</c:v>
                </c:pt>
                <c:pt idx="2">
                  <c:v>9.5786739541060145E-4</c:v>
                </c:pt>
                <c:pt idx="3">
                  <c:v>1.7636877158872912E-3</c:v>
                </c:pt>
                <c:pt idx="4">
                  <c:v>2.8950827197595222E-3</c:v>
                </c:pt>
                <c:pt idx="5">
                  <c:v>4.4657033707617092E-3</c:v>
                </c:pt>
                <c:pt idx="6">
                  <c:v>6.6184616020514443E-3</c:v>
                </c:pt>
                <c:pt idx="7">
                  <c:v>9.5388829075695146E-3</c:v>
                </c:pt>
                <c:pt idx="8">
                  <c:v>1.3456137271905009E-2</c:v>
                </c:pt>
                <c:pt idx="9">
                  <c:v>1.8654184526861205E-2</c:v>
                </c:pt>
                <c:pt idx="10">
                  <c:v>2.5478597000855314E-2</c:v>
                </c:pt>
                <c:pt idx="11">
                  <c:v>3.4340230482644202E-2</c:v>
                </c:pt>
                <c:pt idx="12">
                  <c:v>4.5731360191597528E-2</c:v>
                </c:pt>
                <c:pt idx="13">
                  <c:v>6.0215044979676779E-2</c:v>
                </c:pt>
                <c:pt idx="14">
                  <c:v>7.8426850735682604E-2</c:v>
                </c:pt>
                <c:pt idx="15">
                  <c:v>0.10105804429129009</c:v>
                </c:pt>
                <c:pt idx="16">
                  <c:v>0.12884226033082233</c:v>
                </c:pt>
                <c:pt idx="17">
                  <c:v>0.16250055511622902</c:v>
                </c:pt>
                <c:pt idx="18">
                  <c:v>0.20270114009753737</c:v>
                </c:pt>
                <c:pt idx="19">
                  <c:v>0.24994892116045778</c:v>
                </c:pt>
                <c:pt idx="20">
                  <c:v>0.30450485795422305</c:v>
                </c:pt>
                <c:pt idx="21">
                  <c:v>0.36622567370024656</c:v>
                </c:pt>
                <c:pt idx="22">
                  <c:v>0.43450604824765926</c:v>
                </c:pt>
                <c:pt idx="23">
                  <c:v>0.5080622394068226</c:v>
                </c:pt>
                <c:pt idx="24">
                  <c:v>0.58492366687781017</c:v>
                </c:pt>
                <c:pt idx="25">
                  <c:v>0.66246570886566269</c:v>
                </c:pt>
                <c:pt idx="26">
                  <c:v>0.73750215445692457</c:v>
                </c:pt>
                <c:pt idx="27">
                  <c:v>0.80656990303542697</c:v>
                </c:pt>
                <c:pt idx="28">
                  <c:v>0.8666091884105479</c:v>
                </c:pt>
                <c:pt idx="29">
                  <c:v>0.91527832155664035</c:v>
                </c:pt>
                <c:pt idx="30">
                  <c:v>0.95151117635410731</c:v>
                </c:pt>
                <c:pt idx="31">
                  <c:v>0.97570605339260374</c:v>
                </c:pt>
                <c:pt idx="32">
                  <c:v>0.98978533935845947</c:v>
                </c:pt>
                <c:pt idx="33">
                  <c:v>0.99663792627357617</c:v>
                </c:pt>
                <c:pt idx="34">
                  <c:v>0.99923946708754507</c:v>
                </c:pt>
                <c:pt idx="35">
                  <c:v>0.99991629052959508</c:v>
                </c:pt>
                <c:pt idx="36">
                  <c:v>1.0000016288960847</c:v>
                </c:pt>
                <c:pt idx="37">
                  <c:v>0.99999973040426382</c:v>
                </c:pt>
                <c:pt idx="38">
                  <c:v>1.0000000883206916</c:v>
                </c:pt>
                <c:pt idx="39">
                  <c:v>0.9999999551171076</c:v>
                </c:pt>
                <c:pt idx="40">
                  <c:v>1.0000000317934457</c:v>
                </c:pt>
                <c:pt idx="41">
                  <c:v>0.99999997045189626</c:v>
                </c:pt>
                <c:pt idx="42">
                  <c:v>1.0000000346907603</c:v>
                </c:pt>
                <c:pt idx="43">
                  <c:v>0.99999994994589736</c:v>
                </c:pt>
                <c:pt idx="44">
                  <c:v>1.000000087019121</c:v>
                </c:pt>
                <c:pt idx="45">
                  <c:v>0.99999982050769287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3-4BF7-966B-9890ED4EE0C3}"/>
            </c:ext>
          </c:extLst>
        </c:ser>
        <c:ser>
          <c:idx val="1"/>
          <c:order val="2"/>
          <c:tx>
            <c:strRef>
              <c:f>'Pine straw'!$U$10</c:f>
              <c:strCache>
                <c:ptCount val="1"/>
                <c:pt idx="0">
                  <c:v>α_exp_20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'Pine straw'!$Q$11:$Q$55</c:f>
              <c:numCache>
                <c:formatCode>General</c:formatCode>
                <c:ptCount val="45"/>
                <c:pt idx="0">
                  <c:v>160.29900000000001</c:v>
                </c:pt>
                <c:pt idx="1">
                  <c:v>168.28</c:v>
                </c:pt>
                <c:pt idx="2">
                  <c:v>176.26499999999999</c:v>
                </c:pt>
                <c:pt idx="3">
                  <c:v>184.22</c:v>
                </c:pt>
                <c:pt idx="4">
                  <c:v>192.19800000000001</c:v>
                </c:pt>
                <c:pt idx="5">
                  <c:v>200.16200000000001</c:v>
                </c:pt>
                <c:pt idx="6">
                  <c:v>208.173</c:v>
                </c:pt>
                <c:pt idx="7">
                  <c:v>216.16399999999999</c:v>
                </c:pt>
                <c:pt idx="8">
                  <c:v>224.15199999999999</c:v>
                </c:pt>
                <c:pt idx="9">
                  <c:v>232.11699999999999</c:v>
                </c:pt>
                <c:pt idx="10">
                  <c:v>240.06200000000001</c:v>
                </c:pt>
                <c:pt idx="11">
                  <c:v>247.99100000000001</c:v>
                </c:pt>
                <c:pt idx="12">
                  <c:v>255.94800000000001</c:v>
                </c:pt>
                <c:pt idx="13">
                  <c:v>263.86599999999999</c:v>
                </c:pt>
                <c:pt idx="14">
                  <c:v>271.78399999999999</c:v>
                </c:pt>
                <c:pt idx="15">
                  <c:v>279.721</c:v>
                </c:pt>
                <c:pt idx="16">
                  <c:v>287.62799999999999</c:v>
                </c:pt>
                <c:pt idx="17">
                  <c:v>295.53800000000001</c:v>
                </c:pt>
                <c:pt idx="18">
                  <c:v>303.45800000000003</c:v>
                </c:pt>
                <c:pt idx="19">
                  <c:v>311.36200000000002</c:v>
                </c:pt>
                <c:pt idx="20">
                  <c:v>319.25299999999999</c:v>
                </c:pt>
                <c:pt idx="21">
                  <c:v>327.15199999999999</c:v>
                </c:pt>
                <c:pt idx="22">
                  <c:v>335.03300000000002</c:v>
                </c:pt>
                <c:pt idx="23">
                  <c:v>342.91399999999999</c:v>
                </c:pt>
                <c:pt idx="24">
                  <c:v>350.791</c:v>
                </c:pt>
                <c:pt idx="25">
                  <c:v>358.63499999999999</c:v>
                </c:pt>
                <c:pt idx="26">
                  <c:v>366.47</c:v>
                </c:pt>
                <c:pt idx="27">
                  <c:v>374.30399999999997</c:v>
                </c:pt>
                <c:pt idx="28">
                  <c:v>382.21499999999997</c:v>
                </c:pt>
                <c:pt idx="29">
                  <c:v>390.16199999999998</c:v>
                </c:pt>
                <c:pt idx="30">
                  <c:v>398.09500000000003</c:v>
                </c:pt>
                <c:pt idx="31">
                  <c:v>405.95</c:v>
                </c:pt>
                <c:pt idx="32">
                  <c:v>413.75900000000001</c:v>
                </c:pt>
                <c:pt idx="33">
                  <c:v>421.57600000000002</c:v>
                </c:pt>
                <c:pt idx="34">
                  <c:v>429.39699999999999</c:v>
                </c:pt>
                <c:pt idx="35">
                  <c:v>437.21100000000001</c:v>
                </c:pt>
                <c:pt idx="36">
                  <c:v>445.02100000000002</c:v>
                </c:pt>
                <c:pt idx="37">
                  <c:v>452.834</c:v>
                </c:pt>
                <c:pt idx="38">
                  <c:v>460.67500000000001</c:v>
                </c:pt>
                <c:pt idx="39">
                  <c:v>468.50299999999999</c:v>
                </c:pt>
                <c:pt idx="40">
                  <c:v>476.30200000000002</c:v>
                </c:pt>
                <c:pt idx="41">
                  <c:v>484.09399999999999</c:v>
                </c:pt>
                <c:pt idx="42">
                  <c:v>491.899</c:v>
                </c:pt>
                <c:pt idx="43">
                  <c:v>499.68200000000002</c:v>
                </c:pt>
                <c:pt idx="44">
                  <c:v>507.44400000000002</c:v>
                </c:pt>
              </c:numCache>
            </c:numRef>
          </c:xVal>
          <c:yVal>
            <c:numRef>
              <c:f>'Pine straw'!$U$11:$U$55</c:f>
              <c:numCache>
                <c:formatCode>General</c:formatCode>
                <c:ptCount val="45"/>
                <c:pt idx="0">
                  <c:v>0</c:v>
                </c:pt>
                <c:pt idx="1">
                  <c:v>1.2425062320919722E-3</c:v>
                </c:pt>
                <c:pt idx="2">
                  <c:v>2.7526051161838325E-3</c:v>
                </c:pt>
                <c:pt idx="3">
                  <c:v>4.2799175626847402E-3</c:v>
                </c:pt>
                <c:pt idx="4">
                  <c:v>6.2438285466587763E-3</c:v>
                </c:pt>
                <c:pt idx="5">
                  <c:v>8.6365137215565334E-3</c:v>
                </c:pt>
                <c:pt idx="6">
                  <c:v>1.1625414103541015E-2</c:v>
                </c:pt>
                <c:pt idx="7">
                  <c:v>1.5421787049454417E-2</c:v>
                </c:pt>
                <c:pt idx="8">
                  <c:v>2.0196203314080053E-2</c:v>
                </c:pt>
                <c:pt idx="9">
                  <c:v>2.6004998192575776E-2</c:v>
                </c:pt>
                <c:pt idx="10">
                  <c:v>3.334423525619256E-2</c:v>
                </c:pt>
                <c:pt idx="11">
                  <c:v>4.2370401435924007E-2</c:v>
                </c:pt>
                <c:pt idx="12">
                  <c:v>5.3756390535044385E-2</c:v>
                </c:pt>
                <c:pt idx="13">
                  <c:v>6.8439559270207534E-2</c:v>
                </c:pt>
                <c:pt idx="14">
                  <c:v>8.7205472035002923E-2</c:v>
                </c:pt>
                <c:pt idx="15">
                  <c:v>0.11053610857689215</c:v>
                </c:pt>
                <c:pt idx="16">
                  <c:v>0.13758956920712756</c:v>
                </c:pt>
                <c:pt idx="17">
                  <c:v>0.1669152200753953</c:v>
                </c:pt>
                <c:pt idx="18">
                  <c:v>0.19772906165741577</c:v>
                </c:pt>
                <c:pt idx="19">
                  <c:v>0.230816658346778</c:v>
                </c:pt>
                <c:pt idx="20">
                  <c:v>0.26756448435208924</c:v>
                </c:pt>
                <c:pt idx="21">
                  <c:v>0.3094842034267507</c:v>
                </c:pt>
                <c:pt idx="22">
                  <c:v>0.3574850046398374</c:v>
                </c:pt>
                <c:pt idx="23">
                  <c:v>0.4108313994156777</c:v>
                </c:pt>
                <c:pt idx="24">
                  <c:v>0.46776916925782946</c:v>
                </c:pt>
                <c:pt idx="25">
                  <c:v>0.53119645212830047</c:v>
                </c:pt>
                <c:pt idx="26">
                  <c:v>0.60717555173379678</c:v>
                </c:pt>
                <c:pt idx="27">
                  <c:v>0.6915454805791893</c:v>
                </c:pt>
                <c:pt idx="28">
                  <c:v>0.76551528799072344</c:v>
                </c:pt>
                <c:pt idx="29">
                  <c:v>0.81576167666357347</c:v>
                </c:pt>
                <c:pt idx="30">
                  <c:v>0.84409833012795921</c:v>
                </c:pt>
                <c:pt idx="31">
                  <c:v>0.86257317720110582</c:v>
                </c:pt>
                <c:pt idx="32">
                  <c:v>0.87892136688204492</c:v>
                </c:pt>
                <c:pt idx="33">
                  <c:v>0.89462013579935862</c:v>
                </c:pt>
                <c:pt idx="34">
                  <c:v>0.90964601091339847</c:v>
                </c:pt>
                <c:pt idx="35">
                  <c:v>0.92338556345466805</c:v>
                </c:pt>
                <c:pt idx="36">
                  <c:v>0.93583253394592747</c:v>
                </c:pt>
                <c:pt idx="37">
                  <c:v>0.9469258924840892</c:v>
                </c:pt>
                <c:pt idx="38">
                  <c:v>0.95686594234082534</c:v>
                </c:pt>
                <c:pt idx="39">
                  <c:v>0.96579195688472064</c:v>
                </c:pt>
                <c:pt idx="40">
                  <c:v>0.97375870654162311</c:v>
                </c:pt>
                <c:pt idx="41">
                  <c:v>0.98098527301492411</c:v>
                </c:pt>
                <c:pt idx="42">
                  <c:v>0.98764066219009716</c:v>
                </c:pt>
                <c:pt idx="43">
                  <c:v>0.99393613142398418</c:v>
                </c:pt>
                <c:pt idx="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3-4BF7-966B-9890ED4EE0C3}"/>
            </c:ext>
          </c:extLst>
        </c:ser>
        <c:ser>
          <c:idx val="3"/>
          <c:order val="3"/>
          <c:tx>
            <c:strRef>
              <c:f>'Pine straw'!$X$10</c:f>
              <c:strCache>
                <c:ptCount val="1"/>
                <c:pt idx="0">
                  <c:v>α_model_20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'Pine straw'!$Q$11:$Q$54</c:f>
              <c:numCache>
                <c:formatCode>General</c:formatCode>
                <c:ptCount val="44"/>
                <c:pt idx="0">
                  <c:v>160.29900000000001</c:v>
                </c:pt>
                <c:pt idx="1">
                  <c:v>168.28</c:v>
                </c:pt>
                <c:pt idx="2">
                  <c:v>176.26499999999999</c:v>
                </c:pt>
                <c:pt idx="3">
                  <c:v>184.22</c:v>
                </c:pt>
                <c:pt idx="4">
                  <c:v>192.19800000000001</c:v>
                </c:pt>
                <c:pt idx="5">
                  <c:v>200.16200000000001</c:v>
                </c:pt>
                <c:pt idx="6">
                  <c:v>208.173</c:v>
                </c:pt>
                <c:pt idx="7">
                  <c:v>216.16399999999999</c:v>
                </c:pt>
                <c:pt idx="8">
                  <c:v>224.15199999999999</c:v>
                </c:pt>
                <c:pt idx="9">
                  <c:v>232.11699999999999</c:v>
                </c:pt>
                <c:pt idx="10">
                  <c:v>240.06200000000001</c:v>
                </c:pt>
                <c:pt idx="11">
                  <c:v>247.99100000000001</c:v>
                </c:pt>
                <c:pt idx="12">
                  <c:v>255.94800000000001</c:v>
                </c:pt>
                <c:pt idx="13">
                  <c:v>263.86599999999999</c:v>
                </c:pt>
                <c:pt idx="14">
                  <c:v>271.78399999999999</c:v>
                </c:pt>
                <c:pt idx="15">
                  <c:v>279.721</c:v>
                </c:pt>
                <c:pt idx="16">
                  <c:v>287.62799999999999</c:v>
                </c:pt>
                <c:pt idx="17">
                  <c:v>295.53800000000001</c:v>
                </c:pt>
                <c:pt idx="18">
                  <c:v>303.45800000000003</c:v>
                </c:pt>
                <c:pt idx="19">
                  <c:v>311.36200000000002</c:v>
                </c:pt>
                <c:pt idx="20">
                  <c:v>319.25299999999999</c:v>
                </c:pt>
                <c:pt idx="21">
                  <c:v>327.15199999999999</c:v>
                </c:pt>
                <c:pt idx="22">
                  <c:v>335.03300000000002</c:v>
                </c:pt>
                <c:pt idx="23">
                  <c:v>342.91399999999999</c:v>
                </c:pt>
                <c:pt idx="24">
                  <c:v>350.791</c:v>
                </c:pt>
                <c:pt idx="25">
                  <c:v>358.63499999999999</c:v>
                </c:pt>
                <c:pt idx="26">
                  <c:v>366.47</c:v>
                </c:pt>
                <c:pt idx="27">
                  <c:v>374.30399999999997</c:v>
                </c:pt>
                <c:pt idx="28">
                  <c:v>382.21499999999997</c:v>
                </c:pt>
                <c:pt idx="29">
                  <c:v>390.16199999999998</c:v>
                </c:pt>
                <c:pt idx="30">
                  <c:v>398.09500000000003</c:v>
                </c:pt>
                <c:pt idx="31">
                  <c:v>405.95</c:v>
                </c:pt>
                <c:pt idx="32">
                  <c:v>413.75900000000001</c:v>
                </c:pt>
                <c:pt idx="33">
                  <c:v>421.57600000000002</c:v>
                </c:pt>
                <c:pt idx="34">
                  <c:v>429.39699999999999</c:v>
                </c:pt>
                <c:pt idx="35">
                  <c:v>437.21100000000001</c:v>
                </c:pt>
                <c:pt idx="36">
                  <c:v>445.02100000000002</c:v>
                </c:pt>
                <c:pt idx="37">
                  <c:v>452.834</c:v>
                </c:pt>
                <c:pt idx="38">
                  <c:v>460.67500000000001</c:v>
                </c:pt>
                <c:pt idx="39">
                  <c:v>468.50299999999999</c:v>
                </c:pt>
                <c:pt idx="40">
                  <c:v>476.30200000000002</c:v>
                </c:pt>
                <c:pt idx="41">
                  <c:v>484.09399999999999</c:v>
                </c:pt>
                <c:pt idx="42">
                  <c:v>491.899</c:v>
                </c:pt>
                <c:pt idx="43">
                  <c:v>499.68200000000002</c:v>
                </c:pt>
              </c:numCache>
            </c:numRef>
          </c:xVal>
          <c:yVal>
            <c:numRef>
              <c:f>'Pine straw'!$X$11:$X$54</c:f>
              <c:numCache>
                <c:formatCode>General</c:formatCode>
                <c:ptCount val="44"/>
                <c:pt idx="0">
                  <c:v>0</c:v>
                </c:pt>
                <c:pt idx="1">
                  <c:v>3.1989141717894177E-4</c:v>
                </c:pt>
                <c:pt idx="2">
                  <c:v>7.7535278313258481E-4</c:v>
                </c:pt>
                <c:pt idx="3">
                  <c:v>1.4157646739598254E-3</c:v>
                </c:pt>
                <c:pt idx="4">
                  <c:v>2.3043192696373185E-3</c:v>
                </c:pt>
                <c:pt idx="5">
                  <c:v>3.5242057649834489E-3</c:v>
                </c:pt>
                <c:pt idx="6">
                  <c:v>5.179697936511329E-3</c:v>
                </c:pt>
                <c:pt idx="7">
                  <c:v>7.4065166331783597E-3</c:v>
                </c:pt>
                <c:pt idx="8">
                  <c:v>1.0368921598545612E-2</c:v>
                </c:pt>
                <c:pt idx="9">
                  <c:v>1.4270312459150464E-2</c:v>
                </c:pt>
                <c:pt idx="10">
                  <c:v>1.9354524826704189E-2</c:v>
                </c:pt>
                <c:pt idx="11">
                  <c:v>2.5912883741155315E-2</c:v>
                </c:pt>
                <c:pt idx="12">
                  <c:v>3.4288977981087473E-2</c:v>
                </c:pt>
                <c:pt idx="13">
                  <c:v>4.4894888163139419E-2</c:v>
                </c:pt>
                <c:pt idx="14">
                  <c:v>5.8179914018492845E-2</c:v>
                </c:pt>
                <c:pt idx="15">
                  <c:v>7.4658037731213378E-2</c:v>
                </c:pt>
                <c:pt idx="16">
                  <c:v>9.4899680236460407E-2</c:v>
                </c:pt>
                <c:pt idx="17">
                  <c:v>0.1194777005435944</c:v>
                </c:pt>
                <c:pt idx="18">
                  <c:v>0.14898435865737067</c:v>
                </c:pt>
                <c:pt idx="19">
                  <c:v>0.18398303789214962</c:v>
                </c:pt>
                <c:pt idx="20">
                  <c:v>0.22492468381946085</c:v>
                </c:pt>
                <c:pt idx="21">
                  <c:v>0.27210071577056705</c:v>
                </c:pt>
                <c:pt idx="22">
                  <c:v>0.32558619134184508</c:v>
                </c:pt>
                <c:pt idx="23">
                  <c:v>0.38509407335405443</c:v>
                </c:pt>
                <c:pt idx="24">
                  <c:v>0.44994356907469962</c:v>
                </c:pt>
                <c:pt idx="25">
                  <c:v>0.51896130306112043</c:v>
                </c:pt>
                <c:pt idx="26">
                  <c:v>0.59041145329368427</c:v>
                </c:pt>
                <c:pt idx="27">
                  <c:v>0.66211861817229578</c:v>
                </c:pt>
                <c:pt idx="28">
                  <c:v>0.73156250002517742</c:v>
                </c:pt>
                <c:pt idx="29">
                  <c:v>0.79618185742325898</c:v>
                </c:pt>
                <c:pt idx="30">
                  <c:v>0.85347144705926759</c:v>
                </c:pt>
                <c:pt idx="31">
                  <c:v>0.90137418171738537</c:v>
                </c:pt>
                <c:pt idx="32">
                  <c:v>0.93868876254999301</c:v>
                </c:pt>
                <c:pt idx="33">
                  <c:v>0.96542300893762201</c:v>
                </c:pt>
                <c:pt idx="34">
                  <c:v>0.98274629517978296</c:v>
                </c:pt>
                <c:pt idx="35">
                  <c:v>0.99264841749096644</c:v>
                </c:pt>
                <c:pt idx="36">
                  <c:v>0.99746655623475067</c:v>
                </c:pt>
                <c:pt idx="37">
                  <c:v>0.99935706702900762</c:v>
                </c:pt>
                <c:pt idx="38">
                  <c:v>0.99990183447544634</c:v>
                </c:pt>
                <c:pt idx="39">
                  <c:v>0.99999606648933614</c:v>
                </c:pt>
                <c:pt idx="40">
                  <c:v>1.0000003320971897</c:v>
                </c:pt>
                <c:pt idx="41">
                  <c:v>0.99999992646679114</c:v>
                </c:pt>
                <c:pt idx="42">
                  <c:v>1.0000000273698568</c:v>
                </c:pt>
                <c:pt idx="43">
                  <c:v>0.99999998526803657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3-4BF7-966B-9890ED4EE0C3}"/>
            </c:ext>
          </c:extLst>
        </c:ser>
        <c:ser>
          <c:idx val="4"/>
          <c:order val="4"/>
          <c:tx>
            <c:strRef>
              <c:f>'Pine straw'!$AJ$10</c:f>
              <c:strCache>
                <c:ptCount val="1"/>
                <c:pt idx="0">
                  <c:v>α_exp_30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'Pine straw'!$AF$11:$AF$54</c:f>
              <c:numCache>
                <c:formatCode>General</c:formatCode>
                <c:ptCount val="44"/>
                <c:pt idx="0">
                  <c:v>167.65</c:v>
                </c:pt>
                <c:pt idx="1">
                  <c:v>175.60499999999999</c:v>
                </c:pt>
                <c:pt idx="2">
                  <c:v>183.536</c:v>
                </c:pt>
                <c:pt idx="3">
                  <c:v>191.45500000000001</c:v>
                </c:pt>
                <c:pt idx="4">
                  <c:v>199.35300000000001</c:v>
                </c:pt>
                <c:pt idx="5">
                  <c:v>207.26300000000001</c:v>
                </c:pt>
                <c:pt idx="6">
                  <c:v>215.18100000000001</c:v>
                </c:pt>
                <c:pt idx="7">
                  <c:v>223.11799999999999</c:v>
                </c:pt>
                <c:pt idx="8">
                  <c:v>231.03200000000001</c:v>
                </c:pt>
                <c:pt idx="9">
                  <c:v>238.935</c:v>
                </c:pt>
                <c:pt idx="10">
                  <c:v>246.81700000000001</c:v>
                </c:pt>
                <c:pt idx="11">
                  <c:v>254.69499999999999</c:v>
                </c:pt>
                <c:pt idx="12">
                  <c:v>262.56</c:v>
                </c:pt>
                <c:pt idx="13">
                  <c:v>270.41000000000003</c:v>
                </c:pt>
                <c:pt idx="14">
                  <c:v>278.25200000000001</c:v>
                </c:pt>
                <c:pt idx="15">
                  <c:v>286.09399999999999</c:v>
                </c:pt>
                <c:pt idx="16">
                  <c:v>293.93</c:v>
                </c:pt>
                <c:pt idx="17">
                  <c:v>301.75900000000001</c:v>
                </c:pt>
                <c:pt idx="18">
                  <c:v>309.60199999999998</c:v>
                </c:pt>
                <c:pt idx="19">
                  <c:v>317.42899999999997</c:v>
                </c:pt>
                <c:pt idx="20">
                  <c:v>325.25900000000001</c:v>
                </c:pt>
                <c:pt idx="21">
                  <c:v>333.07100000000003</c:v>
                </c:pt>
                <c:pt idx="22">
                  <c:v>340.88200000000001</c:v>
                </c:pt>
                <c:pt idx="23">
                  <c:v>348.66800000000001</c:v>
                </c:pt>
                <c:pt idx="24">
                  <c:v>356.45800000000003</c:v>
                </c:pt>
                <c:pt idx="25">
                  <c:v>364.22800000000001</c:v>
                </c:pt>
                <c:pt idx="26">
                  <c:v>371.964</c:v>
                </c:pt>
                <c:pt idx="27">
                  <c:v>379.72199999999998</c:v>
                </c:pt>
                <c:pt idx="28">
                  <c:v>387.529</c:v>
                </c:pt>
                <c:pt idx="29">
                  <c:v>395.41199999999998</c:v>
                </c:pt>
                <c:pt idx="30">
                  <c:v>403.32400000000001</c:v>
                </c:pt>
                <c:pt idx="31">
                  <c:v>411.20299999999997</c:v>
                </c:pt>
                <c:pt idx="32">
                  <c:v>419.03399999999999</c:v>
                </c:pt>
                <c:pt idx="33">
                  <c:v>426.846</c:v>
                </c:pt>
                <c:pt idx="34">
                  <c:v>434.61900000000003</c:v>
                </c:pt>
                <c:pt idx="35">
                  <c:v>442.39100000000002</c:v>
                </c:pt>
                <c:pt idx="36">
                  <c:v>450.154</c:v>
                </c:pt>
                <c:pt idx="37">
                  <c:v>457.91699999999997</c:v>
                </c:pt>
                <c:pt idx="38">
                  <c:v>465.673</c:v>
                </c:pt>
                <c:pt idx="39">
                  <c:v>473.43599999999998</c:v>
                </c:pt>
                <c:pt idx="40">
                  <c:v>481.22300000000001</c:v>
                </c:pt>
                <c:pt idx="41">
                  <c:v>489.02699999999999</c:v>
                </c:pt>
                <c:pt idx="42">
                  <c:v>496.76600000000002</c:v>
                </c:pt>
                <c:pt idx="43">
                  <c:v>504.49400000000003</c:v>
                </c:pt>
              </c:numCache>
            </c:numRef>
          </c:xVal>
          <c:yVal>
            <c:numRef>
              <c:f>'Pine straw'!$AJ$11:$AJ$54</c:f>
              <c:numCache>
                <c:formatCode>General</c:formatCode>
                <c:ptCount val="44"/>
                <c:pt idx="0">
                  <c:v>0</c:v>
                </c:pt>
                <c:pt idx="1">
                  <c:v>1.3169483015482829E-3</c:v>
                </c:pt>
                <c:pt idx="2">
                  <c:v>2.743642294892175E-3</c:v>
                </c:pt>
                <c:pt idx="3">
                  <c:v>4.3623912488785456E-3</c:v>
                </c:pt>
                <c:pt idx="4">
                  <c:v>6.3652501241498721E-3</c:v>
                </c:pt>
                <c:pt idx="5">
                  <c:v>8.7659371321804434E-3</c:v>
                </c:pt>
                <c:pt idx="6">
                  <c:v>1.1783943656561966E-2</c:v>
                </c:pt>
                <c:pt idx="7">
                  <c:v>1.5515297177615109E-2</c:v>
                </c:pt>
                <c:pt idx="8">
                  <c:v>2.0220643713355097E-2</c:v>
                </c:pt>
                <c:pt idx="9">
                  <c:v>2.6037165378526596E-2</c:v>
                </c:pt>
                <c:pt idx="10">
                  <c:v>3.3444999574735408E-2</c:v>
                </c:pt>
                <c:pt idx="11">
                  <c:v>4.2581328416726356E-2</c:v>
                </c:pt>
                <c:pt idx="12">
                  <c:v>5.4310399227390192E-2</c:v>
                </c:pt>
                <c:pt idx="13">
                  <c:v>6.9331840791924892E-2</c:v>
                </c:pt>
                <c:pt idx="14">
                  <c:v>8.8509900433221225E-2</c:v>
                </c:pt>
                <c:pt idx="15">
                  <c:v>0.11221359803994195</c:v>
                </c:pt>
                <c:pt idx="16">
                  <c:v>0.13945659420707349</c:v>
                </c:pt>
                <c:pt idx="17">
                  <c:v>0.16880945129897734</c:v>
                </c:pt>
                <c:pt idx="18">
                  <c:v>0.1996973762548733</c:v>
                </c:pt>
                <c:pt idx="19">
                  <c:v>0.23279530507930493</c:v>
                </c:pt>
                <c:pt idx="20">
                  <c:v>0.26936942869136488</c:v>
                </c:pt>
                <c:pt idx="21">
                  <c:v>0.31075452906751821</c:v>
                </c:pt>
                <c:pt idx="22">
                  <c:v>0.35775998068475823</c:v>
                </c:pt>
                <c:pt idx="23">
                  <c:v>0.40977669495361863</c:v>
                </c:pt>
                <c:pt idx="24">
                  <c:v>0.46505422808995855</c:v>
                </c:pt>
                <c:pt idx="25">
                  <c:v>0.52509472425023118</c:v>
                </c:pt>
                <c:pt idx="26">
                  <c:v>0.59508641101407755</c:v>
                </c:pt>
                <c:pt idx="27">
                  <c:v>0.67412800188762589</c:v>
                </c:pt>
                <c:pt idx="28">
                  <c:v>0.74953152307814719</c:v>
                </c:pt>
                <c:pt idx="29">
                  <c:v>0.80660751373878881</c:v>
                </c:pt>
                <c:pt idx="30">
                  <c:v>0.84175494335750489</c:v>
                </c:pt>
                <c:pt idx="31">
                  <c:v>0.86325000891683734</c:v>
                </c:pt>
                <c:pt idx="32">
                  <c:v>0.88048282617105511</c:v>
                </c:pt>
                <c:pt idx="33">
                  <c:v>0.89686785795615098</c:v>
                </c:pt>
                <c:pt idx="34">
                  <c:v>0.91257109463096642</c:v>
                </c:pt>
                <c:pt idx="35">
                  <c:v>0.92717824620897216</c:v>
                </c:pt>
                <c:pt idx="36">
                  <c:v>0.94031069005347367</c:v>
                </c:pt>
                <c:pt idx="37">
                  <c:v>0.95199586258741942</c:v>
                </c:pt>
                <c:pt idx="38">
                  <c:v>0.96237643321014388</c:v>
                </c:pt>
                <c:pt idx="39">
                  <c:v>0.97162250774393033</c:v>
                </c:pt>
                <c:pt idx="40">
                  <c:v>0.9798520628074594</c:v>
                </c:pt>
                <c:pt idx="41">
                  <c:v>0.98721188326350762</c:v>
                </c:pt>
                <c:pt idx="42">
                  <c:v>0.99385698490173646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83-4BF7-966B-9890ED4EE0C3}"/>
            </c:ext>
          </c:extLst>
        </c:ser>
        <c:ser>
          <c:idx val="5"/>
          <c:order val="5"/>
          <c:tx>
            <c:strRef>
              <c:f>'Pine straw'!$AM$10</c:f>
              <c:strCache>
                <c:ptCount val="1"/>
                <c:pt idx="0">
                  <c:v>α_model_30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'Pine straw'!$AF$11:$AF$54</c:f>
              <c:numCache>
                <c:formatCode>General</c:formatCode>
                <c:ptCount val="44"/>
                <c:pt idx="0">
                  <c:v>167.65</c:v>
                </c:pt>
                <c:pt idx="1">
                  <c:v>175.60499999999999</c:v>
                </c:pt>
                <c:pt idx="2">
                  <c:v>183.536</c:v>
                </c:pt>
                <c:pt idx="3">
                  <c:v>191.45500000000001</c:v>
                </c:pt>
                <c:pt idx="4">
                  <c:v>199.35300000000001</c:v>
                </c:pt>
                <c:pt idx="5">
                  <c:v>207.26300000000001</c:v>
                </c:pt>
                <c:pt idx="6">
                  <c:v>215.18100000000001</c:v>
                </c:pt>
                <c:pt idx="7">
                  <c:v>223.11799999999999</c:v>
                </c:pt>
                <c:pt idx="8">
                  <c:v>231.03200000000001</c:v>
                </c:pt>
                <c:pt idx="9">
                  <c:v>238.935</c:v>
                </c:pt>
                <c:pt idx="10">
                  <c:v>246.81700000000001</c:v>
                </c:pt>
                <c:pt idx="11">
                  <c:v>254.69499999999999</c:v>
                </c:pt>
                <c:pt idx="12">
                  <c:v>262.56</c:v>
                </c:pt>
                <c:pt idx="13">
                  <c:v>270.41000000000003</c:v>
                </c:pt>
                <c:pt idx="14">
                  <c:v>278.25200000000001</c:v>
                </c:pt>
                <c:pt idx="15">
                  <c:v>286.09399999999999</c:v>
                </c:pt>
                <c:pt idx="16">
                  <c:v>293.93</c:v>
                </c:pt>
                <c:pt idx="17">
                  <c:v>301.75900000000001</c:v>
                </c:pt>
                <c:pt idx="18">
                  <c:v>309.60199999999998</c:v>
                </c:pt>
                <c:pt idx="19">
                  <c:v>317.42899999999997</c:v>
                </c:pt>
                <c:pt idx="20">
                  <c:v>325.25900000000001</c:v>
                </c:pt>
                <c:pt idx="21">
                  <c:v>333.07100000000003</c:v>
                </c:pt>
                <c:pt idx="22">
                  <c:v>340.88200000000001</c:v>
                </c:pt>
                <c:pt idx="23">
                  <c:v>348.66800000000001</c:v>
                </c:pt>
                <c:pt idx="24">
                  <c:v>356.45800000000003</c:v>
                </c:pt>
                <c:pt idx="25">
                  <c:v>364.22800000000001</c:v>
                </c:pt>
                <c:pt idx="26">
                  <c:v>371.964</c:v>
                </c:pt>
                <c:pt idx="27">
                  <c:v>379.72199999999998</c:v>
                </c:pt>
                <c:pt idx="28">
                  <c:v>387.529</c:v>
                </c:pt>
                <c:pt idx="29">
                  <c:v>395.41199999999998</c:v>
                </c:pt>
                <c:pt idx="30">
                  <c:v>403.32400000000001</c:v>
                </c:pt>
                <c:pt idx="31">
                  <c:v>411.20299999999997</c:v>
                </c:pt>
                <c:pt idx="32">
                  <c:v>419.03399999999999</c:v>
                </c:pt>
                <c:pt idx="33">
                  <c:v>426.846</c:v>
                </c:pt>
                <c:pt idx="34">
                  <c:v>434.61900000000003</c:v>
                </c:pt>
                <c:pt idx="35">
                  <c:v>442.39100000000002</c:v>
                </c:pt>
                <c:pt idx="36">
                  <c:v>450.154</c:v>
                </c:pt>
                <c:pt idx="37">
                  <c:v>457.91699999999997</c:v>
                </c:pt>
                <c:pt idx="38">
                  <c:v>465.673</c:v>
                </c:pt>
                <c:pt idx="39">
                  <c:v>473.43599999999998</c:v>
                </c:pt>
                <c:pt idx="40">
                  <c:v>481.22300000000001</c:v>
                </c:pt>
                <c:pt idx="41">
                  <c:v>489.02699999999999</c:v>
                </c:pt>
                <c:pt idx="42">
                  <c:v>496.76600000000002</c:v>
                </c:pt>
                <c:pt idx="43">
                  <c:v>504.49400000000003</c:v>
                </c:pt>
              </c:numCache>
            </c:numRef>
          </c:xVal>
          <c:yVal>
            <c:numRef>
              <c:f>'Pine straw'!$AM$11:$AM$54</c:f>
              <c:numCache>
                <c:formatCode>General</c:formatCode>
                <c:ptCount val="44"/>
                <c:pt idx="0">
                  <c:v>0</c:v>
                </c:pt>
                <c:pt idx="1">
                  <c:v>2.9551367039830264E-4</c:v>
                </c:pt>
                <c:pt idx="2">
                  <c:v>7.1097120799470774E-4</c:v>
                </c:pt>
                <c:pt idx="3">
                  <c:v>1.287527094776599E-3</c:v>
                </c:pt>
                <c:pt idx="4">
                  <c:v>2.078235910566929E-3</c:v>
                </c:pt>
                <c:pt idx="5">
                  <c:v>3.1501151654513213E-3</c:v>
                </c:pt>
                <c:pt idx="6">
                  <c:v>4.5888740419402782E-3</c:v>
                </c:pt>
                <c:pt idx="7">
                  <c:v>6.5015279138176622E-3</c:v>
                </c:pt>
                <c:pt idx="8">
                  <c:v>9.0214957944950297E-3</c:v>
                </c:pt>
                <c:pt idx="9">
                  <c:v>1.2308165898180713E-2</c:v>
                </c:pt>
                <c:pt idx="10">
                  <c:v>1.6554589013234564E-2</c:v>
                </c:pt>
                <c:pt idx="11">
                  <c:v>2.1988968540624307E-2</c:v>
                </c:pt>
                <c:pt idx="12">
                  <c:v>2.8882366084963911E-2</c:v>
                </c:pt>
                <c:pt idx="13">
                  <c:v>3.7547515784495639E-2</c:v>
                </c:pt>
                <c:pt idx="14">
                  <c:v>4.8340649887064428E-2</c:v>
                </c:pt>
                <c:pt idx="15">
                  <c:v>6.1663301317844865E-2</c:v>
                </c:pt>
                <c:pt idx="16">
                  <c:v>7.7960270318544161E-2</c:v>
                </c:pt>
                <c:pt idx="17">
                  <c:v>9.7706231208522384E-2</c:v>
                </c:pt>
                <c:pt idx="18">
                  <c:v>0.1213926290311495</c:v>
                </c:pt>
                <c:pt idx="19">
                  <c:v>0.14952097800460912</c:v>
                </c:pt>
                <c:pt idx="20">
                  <c:v>0.18253915080557537</c:v>
                </c:pt>
                <c:pt idx="21">
                  <c:v>0.22083367471499776</c:v>
                </c:pt>
                <c:pt idx="22">
                  <c:v>0.26464561574608625</c:v>
                </c:pt>
                <c:pt idx="23">
                  <c:v>0.3140453094311223</c:v>
                </c:pt>
                <c:pt idx="24">
                  <c:v>0.36882368130717524</c:v>
                </c:pt>
                <c:pt idx="25">
                  <c:v>0.42849018028695374</c:v>
                </c:pt>
                <c:pt idx="26">
                  <c:v>0.4921547200379946</c:v>
                </c:pt>
                <c:pt idx="27">
                  <c:v>0.55851088469346211</c:v>
                </c:pt>
                <c:pt idx="28">
                  <c:v>0.62594723823628162</c:v>
                </c:pt>
                <c:pt idx="29">
                  <c:v>0.69255910095455764</c:v>
                </c:pt>
                <c:pt idx="30">
                  <c:v>0.75625251143438232</c:v>
                </c:pt>
                <c:pt idx="31">
                  <c:v>0.81482435666666508</c:v>
                </c:pt>
                <c:pt idx="32">
                  <c:v>0.86622868469113623</c:v>
                </c:pt>
                <c:pt idx="33">
                  <c:v>0.90895057573432381</c:v>
                </c:pt>
                <c:pt idx="34">
                  <c:v>0.9422879673364627</c:v>
                </c:pt>
                <c:pt idx="35">
                  <c:v>0.96642537463307743</c:v>
                </c:pt>
                <c:pt idx="36">
                  <c:v>0.9824188537978773</c:v>
                </c:pt>
                <c:pt idx="37">
                  <c:v>0.99192947303816581</c:v>
                </c:pt>
                <c:pt idx="38">
                  <c:v>0.99687395045010274</c:v>
                </c:pt>
                <c:pt idx="39">
                  <c:v>0.99903710759504705</c:v>
                </c:pt>
                <c:pt idx="40">
                  <c:v>0.99978785068673581</c:v>
                </c:pt>
                <c:pt idx="41">
                  <c:v>0.99997383027879916</c:v>
                </c:pt>
                <c:pt idx="42">
                  <c:v>0.99999956978984716</c:v>
                </c:pt>
                <c:pt idx="43">
                  <c:v>1.0000000429875022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83-4BF7-966B-9890ED4E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03440"/>
        <c:axId val="570196912"/>
      </c:scatterChart>
      <c:valAx>
        <c:axId val="5701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02896"/>
        <c:crosses val="autoZero"/>
        <c:crossBetween val="midCat"/>
      </c:valAx>
      <c:valAx>
        <c:axId val="5702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5280"/>
        <c:crosses val="autoZero"/>
        <c:crossBetween val="midCat"/>
      </c:valAx>
      <c:valAx>
        <c:axId val="570196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03440"/>
        <c:crosses val="max"/>
        <c:crossBetween val="midCat"/>
      </c:valAx>
      <c:valAx>
        <c:axId val="57020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1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285751</xdr:colOff>
      <xdr:row>12</xdr:row>
      <xdr:rowOff>29323</xdr:rowOff>
    </xdr:from>
    <xdr:to>
      <xdr:col>8</xdr:col>
      <xdr:colOff>219076</xdr:colOff>
      <xdr:row>24</xdr:row>
      <xdr:rowOff>93331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128587</xdr:colOff>
      <xdr:row>12</xdr:row>
      <xdr:rowOff>28575</xdr:rowOff>
    </xdr:from>
    <xdr:to>
      <xdr:col>13</xdr:col>
      <xdr:colOff>71437</xdr:colOff>
      <xdr:row>24</xdr:row>
      <xdr:rowOff>92583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468032</xdr:colOff>
      <xdr:row>21</xdr:row>
      <xdr:rowOff>115049</xdr:rowOff>
    </xdr:from>
    <xdr:to>
      <xdr:col>9</xdr:col>
      <xdr:colOff>693271</xdr:colOff>
      <xdr:row>36</xdr:row>
      <xdr:rowOff>59393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403786</xdr:colOff>
      <xdr:row>6</xdr:row>
      <xdr:rowOff>70598</xdr:rowOff>
    </xdr:from>
    <xdr:to>
      <xdr:col>9</xdr:col>
      <xdr:colOff>628277</xdr:colOff>
      <xdr:row>21</xdr:row>
      <xdr:rowOff>12327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474383</xdr:colOff>
      <xdr:row>12</xdr:row>
      <xdr:rowOff>32872</xdr:rowOff>
    </xdr:from>
    <xdr:to>
      <xdr:col>16</xdr:col>
      <xdr:colOff>108324</xdr:colOff>
      <xdr:row>26</xdr:row>
      <xdr:rowOff>165101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597647</xdr:colOff>
      <xdr:row>36</xdr:row>
      <xdr:rowOff>2988</xdr:rowOff>
    </xdr:from>
    <xdr:to>
      <xdr:col>9</xdr:col>
      <xdr:colOff>231588</xdr:colOff>
      <xdr:row>50</xdr:row>
      <xdr:rowOff>131482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603811</xdr:colOff>
      <xdr:row>19</xdr:row>
      <xdr:rowOff>16623</xdr:rowOff>
    </xdr:from>
    <xdr:to>
      <xdr:col>13</xdr:col>
      <xdr:colOff>546661</xdr:colOff>
      <xdr:row>31</xdr:row>
      <xdr:rowOff>80631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19</xdr:row>
      <xdr:rowOff>9525</xdr:rowOff>
    </xdr:from>
    <xdr:to>
      <xdr:col>9</xdr:col>
      <xdr:colOff>400050</xdr:colOff>
      <xdr:row>31</xdr:row>
      <xdr:rowOff>73533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156882</xdr:colOff>
      <xdr:row>36</xdr:row>
      <xdr:rowOff>51549</xdr:rowOff>
    </xdr:from>
    <xdr:to>
      <xdr:col>17</xdr:col>
      <xdr:colOff>7471</xdr:colOff>
      <xdr:row>50</xdr:row>
      <xdr:rowOff>180043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121211</xdr:colOff>
      <xdr:row>16</xdr:row>
      <xdr:rowOff>86473</xdr:rowOff>
    </xdr:from>
    <xdr:to>
      <xdr:col>10</xdr:col>
      <xdr:colOff>104402</xdr:colOff>
      <xdr:row>31</xdr:row>
      <xdr:rowOff>28202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156882</xdr:colOff>
      <xdr:row>36</xdr:row>
      <xdr:rowOff>51549</xdr:rowOff>
    </xdr:from>
    <xdr:to>
      <xdr:col>17</xdr:col>
      <xdr:colOff>7471</xdr:colOff>
      <xdr:row>50</xdr:row>
      <xdr:rowOff>180043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54536</xdr:colOff>
      <xdr:row>13</xdr:row>
      <xdr:rowOff>140448</xdr:rowOff>
    </xdr:from>
    <xdr:to>
      <xdr:col>16</xdr:col>
      <xdr:colOff>513977</xdr:colOff>
      <xdr:row>28</xdr:row>
      <xdr:rowOff>82177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468032</xdr:colOff>
      <xdr:row>21</xdr:row>
      <xdr:rowOff>115049</xdr:rowOff>
    </xdr:from>
    <xdr:to>
      <xdr:col>9</xdr:col>
      <xdr:colOff>693271</xdr:colOff>
      <xdr:row>36</xdr:row>
      <xdr:rowOff>59393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403786</xdr:colOff>
      <xdr:row>6</xdr:row>
      <xdr:rowOff>70598</xdr:rowOff>
    </xdr:from>
    <xdr:to>
      <xdr:col>9</xdr:col>
      <xdr:colOff>628277</xdr:colOff>
      <xdr:row>21</xdr:row>
      <xdr:rowOff>12327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468032</xdr:colOff>
      <xdr:row>21</xdr:row>
      <xdr:rowOff>115049</xdr:rowOff>
    </xdr:from>
    <xdr:to>
      <xdr:col>9</xdr:col>
      <xdr:colOff>693271</xdr:colOff>
      <xdr:row>36</xdr:row>
      <xdr:rowOff>59393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403786</xdr:colOff>
      <xdr:row>6</xdr:row>
      <xdr:rowOff>70598</xdr:rowOff>
    </xdr:from>
    <xdr:to>
      <xdr:col>9</xdr:col>
      <xdr:colOff>628277</xdr:colOff>
      <xdr:row>21</xdr:row>
      <xdr:rowOff>12327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468032</xdr:colOff>
      <xdr:row>21</xdr:row>
      <xdr:rowOff>115049</xdr:rowOff>
    </xdr:from>
    <xdr:to>
      <xdr:col>9</xdr:col>
      <xdr:colOff>693271</xdr:colOff>
      <xdr:row>36</xdr:row>
      <xdr:rowOff>59393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403786</xdr:colOff>
      <xdr:row>6</xdr:row>
      <xdr:rowOff>70598</xdr:rowOff>
    </xdr:from>
    <xdr:to>
      <xdr:col>9</xdr:col>
      <xdr:colOff>628277</xdr:colOff>
      <xdr:row>21</xdr:row>
      <xdr:rowOff>12327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468032</xdr:colOff>
      <xdr:row>21</xdr:row>
      <xdr:rowOff>115049</xdr:rowOff>
    </xdr:from>
    <xdr:to>
      <xdr:col>9</xdr:col>
      <xdr:colOff>693271</xdr:colOff>
      <xdr:row>36</xdr:row>
      <xdr:rowOff>59393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403786</xdr:colOff>
      <xdr:row>6</xdr:row>
      <xdr:rowOff>70598</xdr:rowOff>
    </xdr:from>
    <xdr:to>
      <xdr:col>9</xdr:col>
      <xdr:colOff>628277</xdr:colOff>
      <xdr:row>21</xdr:row>
      <xdr:rowOff>12327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6"/>
  <sheetViews>
    <sheetView tabSelected="1" workbookViewId="0">
      <selection activeCell="D4" sqref="D4"/>
    </sheetView>
  </sheetViews>
  <sheetFormatPr defaultRowHeight="15"/>
  <cols>
    <col min="2" max="2" width="11.85546875" bestFit="1" customWidth="1"/>
    <col min="7" max="7" width="11.42578125" customWidth="1"/>
    <col min="8" max="8" width="12.42578125" customWidth="1"/>
    <col min="9" max="9" width="11.85546875" customWidth="1"/>
    <col min="11" max="12" width="11.85546875" bestFit="1" customWidth="1"/>
    <col min="21" max="21" width="12.42578125" bestFit="1" customWidth="1"/>
    <col min="23" max="23" width="11.85546875" bestFit="1" customWidth="1"/>
    <col min="24" max="24" width="12.42578125" bestFit="1" customWidth="1"/>
    <col min="25" max="25" width="11.85546875" bestFit="1" customWidth="1"/>
    <col min="36" max="36" width="12.42578125" bestFit="1" customWidth="1"/>
    <col min="38" max="38" width="11.85546875" bestFit="1" customWidth="1"/>
    <col min="39" max="39" width="12.42578125" bestFit="1" customWidth="1"/>
  </cols>
  <sheetData>
    <row r="1" spans="1:42">
      <c r="A1" t="s">
        <v>4</v>
      </c>
      <c r="B1">
        <v>16624.872449443901</v>
      </c>
      <c r="G1" t="s">
        <v>14</v>
      </c>
      <c r="H1">
        <f>L11+Z11+AO11</f>
        <v>0.15074630414685647</v>
      </c>
    </row>
    <row r="2" spans="1:42">
      <c r="A2" t="s">
        <v>5</v>
      </c>
      <c r="B2">
        <v>76623.672893699797</v>
      </c>
    </row>
    <row r="3" spans="1:42">
      <c r="A3" t="s">
        <v>32</v>
      </c>
      <c r="B3">
        <v>0.64503502100670218</v>
      </c>
    </row>
    <row r="4" spans="1:42">
      <c r="A4" t="s">
        <v>7</v>
      </c>
      <c r="B4">
        <v>8.3140000000000001</v>
      </c>
    </row>
    <row r="5" spans="1:42">
      <c r="A5" t="s">
        <v>8</v>
      </c>
    </row>
    <row r="9" spans="1:42">
      <c r="A9" s="10">
        <v>10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O9" s="10">
        <v>20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D9" s="10">
        <v>30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 spans="1:42">
      <c r="A10" t="s">
        <v>0</v>
      </c>
      <c r="B10" t="s">
        <v>1</v>
      </c>
      <c r="C10" t="s">
        <v>2</v>
      </c>
      <c r="D10" t="s">
        <v>3</v>
      </c>
      <c r="E10" t="s">
        <v>9</v>
      </c>
      <c r="F10" s="3" t="s">
        <v>28</v>
      </c>
      <c r="G10" s="3" t="s">
        <v>29</v>
      </c>
      <c r="H10" s="3" t="s">
        <v>37</v>
      </c>
      <c r="I10" s="3" t="s">
        <v>31</v>
      </c>
      <c r="J10" s="3" t="s">
        <v>11</v>
      </c>
      <c r="K10" s="3" t="s">
        <v>12</v>
      </c>
      <c r="L10" s="3" t="s">
        <v>13</v>
      </c>
      <c r="O10" t="s">
        <v>0</v>
      </c>
      <c r="P10" t="s">
        <v>1</v>
      </c>
      <c r="Q10" t="s">
        <v>2</v>
      </c>
      <c r="R10" t="s">
        <v>3</v>
      </c>
      <c r="S10" t="s">
        <v>9</v>
      </c>
      <c r="T10" s="3" t="s">
        <v>38</v>
      </c>
      <c r="U10" s="3" t="s">
        <v>35</v>
      </c>
      <c r="V10" s="3" t="s">
        <v>39</v>
      </c>
      <c r="W10" s="3" t="s">
        <v>31</v>
      </c>
      <c r="X10" s="3" t="s">
        <v>11</v>
      </c>
      <c r="Y10" s="3" t="s">
        <v>12</v>
      </c>
      <c r="Z10" s="3" t="s">
        <v>13</v>
      </c>
      <c r="AA10" s="3"/>
      <c r="AD10" t="s">
        <v>0</v>
      </c>
      <c r="AE10" t="s">
        <v>1</v>
      </c>
      <c r="AF10" t="s">
        <v>2</v>
      </c>
      <c r="AG10" t="s">
        <v>3</v>
      </c>
      <c r="AH10" t="s">
        <v>9</v>
      </c>
      <c r="AI10" s="3" t="s">
        <v>40</v>
      </c>
      <c r="AJ10" s="3" t="s">
        <v>36</v>
      </c>
      <c r="AK10" s="3" t="s">
        <v>41</v>
      </c>
      <c r="AL10" s="3" t="s">
        <v>31</v>
      </c>
      <c r="AM10" s="3" t="s">
        <v>11</v>
      </c>
      <c r="AN10" s="3" t="s">
        <v>12</v>
      </c>
      <c r="AO10" s="3" t="s">
        <v>13</v>
      </c>
      <c r="AP10" s="3"/>
    </row>
    <row r="11" spans="1:42">
      <c r="A11">
        <v>658</v>
      </c>
      <c r="B11">
        <v>150.16499999999999</v>
      </c>
      <c r="C11">
        <f t="shared" ref="C11:C56" si="0">B11+273.15</f>
        <v>423.31499999999994</v>
      </c>
      <c r="D11">
        <v>10.6577</v>
      </c>
      <c r="E11">
        <f>D11/$D$11</f>
        <v>1</v>
      </c>
      <c r="F11">
        <f>1-E11</f>
        <v>0</v>
      </c>
      <c r="G11">
        <f>(F12-F11)/(A12-A11)</f>
        <v>1.5571600514980807E-5</v>
      </c>
      <c r="H11">
        <v>0</v>
      </c>
      <c r="I11">
        <f>$B$1*EXP(-$B$2/($B$4*C11))*($B$3-H11)</f>
        <v>3.7590571452400801E-6</v>
      </c>
      <c r="J11">
        <f>(H11-F11)^2</f>
        <v>0</v>
      </c>
      <c r="K11">
        <f>(I11-G11)^2</f>
        <v>1.395361808620056E-10</v>
      </c>
      <c r="L11">
        <f>SUM(J11:J55)+SUM(K11:K55)</f>
        <v>7.9205749842416809E-2</v>
      </c>
      <c r="O11">
        <v>336</v>
      </c>
      <c r="P11">
        <v>160.29900000000001</v>
      </c>
      <c r="Q11">
        <f t="shared" ref="Q11:Q55" si="1">P11+273.15</f>
        <v>433.44899999999996</v>
      </c>
      <c r="R11">
        <v>9.3029399999999995</v>
      </c>
      <c r="S11">
        <f>R11/$R$11</f>
        <v>1</v>
      </c>
      <c r="T11">
        <f>1-S11</f>
        <v>0</v>
      </c>
      <c r="U11">
        <f>(T12-T11)/(O12-O11)</f>
        <v>3.5562234447746498E-5</v>
      </c>
      <c r="V11">
        <v>0</v>
      </c>
      <c r="W11">
        <f>$B$1*EXP(-$B$2/($B$4*Q11))*($B$3-V11)</f>
        <v>6.2537735154593899E-6</v>
      </c>
      <c r="X11">
        <f>(V11-T11)^2</f>
        <v>0</v>
      </c>
      <c r="Y11">
        <f>(W11-U11)^2</f>
        <v>8.5898588221939972E-10</v>
      </c>
      <c r="Z11">
        <f>SUM(X11:X55)+SUM(Y11:Y55)</f>
        <v>1.8690705118587631E-2</v>
      </c>
      <c r="AD11">
        <v>224</v>
      </c>
      <c r="AE11">
        <v>167.65</v>
      </c>
      <c r="AF11">
        <f t="shared" ref="AF11:AF54" si="2">AE11+273.15</f>
        <v>440.79999999999995</v>
      </c>
      <c r="AG11">
        <v>10.6692</v>
      </c>
      <c r="AH11">
        <f>AG11/$AG$11</f>
        <v>1</v>
      </c>
      <c r="AI11">
        <f>1-AH11</f>
        <v>0</v>
      </c>
      <c r="AJ11">
        <f>(AI12-AI11)/(AD12-AD11)</f>
        <v>5.6236643797100139E-5</v>
      </c>
      <c r="AK11">
        <v>0</v>
      </c>
      <c r="AL11">
        <f>$B$1*EXP(-$B$2/($B$4*AF11))*($B$3-AK11)</f>
        <v>8.915305941650962E-6</v>
      </c>
      <c r="AM11">
        <f>(AK11-AI11)^2</f>
        <v>0</v>
      </c>
      <c r="AN11">
        <f>(AL11-AJ11)^2</f>
        <v>2.2393090164295671E-9</v>
      </c>
      <c r="AO11">
        <f>SUM(AM11:AM55)+SUM(AN11:AN55)</f>
        <v>5.2849849185852033E-2</v>
      </c>
    </row>
    <row r="12" spans="1:42">
      <c r="A12">
        <v>705</v>
      </c>
      <c r="B12">
        <v>158.05699999999999</v>
      </c>
      <c r="C12">
        <f t="shared" si="0"/>
        <v>431.20699999999999</v>
      </c>
      <c r="D12">
        <v>10.649900000000001</v>
      </c>
      <c r="E12">
        <f t="shared" ref="E12:E56" si="3">D12/$D$11</f>
        <v>0.9992681347757959</v>
      </c>
      <c r="F12">
        <f t="shared" ref="F12:F56" si="4">1-E12</f>
        <v>7.3186522420409794E-4</v>
      </c>
      <c r="G12">
        <f t="shared" ref="G12:G56" si="5">(F13-F12)/(A13-A12)</f>
        <v>1.7767595459402328E-5</v>
      </c>
      <c r="H12">
        <f>H11+I11*(A12-A11)</f>
        <v>1.7667568582628376E-4</v>
      </c>
      <c r="I12">
        <f t="shared" ref="I12:I56" si="6">$B$1*EXP(-$B$2/($B$4*C12))*($B$3-H12)</f>
        <v>5.5977211559708543E-6</v>
      </c>
      <c r="J12">
        <f t="shared" ref="J12:J56" si="7">(H12-F12)^2</f>
        <v>3.0823542352417044E-7</v>
      </c>
      <c r="K12">
        <f t="shared" ref="K12:K56" si="8">(I12-G12)^2</f>
        <v>1.4810584056132168E-10</v>
      </c>
      <c r="O12">
        <v>360</v>
      </c>
      <c r="P12">
        <v>168.28</v>
      </c>
      <c r="Q12">
        <f t="shared" si="1"/>
        <v>441.42999999999995</v>
      </c>
      <c r="R12">
        <v>9.2949999999999999</v>
      </c>
      <c r="S12">
        <f t="shared" ref="S12:S55" si="9">R12/$R$11</f>
        <v>0.99914650637325408</v>
      </c>
      <c r="T12">
        <f t="shared" ref="T12:T55" si="10">1-S12</f>
        <v>8.5349362674591589E-4</v>
      </c>
      <c r="U12">
        <f t="shared" ref="U12:U55" si="11">(T13-T12)/(O13-O12)</f>
        <v>4.322110357944664E-5</v>
      </c>
      <c r="V12">
        <f>V11+W11*(O12-O11)</f>
        <v>1.5009056437102536E-4</v>
      </c>
      <c r="W12">
        <f t="shared" ref="W12:W55" si="12">$B$1*EXP(-$B$2/($B$4*Q12))*($B$3-V12)</f>
        <v>9.1832048311180364E-6</v>
      </c>
      <c r="X12">
        <f t="shared" ref="X12:X55" si="13">(V12-T12)^2</f>
        <v>4.9477586815837412E-7</v>
      </c>
      <c r="Y12">
        <f t="shared" ref="Y12:Y55" si="14">(W12-U12)^2</f>
        <v>1.1585785512014702E-9</v>
      </c>
      <c r="AD12">
        <v>240</v>
      </c>
      <c r="AE12">
        <v>175.60499999999999</v>
      </c>
      <c r="AF12">
        <f t="shared" si="2"/>
        <v>448.755</v>
      </c>
      <c r="AG12">
        <v>10.659599999999999</v>
      </c>
      <c r="AH12">
        <f t="shared" ref="AH12:AH54" si="15">AG12/$AG$11</f>
        <v>0.9991002136992464</v>
      </c>
      <c r="AI12">
        <f t="shared" ref="AI12:AI54" si="16">1-AH12</f>
        <v>8.9978630075360222E-4</v>
      </c>
      <c r="AJ12">
        <f t="shared" ref="AJ12:AJ54" si="17">(AI13-AI12)/(AD13-AD12)</f>
        <v>6.0923030780188347E-5</v>
      </c>
      <c r="AK12">
        <f>AK11+AL11*(AD12-AD11)</f>
        <v>1.4264489506641539E-4</v>
      </c>
      <c r="AL12">
        <f t="shared" ref="AL12:AL54" si="18">$B$1*EXP(-$B$2/($B$4*AF12))*($B$3-AK12)</f>
        <v>1.2912293334667208E-5</v>
      </c>
      <c r="AM12">
        <f t="shared" ref="AM12:AM54" si="19">(AK12-AI12)^2</f>
        <v>5.7326310820596917E-7</v>
      </c>
      <c r="AN12">
        <f t="shared" ref="AN12:AN54" si="20">(AL12-AJ12)^2</f>
        <v>2.305030910062766E-9</v>
      </c>
    </row>
    <row r="13" spans="1:42">
      <c r="A13">
        <v>752</v>
      </c>
      <c r="B13">
        <v>165.97300000000001</v>
      </c>
      <c r="C13">
        <f t="shared" si="0"/>
        <v>439.12299999999999</v>
      </c>
      <c r="D13">
        <v>10.641</v>
      </c>
      <c r="E13">
        <f t="shared" si="3"/>
        <v>0.99843305778920399</v>
      </c>
      <c r="F13">
        <f t="shared" si="4"/>
        <v>1.5669422107960074E-3</v>
      </c>
      <c r="G13">
        <f t="shared" si="5"/>
        <v>2.1760313540163791E-5</v>
      </c>
      <c r="H13">
        <f t="shared" ref="H13:H56" si="21">H12+I12*(A13-A12)</f>
        <v>4.3976858015691393E-4</v>
      </c>
      <c r="I13">
        <f t="shared" si="6"/>
        <v>8.2255126946317629E-6</v>
      </c>
      <c r="J13">
        <f t="shared" si="7"/>
        <v>1.2705203936081154E-6</v>
      </c>
      <c r="K13">
        <f t="shared" si="8"/>
        <v>1.8319083392821449E-10</v>
      </c>
      <c r="O13">
        <v>384</v>
      </c>
      <c r="P13">
        <v>176.26499999999999</v>
      </c>
      <c r="Q13">
        <f t="shared" si="1"/>
        <v>449.41499999999996</v>
      </c>
      <c r="R13">
        <v>9.2853499999999993</v>
      </c>
      <c r="S13">
        <f t="shared" si="9"/>
        <v>0.99810919988734736</v>
      </c>
      <c r="T13">
        <f t="shared" si="10"/>
        <v>1.8908001126526353E-3</v>
      </c>
      <c r="U13">
        <f t="shared" si="11"/>
        <v>4.3713779371535678E-5</v>
      </c>
      <c r="V13">
        <f t="shared" ref="V13:V55" si="22">V12+W12*(O13-O12)</f>
        <v>3.7048748031785826E-4</v>
      </c>
      <c r="W13">
        <f t="shared" si="12"/>
        <v>1.3302966644606022E-5</v>
      </c>
      <c r="X13">
        <f t="shared" si="13"/>
        <v>2.311350500036699E-6</v>
      </c>
      <c r="Y13">
        <f t="shared" si="14"/>
        <v>9.2481753071238674E-10</v>
      </c>
      <c r="AD13">
        <v>256</v>
      </c>
      <c r="AE13">
        <v>183.536</v>
      </c>
      <c r="AF13">
        <f t="shared" si="2"/>
        <v>456.68599999999998</v>
      </c>
      <c r="AG13">
        <v>10.6492</v>
      </c>
      <c r="AH13">
        <f t="shared" si="15"/>
        <v>0.99812544520676338</v>
      </c>
      <c r="AI13">
        <f t="shared" si="16"/>
        <v>1.8745547932366158E-3</v>
      </c>
      <c r="AJ13">
        <f t="shared" si="17"/>
        <v>6.9124208000599652E-5</v>
      </c>
      <c r="AK13">
        <f t="shared" ref="AK13:AK54" si="23">AK12+AL12*(AD13-AD12)</f>
        <v>3.4924158842109074E-4</v>
      </c>
      <c r="AL13">
        <f t="shared" si="18"/>
        <v>1.8439940692413865E-5</v>
      </c>
      <c r="AM13">
        <f t="shared" si="19"/>
        <v>2.3265803727846081E-6</v>
      </c>
      <c r="AN13">
        <f t="shared" si="20"/>
        <v>2.5688949525676308E-9</v>
      </c>
    </row>
    <row r="14" spans="1:42">
      <c r="A14">
        <v>799</v>
      </c>
      <c r="B14">
        <v>173.84800000000001</v>
      </c>
      <c r="C14">
        <f t="shared" si="0"/>
        <v>446.99799999999999</v>
      </c>
      <c r="D14">
        <v>10.630100000000001</v>
      </c>
      <c r="E14">
        <f t="shared" si="3"/>
        <v>0.99741032305281629</v>
      </c>
      <c r="F14">
        <f t="shared" si="4"/>
        <v>2.5896769471837056E-3</v>
      </c>
      <c r="G14">
        <f t="shared" si="5"/>
        <v>2.5553395716892733E-5</v>
      </c>
      <c r="H14">
        <f t="shared" si="21"/>
        <v>8.2636767680460677E-4</v>
      </c>
      <c r="I14">
        <f t="shared" si="6"/>
        <v>1.1898278491528802E-5</v>
      </c>
      <c r="J14">
        <f t="shared" si="7"/>
        <v>3.1092595830048692E-6</v>
      </c>
      <c r="K14">
        <f t="shared" si="8"/>
        <v>1.8646222643843075E-10</v>
      </c>
      <c r="O14">
        <v>408</v>
      </c>
      <c r="P14">
        <v>184.22</v>
      </c>
      <c r="Q14">
        <f t="shared" si="1"/>
        <v>457.37</v>
      </c>
      <c r="R14">
        <v>9.2755899999999993</v>
      </c>
      <c r="S14">
        <f t="shared" si="9"/>
        <v>0.99706006918243051</v>
      </c>
      <c r="T14">
        <f t="shared" si="10"/>
        <v>2.9399308175694916E-3</v>
      </c>
      <c r="U14">
        <f t="shared" si="11"/>
        <v>5.6209829007456781E-5</v>
      </c>
      <c r="V14">
        <f t="shared" si="22"/>
        <v>6.8975867978840282E-4</v>
      </c>
      <c r="W14">
        <f t="shared" si="12"/>
        <v>1.8994908698223955E-5</v>
      </c>
      <c r="X14">
        <f t="shared" si="13"/>
        <v>5.0632746496463142E-6</v>
      </c>
      <c r="Y14">
        <f t="shared" si="14"/>
        <v>1.3849502936225499E-9</v>
      </c>
      <c r="AD14">
        <v>272</v>
      </c>
      <c r="AE14">
        <v>191.45500000000001</v>
      </c>
      <c r="AF14">
        <f t="shared" si="2"/>
        <v>464.60500000000002</v>
      </c>
      <c r="AG14">
        <v>10.6374</v>
      </c>
      <c r="AH14">
        <f t="shared" si="15"/>
        <v>0.99701945787875379</v>
      </c>
      <c r="AI14">
        <f t="shared" si="16"/>
        <v>2.9805421212462102E-3</v>
      </c>
      <c r="AJ14">
        <f t="shared" si="17"/>
        <v>8.552656244142226E-5</v>
      </c>
      <c r="AK14">
        <f t="shared" si="23"/>
        <v>6.4428063949971263E-4</v>
      </c>
      <c r="AL14">
        <f t="shared" si="18"/>
        <v>2.5998326116347608E-5</v>
      </c>
      <c r="AM14">
        <f t="shared" si="19"/>
        <v>5.4581177110923417E-6</v>
      </c>
      <c r="AN14">
        <f t="shared" si="20"/>
        <v>3.5436109199739375E-9</v>
      </c>
    </row>
    <row r="15" spans="1:42">
      <c r="A15">
        <v>846</v>
      </c>
      <c r="B15">
        <v>181.74199999999999</v>
      </c>
      <c r="C15">
        <f t="shared" si="0"/>
        <v>454.89199999999994</v>
      </c>
      <c r="D15">
        <v>10.6173</v>
      </c>
      <c r="E15">
        <f t="shared" si="3"/>
        <v>0.99620931345412234</v>
      </c>
      <c r="F15">
        <f t="shared" si="4"/>
        <v>3.790686545877664E-3</v>
      </c>
      <c r="G15">
        <f t="shared" si="5"/>
        <v>3.2341016454189818E-5</v>
      </c>
      <c r="H15">
        <f t="shared" si="21"/>
        <v>1.3855867659064605E-3</v>
      </c>
      <c r="I15">
        <f t="shared" si="6"/>
        <v>1.7001844863293199E-5</v>
      </c>
      <c r="J15">
        <f t="shared" si="7"/>
        <v>5.7845049516175312E-6</v>
      </c>
      <c r="K15">
        <f t="shared" si="8"/>
        <v>2.3529018509496992E-10</v>
      </c>
      <c r="O15">
        <v>432</v>
      </c>
      <c r="P15">
        <v>192.19800000000001</v>
      </c>
      <c r="Q15">
        <f t="shared" si="1"/>
        <v>465.34799999999996</v>
      </c>
      <c r="R15">
        <v>9.2630400000000002</v>
      </c>
      <c r="S15">
        <f t="shared" si="9"/>
        <v>0.99571103328625155</v>
      </c>
      <c r="T15">
        <f t="shared" si="10"/>
        <v>4.2889667137484544E-3</v>
      </c>
      <c r="U15">
        <f t="shared" si="11"/>
        <v>6.8481935101523853E-5</v>
      </c>
      <c r="V15">
        <f t="shared" si="22"/>
        <v>1.1456364885457778E-3</v>
      </c>
      <c r="W15">
        <f t="shared" si="12"/>
        <v>2.6814054004946722E-5</v>
      </c>
      <c r="X15">
        <f t="shared" si="13"/>
        <v>9.8805249046727096E-6</v>
      </c>
      <c r="Y15">
        <f t="shared" si="14"/>
        <v>1.7362123150784902E-9</v>
      </c>
      <c r="AD15">
        <v>288</v>
      </c>
      <c r="AE15">
        <v>199.35300000000001</v>
      </c>
      <c r="AF15">
        <f t="shared" si="2"/>
        <v>472.50299999999999</v>
      </c>
      <c r="AG15">
        <v>10.6228</v>
      </c>
      <c r="AH15">
        <f t="shared" si="15"/>
        <v>0.99565103287969103</v>
      </c>
      <c r="AI15">
        <f t="shared" si="16"/>
        <v>4.3489671203089664E-3</v>
      </c>
      <c r="AJ15">
        <f t="shared" si="17"/>
        <v>1.0251471525512396E-4</v>
      </c>
      <c r="AK15">
        <f t="shared" si="23"/>
        <v>1.0602538573612744E-3</v>
      </c>
      <c r="AL15">
        <f t="shared" si="18"/>
        <v>3.619645917255232E-5</v>
      </c>
      <c r="AM15">
        <f t="shared" si="19"/>
        <v>1.0815634925888054E-5</v>
      </c>
      <c r="AN15">
        <f t="shared" si="20"/>
        <v>4.3981110898335497E-9</v>
      </c>
    </row>
    <row r="16" spans="1:42">
      <c r="A16">
        <v>893</v>
      </c>
      <c r="B16">
        <v>189.60900000000001</v>
      </c>
      <c r="C16">
        <f t="shared" si="0"/>
        <v>462.75900000000001</v>
      </c>
      <c r="D16">
        <v>10.601100000000001</v>
      </c>
      <c r="E16">
        <f t="shared" si="3"/>
        <v>0.99468928568077541</v>
      </c>
      <c r="F16">
        <f t="shared" si="4"/>
        <v>5.3107143192245854E-3</v>
      </c>
      <c r="G16">
        <f t="shared" si="5"/>
        <v>4.0126816711682585E-5</v>
      </c>
      <c r="H16">
        <f t="shared" si="21"/>
        <v>2.1846734744812406E-3</v>
      </c>
      <c r="I16">
        <f t="shared" si="6"/>
        <v>2.3962928001901088E-5</v>
      </c>
      <c r="J16">
        <f t="shared" si="7"/>
        <v>9.772131363003685E-6</v>
      </c>
      <c r="K16">
        <f t="shared" si="8"/>
        <v>2.6127129822220173E-10</v>
      </c>
      <c r="O16">
        <v>456</v>
      </c>
      <c r="P16">
        <v>200.16200000000001</v>
      </c>
      <c r="Q16">
        <f t="shared" si="1"/>
        <v>473.31200000000001</v>
      </c>
      <c r="R16">
        <v>9.2477499999999999</v>
      </c>
      <c r="S16">
        <f t="shared" si="9"/>
        <v>0.99406746684381497</v>
      </c>
      <c r="T16">
        <f t="shared" si="10"/>
        <v>5.932533156185027E-3</v>
      </c>
      <c r="U16">
        <f t="shared" si="11"/>
        <v>8.5546432991430901E-5</v>
      </c>
      <c r="V16">
        <f t="shared" si="22"/>
        <v>1.7891737846644992E-3</v>
      </c>
      <c r="W16">
        <f t="shared" si="12"/>
        <v>3.7381185178948252E-5</v>
      </c>
      <c r="X16">
        <f t="shared" si="13"/>
        <v>1.7167426881566984E-5</v>
      </c>
      <c r="Y16">
        <f t="shared" si="14"/>
        <v>2.3198910968378646E-9</v>
      </c>
      <c r="AD16">
        <v>304</v>
      </c>
      <c r="AE16">
        <v>207.26300000000001</v>
      </c>
      <c r="AF16">
        <f t="shared" si="2"/>
        <v>480.41300000000001</v>
      </c>
      <c r="AG16">
        <v>10.6053</v>
      </c>
      <c r="AH16">
        <f t="shared" si="15"/>
        <v>0.99401079743560905</v>
      </c>
      <c r="AI16">
        <f t="shared" si="16"/>
        <v>5.9892025643909497E-3</v>
      </c>
      <c r="AJ16">
        <f t="shared" si="17"/>
        <v>1.2887564203502289E-4</v>
      </c>
      <c r="AK16">
        <f t="shared" si="23"/>
        <v>1.6393972041221115E-3</v>
      </c>
      <c r="AL16">
        <f t="shared" si="18"/>
        <v>4.9859706097145852E-5</v>
      </c>
      <c r="AM16">
        <f t="shared" si="19"/>
        <v>1.8920806672223517E-5</v>
      </c>
      <c r="AN16">
        <f t="shared" si="20"/>
        <v>6.2435181321386872E-9</v>
      </c>
    </row>
    <row r="17" spans="1:40">
      <c r="A17">
        <v>940</v>
      </c>
      <c r="B17">
        <v>197.499</v>
      </c>
      <c r="C17">
        <f t="shared" si="0"/>
        <v>470.649</v>
      </c>
      <c r="D17">
        <v>10.581</v>
      </c>
      <c r="E17">
        <f t="shared" si="3"/>
        <v>0.99280332529532633</v>
      </c>
      <c r="F17">
        <f t="shared" si="4"/>
        <v>7.1966747046736668E-3</v>
      </c>
      <c r="G17">
        <f t="shared" si="5"/>
        <v>4.9908976009554898E-5</v>
      </c>
      <c r="H17">
        <f t="shared" si="21"/>
        <v>3.3109310905705914E-3</v>
      </c>
      <c r="I17">
        <f t="shared" si="6"/>
        <v>3.3402303723894589E-5</v>
      </c>
      <c r="J17">
        <f t="shared" si="7"/>
        <v>1.5099003434542831E-5</v>
      </c>
      <c r="K17">
        <f t="shared" si="8"/>
        <v>2.7247022994618614E-10</v>
      </c>
      <c r="O17">
        <v>480</v>
      </c>
      <c r="P17">
        <v>208.173</v>
      </c>
      <c r="Q17">
        <f t="shared" si="1"/>
        <v>481.32299999999998</v>
      </c>
      <c r="R17">
        <v>9.22865</v>
      </c>
      <c r="S17">
        <f t="shared" si="9"/>
        <v>0.99201435245202063</v>
      </c>
      <c r="T17">
        <f t="shared" si="10"/>
        <v>7.9856475479793687E-3</v>
      </c>
      <c r="U17">
        <f t="shared" si="11"/>
        <v>1.0865740651163265E-4</v>
      </c>
      <c r="V17">
        <f t="shared" si="22"/>
        <v>2.6863222289592575E-3</v>
      </c>
      <c r="W17">
        <f t="shared" si="12"/>
        <v>5.1617165834164059E-5</v>
      </c>
      <c r="X17">
        <f t="shared" si="13"/>
        <v>2.8082848836807602E-5</v>
      </c>
      <c r="Y17">
        <f t="shared" si="14"/>
        <v>3.2535890565435428E-9</v>
      </c>
      <c r="AD17">
        <v>320</v>
      </c>
      <c r="AE17">
        <v>215.18100000000001</v>
      </c>
      <c r="AF17">
        <f t="shared" si="2"/>
        <v>488.33100000000002</v>
      </c>
      <c r="AG17">
        <v>10.583299999999999</v>
      </c>
      <c r="AH17">
        <f t="shared" si="15"/>
        <v>0.99194878716304868</v>
      </c>
      <c r="AI17">
        <f t="shared" si="16"/>
        <v>8.0512128369513158E-3</v>
      </c>
      <c r="AJ17">
        <f t="shared" si="17"/>
        <v>1.5933715742510318E-4</v>
      </c>
      <c r="AK17">
        <f t="shared" si="23"/>
        <v>2.4371525016764449E-3</v>
      </c>
      <c r="AL17">
        <f t="shared" si="18"/>
        <v>6.796746150009211E-5</v>
      </c>
      <c r="AM17">
        <f t="shared" si="19"/>
        <v>3.1517673448106597E-5</v>
      </c>
      <c r="AN17">
        <f t="shared" si="20"/>
        <v>8.3484213334289841E-9</v>
      </c>
    </row>
    <row r="18" spans="1:40">
      <c r="A18">
        <v>987</v>
      </c>
      <c r="B18">
        <v>205.37799999999999</v>
      </c>
      <c r="C18">
        <f t="shared" si="0"/>
        <v>478.52799999999996</v>
      </c>
      <c r="D18">
        <v>10.555999999999999</v>
      </c>
      <c r="E18">
        <f t="shared" si="3"/>
        <v>0.99045760342287725</v>
      </c>
      <c r="F18">
        <f t="shared" si="4"/>
        <v>9.542396577122747E-3</v>
      </c>
      <c r="G18">
        <f t="shared" si="5"/>
        <v>6.22864020599185E-5</v>
      </c>
      <c r="H18">
        <f t="shared" si="21"/>
        <v>4.8808393655936366E-3</v>
      </c>
      <c r="I18">
        <f t="shared" si="6"/>
        <v>4.5997805287877126E-5</v>
      </c>
      <c r="J18">
        <f t="shared" si="7"/>
        <v>2.1730115636359057E-5</v>
      </c>
      <c r="K18">
        <f t="shared" si="8"/>
        <v>2.6531838480215666E-10</v>
      </c>
      <c r="O18">
        <v>504</v>
      </c>
      <c r="P18">
        <v>216.16399999999999</v>
      </c>
      <c r="Q18">
        <f t="shared" si="1"/>
        <v>489.31399999999996</v>
      </c>
      <c r="R18">
        <v>9.2043900000000001</v>
      </c>
      <c r="S18">
        <f t="shared" si="9"/>
        <v>0.98940657469574145</v>
      </c>
      <c r="T18">
        <f t="shared" si="10"/>
        <v>1.0593425304258552E-2</v>
      </c>
      <c r="U18">
        <f t="shared" si="11"/>
        <v>1.3665034924443173E-4</v>
      </c>
      <c r="V18">
        <f t="shared" si="22"/>
        <v>3.9251342089791953E-3</v>
      </c>
      <c r="W18">
        <f t="shared" si="12"/>
        <v>7.0430418845252537E-5</v>
      </c>
      <c r="X18">
        <f t="shared" si="13"/>
        <v>4.4466106131381967E-5</v>
      </c>
      <c r="Y18">
        <f t="shared" si="14"/>
        <v>4.3850791820721362E-9</v>
      </c>
      <c r="AD18">
        <v>336</v>
      </c>
      <c r="AE18">
        <v>223.11799999999999</v>
      </c>
      <c r="AF18">
        <f t="shared" si="2"/>
        <v>496.26799999999997</v>
      </c>
      <c r="AG18">
        <v>10.556100000000001</v>
      </c>
      <c r="AH18">
        <f t="shared" si="15"/>
        <v>0.98939939264424703</v>
      </c>
      <c r="AI18">
        <f t="shared" si="16"/>
        <v>1.0600607355752967E-2</v>
      </c>
      <c r="AJ18">
        <f t="shared" si="17"/>
        <v>2.0092884190004573E-4</v>
      </c>
      <c r="AK18">
        <f t="shared" si="23"/>
        <v>3.5246318856779184E-3</v>
      </c>
      <c r="AL18">
        <f t="shared" si="18"/>
        <v>9.1760020788729478E-5</v>
      </c>
      <c r="AM18">
        <f t="shared" si="19"/>
        <v>5.0069428853103804E-5</v>
      </c>
      <c r="AN18">
        <f t="shared" si="20"/>
        <v>1.1917831502834568E-8</v>
      </c>
    </row>
    <row r="19" spans="1:40">
      <c r="A19">
        <v>1034</v>
      </c>
      <c r="B19">
        <v>213.25299999999999</v>
      </c>
      <c r="C19">
        <f t="shared" si="0"/>
        <v>486.40299999999996</v>
      </c>
      <c r="D19">
        <v>10.524800000000001</v>
      </c>
      <c r="E19">
        <f t="shared" si="3"/>
        <v>0.98753014252606108</v>
      </c>
      <c r="F19">
        <f t="shared" si="4"/>
        <v>1.2469857473938917E-2</v>
      </c>
      <c r="G19">
        <f t="shared" si="5"/>
        <v>7.7458730766829538E-5</v>
      </c>
      <c r="H19">
        <f t="shared" si="21"/>
        <v>7.0427362141238618E-3</v>
      </c>
      <c r="I19">
        <f t="shared" si="6"/>
        <v>6.2616442565865111E-5</v>
      </c>
      <c r="J19">
        <f t="shared" si="7"/>
        <v>2.9453645168736548E-5</v>
      </c>
      <c r="K19">
        <f t="shared" si="8"/>
        <v>2.2029351904048785E-10</v>
      </c>
      <c r="O19">
        <v>528</v>
      </c>
      <c r="P19">
        <v>224.15199999999999</v>
      </c>
      <c r="Q19">
        <f t="shared" si="1"/>
        <v>497.30199999999996</v>
      </c>
      <c r="R19">
        <v>9.1738800000000005</v>
      </c>
      <c r="S19">
        <f t="shared" si="9"/>
        <v>0.98612696631387509</v>
      </c>
      <c r="T19">
        <f t="shared" si="10"/>
        <v>1.3873033686124914E-2</v>
      </c>
      <c r="U19">
        <f t="shared" si="11"/>
        <v>1.6625568547864086E-4</v>
      </c>
      <c r="V19">
        <f t="shared" si="22"/>
        <v>5.6154642612652565E-3</v>
      </c>
      <c r="W19">
        <f t="shared" si="12"/>
        <v>9.5061633069106879E-5</v>
      </c>
      <c r="X19">
        <f t="shared" si="13"/>
        <v>6.8187452806377046E-5</v>
      </c>
      <c r="Y19">
        <f t="shared" si="14"/>
        <v>5.0685930984914715E-9</v>
      </c>
      <c r="AD19">
        <v>352</v>
      </c>
      <c r="AE19">
        <v>231.03200000000001</v>
      </c>
      <c r="AF19">
        <f t="shared" si="2"/>
        <v>504.18200000000002</v>
      </c>
      <c r="AG19">
        <v>10.521800000000001</v>
      </c>
      <c r="AH19">
        <f t="shared" si="15"/>
        <v>0.9861845311738463</v>
      </c>
      <c r="AI19">
        <f t="shared" si="16"/>
        <v>1.3815468826153698E-2</v>
      </c>
      <c r="AJ19">
        <f t="shared" si="17"/>
        <v>2.4837851010385548E-4</v>
      </c>
      <c r="AK19">
        <f t="shared" si="23"/>
        <v>4.9927922182975903E-3</v>
      </c>
      <c r="AL19">
        <f t="shared" si="18"/>
        <v>1.2253418558036262E-4</v>
      </c>
      <c r="AM19">
        <f t="shared" si="19"/>
        <v>7.7839622526811348E-5</v>
      </c>
      <c r="AN19">
        <f t="shared" si="20"/>
        <v>1.5836794014774186E-8</v>
      </c>
    </row>
    <row r="20" spans="1:40">
      <c r="A20">
        <v>1081</v>
      </c>
      <c r="B20">
        <v>221.12200000000001</v>
      </c>
      <c r="C20">
        <f t="shared" si="0"/>
        <v>494.27199999999999</v>
      </c>
      <c r="D20">
        <v>10.486000000000001</v>
      </c>
      <c r="E20">
        <f t="shared" si="3"/>
        <v>0.98388958218002009</v>
      </c>
      <c r="F20">
        <f t="shared" si="4"/>
        <v>1.6110417819979905E-2</v>
      </c>
      <c r="G20">
        <f t="shared" si="5"/>
        <v>9.4427782610075794E-5</v>
      </c>
      <c r="H20">
        <f t="shared" si="21"/>
        <v>9.9857090147195231E-3</v>
      </c>
      <c r="I20">
        <f t="shared" si="6"/>
        <v>8.4272800719446906E-5</v>
      </c>
      <c r="J20">
        <f t="shared" si="7"/>
        <v>3.7512057949234057E-5</v>
      </c>
      <c r="K20">
        <f t="shared" si="8"/>
        <v>1.0312365719900066E-10</v>
      </c>
      <c r="O20">
        <v>552</v>
      </c>
      <c r="P20">
        <v>232.11699999999999</v>
      </c>
      <c r="Q20">
        <f t="shared" si="1"/>
        <v>505.26699999999994</v>
      </c>
      <c r="R20">
        <v>9.1367600000000007</v>
      </c>
      <c r="S20">
        <f t="shared" si="9"/>
        <v>0.98213682986238771</v>
      </c>
      <c r="T20">
        <f t="shared" si="10"/>
        <v>1.7863170137612294E-2</v>
      </c>
      <c r="U20">
        <f t="shared" si="11"/>
        <v>2.1005904226692926E-4</v>
      </c>
      <c r="V20">
        <f t="shared" si="22"/>
        <v>7.8969434549238209E-3</v>
      </c>
      <c r="W20">
        <f t="shared" si="12"/>
        <v>1.2686143597661132E-4</v>
      </c>
      <c r="X20">
        <f t="shared" si="13"/>
        <v>9.9325674290731691E-5</v>
      </c>
      <c r="Y20">
        <f t="shared" si="14"/>
        <v>6.9218416924387518E-9</v>
      </c>
      <c r="AD20">
        <v>368</v>
      </c>
      <c r="AE20">
        <v>238.935</v>
      </c>
      <c r="AF20">
        <f t="shared" si="2"/>
        <v>512.08500000000004</v>
      </c>
      <c r="AG20">
        <v>10.4794</v>
      </c>
      <c r="AH20">
        <f t="shared" si="15"/>
        <v>0.98221047501218461</v>
      </c>
      <c r="AI20">
        <f t="shared" si="16"/>
        <v>1.7789524987815386E-2</v>
      </c>
      <c r="AJ20">
        <f t="shared" si="17"/>
        <v>3.1633112135867614E-4</v>
      </c>
      <c r="AK20">
        <f t="shared" si="23"/>
        <v>6.9533391875833926E-3</v>
      </c>
      <c r="AL20">
        <f t="shared" si="18"/>
        <v>1.6197310299203546E-4</v>
      </c>
      <c r="AM20">
        <f t="shared" si="19"/>
        <v>1.1742292269714948E-4</v>
      </c>
      <c r="AN20">
        <f t="shared" si="20"/>
        <v>2.3826397834076181E-8</v>
      </c>
    </row>
    <row r="21" spans="1:40">
      <c r="A21">
        <v>1128</v>
      </c>
      <c r="B21">
        <v>228.97300000000001</v>
      </c>
      <c r="C21">
        <f t="shared" si="0"/>
        <v>502.12299999999999</v>
      </c>
      <c r="D21">
        <v>10.438700000000001</v>
      </c>
      <c r="E21">
        <f t="shared" si="3"/>
        <v>0.97945147639734653</v>
      </c>
      <c r="F21">
        <f t="shared" si="4"/>
        <v>2.0548523602653468E-2</v>
      </c>
      <c r="G21">
        <f t="shared" si="5"/>
        <v>1.1818445519062386E-4</v>
      </c>
      <c r="H21">
        <f t="shared" si="21"/>
        <v>1.3946530648533528E-2</v>
      </c>
      <c r="I21">
        <f t="shared" si="6"/>
        <v>1.1209481243544535E-4</v>
      </c>
      <c r="J21">
        <f t="shared" si="7"/>
        <v>4.3586310966249338E-5</v>
      </c>
      <c r="K21">
        <f t="shared" si="8"/>
        <v>3.7083748885698124E-11</v>
      </c>
      <c r="O21">
        <v>576</v>
      </c>
      <c r="P21">
        <v>240.06200000000001</v>
      </c>
      <c r="Q21">
        <f t="shared" si="1"/>
        <v>513.21199999999999</v>
      </c>
      <c r="R21">
        <v>9.0898599999999998</v>
      </c>
      <c r="S21">
        <f t="shared" si="9"/>
        <v>0.9770954128479814</v>
      </c>
      <c r="T21">
        <f t="shared" si="10"/>
        <v>2.2904587152018596E-2</v>
      </c>
      <c r="U21">
        <f t="shared" si="11"/>
        <v>2.5834126989245548E-4</v>
      </c>
      <c r="V21">
        <f t="shared" si="22"/>
        <v>1.0941617918362493E-2</v>
      </c>
      <c r="W21">
        <f t="shared" si="12"/>
        <v>1.6744956002899745E-4</v>
      </c>
      <c r="X21">
        <f t="shared" si="13"/>
        <v>1.4311263288540251E-4</v>
      </c>
      <c r="Y21">
        <f t="shared" si="14"/>
        <v>8.2613029219030338E-9</v>
      </c>
      <c r="AD21">
        <v>384</v>
      </c>
      <c r="AE21">
        <v>246.81700000000001</v>
      </c>
      <c r="AF21">
        <f t="shared" si="2"/>
        <v>519.96699999999998</v>
      </c>
      <c r="AG21">
        <v>10.4254</v>
      </c>
      <c r="AH21">
        <f t="shared" si="15"/>
        <v>0.9771491770704458</v>
      </c>
      <c r="AI21">
        <f t="shared" si="16"/>
        <v>2.2850822929554204E-2</v>
      </c>
      <c r="AJ21">
        <f t="shared" si="17"/>
        <v>3.9014171634237094E-4</v>
      </c>
      <c r="AK21">
        <f t="shared" si="23"/>
        <v>9.5449088354559591E-3</v>
      </c>
      <c r="AL21">
        <f t="shared" si="18"/>
        <v>2.1191337620457117E-4</v>
      </c>
      <c r="AM21">
        <f t="shared" si="19"/>
        <v>1.7704734987952233E-4</v>
      </c>
      <c r="AN21">
        <f t="shared" si="20"/>
        <v>3.1765341228275247E-8</v>
      </c>
    </row>
    <row r="22" spans="1:40">
      <c r="A22">
        <v>1175</v>
      </c>
      <c r="B22">
        <v>236.833</v>
      </c>
      <c r="C22">
        <f t="shared" si="0"/>
        <v>509.98299999999995</v>
      </c>
      <c r="D22">
        <v>10.3795</v>
      </c>
      <c r="E22">
        <f t="shared" si="3"/>
        <v>0.97389680700338721</v>
      </c>
      <c r="F22">
        <f t="shared" si="4"/>
        <v>2.610319299661279E-2</v>
      </c>
      <c r="G22">
        <f t="shared" si="5"/>
        <v>1.4852911260443413E-4</v>
      </c>
      <c r="H22">
        <f t="shared" si="21"/>
        <v>1.9214986832999457E-2</v>
      </c>
      <c r="I22">
        <f t="shared" si="6"/>
        <v>1.4750272473644977E-4</v>
      </c>
      <c r="J22">
        <f t="shared" si="7"/>
        <v>4.7447384152440701E-5</v>
      </c>
      <c r="K22">
        <f t="shared" si="8"/>
        <v>1.0534720555454941E-12</v>
      </c>
      <c r="O22">
        <v>600</v>
      </c>
      <c r="P22">
        <v>247.99100000000001</v>
      </c>
      <c r="Q22">
        <f t="shared" si="1"/>
        <v>521.14099999999996</v>
      </c>
      <c r="R22">
        <v>9.0321800000000003</v>
      </c>
      <c r="S22">
        <f t="shared" si="9"/>
        <v>0.97089522237056247</v>
      </c>
      <c r="T22">
        <f t="shared" si="10"/>
        <v>2.9104777629437528E-2</v>
      </c>
      <c r="U22">
        <f t="shared" si="11"/>
        <v>3.2588264211815449E-4</v>
      </c>
      <c r="V22">
        <f t="shared" si="22"/>
        <v>1.4960407359058431E-2</v>
      </c>
      <c r="W22">
        <f t="shared" si="12"/>
        <v>2.1866665555231914E-4</v>
      </c>
      <c r="X22">
        <f t="shared" si="13"/>
        <v>2.0006321034558408E-4</v>
      </c>
      <c r="Y22">
        <f t="shared" si="14"/>
        <v>1.1495267775285384E-8</v>
      </c>
      <c r="AD22">
        <v>400</v>
      </c>
      <c r="AE22">
        <v>254.69499999999999</v>
      </c>
      <c r="AF22">
        <f t="shared" si="2"/>
        <v>527.84500000000003</v>
      </c>
      <c r="AG22">
        <v>10.3588</v>
      </c>
      <c r="AH22">
        <f t="shared" si="15"/>
        <v>0.97090690960896786</v>
      </c>
      <c r="AI22">
        <f t="shared" si="16"/>
        <v>2.9093090391032139E-2</v>
      </c>
      <c r="AJ22">
        <f t="shared" si="17"/>
        <v>5.0085760881789926E-4</v>
      </c>
      <c r="AK22">
        <f t="shared" si="23"/>
        <v>1.2935522854729098E-2</v>
      </c>
      <c r="AL22">
        <f t="shared" si="18"/>
        <v>2.7461361072567689E-4</v>
      </c>
      <c r="AM22">
        <f t="shared" si="19"/>
        <v>2.6106698869019391E-4</v>
      </c>
      <c r="AN22">
        <f t="shared" si="20"/>
        <v>5.118634667275352E-8</v>
      </c>
    </row>
    <row r="23" spans="1:40">
      <c r="A23">
        <v>1222</v>
      </c>
      <c r="B23">
        <v>244.684</v>
      </c>
      <c r="C23">
        <f t="shared" si="0"/>
        <v>517.83399999999995</v>
      </c>
      <c r="D23">
        <v>10.305099999999999</v>
      </c>
      <c r="E23">
        <f t="shared" si="3"/>
        <v>0.96691593871097881</v>
      </c>
      <c r="F23">
        <f t="shared" si="4"/>
        <v>3.3084061289021194E-2</v>
      </c>
      <c r="G23">
        <f t="shared" si="5"/>
        <v>1.9005338064437979E-4</v>
      </c>
      <c r="H23">
        <f t="shared" si="21"/>
        <v>2.6147614895612598E-2</v>
      </c>
      <c r="I23">
        <f t="shared" si="6"/>
        <v>1.9184643589579563E-4</v>
      </c>
      <c r="J23">
        <f t="shared" si="7"/>
        <v>4.8114288568631122E-5</v>
      </c>
      <c r="K23">
        <f t="shared" si="8"/>
        <v>3.2150471346299334E-12</v>
      </c>
      <c r="O23">
        <v>624</v>
      </c>
      <c r="P23">
        <v>255.94800000000001</v>
      </c>
      <c r="Q23">
        <f t="shared" si="1"/>
        <v>529.09799999999996</v>
      </c>
      <c r="R23">
        <v>8.9594199999999997</v>
      </c>
      <c r="S23">
        <f t="shared" si="9"/>
        <v>0.96307403895972676</v>
      </c>
      <c r="T23">
        <f t="shared" si="10"/>
        <v>3.6925961040273236E-2</v>
      </c>
      <c r="U23">
        <f t="shared" si="11"/>
        <v>4.2025245065896905E-4</v>
      </c>
      <c r="V23">
        <f t="shared" si="22"/>
        <v>2.0208407092314092E-2</v>
      </c>
      <c r="W23">
        <f t="shared" si="12"/>
        <v>2.8291347249299859E-4</v>
      </c>
      <c r="X23">
        <f t="shared" si="13"/>
        <v>2.7947661000292439E-4</v>
      </c>
      <c r="Y23">
        <f t="shared" si="14"/>
        <v>1.886199492367291E-8</v>
      </c>
      <c r="AD23">
        <v>416</v>
      </c>
      <c r="AE23">
        <v>262.56</v>
      </c>
      <c r="AF23">
        <f t="shared" si="2"/>
        <v>535.71</v>
      </c>
      <c r="AG23">
        <v>10.273300000000001</v>
      </c>
      <c r="AH23">
        <f t="shared" si="15"/>
        <v>0.96289318786788147</v>
      </c>
      <c r="AI23">
        <f t="shared" si="16"/>
        <v>3.7106812132118527E-2</v>
      </c>
      <c r="AJ23">
        <f t="shared" si="17"/>
        <v>6.4144921831065654E-4</v>
      </c>
      <c r="AK23">
        <f t="shared" si="23"/>
        <v>1.732934062633993E-2</v>
      </c>
      <c r="AL23">
        <f t="shared" si="18"/>
        <v>3.5238668929989678E-4</v>
      </c>
      <c r="AM23">
        <f t="shared" si="19"/>
        <v>3.9114837916188436E-4</v>
      </c>
      <c r="AN23">
        <f t="shared" si="20"/>
        <v>8.3557145678096324E-8</v>
      </c>
    </row>
    <row r="24" spans="1:40">
      <c r="A24">
        <v>1269</v>
      </c>
      <c r="B24">
        <v>252.529</v>
      </c>
      <c r="C24">
        <f t="shared" si="0"/>
        <v>525.67899999999997</v>
      </c>
      <c r="D24">
        <v>10.209899999999999</v>
      </c>
      <c r="E24">
        <f t="shared" si="3"/>
        <v>0.95798342982069296</v>
      </c>
      <c r="F24">
        <f t="shared" si="4"/>
        <v>4.2016570179307045E-2</v>
      </c>
      <c r="G24">
        <f t="shared" si="5"/>
        <v>2.4615106967911768E-4</v>
      </c>
      <c r="H24">
        <f t="shared" si="21"/>
        <v>3.5164397382714992E-2</v>
      </c>
      <c r="I24">
        <f t="shared" si="6"/>
        <v>2.4656429174195498E-4</v>
      </c>
      <c r="J24">
        <f t="shared" si="7"/>
        <v>4.6952272034356156E-5</v>
      </c>
      <c r="K24">
        <f t="shared" si="8"/>
        <v>1.7075247321551352E-13</v>
      </c>
      <c r="O24">
        <v>648</v>
      </c>
      <c r="P24">
        <v>263.86599999999999</v>
      </c>
      <c r="Q24">
        <f t="shared" si="1"/>
        <v>537.01599999999996</v>
      </c>
      <c r="R24">
        <v>8.8655899999999992</v>
      </c>
      <c r="S24">
        <f t="shared" si="9"/>
        <v>0.95298798014391151</v>
      </c>
      <c r="T24">
        <f t="shared" si="10"/>
        <v>4.7012019856088494E-2</v>
      </c>
      <c r="U24">
        <f t="shared" si="11"/>
        <v>5.3710619080276267E-4</v>
      </c>
      <c r="V24">
        <f t="shared" si="22"/>
        <v>2.6998330432146056E-2</v>
      </c>
      <c r="W24">
        <f t="shared" si="12"/>
        <v>3.6178291340435476E-4</v>
      </c>
      <c r="X24">
        <f t="shared" si="13"/>
        <v>4.005477643580254E-4</v>
      </c>
      <c r="Y24">
        <f t="shared" si="14"/>
        <v>3.0738251597719094E-8</v>
      </c>
      <c r="AD24">
        <v>432</v>
      </c>
      <c r="AE24">
        <v>270.41000000000003</v>
      </c>
      <c r="AF24">
        <f t="shared" si="2"/>
        <v>543.55999999999995</v>
      </c>
      <c r="AG24">
        <v>10.1638</v>
      </c>
      <c r="AH24">
        <f t="shared" si="15"/>
        <v>0.95263000037491097</v>
      </c>
      <c r="AI24">
        <f t="shared" si="16"/>
        <v>4.7369999625089032E-2</v>
      </c>
      <c r="AJ24">
        <f t="shared" si="17"/>
        <v>8.1894612529524735E-4</v>
      </c>
      <c r="AK24">
        <f t="shared" si="23"/>
        <v>2.2967527655138278E-2</v>
      </c>
      <c r="AL24">
        <f t="shared" si="18"/>
        <v>4.4771638434129958E-4</v>
      </c>
      <c r="AM24">
        <f t="shared" si="19"/>
        <v>5.9548063824423222E-4</v>
      </c>
      <c r="AN24">
        <f t="shared" si="20"/>
        <v>1.3781152056873516E-7</v>
      </c>
    </row>
    <row r="25" spans="1:40">
      <c r="A25">
        <v>1316</v>
      </c>
      <c r="B25">
        <v>260.363</v>
      </c>
      <c r="C25">
        <f t="shared" si="0"/>
        <v>533.51299999999992</v>
      </c>
      <c r="D25">
        <v>10.086600000000001</v>
      </c>
      <c r="E25">
        <f t="shared" si="3"/>
        <v>0.94641432954577442</v>
      </c>
      <c r="F25">
        <f t="shared" si="4"/>
        <v>5.3585670454225576E-2</v>
      </c>
      <c r="G25">
        <f t="shared" si="5"/>
        <v>3.1129226516679126E-4</v>
      </c>
      <c r="H25">
        <f t="shared" si="21"/>
        <v>4.6752919094586877E-2</v>
      </c>
      <c r="I25">
        <f t="shared" si="6"/>
        <v>3.1289737735969641E-4</v>
      </c>
      <c r="J25">
        <f t="shared" si="7"/>
        <v>4.6686491142644485E-5</v>
      </c>
      <c r="K25">
        <f t="shared" si="8"/>
        <v>2.5763851518127761E-12</v>
      </c>
      <c r="O25">
        <v>672</v>
      </c>
      <c r="P25">
        <v>271.78399999999999</v>
      </c>
      <c r="Q25">
        <f t="shared" si="1"/>
        <v>544.93399999999997</v>
      </c>
      <c r="R25">
        <v>8.7456700000000005</v>
      </c>
      <c r="S25">
        <f t="shared" si="9"/>
        <v>0.9400974315646452</v>
      </c>
      <c r="T25">
        <f t="shared" si="10"/>
        <v>5.9902568435354797E-2</v>
      </c>
      <c r="U25">
        <f t="shared" si="11"/>
        <v>6.6775485312528526E-4</v>
      </c>
      <c r="V25">
        <f t="shared" si="22"/>
        <v>3.5681120353850571E-2</v>
      </c>
      <c r="W25">
        <f t="shared" si="12"/>
        <v>4.5772189253414145E-4</v>
      </c>
      <c r="X25">
        <f t="shared" si="13"/>
        <v>5.866785471650048E-4</v>
      </c>
      <c r="Y25">
        <f t="shared" si="14"/>
        <v>4.4113844534680969E-8</v>
      </c>
      <c r="AD25">
        <v>448</v>
      </c>
      <c r="AE25">
        <v>278.25200000000001</v>
      </c>
      <c r="AF25">
        <f t="shared" si="2"/>
        <v>551.40200000000004</v>
      </c>
      <c r="AG25">
        <v>10.023999999999999</v>
      </c>
      <c r="AH25">
        <f t="shared" si="15"/>
        <v>0.93952686237018701</v>
      </c>
      <c r="AI25">
        <f t="shared" si="16"/>
        <v>6.047313762981299E-2</v>
      </c>
      <c r="AJ25">
        <f t="shared" si="17"/>
        <v>1.0122010085104743E-3</v>
      </c>
      <c r="AK25">
        <f t="shared" si="23"/>
        <v>3.0130989804599072E-2</v>
      </c>
      <c r="AL25">
        <f t="shared" si="18"/>
        <v>5.6324495943421032E-4</v>
      </c>
      <c r="AM25">
        <f t="shared" si="19"/>
        <v>9.2064593464713366E-4</v>
      </c>
      <c r="AN25">
        <f t="shared" si="20"/>
        <v>2.0156153400216879E-7</v>
      </c>
    </row>
    <row r="26" spans="1:40">
      <c r="A26">
        <v>1363</v>
      </c>
      <c r="B26">
        <v>268.19799999999998</v>
      </c>
      <c r="C26">
        <f t="shared" si="0"/>
        <v>541.34799999999996</v>
      </c>
      <c r="D26">
        <v>9.9306699999999992</v>
      </c>
      <c r="E26">
        <f t="shared" si="3"/>
        <v>0.93178359308293524</v>
      </c>
      <c r="F26">
        <f t="shared" si="4"/>
        <v>6.8216406917064765E-2</v>
      </c>
      <c r="G26">
        <f t="shared" si="5"/>
        <v>3.7096343688381122E-4</v>
      </c>
      <c r="H26">
        <f t="shared" si="21"/>
        <v>6.145909583049261E-2</v>
      </c>
      <c r="I26">
        <f t="shared" si="6"/>
        <v>3.9189931004376082E-4</v>
      </c>
      <c r="J26">
        <f t="shared" si="7"/>
        <v>4.5661253120710944E-5</v>
      </c>
      <c r="K26">
        <f t="shared" si="8"/>
        <v>4.3831078496949771E-10</v>
      </c>
      <c r="O26">
        <v>696</v>
      </c>
      <c r="P26">
        <v>279.721</v>
      </c>
      <c r="Q26">
        <f t="shared" si="1"/>
        <v>552.87099999999998</v>
      </c>
      <c r="R26">
        <v>8.5965799999999994</v>
      </c>
      <c r="S26">
        <f t="shared" si="9"/>
        <v>0.92407131508963836</v>
      </c>
      <c r="T26">
        <f t="shared" si="10"/>
        <v>7.5928684910361643E-2</v>
      </c>
      <c r="U26">
        <f t="shared" si="11"/>
        <v>7.7430719034340956E-4</v>
      </c>
      <c r="V26">
        <f t="shared" si="22"/>
        <v>4.6666445774669968E-2</v>
      </c>
      <c r="W26">
        <f t="shared" si="12"/>
        <v>5.7298842637944496E-4</v>
      </c>
      <c r="X26">
        <f t="shared" si="13"/>
        <v>8.5627863923440546E-4</v>
      </c>
      <c r="Y26">
        <f t="shared" si="14"/>
        <v>4.0529244723978492E-8</v>
      </c>
      <c r="AD26">
        <v>464</v>
      </c>
      <c r="AE26">
        <v>286.09399999999999</v>
      </c>
      <c r="AF26">
        <f t="shared" si="2"/>
        <v>559.24399999999991</v>
      </c>
      <c r="AG26">
        <v>9.85121</v>
      </c>
      <c r="AH26">
        <f t="shared" si="15"/>
        <v>0.92333164623401942</v>
      </c>
      <c r="AI26">
        <f t="shared" si="16"/>
        <v>7.6668353765980579E-2</v>
      </c>
      <c r="AJ26">
        <f t="shared" si="17"/>
        <v>1.1633369887151732E-3</v>
      </c>
      <c r="AK26">
        <f t="shared" si="23"/>
        <v>3.914290915554644E-2</v>
      </c>
      <c r="AL26">
        <f t="shared" si="18"/>
        <v>7.0157283797748116E-4</v>
      </c>
      <c r="AM26">
        <f t="shared" si="19"/>
        <v>1.4081589932107607E-3</v>
      </c>
      <c r="AN26">
        <f t="shared" si="20"/>
        <v>2.1322613090650194E-7</v>
      </c>
    </row>
    <row r="27" spans="1:40">
      <c r="A27">
        <v>1410</v>
      </c>
      <c r="B27">
        <v>276.024</v>
      </c>
      <c r="C27">
        <f t="shared" si="0"/>
        <v>549.17399999999998</v>
      </c>
      <c r="D27">
        <v>9.7448499999999996</v>
      </c>
      <c r="E27">
        <f t="shared" si="3"/>
        <v>0.91434831154939611</v>
      </c>
      <c r="F27">
        <f t="shared" si="4"/>
        <v>8.5651688450603891E-2</v>
      </c>
      <c r="G27">
        <f t="shared" si="5"/>
        <v>4.0939334841116421E-4</v>
      </c>
      <c r="H27">
        <f t="shared" si="21"/>
        <v>7.9878363402549363E-2</v>
      </c>
      <c r="I27">
        <f t="shared" si="6"/>
        <v>4.8373730244962668E-4</v>
      </c>
      <c r="J27">
        <f t="shared" si="7"/>
        <v>3.3331282110493823E-5</v>
      </c>
      <c r="K27">
        <f t="shared" si="8"/>
        <v>5.527023502073021E-9</v>
      </c>
      <c r="O27">
        <v>720</v>
      </c>
      <c r="P27">
        <v>287.62799999999999</v>
      </c>
      <c r="Q27">
        <f t="shared" si="1"/>
        <v>560.77800000000002</v>
      </c>
      <c r="R27">
        <v>8.4237000000000002</v>
      </c>
      <c r="S27">
        <f t="shared" si="9"/>
        <v>0.90548794252139653</v>
      </c>
      <c r="T27">
        <f t="shared" si="10"/>
        <v>9.4512057478603473E-2</v>
      </c>
      <c r="U27">
        <f t="shared" si="11"/>
        <v>8.3934039490025003E-4</v>
      </c>
      <c r="V27">
        <f t="shared" si="22"/>
        <v>6.0418168007776649E-2</v>
      </c>
      <c r="W27">
        <f t="shared" si="12"/>
        <v>7.0815265660824985E-4</v>
      </c>
      <c r="X27">
        <f t="shared" si="13"/>
        <v>1.1623932992489562E-3</v>
      </c>
      <c r="Y27">
        <f t="shared" si="14"/>
        <v>1.7210222678170333E-8</v>
      </c>
      <c r="AD27" s="4">
        <v>480</v>
      </c>
      <c r="AE27">
        <v>293.93</v>
      </c>
      <c r="AF27">
        <f t="shared" si="2"/>
        <v>567.07999999999993</v>
      </c>
      <c r="AG27">
        <v>9.6526200000000006</v>
      </c>
      <c r="AH27">
        <f t="shared" si="15"/>
        <v>0.90471825441457665</v>
      </c>
      <c r="AI27">
        <f t="shared" si="16"/>
        <v>9.528174558542335E-2</v>
      </c>
      <c r="AJ27">
        <f t="shared" si="17"/>
        <v>1.2534327784651175E-3</v>
      </c>
      <c r="AK27">
        <f t="shared" si="23"/>
        <v>5.0368074563186135E-2</v>
      </c>
      <c r="AL27">
        <f t="shared" si="18"/>
        <v>8.6466708820029001E-4</v>
      </c>
      <c r="AM27">
        <f t="shared" si="19"/>
        <v>2.017237844693751E-3</v>
      </c>
      <c r="AN27">
        <f t="shared" si="20"/>
        <v>1.511387619270878E-7</v>
      </c>
    </row>
    <row r="28" spans="1:40">
      <c r="A28">
        <v>1457</v>
      </c>
      <c r="B28">
        <v>283.85399999999998</v>
      </c>
      <c r="C28">
        <f t="shared" si="0"/>
        <v>557.00399999999991</v>
      </c>
      <c r="D28">
        <v>9.5397800000000004</v>
      </c>
      <c r="E28">
        <f t="shared" si="3"/>
        <v>0.89510682417407139</v>
      </c>
      <c r="F28">
        <f t="shared" si="4"/>
        <v>0.10489317582592861</v>
      </c>
      <c r="G28">
        <f t="shared" si="5"/>
        <v>4.3474710822402206E-4</v>
      </c>
      <c r="H28">
        <f t="shared" si="21"/>
        <v>0.10261401661768182</v>
      </c>
      <c r="I28">
        <f t="shared" si="6"/>
        <v>5.8780281005935825E-4</v>
      </c>
      <c r="J28">
        <f t="shared" si="7"/>
        <v>5.1945666965361063E-6</v>
      </c>
      <c r="K28">
        <f t="shared" si="8"/>
        <v>2.3426047864307333E-8</v>
      </c>
      <c r="O28">
        <v>744</v>
      </c>
      <c r="P28">
        <v>295.53800000000001</v>
      </c>
      <c r="Q28">
        <f t="shared" si="1"/>
        <v>568.68799999999999</v>
      </c>
      <c r="R28">
        <v>8.2363</v>
      </c>
      <c r="S28">
        <f t="shared" si="9"/>
        <v>0.88534377304379053</v>
      </c>
      <c r="T28">
        <f t="shared" si="10"/>
        <v>0.11465622695620947</v>
      </c>
      <c r="U28">
        <f t="shared" si="11"/>
        <v>8.8193445656248315E-4</v>
      </c>
      <c r="V28">
        <f t="shared" si="22"/>
        <v>7.7413831766374647E-2</v>
      </c>
      <c r="W28">
        <f t="shared" si="12"/>
        <v>8.6415405414941738E-4</v>
      </c>
      <c r="X28">
        <f t="shared" si="13"/>
        <v>1.3869959994758322E-3</v>
      </c>
      <c r="Y28">
        <f t="shared" si="14"/>
        <v>3.1614270997055504E-10</v>
      </c>
      <c r="AD28">
        <v>496</v>
      </c>
      <c r="AE28">
        <v>301.75900000000001</v>
      </c>
      <c r="AF28">
        <f t="shared" si="2"/>
        <v>574.90899999999999</v>
      </c>
      <c r="AG28">
        <v>9.4386500000000009</v>
      </c>
      <c r="AH28">
        <f t="shared" si="15"/>
        <v>0.88466332995913477</v>
      </c>
      <c r="AI28">
        <f t="shared" si="16"/>
        <v>0.11533667004086523</v>
      </c>
      <c r="AJ28">
        <f t="shared" si="17"/>
        <v>1.3189836163911076E-3</v>
      </c>
      <c r="AK28">
        <f t="shared" si="23"/>
        <v>6.4202747974390781E-2</v>
      </c>
      <c r="AL28">
        <f t="shared" si="18"/>
        <v>1.0537627617407258E-3</v>
      </c>
      <c r="AM28">
        <f t="shared" si="19"/>
        <v>2.6146779859002826E-3</v>
      </c>
      <c r="AN28">
        <f t="shared" si="20"/>
        <v>7.0342101741478922E-8</v>
      </c>
    </row>
    <row r="29" spans="1:40">
      <c r="A29">
        <v>1504</v>
      </c>
      <c r="B29">
        <v>291.673</v>
      </c>
      <c r="C29">
        <f t="shared" si="0"/>
        <v>564.82299999999998</v>
      </c>
      <c r="D29">
        <v>9.3220100000000006</v>
      </c>
      <c r="E29">
        <f t="shared" si="3"/>
        <v>0.87467371008754236</v>
      </c>
      <c r="F29">
        <f t="shared" si="4"/>
        <v>0.12532628991245764</v>
      </c>
      <c r="G29">
        <f t="shared" si="5"/>
        <v>4.6788666829436558E-4</v>
      </c>
      <c r="H29">
        <f t="shared" si="21"/>
        <v>0.13024074869047167</v>
      </c>
      <c r="I29">
        <f t="shared" si="6"/>
        <v>7.0146296082194796E-4</v>
      </c>
      <c r="J29">
        <f t="shared" si="7"/>
        <v>2.4151905080799102E-5</v>
      </c>
      <c r="K29">
        <f t="shared" si="8"/>
        <v>5.4557884430930739E-8</v>
      </c>
      <c r="O29">
        <v>768</v>
      </c>
      <c r="P29">
        <v>303.45800000000003</v>
      </c>
      <c r="Q29">
        <f t="shared" si="1"/>
        <v>576.60799999999995</v>
      </c>
      <c r="R29">
        <v>8.0393899999999991</v>
      </c>
      <c r="S29">
        <f t="shared" si="9"/>
        <v>0.86417734608629093</v>
      </c>
      <c r="T29">
        <f t="shared" si="10"/>
        <v>0.13582265391370907</v>
      </c>
      <c r="U29">
        <f t="shared" si="11"/>
        <v>9.470124498276814E-4</v>
      </c>
      <c r="V29">
        <f t="shared" si="22"/>
        <v>9.8153529065960671E-2</v>
      </c>
      <c r="W29">
        <f t="shared" si="12"/>
        <v>1.0401581064479633E-3</v>
      </c>
      <c r="X29">
        <f t="shared" si="13"/>
        <v>1.4189629667952558E-3</v>
      </c>
      <c r="Y29">
        <f t="shared" si="14"/>
        <v>8.6761133472234657E-9</v>
      </c>
      <c r="AD29">
        <v>512</v>
      </c>
      <c r="AE29">
        <v>309.60199999999998</v>
      </c>
      <c r="AF29">
        <f t="shared" si="2"/>
        <v>582.75199999999995</v>
      </c>
      <c r="AG29">
        <v>9.2134900000000002</v>
      </c>
      <c r="AH29">
        <f t="shared" si="15"/>
        <v>0.86355959209687705</v>
      </c>
      <c r="AI29">
        <f t="shared" si="16"/>
        <v>0.13644040790312295</v>
      </c>
      <c r="AJ29">
        <f t="shared" si="17"/>
        <v>1.4133557342631137E-3</v>
      </c>
      <c r="AK29">
        <f t="shared" si="23"/>
        <v>8.1062952162242394E-2</v>
      </c>
      <c r="AL29">
        <f t="shared" si="18"/>
        <v>1.2695477983588636E-3</v>
      </c>
      <c r="AM29">
        <f t="shared" si="19"/>
        <v>3.066662604333185E-3</v>
      </c>
      <c r="AN29">
        <f t="shared" si="20"/>
        <v>2.0680722429040894E-8</v>
      </c>
    </row>
    <row r="30" spans="1:40">
      <c r="A30">
        <v>1551</v>
      </c>
      <c r="B30">
        <v>299.49</v>
      </c>
      <c r="C30">
        <f t="shared" si="0"/>
        <v>572.64</v>
      </c>
      <c r="D30">
        <v>9.0876400000000004</v>
      </c>
      <c r="E30">
        <f t="shared" si="3"/>
        <v>0.85268303667770717</v>
      </c>
      <c r="F30">
        <f t="shared" si="4"/>
        <v>0.14731696332229283</v>
      </c>
      <c r="G30">
        <f t="shared" si="5"/>
        <v>5.1995171206753216E-4</v>
      </c>
      <c r="H30">
        <f t="shared" si="21"/>
        <v>0.16320950784910321</v>
      </c>
      <c r="I30">
        <f t="shared" si="6"/>
        <v>8.2034353305912382E-4</v>
      </c>
      <c r="J30">
        <f t="shared" si="7"/>
        <v>2.5257297153665062E-4</v>
      </c>
      <c r="K30">
        <f t="shared" si="8"/>
        <v>9.0235246118644454E-8</v>
      </c>
      <c r="O30">
        <v>792</v>
      </c>
      <c r="P30">
        <v>311.36200000000002</v>
      </c>
      <c r="Q30">
        <f t="shared" si="1"/>
        <v>584.51199999999994</v>
      </c>
      <c r="R30">
        <v>7.8279500000000004</v>
      </c>
      <c r="S30">
        <f t="shared" si="9"/>
        <v>0.84144904729042658</v>
      </c>
      <c r="T30">
        <f t="shared" si="10"/>
        <v>0.15855095270957342</v>
      </c>
      <c r="U30">
        <f t="shared" si="11"/>
        <v>1.051773238710918E-3</v>
      </c>
      <c r="V30">
        <f t="shared" si="22"/>
        <v>0.12311732362071179</v>
      </c>
      <c r="W30">
        <f t="shared" si="12"/>
        <v>1.2321810934702929E-3</v>
      </c>
      <c r="X30">
        <f t="shared" si="13"/>
        <v>1.2555420704070215E-3</v>
      </c>
      <c r="Y30">
        <f t="shared" si="14"/>
        <v>3.25469940588797E-8</v>
      </c>
      <c r="AD30">
        <v>528</v>
      </c>
      <c r="AE30">
        <v>317.42899999999997</v>
      </c>
      <c r="AF30">
        <f t="shared" si="2"/>
        <v>590.57899999999995</v>
      </c>
      <c r="AG30">
        <v>8.9722200000000001</v>
      </c>
      <c r="AH30">
        <f t="shared" si="15"/>
        <v>0.84094590034866723</v>
      </c>
      <c r="AI30">
        <f t="shared" si="16"/>
        <v>0.15905409965133277</v>
      </c>
      <c r="AJ30">
        <f t="shared" si="17"/>
        <v>1.5617970419525354E-3</v>
      </c>
      <c r="AK30">
        <f t="shared" si="23"/>
        <v>0.10137571693598421</v>
      </c>
      <c r="AL30">
        <f t="shared" si="18"/>
        <v>1.5091951783505031E-3</v>
      </c>
      <c r="AM30">
        <f t="shared" si="19"/>
        <v>3.3267958326582193E-3</v>
      </c>
      <c r="AN30">
        <f t="shared" si="20"/>
        <v>2.7669560544068135E-9</v>
      </c>
    </row>
    <row r="31" spans="1:40">
      <c r="A31">
        <v>1598</v>
      </c>
      <c r="B31">
        <v>307.28800000000001</v>
      </c>
      <c r="C31">
        <f t="shared" si="0"/>
        <v>580.43799999999999</v>
      </c>
      <c r="D31">
        <v>8.8271899999999999</v>
      </c>
      <c r="E31">
        <f t="shared" si="3"/>
        <v>0.82824530621053316</v>
      </c>
      <c r="F31">
        <f t="shared" si="4"/>
        <v>0.17175469378946684</v>
      </c>
      <c r="G31">
        <f t="shared" si="5"/>
        <v>5.9142136571321358E-4</v>
      </c>
      <c r="H31">
        <f t="shared" si="21"/>
        <v>0.20176565390288204</v>
      </c>
      <c r="I31">
        <f t="shared" si="6"/>
        <v>9.368659244589837E-4</v>
      </c>
      <c r="J31">
        <f t="shared" si="7"/>
        <v>9.0065772692899792E-4</v>
      </c>
      <c r="K31">
        <f t="shared" si="8"/>
        <v>1.1933194316705981E-7</v>
      </c>
      <c r="O31">
        <v>816</v>
      </c>
      <c r="P31">
        <v>319.25299999999999</v>
      </c>
      <c r="Q31">
        <f t="shared" si="1"/>
        <v>592.40300000000002</v>
      </c>
      <c r="R31">
        <v>7.5931199999999999</v>
      </c>
      <c r="S31">
        <f t="shared" si="9"/>
        <v>0.81620648956136455</v>
      </c>
      <c r="T31">
        <f t="shared" si="10"/>
        <v>0.18379351043863545</v>
      </c>
      <c r="U31">
        <f t="shared" si="11"/>
        <v>1.1997999198819591E-3</v>
      </c>
      <c r="V31">
        <f t="shared" si="22"/>
        <v>0.15268966986399882</v>
      </c>
      <c r="W31">
        <f t="shared" si="12"/>
        <v>1.4340218004849088E-3</v>
      </c>
      <c r="X31">
        <f t="shared" si="13"/>
        <v>9.674488984924124E-4</v>
      </c>
      <c r="Y31">
        <f t="shared" si="14"/>
        <v>5.4859889353182409E-8</v>
      </c>
      <c r="AD31">
        <v>544</v>
      </c>
      <c r="AE31">
        <v>325.25900000000001</v>
      </c>
      <c r="AF31">
        <f t="shared" si="2"/>
        <v>598.40899999999999</v>
      </c>
      <c r="AG31">
        <v>8.7056100000000001</v>
      </c>
      <c r="AH31">
        <f t="shared" si="15"/>
        <v>0.81595714767742666</v>
      </c>
      <c r="AI31">
        <f t="shared" si="16"/>
        <v>0.18404285232257334</v>
      </c>
      <c r="AJ31">
        <f t="shared" si="17"/>
        <v>1.7672365313238098E-3</v>
      </c>
      <c r="AK31">
        <f t="shared" si="23"/>
        <v>0.12552283978959225</v>
      </c>
      <c r="AL31">
        <f t="shared" si="18"/>
        <v>1.7688611810826181E-3</v>
      </c>
      <c r="AM31">
        <f t="shared" si="19"/>
        <v>3.4245918668602635E-3</v>
      </c>
      <c r="AN31">
        <f t="shared" si="20"/>
        <v>2.6394868387961035E-12</v>
      </c>
    </row>
    <row r="32" spans="1:40">
      <c r="A32">
        <v>1645</v>
      </c>
      <c r="B32">
        <v>315.09800000000001</v>
      </c>
      <c r="C32">
        <f t="shared" si="0"/>
        <v>588.24800000000005</v>
      </c>
      <c r="D32">
        <v>8.5309399999999993</v>
      </c>
      <c r="E32">
        <f t="shared" si="3"/>
        <v>0.80044850202201212</v>
      </c>
      <c r="F32">
        <f t="shared" si="4"/>
        <v>0.19955149797798788</v>
      </c>
      <c r="G32">
        <f t="shared" si="5"/>
        <v>6.8211595691776807E-4</v>
      </c>
      <c r="H32">
        <f t="shared" si="21"/>
        <v>0.24579835235245429</v>
      </c>
      <c r="I32">
        <f t="shared" si="6"/>
        <v>1.0418207981810238E-3</v>
      </c>
      <c r="J32">
        <f t="shared" si="7"/>
        <v>2.1387715395331025E-3</v>
      </c>
      <c r="K32">
        <f t="shared" si="8"/>
        <v>1.2938757282822403E-7</v>
      </c>
      <c r="O32">
        <v>840</v>
      </c>
      <c r="P32">
        <v>327.15199999999999</v>
      </c>
      <c r="Q32">
        <f t="shared" si="1"/>
        <v>600.30199999999991</v>
      </c>
      <c r="R32">
        <v>7.32524</v>
      </c>
      <c r="S32">
        <f t="shared" si="9"/>
        <v>0.78741129148419753</v>
      </c>
      <c r="T32">
        <f t="shared" si="10"/>
        <v>0.21258870851580247</v>
      </c>
      <c r="U32">
        <f t="shared" si="11"/>
        <v>1.3738488406174105E-3</v>
      </c>
      <c r="V32">
        <f t="shared" si="22"/>
        <v>0.18710619307563664</v>
      </c>
      <c r="W32">
        <f t="shared" si="12"/>
        <v>1.6367716999729364E-3</v>
      </c>
      <c r="X32">
        <f t="shared" si="13"/>
        <v>6.4935859315829001E-4</v>
      </c>
      <c r="Y32">
        <f t="shared" si="14"/>
        <v>6.9128429971685614E-8</v>
      </c>
      <c r="AD32">
        <v>560</v>
      </c>
      <c r="AE32">
        <v>333.07100000000003</v>
      </c>
      <c r="AF32">
        <f t="shared" si="2"/>
        <v>606.221</v>
      </c>
      <c r="AG32">
        <v>8.4039300000000008</v>
      </c>
      <c r="AH32">
        <f t="shared" si="15"/>
        <v>0.78768136317624571</v>
      </c>
      <c r="AI32">
        <f t="shared" si="16"/>
        <v>0.21231863682375429</v>
      </c>
      <c r="AJ32">
        <f t="shared" si="17"/>
        <v>2.0072381246953874E-3</v>
      </c>
      <c r="AK32">
        <f t="shared" si="23"/>
        <v>0.15382461868691413</v>
      </c>
      <c r="AL32">
        <f t="shared" si="18"/>
        <v>2.0396622309616984E-3</v>
      </c>
      <c r="AM32">
        <f t="shared" si="19"/>
        <v>3.4215501577929855E-3</v>
      </c>
      <c r="AN32">
        <f t="shared" si="20"/>
        <v>1.0513226671690241E-9</v>
      </c>
    </row>
    <row r="33" spans="1:40">
      <c r="A33">
        <v>1692</v>
      </c>
      <c r="B33">
        <v>322.89</v>
      </c>
      <c r="C33">
        <f t="shared" si="0"/>
        <v>596.04</v>
      </c>
      <c r="D33">
        <v>8.1892600000000009</v>
      </c>
      <c r="E33">
        <f t="shared" si="3"/>
        <v>0.76838905204687702</v>
      </c>
      <c r="F33">
        <f t="shared" si="4"/>
        <v>0.23161094795312298</v>
      </c>
      <c r="G33">
        <f t="shared" si="5"/>
        <v>7.6638227201230669E-4</v>
      </c>
      <c r="H33">
        <f t="shared" si="21"/>
        <v>0.29476392986696243</v>
      </c>
      <c r="I33">
        <f t="shared" si="6"/>
        <v>1.1218060891620084E-3</v>
      </c>
      <c r="J33">
        <f t="shared" si="7"/>
        <v>3.9882991246097321E-3</v>
      </c>
      <c r="K33">
        <f t="shared" si="8"/>
        <v>1.2632608979726462E-7</v>
      </c>
      <c r="O33">
        <v>864</v>
      </c>
      <c r="P33">
        <v>335.03300000000002</v>
      </c>
      <c r="Q33">
        <f t="shared" si="1"/>
        <v>608.18299999999999</v>
      </c>
      <c r="R33">
        <v>7.0185000000000004</v>
      </c>
      <c r="S33">
        <f t="shared" si="9"/>
        <v>0.75443891930937967</v>
      </c>
      <c r="T33">
        <f t="shared" si="10"/>
        <v>0.24556108069062033</v>
      </c>
      <c r="U33">
        <f t="shared" si="11"/>
        <v>1.526847068417797E-3</v>
      </c>
      <c r="V33">
        <f t="shared" si="22"/>
        <v>0.2263887138749871</v>
      </c>
      <c r="W33">
        <f t="shared" si="12"/>
        <v>1.8257341616455735E-3</v>
      </c>
      <c r="X33">
        <f t="shared" si="13"/>
        <v>3.6757964931319407E-4</v>
      </c>
      <c r="Y33">
        <f t="shared" si="14"/>
        <v>8.9333494498149541E-8</v>
      </c>
      <c r="AD33">
        <v>576</v>
      </c>
      <c r="AE33">
        <v>340.88200000000001</v>
      </c>
      <c r="AF33">
        <f t="shared" si="2"/>
        <v>614.03199999999993</v>
      </c>
      <c r="AG33">
        <v>8.06128</v>
      </c>
      <c r="AH33">
        <f t="shared" si="15"/>
        <v>0.75556555318111951</v>
      </c>
      <c r="AI33">
        <f t="shared" si="16"/>
        <v>0.24443444681888049</v>
      </c>
      <c r="AJ33">
        <f t="shared" si="17"/>
        <v>2.2212302703107992E-3</v>
      </c>
      <c r="AK33">
        <f t="shared" si="23"/>
        <v>0.18645921438230131</v>
      </c>
      <c r="AL33">
        <f t="shared" si="18"/>
        <v>2.310418967420669E-3</v>
      </c>
      <c r="AM33">
        <f t="shared" si="19"/>
        <v>3.3611275760753825E-3</v>
      </c>
      <c r="AN33">
        <f t="shared" si="20"/>
        <v>7.9546236921561076E-9</v>
      </c>
    </row>
    <row r="34" spans="1:40">
      <c r="A34">
        <v>1739</v>
      </c>
      <c r="B34">
        <v>330.67099999999999</v>
      </c>
      <c r="C34">
        <f t="shared" si="0"/>
        <v>603.82099999999991</v>
      </c>
      <c r="D34">
        <v>7.8053699999999999</v>
      </c>
      <c r="E34">
        <f t="shared" si="3"/>
        <v>0.7323690852622986</v>
      </c>
      <c r="F34">
        <f t="shared" si="4"/>
        <v>0.2676309147377014</v>
      </c>
      <c r="G34">
        <f t="shared" si="5"/>
        <v>8.2309883234956132E-4</v>
      </c>
      <c r="H34">
        <f t="shared" si="21"/>
        <v>0.34748881605757681</v>
      </c>
      <c r="I34">
        <f t="shared" si="6"/>
        <v>1.1630606602752935E-3</v>
      </c>
      <c r="J34">
        <f t="shared" si="7"/>
        <v>6.3772844032149592E-3</v>
      </c>
      <c r="K34">
        <f t="shared" si="8"/>
        <v>1.1557404444660512E-7</v>
      </c>
      <c r="O34">
        <v>888</v>
      </c>
      <c r="P34">
        <v>342.91399999999999</v>
      </c>
      <c r="Q34">
        <f t="shared" si="1"/>
        <v>616.06399999999996</v>
      </c>
      <c r="R34">
        <v>6.6776</v>
      </c>
      <c r="S34">
        <f t="shared" si="9"/>
        <v>0.71779458966735254</v>
      </c>
      <c r="T34">
        <f t="shared" si="10"/>
        <v>0.28220541033264746</v>
      </c>
      <c r="U34">
        <f t="shared" si="11"/>
        <v>1.6296371541326404E-3</v>
      </c>
      <c r="V34">
        <f t="shared" si="22"/>
        <v>0.27020633375448089</v>
      </c>
      <c r="W34">
        <f t="shared" si="12"/>
        <v>1.9843245474660577E-3</v>
      </c>
      <c r="X34">
        <f t="shared" si="13"/>
        <v>1.4397783872870551E-4</v>
      </c>
      <c r="Y34">
        <f t="shared" si="14"/>
        <v>1.2580314698965427E-7</v>
      </c>
      <c r="AD34">
        <v>592</v>
      </c>
      <c r="AE34">
        <v>348.66800000000001</v>
      </c>
      <c r="AF34">
        <f t="shared" si="2"/>
        <v>621.81799999999998</v>
      </c>
      <c r="AG34">
        <v>7.6821000000000002</v>
      </c>
      <c r="AH34">
        <f t="shared" si="15"/>
        <v>0.72002586885614672</v>
      </c>
      <c r="AI34">
        <f t="shared" si="16"/>
        <v>0.27997413114385328</v>
      </c>
      <c r="AJ34">
        <f t="shared" si="17"/>
        <v>2.360474543545911E-3</v>
      </c>
      <c r="AK34">
        <f t="shared" si="23"/>
        <v>0.22342591786103203</v>
      </c>
      <c r="AL34">
        <f t="shared" si="18"/>
        <v>2.5633607310100032E-3</v>
      </c>
      <c r="AM34">
        <f t="shared" si="19"/>
        <v>3.197700425479442E-3</v>
      </c>
      <c r="AN34">
        <f t="shared" si="20"/>
        <v>4.1162805063714768E-8</v>
      </c>
    </row>
    <row r="35" spans="1:40">
      <c r="A35">
        <v>1786</v>
      </c>
      <c r="B35">
        <v>338.45499999999998</v>
      </c>
      <c r="C35">
        <f t="shared" si="0"/>
        <v>611.60500000000002</v>
      </c>
      <c r="D35">
        <v>7.3930699999999998</v>
      </c>
      <c r="E35">
        <f t="shared" si="3"/>
        <v>0.69368344014186922</v>
      </c>
      <c r="F35">
        <f t="shared" si="4"/>
        <v>0.30631655985813078</v>
      </c>
      <c r="G35">
        <f t="shared" si="5"/>
        <v>8.97303497880566E-4</v>
      </c>
      <c r="H35">
        <f t="shared" si="21"/>
        <v>0.40215266709051561</v>
      </c>
      <c r="I35">
        <f t="shared" si="6"/>
        <v>1.1529451031471786E-3</v>
      </c>
      <c r="J35">
        <f t="shared" si="7"/>
        <v>9.1845594494571661E-3</v>
      </c>
      <c r="K35">
        <f t="shared" si="8"/>
        <v>6.5352630343290553E-8</v>
      </c>
      <c r="O35">
        <v>912</v>
      </c>
      <c r="P35" s="1">
        <v>350.791</v>
      </c>
      <c r="Q35">
        <f t="shared" si="1"/>
        <v>623.94100000000003</v>
      </c>
      <c r="R35" s="1">
        <v>6.3137499999999998</v>
      </c>
      <c r="S35">
        <f t="shared" si="9"/>
        <v>0.67868329796816917</v>
      </c>
      <c r="T35">
        <f t="shared" si="10"/>
        <v>0.32131670203183083</v>
      </c>
      <c r="U35">
        <f t="shared" si="11"/>
        <v>1.8153759277533034E-3</v>
      </c>
      <c r="V35">
        <f t="shared" si="22"/>
        <v>0.3178301228936663</v>
      </c>
      <c r="W35">
        <f t="shared" si="12"/>
        <v>2.0922875724950023E-3</v>
      </c>
      <c r="X35">
        <f t="shared" si="13"/>
        <v>1.2156234086684082E-5</v>
      </c>
      <c r="Y35">
        <f t="shared" si="14"/>
        <v>7.6680058993552899E-8</v>
      </c>
      <c r="AD35">
        <v>608</v>
      </c>
      <c r="AE35" s="1">
        <v>356.45800000000003</v>
      </c>
      <c r="AF35">
        <f t="shared" si="2"/>
        <v>629.60799999999995</v>
      </c>
      <c r="AG35" s="1">
        <v>7.2791499999999996</v>
      </c>
      <c r="AH35">
        <f t="shared" si="15"/>
        <v>0.68225827615941215</v>
      </c>
      <c r="AI35">
        <f t="shared" si="16"/>
        <v>0.31774172384058785</v>
      </c>
      <c r="AJ35">
        <f t="shared" si="17"/>
        <v>2.5638637386120808E-3</v>
      </c>
      <c r="AK35">
        <f t="shared" si="23"/>
        <v>0.2644396895571921</v>
      </c>
      <c r="AL35">
        <f t="shared" si="18"/>
        <v>2.7797454393021529E-3</v>
      </c>
      <c r="AM35">
        <f t="shared" si="19"/>
        <v>2.8411068587482959E-3</v>
      </c>
      <c r="AN35">
        <f t="shared" si="20"/>
        <v>4.6604908692837908E-8</v>
      </c>
    </row>
    <row r="36" spans="1:40">
      <c r="A36">
        <v>1833</v>
      </c>
      <c r="B36" s="1">
        <v>346.22699999999998</v>
      </c>
      <c r="C36">
        <f t="shared" si="0"/>
        <v>619.37699999999995</v>
      </c>
      <c r="D36" s="1">
        <v>6.9436</v>
      </c>
      <c r="E36">
        <f t="shared" si="3"/>
        <v>0.65151017574148262</v>
      </c>
      <c r="F36">
        <f t="shared" si="4"/>
        <v>0.34848982425851738</v>
      </c>
      <c r="G36">
        <f t="shared" si="5"/>
        <v>1.0981971081142189E-3</v>
      </c>
      <c r="H36">
        <f t="shared" si="21"/>
        <v>0.456341086938433</v>
      </c>
      <c r="I36">
        <f t="shared" si="6"/>
        <v>1.0821554744919215E-3</v>
      </c>
      <c r="J36">
        <f t="shared" si="7"/>
        <v>1.1631894861652161E-2</v>
      </c>
      <c r="K36">
        <f t="shared" si="8"/>
        <v>2.5733400927202508E-10</v>
      </c>
      <c r="O36">
        <v>936</v>
      </c>
      <c r="P36">
        <v>358.63499999999999</v>
      </c>
      <c r="Q36">
        <f t="shared" si="1"/>
        <v>631.78499999999997</v>
      </c>
      <c r="R36">
        <v>5.9084300000000001</v>
      </c>
      <c r="S36">
        <f t="shared" si="9"/>
        <v>0.63511427570208989</v>
      </c>
      <c r="T36">
        <f t="shared" si="10"/>
        <v>0.36488572429791011</v>
      </c>
      <c r="U36">
        <f t="shared" si="11"/>
        <v>2.1746261576089526E-3</v>
      </c>
      <c r="V36">
        <f t="shared" si="22"/>
        <v>0.36804502463354638</v>
      </c>
      <c r="W36">
        <f t="shared" si="12"/>
        <v>2.1277044597419006E-3</v>
      </c>
      <c r="X36">
        <f t="shared" si="13"/>
        <v>9.9811786107514651E-6</v>
      </c>
      <c r="Y36">
        <f t="shared" si="14"/>
        <v>2.2016457307269143E-9</v>
      </c>
      <c r="AD36">
        <v>624</v>
      </c>
      <c r="AE36">
        <v>364.22800000000001</v>
      </c>
      <c r="AF36">
        <f t="shared" si="2"/>
        <v>637.37799999999993</v>
      </c>
      <c r="AG36">
        <v>6.8414799999999998</v>
      </c>
      <c r="AH36">
        <f t="shared" si="15"/>
        <v>0.64123645634161885</v>
      </c>
      <c r="AI36">
        <f t="shared" si="16"/>
        <v>0.35876354365838115</v>
      </c>
      <c r="AJ36">
        <f t="shared" si="17"/>
        <v>2.9888018783039011E-3</v>
      </c>
      <c r="AK36">
        <f t="shared" si="23"/>
        <v>0.30891561658602656</v>
      </c>
      <c r="AL36">
        <f t="shared" si="18"/>
        <v>2.9344940924737697E-3</v>
      </c>
      <c r="AM36">
        <f t="shared" si="19"/>
        <v>2.484815833410781E-3</v>
      </c>
      <c r="AN36">
        <f t="shared" si="20"/>
        <v>2.9493356017714213E-9</v>
      </c>
    </row>
    <row r="37" spans="1:40">
      <c r="A37">
        <v>1880</v>
      </c>
      <c r="B37" s="2">
        <v>353.94799999999998</v>
      </c>
      <c r="C37">
        <f t="shared" si="0"/>
        <v>627.09799999999996</v>
      </c>
      <c r="D37" s="2">
        <v>6.3935000000000004</v>
      </c>
      <c r="E37">
        <f t="shared" si="3"/>
        <v>0.59989491166011433</v>
      </c>
      <c r="F37">
        <f t="shared" si="4"/>
        <v>0.40010508833988567</v>
      </c>
      <c r="G37">
        <f t="shared" si="5"/>
        <v>1.2946987284590361E-3</v>
      </c>
      <c r="H37">
        <f t="shared" si="21"/>
        <v>0.50720239423955327</v>
      </c>
      <c r="I37">
        <f t="shared" si="6"/>
        <v>9.4939826638638697E-4</v>
      </c>
      <c r="J37">
        <f t="shared" si="7"/>
        <v>1.1469832930966975E-2</v>
      </c>
      <c r="K37">
        <f t="shared" si="8"/>
        <v>1.1923240910758498E-7</v>
      </c>
      <c r="O37">
        <v>960</v>
      </c>
      <c r="P37" s="2">
        <v>366.47</v>
      </c>
      <c r="Q37">
        <f t="shared" si="1"/>
        <v>639.62</v>
      </c>
      <c r="R37" s="2">
        <v>5.4229000000000003</v>
      </c>
      <c r="S37">
        <f t="shared" si="9"/>
        <v>0.58292324791947503</v>
      </c>
      <c r="T37">
        <f t="shared" si="10"/>
        <v>0.41707675208052497</v>
      </c>
      <c r="U37">
        <f t="shared" si="11"/>
        <v>2.4147832119021891E-3</v>
      </c>
      <c r="V37">
        <f t="shared" si="22"/>
        <v>0.419109931667352</v>
      </c>
      <c r="W37">
        <f t="shared" si="12"/>
        <v>2.0749891293167727E-3</v>
      </c>
      <c r="X37">
        <f t="shared" si="13"/>
        <v>4.1338192322901219E-6</v>
      </c>
      <c r="Y37">
        <f t="shared" si="14"/>
        <v>1.1546001856006478E-7</v>
      </c>
      <c r="AD37">
        <v>640</v>
      </c>
      <c r="AE37" s="2">
        <v>371.964</v>
      </c>
      <c r="AF37">
        <f t="shared" si="2"/>
        <v>645.11400000000003</v>
      </c>
      <c r="AG37" s="2">
        <v>6.33127</v>
      </c>
      <c r="AH37">
        <f t="shared" si="15"/>
        <v>0.59341562628875644</v>
      </c>
      <c r="AI37">
        <f t="shared" si="16"/>
        <v>0.40658437371124356</v>
      </c>
      <c r="AJ37">
        <f t="shared" si="17"/>
        <v>3.3752530648970894E-3</v>
      </c>
      <c r="AK37">
        <f t="shared" si="23"/>
        <v>0.3558675220656069</v>
      </c>
      <c r="AL37">
        <f t="shared" si="18"/>
        <v>3.0025725048181337E-3</v>
      </c>
      <c r="AM37">
        <f t="shared" si="19"/>
        <v>2.5721990408455182E-3</v>
      </c>
      <c r="AN37">
        <f t="shared" si="20"/>
        <v>1.3889079986076407E-7</v>
      </c>
    </row>
    <row r="38" spans="1:40">
      <c r="A38">
        <v>1927</v>
      </c>
      <c r="B38">
        <v>361.70699999999999</v>
      </c>
      <c r="C38">
        <f t="shared" si="0"/>
        <v>634.85699999999997</v>
      </c>
      <c r="D38">
        <v>5.7449700000000004</v>
      </c>
      <c r="E38">
        <f t="shared" si="3"/>
        <v>0.53904407142253963</v>
      </c>
      <c r="F38">
        <f t="shared" si="4"/>
        <v>0.46095592857746037</v>
      </c>
      <c r="G38">
        <f t="shared" si="5"/>
        <v>1.1862365417950745E-3</v>
      </c>
      <c r="H38">
        <f t="shared" si="21"/>
        <v>0.55182411275971344</v>
      </c>
      <c r="I38">
        <f t="shared" si="6"/>
        <v>7.6836893970393951E-4</v>
      </c>
      <c r="J38">
        <f t="shared" si="7"/>
        <v>8.2570268965798665E-3</v>
      </c>
      <c r="K38">
        <f t="shared" si="8"/>
        <v>1.7461333287739515E-7</v>
      </c>
      <c r="O38">
        <v>984</v>
      </c>
      <c r="P38">
        <v>374.30399999999997</v>
      </c>
      <c r="Q38">
        <f t="shared" si="1"/>
        <v>647.45399999999995</v>
      </c>
      <c r="R38">
        <v>4.88375</v>
      </c>
      <c r="S38">
        <f t="shared" si="9"/>
        <v>0.52496845083382249</v>
      </c>
      <c r="T38">
        <f t="shared" si="10"/>
        <v>0.47503154916617751</v>
      </c>
      <c r="U38">
        <f t="shared" si="11"/>
        <v>2.1171174560586973E-3</v>
      </c>
      <c r="V38">
        <f t="shared" si="22"/>
        <v>0.46890967077095452</v>
      </c>
      <c r="W38">
        <f t="shared" si="12"/>
        <v>1.9257043784060653E-3</v>
      </c>
      <c r="X38">
        <f t="shared" si="13"/>
        <v>3.7477395085898019E-5</v>
      </c>
      <c r="Y38">
        <f t="shared" si="14"/>
        <v>3.6638966296452536E-8</v>
      </c>
      <c r="AD38">
        <v>656</v>
      </c>
      <c r="AE38">
        <v>379.72199999999998</v>
      </c>
      <c r="AF38">
        <f t="shared" si="2"/>
        <v>652.87199999999996</v>
      </c>
      <c r="AG38">
        <v>5.75509</v>
      </c>
      <c r="AH38">
        <f t="shared" si="15"/>
        <v>0.53941157725040301</v>
      </c>
      <c r="AI38">
        <f t="shared" si="16"/>
        <v>0.46058842274959699</v>
      </c>
      <c r="AJ38">
        <f t="shared" si="17"/>
        <v>3.2198993364076015E-3</v>
      </c>
      <c r="AK38">
        <f t="shared" si="23"/>
        <v>0.40390868214269704</v>
      </c>
      <c r="AL38">
        <f t="shared" si="18"/>
        <v>2.9669825413586961E-3</v>
      </c>
      <c r="AM38">
        <f t="shared" si="19"/>
        <v>3.2125929952654636E-3</v>
      </c>
      <c r="AN38">
        <f t="shared" si="20"/>
        <v>6.3966905217809989E-8</v>
      </c>
    </row>
    <row r="39" spans="1:40">
      <c r="A39">
        <v>1974</v>
      </c>
      <c r="B39">
        <v>369.48700000000002</v>
      </c>
      <c r="C39">
        <f t="shared" si="0"/>
        <v>642.63699999999994</v>
      </c>
      <c r="D39">
        <v>5.1507699999999996</v>
      </c>
      <c r="E39">
        <f t="shared" si="3"/>
        <v>0.48329095395817107</v>
      </c>
      <c r="F39">
        <f t="shared" si="4"/>
        <v>0.51670904604182888</v>
      </c>
      <c r="G39">
        <f t="shared" si="5"/>
        <v>7.7836042625459821E-4</v>
      </c>
      <c r="H39">
        <f t="shared" si="21"/>
        <v>0.58793745292579858</v>
      </c>
      <c r="I39">
        <f t="shared" si="6"/>
        <v>5.6110888877150523E-4</v>
      </c>
      <c r="J39">
        <f t="shared" si="7"/>
        <v>5.0734859472283417E-3</v>
      </c>
      <c r="K39">
        <f t="shared" si="8"/>
        <v>4.7198230538767758E-8</v>
      </c>
      <c r="O39">
        <v>1008</v>
      </c>
      <c r="P39">
        <v>382.21499999999997</v>
      </c>
      <c r="Q39">
        <f t="shared" si="1"/>
        <v>655.36500000000001</v>
      </c>
      <c r="R39">
        <v>4.41106</v>
      </c>
      <c r="S39">
        <f t="shared" si="9"/>
        <v>0.47415763188841381</v>
      </c>
      <c r="T39">
        <f t="shared" si="10"/>
        <v>0.52584236811158624</v>
      </c>
      <c r="U39">
        <f t="shared" si="11"/>
        <v>1.4381206371319177E-3</v>
      </c>
      <c r="V39">
        <f t="shared" si="22"/>
        <v>0.51512657585270005</v>
      </c>
      <c r="W39">
        <f t="shared" si="12"/>
        <v>1.6866648000065316E-3</v>
      </c>
      <c r="X39">
        <f t="shared" si="13"/>
        <v>1.1482820373560524E-4</v>
      </c>
      <c r="Y39">
        <f t="shared" si="14"/>
        <v>6.1774200899042562E-8</v>
      </c>
      <c r="AD39">
        <v>672</v>
      </c>
      <c r="AE39">
        <v>387.529</v>
      </c>
      <c r="AF39">
        <f t="shared" si="2"/>
        <v>660.67899999999997</v>
      </c>
      <c r="AG39">
        <v>5.2054299999999998</v>
      </c>
      <c r="AH39">
        <f t="shared" si="15"/>
        <v>0.48789318786788138</v>
      </c>
      <c r="AI39">
        <f t="shared" si="16"/>
        <v>0.51210681213211862</v>
      </c>
      <c r="AJ39">
        <f t="shared" si="17"/>
        <v>2.4372727102313224E-3</v>
      </c>
      <c r="AK39">
        <f t="shared" si="23"/>
        <v>0.4513804028044362</v>
      </c>
      <c r="AL39">
        <f t="shared" si="18"/>
        <v>2.8154140602413436E-3</v>
      </c>
      <c r="AM39">
        <f t="shared" si="19"/>
        <v>3.6876967898332343E-3</v>
      </c>
      <c r="AN39">
        <f t="shared" si="20"/>
        <v>1.4299088058740136E-7</v>
      </c>
    </row>
    <row r="40" spans="1:40">
      <c r="A40">
        <v>2021</v>
      </c>
      <c r="B40">
        <v>377.31799999999998</v>
      </c>
      <c r="C40">
        <f t="shared" si="0"/>
        <v>650.46799999999996</v>
      </c>
      <c r="D40">
        <v>4.7608800000000002</v>
      </c>
      <c r="E40">
        <f t="shared" si="3"/>
        <v>0.44670801392420506</v>
      </c>
      <c r="F40">
        <f t="shared" si="4"/>
        <v>0.55329198607579499</v>
      </c>
      <c r="G40">
        <f t="shared" si="5"/>
        <v>4.0514110365515312E-4</v>
      </c>
      <c r="H40">
        <f t="shared" si="21"/>
        <v>0.61430957069805936</v>
      </c>
      <c r="I40">
        <f t="shared" si="6"/>
        <v>3.5884821904873997E-4</v>
      </c>
      <c r="J40">
        <f t="shared" si="7"/>
        <v>3.7231456331351925E-3</v>
      </c>
      <c r="K40">
        <f t="shared" si="8"/>
        <v>2.143031165182684E-9</v>
      </c>
      <c r="O40">
        <v>1032</v>
      </c>
      <c r="P40">
        <v>390.16199999999998</v>
      </c>
      <c r="Q40">
        <f t="shared" si="1"/>
        <v>663.3119999999999</v>
      </c>
      <c r="R40">
        <v>4.0899700000000001</v>
      </c>
      <c r="S40">
        <f t="shared" si="9"/>
        <v>0.43964273659724779</v>
      </c>
      <c r="T40">
        <f t="shared" si="10"/>
        <v>0.56035726340275227</v>
      </c>
      <c r="U40">
        <f t="shared" si="11"/>
        <v>8.110339312088396E-4</v>
      </c>
      <c r="V40">
        <f t="shared" si="22"/>
        <v>0.55560653105285684</v>
      </c>
      <c r="W40">
        <f t="shared" si="12"/>
        <v>1.374163340570731E-3</v>
      </c>
      <c r="X40">
        <f t="shared" si="13"/>
        <v>2.2569457860342915E-5</v>
      </c>
      <c r="Y40">
        <f t="shared" si="14"/>
        <v>3.1711473168827263E-7</v>
      </c>
      <c r="AD40">
        <v>688</v>
      </c>
      <c r="AE40">
        <v>395.41199999999998</v>
      </c>
      <c r="AF40">
        <f t="shared" si="2"/>
        <v>668.5619999999999</v>
      </c>
      <c r="AG40">
        <v>4.7893699999999999</v>
      </c>
      <c r="AH40">
        <f t="shared" si="15"/>
        <v>0.44889682450418023</v>
      </c>
      <c r="AI40">
        <f t="shared" si="16"/>
        <v>0.55110317549581977</v>
      </c>
      <c r="AJ40">
        <f t="shared" si="17"/>
        <v>1.500874011172347E-3</v>
      </c>
      <c r="AK40">
        <f t="shared" si="23"/>
        <v>0.49642702776829772</v>
      </c>
      <c r="AL40">
        <f t="shared" si="18"/>
        <v>2.546766969190822E-3</v>
      </c>
      <c r="AM40">
        <f t="shared" si="19"/>
        <v>2.9894811303218145E-3</v>
      </c>
      <c r="AN40">
        <f t="shared" si="20"/>
        <v>1.0938920796326355E-6</v>
      </c>
    </row>
    <row r="41" spans="1:40">
      <c r="A41">
        <v>2068</v>
      </c>
      <c r="B41">
        <v>385.10599999999999</v>
      </c>
      <c r="C41">
        <f t="shared" si="0"/>
        <v>658.25599999999997</v>
      </c>
      <c r="D41">
        <v>4.5579400000000003</v>
      </c>
      <c r="E41">
        <f t="shared" si="3"/>
        <v>0.42766638205241281</v>
      </c>
      <c r="F41">
        <f t="shared" si="4"/>
        <v>0.57233361794758719</v>
      </c>
      <c r="G41">
        <f t="shared" si="5"/>
        <v>2.5643231873708665E-4</v>
      </c>
      <c r="H41">
        <f t="shared" si="21"/>
        <v>0.6311754369933501</v>
      </c>
      <c r="I41">
        <f t="shared" si="6"/>
        <v>1.9140998429838222E-4</v>
      </c>
      <c r="J41">
        <f t="shared" si="7"/>
        <v>3.4623596686143066E-3</v>
      </c>
      <c r="K41">
        <f t="shared" si="8"/>
        <v>4.2279039758587287E-9</v>
      </c>
      <c r="O41">
        <v>1056</v>
      </c>
      <c r="P41">
        <v>398.09500000000003</v>
      </c>
      <c r="Q41">
        <f t="shared" si="1"/>
        <v>671.245</v>
      </c>
      <c r="R41">
        <v>3.90889</v>
      </c>
      <c r="S41">
        <f t="shared" si="9"/>
        <v>0.42017792224823552</v>
      </c>
      <c r="T41">
        <f t="shared" si="10"/>
        <v>0.57982207775176442</v>
      </c>
      <c r="U41">
        <f t="shared" si="11"/>
        <v>5.2877549104548194E-4</v>
      </c>
      <c r="V41">
        <f t="shared" si="22"/>
        <v>0.5885864512265544</v>
      </c>
      <c r="W41">
        <f t="shared" si="12"/>
        <v>1.0221851499129316E-3</v>
      </c>
      <c r="X41">
        <f t="shared" si="13"/>
        <v>7.6814242405602142E-5</v>
      </c>
      <c r="Y41">
        <f t="shared" si="14"/>
        <v>2.4345309146369301E-7</v>
      </c>
      <c r="AD41" s="4">
        <v>704</v>
      </c>
      <c r="AE41">
        <v>403.32400000000001</v>
      </c>
      <c r="AF41">
        <f t="shared" si="2"/>
        <v>676.47399999999993</v>
      </c>
      <c r="AG41">
        <v>4.5331599999999996</v>
      </c>
      <c r="AH41">
        <f t="shared" si="15"/>
        <v>0.42488284032542267</v>
      </c>
      <c r="AI41">
        <f t="shared" si="16"/>
        <v>0.57511715967457733</v>
      </c>
      <c r="AJ41">
        <f t="shared" si="17"/>
        <v>9.1788747047575475E-4</v>
      </c>
      <c r="AK41">
        <f t="shared" si="23"/>
        <v>0.5371752992753509</v>
      </c>
      <c r="AL41">
        <f t="shared" si="18"/>
        <v>2.1718394926510867E-3</v>
      </c>
      <c r="AM41">
        <f t="shared" si="19"/>
        <v>1.4395847705543864E-3</v>
      </c>
      <c r="AN41">
        <f t="shared" si="20"/>
        <v>1.572395673917604E-6</v>
      </c>
    </row>
    <row r="42" spans="1:40">
      <c r="A42">
        <v>2115</v>
      </c>
      <c r="B42">
        <v>392.84500000000003</v>
      </c>
      <c r="C42">
        <f t="shared" si="0"/>
        <v>665.995</v>
      </c>
      <c r="D42">
        <v>4.4294900000000004</v>
      </c>
      <c r="E42">
        <f t="shared" si="3"/>
        <v>0.41561406307176973</v>
      </c>
      <c r="F42">
        <f t="shared" si="4"/>
        <v>0.58438593692823027</v>
      </c>
      <c r="G42">
        <f t="shared" si="5"/>
        <v>2.312183040570608E-4</v>
      </c>
      <c r="H42">
        <f t="shared" si="21"/>
        <v>0.64017170625537412</v>
      </c>
      <c r="I42">
        <f t="shared" si="6"/>
        <v>7.903217814453665E-5</v>
      </c>
      <c r="J42">
        <f t="shared" si="7"/>
        <v>3.1120520594213039E-3</v>
      </c>
      <c r="K42">
        <f t="shared" si="8"/>
        <v>2.3160616920262656E-8</v>
      </c>
      <c r="O42">
        <v>1080</v>
      </c>
      <c r="P42">
        <v>405.95</v>
      </c>
      <c r="Q42">
        <f t="shared" si="1"/>
        <v>679.09999999999991</v>
      </c>
      <c r="R42">
        <v>3.7908300000000001</v>
      </c>
      <c r="S42">
        <f t="shared" si="9"/>
        <v>0.40748731046314396</v>
      </c>
      <c r="T42">
        <f t="shared" si="10"/>
        <v>0.59251268953685599</v>
      </c>
      <c r="U42">
        <f t="shared" si="11"/>
        <v>4.679076363672911E-4</v>
      </c>
      <c r="V42">
        <f t="shared" si="22"/>
        <v>0.6131188948244648</v>
      </c>
      <c r="W42">
        <f t="shared" si="12"/>
        <v>6.7742018960325234E-4</v>
      </c>
      <c r="X42">
        <f t="shared" si="13"/>
        <v>4.2461569635507743E-4</v>
      </c>
      <c r="Y42">
        <f t="shared" si="14"/>
        <v>4.3895509963451495E-8</v>
      </c>
      <c r="AD42">
        <v>720</v>
      </c>
      <c r="AE42">
        <v>411.20299999999997</v>
      </c>
      <c r="AF42">
        <f t="shared" si="2"/>
        <v>684.35299999999995</v>
      </c>
      <c r="AG42">
        <v>4.3764700000000003</v>
      </c>
      <c r="AH42">
        <f t="shared" si="15"/>
        <v>0.41019664079781054</v>
      </c>
      <c r="AI42">
        <f t="shared" si="16"/>
        <v>0.5898033592021894</v>
      </c>
      <c r="AJ42">
        <f t="shared" si="17"/>
        <v>7.3587991601994918E-4</v>
      </c>
      <c r="AK42">
        <f t="shared" si="23"/>
        <v>0.57192473115776832</v>
      </c>
      <c r="AL42">
        <f t="shared" si="18"/>
        <v>1.7221354942449942E-3</v>
      </c>
      <c r="AM42">
        <f t="shared" si="19"/>
        <v>3.1964534075076015E-4</v>
      </c>
      <c r="AN42">
        <f t="shared" si="20"/>
        <v>9.7270006558001782E-7</v>
      </c>
    </row>
    <row r="43" spans="1:40">
      <c r="A43">
        <v>2162</v>
      </c>
      <c r="B43">
        <v>400.589</v>
      </c>
      <c r="C43">
        <f t="shared" si="0"/>
        <v>673.73900000000003</v>
      </c>
      <c r="D43">
        <v>4.3136700000000001</v>
      </c>
      <c r="E43">
        <f t="shared" si="3"/>
        <v>0.40474680278108788</v>
      </c>
      <c r="F43">
        <f t="shared" si="4"/>
        <v>0.59525319721891212</v>
      </c>
      <c r="G43">
        <f t="shared" si="5"/>
        <v>2.2475010076622329E-4</v>
      </c>
      <c r="H43">
        <f t="shared" si="21"/>
        <v>0.64388621862816731</v>
      </c>
      <c r="I43">
        <f t="shared" si="6"/>
        <v>2.1887438047702104E-5</v>
      </c>
      <c r="J43">
        <f t="shared" si="7"/>
        <v>2.3651707713930729E-3</v>
      </c>
      <c r="K43">
        <f t="shared" si="8"/>
        <v>4.1153259925248477E-8</v>
      </c>
      <c r="O43">
        <v>1104</v>
      </c>
      <c r="P43">
        <v>413.75900000000001</v>
      </c>
      <c r="Q43">
        <f t="shared" si="1"/>
        <v>686.90899999999999</v>
      </c>
      <c r="R43">
        <v>3.6863600000000001</v>
      </c>
      <c r="S43">
        <f t="shared" si="9"/>
        <v>0.39625752719032908</v>
      </c>
      <c r="T43">
        <f t="shared" si="10"/>
        <v>0.60374247280967097</v>
      </c>
      <c r="U43">
        <f t="shared" si="11"/>
        <v>4.4932032239270353E-4</v>
      </c>
      <c r="V43">
        <f t="shared" si="22"/>
        <v>0.62937697937494286</v>
      </c>
      <c r="W43">
        <f t="shared" si="12"/>
        <v>3.8778343539057824E-4</v>
      </c>
      <c r="X43">
        <f t="shared" si="13"/>
        <v>6.5712792684496739E-4</v>
      </c>
      <c r="Y43">
        <f t="shared" si="14"/>
        <v>3.7867884619123362E-9</v>
      </c>
      <c r="AD43">
        <v>736</v>
      </c>
      <c r="AE43">
        <v>419.03399999999999</v>
      </c>
      <c r="AF43">
        <f t="shared" si="2"/>
        <v>692.18399999999997</v>
      </c>
      <c r="AG43">
        <v>4.2508499999999998</v>
      </c>
      <c r="AH43">
        <f t="shared" si="15"/>
        <v>0.39842256214149135</v>
      </c>
      <c r="AI43">
        <f t="shared" si="16"/>
        <v>0.60157743785850859</v>
      </c>
      <c r="AJ43">
        <f t="shared" si="17"/>
        <v>6.9967757657556084E-4</v>
      </c>
      <c r="AK43">
        <f t="shared" si="23"/>
        <v>0.59947889906568819</v>
      </c>
      <c r="AL43">
        <f t="shared" si="18"/>
        <v>1.2496957168879246E-3</v>
      </c>
      <c r="AM43">
        <f t="shared" si="19"/>
        <v>4.4038650649721166E-6</v>
      </c>
      <c r="AN43">
        <f t="shared" si="20"/>
        <v>3.0251995467267103E-7</v>
      </c>
    </row>
    <row r="44" spans="1:40">
      <c r="A44">
        <v>2209</v>
      </c>
      <c r="B44">
        <v>408.31900000000002</v>
      </c>
      <c r="C44">
        <f t="shared" si="0"/>
        <v>681.46900000000005</v>
      </c>
      <c r="D44">
        <v>4.2010899999999998</v>
      </c>
      <c r="E44">
        <f t="shared" si="3"/>
        <v>0.39418354804507538</v>
      </c>
      <c r="F44">
        <f t="shared" si="4"/>
        <v>0.60581645195492462</v>
      </c>
      <c r="G44">
        <f t="shared" si="5"/>
        <v>2.1450877888906178E-4</v>
      </c>
      <c r="H44">
        <f t="shared" si="21"/>
        <v>0.64491492821640928</v>
      </c>
      <c r="I44">
        <f t="shared" si="6"/>
        <v>2.6721078282300997E-6</v>
      </c>
      <c r="J44">
        <f t="shared" si="7"/>
        <v>1.5286908459698795E-3</v>
      </c>
      <c r="K44">
        <f t="shared" si="8"/>
        <v>4.4874775206135004E-8</v>
      </c>
      <c r="O44">
        <v>1128</v>
      </c>
      <c r="P44">
        <v>421.57600000000002</v>
      </c>
      <c r="Q44">
        <f t="shared" si="1"/>
        <v>694.726</v>
      </c>
      <c r="R44">
        <v>3.5860400000000001</v>
      </c>
      <c r="S44">
        <f t="shared" si="9"/>
        <v>0.38547383945290414</v>
      </c>
      <c r="T44">
        <f t="shared" si="10"/>
        <v>0.61452616054709586</v>
      </c>
      <c r="U44">
        <f t="shared" si="11"/>
        <v>4.3006117779254005E-4</v>
      </c>
      <c r="V44">
        <f t="shared" si="22"/>
        <v>0.63868378182431673</v>
      </c>
      <c r="W44">
        <f t="shared" si="12"/>
        <v>1.8292545878217985E-4</v>
      </c>
      <c r="X44">
        <f t="shared" si="13"/>
        <v>5.8359066577363472E-4</v>
      </c>
      <c r="Y44">
        <f t="shared" si="14"/>
        <v>6.1076063610767719E-8</v>
      </c>
      <c r="AD44">
        <v>752</v>
      </c>
      <c r="AE44">
        <v>426.846</v>
      </c>
      <c r="AF44">
        <f t="shared" si="2"/>
        <v>699.99599999999998</v>
      </c>
      <c r="AG44">
        <v>4.1314099999999998</v>
      </c>
      <c r="AH44">
        <f t="shared" si="15"/>
        <v>0.38722772091628238</v>
      </c>
      <c r="AI44">
        <f t="shared" si="16"/>
        <v>0.61277227908371756</v>
      </c>
      <c r="AJ44">
        <f t="shared" si="17"/>
        <v>6.7056339744311216E-4</v>
      </c>
      <c r="AK44">
        <f t="shared" si="23"/>
        <v>0.619474030535895</v>
      </c>
      <c r="AL44">
        <f t="shared" si="18"/>
        <v>8.1352010534505731E-4</v>
      </c>
      <c r="AM44">
        <f t="shared" si="19"/>
        <v>4.491347252676243E-5</v>
      </c>
      <c r="AN44">
        <f t="shared" si="20"/>
        <v>2.0436620334162066E-8</v>
      </c>
    </row>
    <row r="45" spans="1:40">
      <c r="A45">
        <v>2256</v>
      </c>
      <c r="B45">
        <v>416.06599999999997</v>
      </c>
      <c r="C45">
        <f t="shared" si="0"/>
        <v>689.21599999999989</v>
      </c>
      <c r="D45">
        <v>4.0936399999999997</v>
      </c>
      <c r="E45">
        <f t="shared" si="3"/>
        <v>0.38410163543728942</v>
      </c>
      <c r="F45">
        <f t="shared" si="4"/>
        <v>0.61589836456271052</v>
      </c>
      <c r="G45">
        <f t="shared" si="5"/>
        <v>2.0093353741446523E-4</v>
      </c>
      <c r="H45">
        <f t="shared" si="21"/>
        <v>0.64504051728433609</v>
      </c>
      <c r="I45">
        <f t="shared" si="6"/>
        <v>-1.423720600604631E-7</v>
      </c>
      <c r="J45">
        <f t="shared" si="7"/>
        <v>8.4926506525054854E-4</v>
      </c>
      <c r="K45">
        <f t="shared" si="8"/>
        <v>4.0431521371007648E-8</v>
      </c>
      <c r="O45">
        <v>1152</v>
      </c>
      <c r="P45">
        <v>429.39699999999999</v>
      </c>
      <c r="Q45">
        <f t="shared" si="1"/>
        <v>702.54700000000003</v>
      </c>
      <c r="R45">
        <v>3.4900199999999999</v>
      </c>
      <c r="S45">
        <f t="shared" si="9"/>
        <v>0.37515237118588318</v>
      </c>
      <c r="T45">
        <f t="shared" si="10"/>
        <v>0.62484762881411682</v>
      </c>
      <c r="U45">
        <f t="shared" si="11"/>
        <v>3.9324485951036198E-4</v>
      </c>
      <c r="V45">
        <f t="shared" si="22"/>
        <v>0.64307399283508904</v>
      </c>
      <c r="W45">
        <f t="shared" si="12"/>
        <v>6.5469165842346291E-5</v>
      </c>
      <c r="X45">
        <f t="shared" si="13"/>
        <v>3.3220034542499058E-4</v>
      </c>
      <c r="Y45">
        <f t="shared" si="14"/>
        <v>1.0743690535954886E-7</v>
      </c>
      <c r="AD45">
        <v>768</v>
      </c>
      <c r="AE45">
        <v>434.61900000000003</v>
      </c>
      <c r="AF45">
        <f t="shared" si="2"/>
        <v>707.76900000000001</v>
      </c>
      <c r="AG45">
        <v>4.01694</v>
      </c>
      <c r="AH45">
        <f t="shared" si="15"/>
        <v>0.37649870655719264</v>
      </c>
      <c r="AI45">
        <f t="shared" si="16"/>
        <v>0.62350129344280736</v>
      </c>
      <c r="AJ45">
        <f t="shared" si="17"/>
        <v>6.2375810744947496E-4</v>
      </c>
      <c r="AK45">
        <f t="shared" si="23"/>
        <v>0.63249035222141592</v>
      </c>
      <c r="AL45">
        <f t="shared" si="18"/>
        <v>4.6136729098674996E-4</v>
      </c>
      <c r="AM45">
        <f t="shared" si="19"/>
        <v>8.0803177725279635E-5</v>
      </c>
      <c r="AN45">
        <f t="shared" si="20"/>
        <v>2.6370777271430437E-8</v>
      </c>
    </row>
    <row r="46" spans="1:40">
      <c r="A46">
        <v>2303</v>
      </c>
      <c r="B46">
        <v>423.76400000000001</v>
      </c>
      <c r="C46">
        <f t="shared" si="0"/>
        <v>696.91399999999999</v>
      </c>
      <c r="D46">
        <v>3.9929899999999998</v>
      </c>
      <c r="E46">
        <f t="shared" si="3"/>
        <v>0.37465775917880967</v>
      </c>
      <c r="F46">
        <f t="shared" si="4"/>
        <v>0.62534224082119039</v>
      </c>
      <c r="G46">
        <f t="shared" si="5"/>
        <v>1.8266685219496626E-4</v>
      </c>
      <c r="H46">
        <f t="shared" si="21"/>
        <v>0.64503382579751323</v>
      </c>
      <c r="I46">
        <f t="shared" si="6"/>
        <v>3.58878682255516E-8</v>
      </c>
      <c r="J46">
        <f t="shared" si="7"/>
        <v>3.8775851887974341E-4</v>
      </c>
      <c r="K46">
        <f t="shared" si="8"/>
        <v>3.3354069130915236E-8</v>
      </c>
      <c r="O46">
        <v>1176</v>
      </c>
      <c r="P46">
        <v>437.21100000000001</v>
      </c>
      <c r="Q46">
        <f t="shared" si="1"/>
        <v>710.36099999999999</v>
      </c>
      <c r="R46">
        <v>3.4022199999999998</v>
      </c>
      <c r="S46">
        <f t="shared" si="9"/>
        <v>0.36571449455763444</v>
      </c>
      <c r="T46">
        <f t="shared" si="10"/>
        <v>0.6342855054423655</v>
      </c>
      <c r="U46">
        <f t="shared" si="11"/>
        <v>3.5624938639469694E-4</v>
      </c>
      <c r="V46">
        <f t="shared" si="22"/>
        <v>0.64464525281530538</v>
      </c>
      <c r="W46">
        <f t="shared" si="12"/>
        <v>1.5032418575223259E-5</v>
      </c>
      <c r="X46">
        <f t="shared" si="13"/>
        <v>1.0732436563113467E-4</v>
      </c>
      <c r="Y46">
        <f t="shared" si="14"/>
        <v>1.1642901912791575E-7</v>
      </c>
      <c r="AD46">
        <v>784</v>
      </c>
      <c r="AE46">
        <v>442.39100000000002</v>
      </c>
      <c r="AF46">
        <f t="shared" si="2"/>
        <v>715.54099999999994</v>
      </c>
      <c r="AG46">
        <v>3.91046</v>
      </c>
      <c r="AH46">
        <f t="shared" si="15"/>
        <v>0.36651857683800099</v>
      </c>
      <c r="AI46">
        <f t="shared" si="16"/>
        <v>0.63348142316199896</v>
      </c>
      <c r="AJ46">
        <f t="shared" si="17"/>
        <v>5.6078478236419593E-4</v>
      </c>
      <c r="AK46">
        <f t="shared" si="23"/>
        <v>0.63987222887720396</v>
      </c>
      <c r="AL46">
        <f t="shared" si="18"/>
        <v>2.1872432014104955E-4</v>
      </c>
      <c r="AM46">
        <f t="shared" si="19"/>
        <v>4.0842397689496968E-5</v>
      </c>
      <c r="AN46">
        <f t="shared" si="20"/>
        <v>1.1700535981631257E-7</v>
      </c>
    </row>
    <row r="47" spans="1:40">
      <c r="A47">
        <v>2350</v>
      </c>
      <c r="B47">
        <v>431.51900000000001</v>
      </c>
      <c r="C47">
        <f t="shared" si="0"/>
        <v>704.66899999999998</v>
      </c>
      <c r="D47">
        <v>3.9014899999999999</v>
      </c>
      <c r="E47">
        <f t="shared" si="3"/>
        <v>0.36607241712564625</v>
      </c>
      <c r="F47">
        <f t="shared" si="4"/>
        <v>0.6339275828743538</v>
      </c>
      <c r="G47">
        <f t="shared" si="5"/>
        <v>1.662767444734292E-4</v>
      </c>
      <c r="H47">
        <f t="shared" si="21"/>
        <v>0.64503551252731983</v>
      </c>
      <c r="I47">
        <f t="shared" si="6"/>
        <v>-1.7070685197763671E-8</v>
      </c>
      <c r="J47">
        <f t="shared" si="7"/>
        <v>1.2338610117524205E-4</v>
      </c>
      <c r="K47">
        <f t="shared" si="8"/>
        <v>2.7653632960011591E-8</v>
      </c>
      <c r="O47">
        <v>1200</v>
      </c>
      <c r="P47">
        <v>445.02100000000002</v>
      </c>
      <c r="Q47">
        <f t="shared" si="1"/>
        <v>718.17100000000005</v>
      </c>
      <c r="R47">
        <v>3.3226800000000001</v>
      </c>
      <c r="S47">
        <f t="shared" si="9"/>
        <v>0.35716450928416182</v>
      </c>
      <c r="T47">
        <f t="shared" si="10"/>
        <v>0.64283549071583823</v>
      </c>
      <c r="U47">
        <f t="shared" si="11"/>
        <v>3.1750715365250204E-4</v>
      </c>
      <c r="V47">
        <f t="shared" si="22"/>
        <v>0.64500603086111075</v>
      </c>
      <c r="W47">
        <f t="shared" si="12"/>
        <v>1.2875010148017644E-6</v>
      </c>
      <c r="X47">
        <f t="shared" si="13"/>
        <v>4.7112445222396301E-6</v>
      </c>
      <c r="Y47">
        <f t="shared" si="14"/>
        <v>9.9994868714307835E-8</v>
      </c>
      <c r="AD47">
        <v>800</v>
      </c>
      <c r="AE47">
        <v>450.154</v>
      </c>
      <c r="AF47">
        <f t="shared" si="2"/>
        <v>723.30399999999997</v>
      </c>
      <c r="AG47">
        <v>3.81473</v>
      </c>
      <c r="AH47">
        <f t="shared" si="15"/>
        <v>0.35754602032017396</v>
      </c>
      <c r="AI47">
        <f t="shared" si="16"/>
        <v>0.64245397967982609</v>
      </c>
      <c r="AJ47">
        <f t="shared" si="17"/>
        <v>4.9898305402466814E-4</v>
      </c>
      <c r="AK47">
        <f t="shared" si="23"/>
        <v>0.64337181799946075</v>
      </c>
      <c r="AL47">
        <f t="shared" si="18"/>
        <v>8.0908408139917782E-5</v>
      </c>
      <c r="AM47">
        <f t="shared" si="19"/>
        <v>8.4242718098976943E-7</v>
      </c>
      <c r="AN47">
        <f t="shared" si="20"/>
        <v>1.7478640953165941E-7</v>
      </c>
    </row>
    <row r="48" spans="1:40">
      <c r="A48">
        <v>2397</v>
      </c>
      <c r="B48">
        <v>439.22899999999998</v>
      </c>
      <c r="C48">
        <f t="shared" si="0"/>
        <v>712.37899999999991</v>
      </c>
      <c r="D48">
        <v>3.8182</v>
      </c>
      <c r="E48">
        <f t="shared" si="3"/>
        <v>0.35825741013539508</v>
      </c>
      <c r="F48">
        <f t="shared" si="4"/>
        <v>0.64174258986460497</v>
      </c>
      <c r="G48">
        <f t="shared" si="5"/>
        <v>1.5050550805440879E-4</v>
      </c>
      <c r="H48">
        <f t="shared" si="21"/>
        <v>0.64503471020511549</v>
      </c>
      <c r="I48">
        <f t="shared" si="6"/>
        <v>1.2435607075516693E-8</v>
      </c>
      <c r="J48">
        <f t="shared" si="7"/>
        <v>1.0838056336403091E-5</v>
      </c>
      <c r="K48">
        <f t="shared" si="8"/>
        <v>2.2648164854638295E-8</v>
      </c>
      <c r="O48">
        <v>1224</v>
      </c>
      <c r="P48">
        <v>452.834</v>
      </c>
      <c r="Q48">
        <f t="shared" si="1"/>
        <v>725.98399999999992</v>
      </c>
      <c r="R48">
        <v>3.2517900000000002</v>
      </c>
      <c r="S48">
        <f t="shared" si="9"/>
        <v>0.34954433759650178</v>
      </c>
      <c r="T48">
        <f t="shared" si="10"/>
        <v>0.65045566240349828</v>
      </c>
      <c r="U48">
        <f t="shared" si="11"/>
        <v>2.844978755819812E-4</v>
      </c>
      <c r="V48">
        <f t="shared" si="22"/>
        <v>0.64503693088546599</v>
      </c>
      <c r="W48">
        <f t="shared" si="12"/>
        <v>-9.7382767864637291E-8</v>
      </c>
      <c r="X48">
        <f t="shared" si="13"/>
        <v>2.9362651264516567E-5</v>
      </c>
      <c r="Y48">
        <f t="shared" si="14"/>
        <v>8.0994461075215475E-8</v>
      </c>
      <c r="AD48">
        <v>816</v>
      </c>
      <c r="AE48">
        <v>457.91699999999997</v>
      </c>
      <c r="AF48">
        <f t="shared" si="2"/>
        <v>731.06700000000001</v>
      </c>
      <c r="AG48">
        <v>3.7295500000000001</v>
      </c>
      <c r="AH48">
        <f t="shared" si="15"/>
        <v>0.34956229145577927</v>
      </c>
      <c r="AI48">
        <f t="shared" si="16"/>
        <v>0.65043770854422078</v>
      </c>
      <c r="AJ48">
        <f t="shared" si="17"/>
        <v>4.432736287631675E-4</v>
      </c>
      <c r="AK48">
        <f t="shared" si="23"/>
        <v>0.64466635252969939</v>
      </c>
      <c r="AL48">
        <f t="shared" si="18"/>
        <v>2.0532666258646119E-5</v>
      </c>
      <c r="AM48">
        <f t="shared" si="19"/>
        <v>3.3308550246352212E-5</v>
      </c>
      <c r="AN48">
        <f t="shared" si="20"/>
        <v>1.7870992137924918E-7</v>
      </c>
    </row>
    <row r="49" spans="1:40">
      <c r="A49">
        <v>2444</v>
      </c>
      <c r="B49">
        <v>446.94499999999999</v>
      </c>
      <c r="C49">
        <f t="shared" si="0"/>
        <v>720.09500000000003</v>
      </c>
      <c r="D49">
        <v>3.74281</v>
      </c>
      <c r="E49">
        <f t="shared" si="3"/>
        <v>0.35118365125683776</v>
      </c>
      <c r="F49">
        <f t="shared" si="4"/>
        <v>0.64881634874316219</v>
      </c>
      <c r="G49">
        <f t="shared" si="5"/>
        <v>1.3766891942475597E-4</v>
      </c>
      <c r="H49">
        <f t="shared" si="21"/>
        <v>0.64503529467864806</v>
      </c>
      <c r="I49">
        <f t="shared" si="6"/>
        <v>-1.2578199862822086E-8</v>
      </c>
      <c r="J49">
        <f t="shared" si="7"/>
        <v>1.4296369838778763E-5</v>
      </c>
      <c r="K49">
        <f t="shared" si="8"/>
        <v>1.8956194788157911E-8</v>
      </c>
      <c r="O49">
        <v>1248</v>
      </c>
      <c r="P49">
        <v>460.67500000000001</v>
      </c>
      <c r="Q49">
        <f t="shared" si="1"/>
        <v>733.82500000000005</v>
      </c>
      <c r="R49">
        <v>3.1882700000000002</v>
      </c>
      <c r="S49">
        <f t="shared" si="9"/>
        <v>0.34271638858253417</v>
      </c>
      <c r="T49">
        <f t="shared" si="10"/>
        <v>0.65728361141746583</v>
      </c>
      <c r="U49">
        <f t="shared" si="11"/>
        <v>2.5547479255661848E-4</v>
      </c>
      <c r="V49">
        <f t="shared" si="22"/>
        <v>0.64503459369903726</v>
      </c>
      <c r="W49">
        <f t="shared" si="12"/>
        <v>2.4953244148178409E-8</v>
      </c>
      <c r="X49">
        <f t="shared" si="13"/>
        <v>1.5003843506637698E-4</v>
      </c>
      <c r="Y49">
        <f t="shared" si="14"/>
        <v>6.5254620404766905E-8</v>
      </c>
      <c r="AD49">
        <v>832</v>
      </c>
      <c r="AE49">
        <v>465.673</v>
      </c>
      <c r="AF49">
        <f t="shared" si="2"/>
        <v>738.82299999999998</v>
      </c>
      <c r="AG49">
        <v>3.65388</v>
      </c>
      <c r="AH49">
        <f t="shared" si="15"/>
        <v>0.34246991339556854</v>
      </c>
      <c r="AI49">
        <f t="shared" si="16"/>
        <v>0.65753008660443146</v>
      </c>
      <c r="AJ49">
        <f t="shared" si="17"/>
        <v>3.9482810332545915E-4</v>
      </c>
      <c r="AK49">
        <f t="shared" si="23"/>
        <v>0.64499487518983778</v>
      </c>
      <c r="AL49">
        <f t="shared" si="18"/>
        <v>2.5522572288128352E-6</v>
      </c>
      <c r="AM49">
        <f t="shared" si="19"/>
        <v>1.5713152520855977E-4</v>
      </c>
      <c r="AN49">
        <f t="shared" si="20"/>
        <v>1.5388033943083972E-7</v>
      </c>
    </row>
    <row r="50" spans="1:40">
      <c r="A50">
        <v>2491</v>
      </c>
      <c r="B50">
        <v>454.649</v>
      </c>
      <c r="C50">
        <f t="shared" si="0"/>
        <v>727.79899999999998</v>
      </c>
      <c r="D50">
        <v>3.6738499999999998</v>
      </c>
      <c r="E50">
        <f t="shared" si="3"/>
        <v>0.34471321204387434</v>
      </c>
      <c r="F50">
        <f t="shared" si="4"/>
        <v>0.65528678795612572</v>
      </c>
      <c r="G50">
        <f t="shared" si="5"/>
        <v>1.260501098097268E-4</v>
      </c>
      <c r="H50">
        <f t="shared" si="21"/>
        <v>0.64503470350325454</v>
      </c>
      <c r="I50">
        <f t="shared" si="6"/>
        <v>1.6709901699262223E-8</v>
      </c>
      <c r="J50">
        <f t="shared" si="7"/>
        <v>1.0510523562880296E-4</v>
      </c>
      <c r="K50">
        <f t="shared" si="8"/>
        <v>1.5884417892376797E-8</v>
      </c>
      <c r="O50">
        <v>1272</v>
      </c>
      <c r="P50">
        <v>468.50299999999999</v>
      </c>
      <c r="Q50">
        <f t="shared" si="1"/>
        <v>741.65300000000002</v>
      </c>
      <c r="R50">
        <v>3.13123</v>
      </c>
      <c r="S50">
        <f t="shared" si="9"/>
        <v>0.33658499356117527</v>
      </c>
      <c r="T50">
        <f t="shared" si="10"/>
        <v>0.66341500643882467</v>
      </c>
      <c r="U50">
        <f t="shared" si="11"/>
        <v>2.2801931432428943E-4</v>
      </c>
      <c r="V50">
        <f t="shared" si="22"/>
        <v>0.64503519257689679</v>
      </c>
      <c r="W50">
        <f t="shared" si="12"/>
        <v>-1.1439261520524953E-8</v>
      </c>
      <c r="X50">
        <f t="shared" si="13"/>
        <v>3.3781755759911642E-4</v>
      </c>
      <c r="Y50">
        <f t="shared" si="14"/>
        <v>5.1998024580912382E-8</v>
      </c>
      <c r="AD50">
        <v>848</v>
      </c>
      <c r="AE50">
        <v>473.43599999999998</v>
      </c>
      <c r="AF50">
        <f t="shared" si="2"/>
        <v>746.58600000000001</v>
      </c>
      <c r="AG50">
        <v>3.5864799999999999</v>
      </c>
      <c r="AH50">
        <f t="shared" si="15"/>
        <v>0.33615266374236119</v>
      </c>
      <c r="AI50">
        <f t="shared" si="16"/>
        <v>0.66384733625763881</v>
      </c>
      <c r="AJ50">
        <f t="shared" si="17"/>
        <v>3.51420443894572E-4</v>
      </c>
      <c r="AK50">
        <f t="shared" si="23"/>
        <v>0.64503571130549875</v>
      </c>
      <c r="AL50">
        <f t="shared" si="18"/>
        <v>-4.9963418743670354E-8</v>
      </c>
      <c r="AM50">
        <f t="shared" si="19"/>
        <v>3.5387723333997852E-4</v>
      </c>
      <c r="AN50">
        <f t="shared" si="20"/>
        <v>1.2353144721698801E-7</v>
      </c>
    </row>
    <row r="51" spans="1:40">
      <c r="A51">
        <v>2538</v>
      </c>
      <c r="B51">
        <v>462.33</v>
      </c>
      <c r="C51">
        <f t="shared" si="0"/>
        <v>735.48</v>
      </c>
      <c r="D51">
        <v>3.6107100000000001</v>
      </c>
      <c r="E51">
        <f t="shared" si="3"/>
        <v>0.33878885688281712</v>
      </c>
      <c r="F51">
        <f t="shared" si="4"/>
        <v>0.66121114311718288</v>
      </c>
      <c r="G51">
        <f t="shared" si="5"/>
        <v>1.153695889436857E-4</v>
      </c>
      <c r="H51">
        <f t="shared" si="21"/>
        <v>0.64503548886863438</v>
      </c>
      <c r="I51">
        <f t="shared" si="6"/>
        <v>-2.8104615008858749E-8</v>
      </c>
      <c r="J51">
        <f t="shared" si="7"/>
        <v>2.6165179036858509E-4</v>
      </c>
      <c r="K51">
        <f t="shared" si="8"/>
        <v>1.3316627678666375E-8</v>
      </c>
      <c r="O51">
        <v>1296</v>
      </c>
      <c r="P51">
        <v>476.30200000000002</v>
      </c>
      <c r="Q51">
        <f t="shared" si="1"/>
        <v>749.452</v>
      </c>
      <c r="R51">
        <v>3.0803199999999999</v>
      </c>
      <c r="S51">
        <f t="shared" si="9"/>
        <v>0.33111253001739238</v>
      </c>
      <c r="T51">
        <f t="shared" si="10"/>
        <v>0.66888746998260762</v>
      </c>
      <c r="U51">
        <f t="shared" si="11"/>
        <v>2.0683425526410912E-4</v>
      </c>
      <c r="V51">
        <f t="shared" si="22"/>
        <v>0.64503491803462032</v>
      </c>
      <c r="W51">
        <f t="shared" si="12"/>
        <v>7.8133309431907078E-9</v>
      </c>
      <c r="X51">
        <f t="shared" si="13"/>
        <v>5.6894423443143276E-4</v>
      </c>
      <c r="Y51">
        <f t="shared" si="14"/>
        <v>4.2777177082733262E-8</v>
      </c>
      <c r="AD51">
        <v>864</v>
      </c>
      <c r="AE51">
        <v>481.22300000000001</v>
      </c>
      <c r="AF51">
        <f t="shared" si="2"/>
        <v>754.37300000000005</v>
      </c>
      <c r="AG51">
        <v>3.5264899999999999</v>
      </c>
      <c r="AH51">
        <f t="shared" si="15"/>
        <v>0.33052993664004798</v>
      </c>
      <c r="AI51">
        <f t="shared" si="16"/>
        <v>0.66947006335995196</v>
      </c>
      <c r="AJ51">
        <f t="shared" si="17"/>
        <v>3.1428082705357852E-4</v>
      </c>
      <c r="AK51">
        <f t="shared" si="23"/>
        <v>0.64503491189079887</v>
      </c>
      <c r="AL51">
        <f t="shared" si="18"/>
        <v>8.9710520462810214E-9</v>
      </c>
      <c r="AM51">
        <f t="shared" si="19"/>
        <v>5.9707662732045458E-4</v>
      </c>
      <c r="AN51">
        <f t="shared" si="20"/>
        <v>9.8766799474647802E-8</v>
      </c>
    </row>
    <row r="52" spans="1:40">
      <c r="A52">
        <v>2585</v>
      </c>
      <c r="B52">
        <v>470.02699999999999</v>
      </c>
      <c r="C52">
        <f t="shared" si="0"/>
        <v>743.17699999999991</v>
      </c>
      <c r="D52">
        <v>3.5529199999999999</v>
      </c>
      <c r="E52">
        <f t="shared" si="3"/>
        <v>0.33336648620246395</v>
      </c>
      <c r="F52">
        <f t="shared" si="4"/>
        <v>0.6666335137975361</v>
      </c>
      <c r="G52">
        <f t="shared" si="5"/>
        <v>1.0993949235384425E-4</v>
      </c>
      <c r="H52">
        <f t="shared" si="21"/>
        <v>0.64503416795172897</v>
      </c>
      <c r="I52">
        <f t="shared" si="6"/>
        <v>5.8344530065449832E-8</v>
      </c>
      <c r="J52">
        <f t="shared" si="7"/>
        <v>4.6653174096678609E-4</v>
      </c>
      <c r="K52">
        <f t="shared" si="8"/>
        <v>1.2073866647071128E-8</v>
      </c>
      <c r="O52">
        <v>1320</v>
      </c>
      <c r="P52">
        <v>484.09399999999999</v>
      </c>
      <c r="Q52">
        <f t="shared" si="1"/>
        <v>757.24399999999991</v>
      </c>
      <c r="R52">
        <v>3.0341399999999998</v>
      </c>
      <c r="S52">
        <f t="shared" si="9"/>
        <v>0.32614850789105382</v>
      </c>
      <c r="T52">
        <f t="shared" si="10"/>
        <v>0.67385149210894624</v>
      </c>
      <c r="U52">
        <f t="shared" si="11"/>
        <v>1.9048637670814975E-4</v>
      </c>
      <c r="V52">
        <f t="shared" si="22"/>
        <v>0.645035105554563</v>
      </c>
      <c r="W52">
        <f t="shared" si="12"/>
        <v>-7.2807189183915252E-9</v>
      </c>
      <c r="X52">
        <f t="shared" si="13"/>
        <v>8.303841340516388E-4</v>
      </c>
      <c r="Y52">
        <f t="shared" si="14"/>
        <v>3.6287833519941186E-8</v>
      </c>
      <c r="AD52">
        <v>880</v>
      </c>
      <c r="AE52">
        <v>489.02699999999999</v>
      </c>
      <c r="AF52">
        <f t="shared" si="2"/>
        <v>762.17699999999991</v>
      </c>
      <c r="AG52">
        <v>3.4728400000000001</v>
      </c>
      <c r="AH52">
        <f t="shared" si="15"/>
        <v>0.32550144340719078</v>
      </c>
      <c r="AI52">
        <f t="shared" si="16"/>
        <v>0.67449855659280922</v>
      </c>
      <c r="AJ52">
        <f t="shared" si="17"/>
        <v>2.8376073182619088E-4</v>
      </c>
      <c r="AK52">
        <f t="shared" si="23"/>
        <v>0.64503505542763162</v>
      </c>
      <c r="AL52">
        <f t="shared" si="18"/>
        <v>-3.2070410513503178E-9</v>
      </c>
      <c r="AM52">
        <f t="shared" si="19"/>
        <v>8.6809790091042164E-4</v>
      </c>
      <c r="AN52">
        <f t="shared" si="20"/>
        <v>8.0521973001451979E-8</v>
      </c>
    </row>
    <row r="53" spans="1:40">
      <c r="A53">
        <v>2632</v>
      </c>
      <c r="B53">
        <v>477.7</v>
      </c>
      <c r="C53">
        <f t="shared" si="0"/>
        <v>750.84999999999991</v>
      </c>
      <c r="D53">
        <v>3.4978500000000001</v>
      </c>
      <c r="E53">
        <f t="shared" si="3"/>
        <v>0.32819933006183322</v>
      </c>
      <c r="F53">
        <f t="shared" si="4"/>
        <v>0.67180066993816678</v>
      </c>
      <c r="G53">
        <f t="shared" si="5"/>
        <v>1.0428979626956537E-4</v>
      </c>
      <c r="H53">
        <f t="shared" si="21"/>
        <v>0.64503691014464204</v>
      </c>
      <c r="I53">
        <f t="shared" si="6"/>
        <v>-1.4666418830588283E-7</v>
      </c>
      <c r="J53">
        <f t="shared" si="7"/>
        <v>7.1629883828549167E-4</v>
      </c>
      <c r="K53">
        <f t="shared" si="8"/>
        <v>1.0906974272968507E-8</v>
      </c>
      <c r="O53">
        <v>1344</v>
      </c>
      <c r="P53">
        <v>491.899</v>
      </c>
      <c r="Q53">
        <f t="shared" si="1"/>
        <v>765.04899999999998</v>
      </c>
      <c r="R53">
        <v>2.9916100000000001</v>
      </c>
      <c r="S53">
        <f t="shared" si="9"/>
        <v>0.32157683485005817</v>
      </c>
      <c r="T53">
        <f t="shared" si="10"/>
        <v>0.67842316514994183</v>
      </c>
      <c r="U53">
        <f t="shared" si="11"/>
        <v>1.801849737824851E-4</v>
      </c>
      <c r="V53">
        <f t="shared" si="22"/>
        <v>0.645034930817309</v>
      </c>
      <c r="W53">
        <f t="shared" si="12"/>
        <v>8.7932915907277057E-9</v>
      </c>
      <c r="X53">
        <f t="shared" si="13"/>
        <v>1.1147741918508013E-3</v>
      </c>
      <c r="Y53">
        <f t="shared" si="14"/>
        <v>3.2463456016287349E-8</v>
      </c>
      <c r="AD53">
        <v>896</v>
      </c>
      <c r="AE53">
        <v>496.76600000000002</v>
      </c>
      <c r="AF53">
        <f t="shared" si="2"/>
        <v>769.91599999999994</v>
      </c>
      <c r="AG53">
        <v>3.4243999999999999</v>
      </c>
      <c r="AH53">
        <f t="shared" si="15"/>
        <v>0.32096127169797173</v>
      </c>
      <c r="AI53">
        <f t="shared" si="16"/>
        <v>0.67903872830202827</v>
      </c>
      <c r="AJ53">
        <f t="shared" si="17"/>
        <v>2.6232051137854706E-4</v>
      </c>
      <c r="AK53">
        <f t="shared" si="23"/>
        <v>0.64503500411497483</v>
      </c>
      <c r="AL53">
        <f t="shared" si="18"/>
        <v>1.7772253334442183E-9</v>
      </c>
      <c r="AM53">
        <f t="shared" si="19"/>
        <v>1.1562532585892033E-3</v>
      </c>
      <c r="AN53">
        <f t="shared" si="20"/>
        <v>6.8811118287744369E-8</v>
      </c>
    </row>
    <row r="54" spans="1:40">
      <c r="A54">
        <v>2679</v>
      </c>
      <c r="B54">
        <v>485.37400000000002</v>
      </c>
      <c r="C54">
        <f t="shared" si="0"/>
        <v>758.524</v>
      </c>
      <c r="D54">
        <v>3.4456099999999998</v>
      </c>
      <c r="E54">
        <f t="shared" si="3"/>
        <v>0.3232977096371637</v>
      </c>
      <c r="F54">
        <f t="shared" si="4"/>
        <v>0.67670229036283636</v>
      </c>
      <c r="G54">
        <f t="shared" si="5"/>
        <v>1.039903424135036E-4</v>
      </c>
      <c r="H54">
        <f t="shared" si="21"/>
        <v>0.64503001692779172</v>
      </c>
      <c r="I54">
        <f t="shared" si="6"/>
        <v>4.3986086346124399E-7</v>
      </c>
      <c r="J54">
        <f t="shared" si="7"/>
        <v>1.0031329045442343E-3</v>
      </c>
      <c r="K54">
        <f t="shared" si="8"/>
        <v>1.0722702229245661E-8</v>
      </c>
      <c r="O54">
        <v>1368</v>
      </c>
      <c r="P54">
        <v>499.68200000000002</v>
      </c>
      <c r="Q54">
        <f t="shared" si="1"/>
        <v>772.83199999999999</v>
      </c>
      <c r="R54">
        <v>2.9513799999999999</v>
      </c>
      <c r="S54">
        <f t="shared" si="9"/>
        <v>0.31725239547927858</v>
      </c>
      <c r="T54">
        <f t="shared" si="10"/>
        <v>0.68274760452072147</v>
      </c>
      <c r="U54">
        <f t="shared" si="11"/>
        <v>1.7355624494335328E-4</v>
      </c>
      <c r="V54">
        <f t="shared" si="22"/>
        <v>0.64503514185630717</v>
      </c>
      <c r="W54">
        <f t="shared" si="12"/>
        <v>-1.3302370201502492E-8</v>
      </c>
      <c r="X54">
        <f t="shared" si="13"/>
        <v>1.4222298402148427E-3</v>
      </c>
      <c r="Y54">
        <f t="shared" si="14"/>
        <v>3.0126387754632335E-8</v>
      </c>
      <c r="AD54">
        <v>912</v>
      </c>
      <c r="AE54">
        <v>504.49400000000003</v>
      </c>
      <c r="AF54">
        <f t="shared" si="2"/>
        <v>777.64400000000001</v>
      </c>
      <c r="AG54">
        <v>3.3796200000000001</v>
      </c>
      <c r="AH54">
        <f t="shared" si="15"/>
        <v>0.31676414351591498</v>
      </c>
      <c r="AI54">
        <f t="shared" si="16"/>
        <v>0.68323585648408502</v>
      </c>
      <c r="AJ54">
        <f t="shared" si="17"/>
        <v>7.4916212333781256E-4</v>
      </c>
      <c r="AK54">
        <f t="shared" si="23"/>
        <v>0.64503503255058015</v>
      </c>
      <c r="AL54">
        <f t="shared" si="18"/>
        <v>-1.3679909622615799E-9</v>
      </c>
      <c r="AM54">
        <f t="shared" si="19"/>
        <v>1.4593029491986392E-3</v>
      </c>
      <c r="AN54">
        <f t="shared" si="20"/>
        <v>5.6124593673991928E-7</v>
      </c>
    </row>
    <row r="55" spans="1:40">
      <c r="A55">
        <v>2726</v>
      </c>
      <c r="B55">
        <v>493.04300000000001</v>
      </c>
      <c r="C55">
        <f t="shared" si="0"/>
        <v>766.19299999999998</v>
      </c>
      <c r="D55">
        <v>3.3935200000000001</v>
      </c>
      <c r="E55">
        <f t="shared" si="3"/>
        <v>0.31841016354372897</v>
      </c>
      <c r="F55">
        <f t="shared" si="4"/>
        <v>0.68158983645627103</v>
      </c>
      <c r="G55">
        <f t="shared" si="5"/>
        <v>1.0305205366452736E-4</v>
      </c>
      <c r="H55">
        <f t="shared" si="21"/>
        <v>0.64505069038837437</v>
      </c>
      <c r="I55">
        <f t="shared" si="6"/>
        <v>-1.5554619599575965E-6</v>
      </c>
      <c r="J55">
        <f t="shared" si="7"/>
        <v>1.3351091953710875E-3</v>
      </c>
      <c r="K55">
        <f t="shared" si="8"/>
        <v>1.0942732325126865E-8</v>
      </c>
      <c r="O55">
        <v>1392</v>
      </c>
      <c r="P55">
        <v>507.44400000000002</v>
      </c>
      <c r="Q55">
        <f t="shared" si="1"/>
        <v>780.59400000000005</v>
      </c>
      <c r="R55">
        <v>2.9126300000000001</v>
      </c>
      <c r="S55">
        <f t="shared" si="9"/>
        <v>0.3130870456006381</v>
      </c>
      <c r="T55">
        <f t="shared" si="10"/>
        <v>0.68691295439936195</v>
      </c>
      <c r="U55">
        <f t="shared" si="11"/>
        <v>4.9347194999954159E-4</v>
      </c>
      <c r="V55">
        <f t="shared" si="22"/>
        <v>0.64503482259942235</v>
      </c>
      <c r="W55">
        <f t="shared" si="12"/>
        <v>2.4588985478379298E-8</v>
      </c>
      <c r="X55">
        <f t="shared" si="13"/>
        <v>1.7537779230531122E-3</v>
      </c>
      <c r="Y55">
        <f t="shared" si="14"/>
        <v>2.4349029809174324E-7</v>
      </c>
    </row>
    <row r="56" spans="1:40">
      <c r="A56">
        <v>2773</v>
      </c>
      <c r="B56">
        <v>500.71600000000001</v>
      </c>
      <c r="C56">
        <f t="shared" si="0"/>
        <v>773.86599999999999</v>
      </c>
      <c r="D56">
        <v>3.3418999999999999</v>
      </c>
      <c r="E56">
        <f t="shared" si="3"/>
        <v>0.31356671702149619</v>
      </c>
      <c r="F56">
        <f t="shared" si="4"/>
        <v>0.68643328297850381</v>
      </c>
      <c r="G56">
        <f t="shared" si="5"/>
        <v>2.4754175368860577E-4</v>
      </c>
      <c r="H56">
        <f t="shared" si="21"/>
        <v>0.64497758367625635</v>
      </c>
      <c r="I56">
        <f t="shared" si="6"/>
        <v>6.4238893960358122E-6</v>
      </c>
      <c r="J56">
        <f t="shared" si="7"/>
        <v>1.7185750046383606E-3</v>
      </c>
      <c r="K56">
        <f t="shared" si="8"/>
        <v>5.8137824481010189E-8</v>
      </c>
    </row>
  </sheetData>
  <mergeCells count="3">
    <mergeCell ref="A9:L9"/>
    <mergeCell ref="O9:AA9"/>
    <mergeCell ref="AD9:AP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56"/>
  <sheetViews>
    <sheetView topLeftCell="A4" workbookViewId="0">
      <selection activeCell="L15" sqref="L15:L16"/>
    </sheetView>
  </sheetViews>
  <sheetFormatPr defaultRowHeight="15"/>
  <cols>
    <col min="7" max="7" width="11.42578125" customWidth="1"/>
    <col min="8" max="8" width="12.42578125" customWidth="1"/>
    <col min="9" max="10" width="11.85546875" customWidth="1"/>
    <col min="12" max="13" width="11.85546875" bestFit="1" customWidth="1"/>
    <col min="22" max="22" width="12.42578125" bestFit="1" customWidth="1"/>
    <col min="25" max="25" width="12.42578125" bestFit="1" customWidth="1"/>
    <col min="37" max="37" width="12.42578125" bestFit="1" customWidth="1"/>
    <col min="40" max="40" width="12.42578125" bestFit="1" customWidth="1"/>
  </cols>
  <sheetData>
    <row r="1" spans="1:43">
      <c r="A1" t="s">
        <v>4</v>
      </c>
      <c r="B1">
        <v>701.84532424343229</v>
      </c>
      <c r="G1" t="s">
        <v>14</v>
      </c>
      <c r="H1">
        <f>M11+AB11+AQ11</f>
        <v>164.41633565818356</v>
      </c>
    </row>
    <row r="2" spans="1:43">
      <c r="A2" t="s">
        <v>5</v>
      </c>
      <c r="B2">
        <v>59907.070744511468</v>
      </c>
    </row>
    <row r="3" spans="1:43">
      <c r="A3" t="s">
        <v>32</v>
      </c>
      <c r="B3">
        <v>0.54983158508910035</v>
      </c>
    </row>
    <row r="4" spans="1:43">
      <c r="A4" t="s">
        <v>7</v>
      </c>
      <c r="B4">
        <v>8.3140000000000001</v>
      </c>
    </row>
    <row r="5" spans="1:43">
      <c r="A5" t="s">
        <v>8</v>
      </c>
      <c r="B5">
        <v>1</v>
      </c>
    </row>
    <row r="9" spans="1:43">
      <c r="A9" s="10">
        <v>10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P9" s="10">
        <v>20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E9" s="10">
        <v>30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</row>
    <row r="10" spans="1:43">
      <c r="A10" t="s">
        <v>0</v>
      </c>
      <c r="B10" t="s">
        <v>1</v>
      </c>
      <c r="C10" t="s">
        <v>2</v>
      </c>
      <c r="D10" t="s">
        <v>3</v>
      </c>
      <c r="E10" t="s">
        <v>9</v>
      </c>
      <c r="F10" s="3" t="s">
        <v>33</v>
      </c>
      <c r="G10" s="3" t="s">
        <v>34</v>
      </c>
      <c r="H10" s="3" t="s">
        <v>10</v>
      </c>
      <c r="I10" s="3" t="s">
        <v>30</v>
      </c>
      <c r="J10" s="3" t="s">
        <v>31</v>
      </c>
      <c r="K10" s="3" t="s">
        <v>11</v>
      </c>
      <c r="L10" s="3" t="s">
        <v>12</v>
      </c>
      <c r="M10" s="3" t="s">
        <v>13</v>
      </c>
      <c r="P10" t="s">
        <v>0</v>
      </c>
      <c r="Q10" t="s">
        <v>1</v>
      </c>
      <c r="R10" t="s">
        <v>2</v>
      </c>
      <c r="S10" t="s">
        <v>3</v>
      </c>
      <c r="T10" t="s">
        <v>9</v>
      </c>
      <c r="U10" s="3" t="s">
        <v>33</v>
      </c>
      <c r="V10" s="3" t="s">
        <v>34</v>
      </c>
      <c r="W10" s="3" t="s">
        <v>10</v>
      </c>
      <c r="X10" s="3" t="s">
        <v>30</v>
      </c>
      <c r="Y10" s="3" t="s">
        <v>31</v>
      </c>
      <c r="Z10" s="3" t="s">
        <v>11</v>
      </c>
      <c r="AA10" s="3" t="s">
        <v>12</v>
      </c>
      <c r="AB10" s="3" t="s">
        <v>13</v>
      </c>
      <c r="AE10" t="s">
        <v>0</v>
      </c>
      <c r="AF10" t="s">
        <v>1</v>
      </c>
      <c r="AG10" t="s">
        <v>2</v>
      </c>
      <c r="AH10" t="s">
        <v>3</v>
      </c>
      <c r="AI10" t="s">
        <v>9</v>
      </c>
      <c r="AJ10" s="3" t="s">
        <v>33</v>
      </c>
      <c r="AK10" s="3" t="s">
        <v>34</v>
      </c>
      <c r="AL10" s="3" t="s">
        <v>10</v>
      </c>
      <c r="AM10" s="3" t="s">
        <v>30</v>
      </c>
      <c r="AN10" s="3" t="s">
        <v>31</v>
      </c>
      <c r="AO10" s="3" t="s">
        <v>11</v>
      </c>
      <c r="AP10" s="3" t="s">
        <v>12</v>
      </c>
      <c r="AQ10" s="3" t="s">
        <v>13</v>
      </c>
    </row>
    <row r="11" spans="1:43">
      <c r="A11">
        <v>658</v>
      </c>
      <c r="B11">
        <v>150.21100000000001</v>
      </c>
      <c r="C11">
        <f t="shared" ref="C11:C56" si="0">B11+273.15</f>
        <v>423.36099999999999</v>
      </c>
      <c r="D11">
        <v>5.8233699999999997</v>
      </c>
      <c r="E11">
        <f>D11/$D$11</f>
        <v>1</v>
      </c>
      <c r="F11">
        <f>1-E11</f>
        <v>0</v>
      </c>
      <c r="G11">
        <f>(F12-F11)/(A12-A11)</f>
        <v>2.7512036150450468E-5</v>
      </c>
      <c r="H11">
        <v>1</v>
      </c>
      <c r="I11">
        <f>($H$11-H11)/($H$11-$B$3)</f>
        <v>0</v>
      </c>
      <c r="J11">
        <f>$B$1*EXP(-$B$2/($B$4*C11))*(($B$3-I11)^($B$5))</f>
        <v>1.566097638447667E-5</v>
      </c>
      <c r="K11">
        <f>(I11-F11)^2</f>
        <v>0</v>
      </c>
      <c r="L11">
        <f>(J11-G11)^2</f>
        <v>1.4044761757668295E-10</v>
      </c>
      <c r="M11">
        <f>1000*SUM(K11:K55)+SUM(L11:L55)</f>
        <v>83.822191385696954</v>
      </c>
      <c r="P11">
        <v>336</v>
      </c>
      <c r="Q11">
        <v>160.215</v>
      </c>
      <c r="R11">
        <f t="shared" ref="R11:R55" si="1">Q11+273.15</f>
        <v>433.36500000000001</v>
      </c>
      <c r="S11">
        <v>6.4630099999999997</v>
      </c>
      <c r="T11">
        <f>S11/$S$11</f>
        <v>1</v>
      </c>
      <c r="U11">
        <f>1-T11</f>
        <v>0</v>
      </c>
      <c r="V11">
        <f>(U12-U11)/(P12-P11)</f>
        <v>6.9755939312072621E-5</v>
      </c>
      <c r="W11">
        <v>1</v>
      </c>
      <c r="X11">
        <f>($H$11-W11)/($H$11-$B$3)</f>
        <v>0</v>
      </c>
      <c r="Y11">
        <f>$B$1*EXP(-$B$2/($B$4*R11))*(($B$3-X11))</f>
        <v>2.3198034322605692E-5</v>
      </c>
      <c r="Z11">
        <f>(X11-U11)^2</f>
        <v>0</v>
      </c>
      <c r="AA11">
        <f>(Y11-V11)^2</f>
        <v>2.1676385170082298E-9</v>
      </c>
      <c r="AB11">
        <f>1000*SUM(Z11:Z55)+SUM(AA11:AA55)</f>
        <v>19.080183618076614</v>
      </c>
      <c r="AE11">
        <v>224</v>
      </c>
      <c r="AF11">
        <v>167.208</v>
      </c>
      <c r="AG11">
        <f t="shared" ref="AG11:AG54" si="2">AF11+273.15</f>
        <v>440.35799999999995</v>
      </c>
      <c r="AH11">
        <v>6.8183199999999999</v>
      </c>
      <c r="AI11">
        <f>AH11/$AH$11</f>
        <v>1</v>
      </c>
      <c r="AJ11">
        <f>1-AI11</f>
        <v>0</v>
      </c>
      <c r="AK11">
        <f>(AJ12-AJ11)/(AE12-AE11)</f>
        <v>1.4693868870924165E-4</v>
      </c>
      <c r="AL11">
        <v>1</v>
      </c>
      <c r="AM11">
        <f>($H$11-AL11)/($H$11-$B$3)</f>
        <v>0</v>
      </c>
      <c r="AN11">
        <f>$B$1*EXP(-$B$2/($B$4*AG11))*(($B$3-AM11))</f>
        <v>3.0208062274651377E-5</v>
      </c>
      <c r="AO11">
        <f>(AM11-AJ11)^2</f>
        <v>0</v>
      </c>
      <c r="AP11">
        <f>(AN11-AK11)^2</f>
        <v>1.3626039147811863E-8</v>
      </c>
      <c r="AQ11">
        <f>1000*SUM(AO11:AO55)+SUM(AP11:AP55)</f>
        <v>61.513960654409978</v>
      </c>
    </row>
    <row r="12" spans="1:43">
      <c r="A12">
        <v>705</v>
      </c>
      <c r="B12">
        <v>158.10300000000001</v>
      </c>
      <c r="C12">
        <f t="shared" si="0"/>
        <v>431.25299999999999</v>
      </c>
      <c r="D12">
        <v>5.8158399999999997</v>
      </c>
      <c r="E12">
        <f t="shared" ref="E12:E56" si="3">D12/$D$11</f>
        <v>0.99870693430092883</v>
      </c>
      <c r="F12">
        <f t="shared" ref="F12:F56" si="4">1-E12</f>
        <v>1.293065699071172E-3</v>
      </c>
      <c r="G12">
        <f t="shared" ref="G12:G56" si="5">(F13-F12)/(A13-A12)</f>
        <v>2.33834038994491E-5</v>
      </c>
      <c r="H12">
        <f>$H$11-I12*($H$11-$B$3)</f>
        <v>0.99966864638499697</v>
      </c>
      <c r="I12">
        <f>J11*(A12-A11)+I11</f>
        <v>7.360658900704035E-4</v>
      </c>
      <c r="J12">
        <f t="shared" ref="J12:J56" si="6">$B$1*EXP(-$B$2/($B$4*C12))*(($B$3-I12))</f>
        <v>2.1355290717474543E-5</v>
      </c>
      <c r="K12">
        <f t="shared" ref="K12:L56" si="7">(I12-F12)^2</f>
        <v>3.1024878722689255E-7</v>
      </c>
      <c r="L12">
        <f t="shared" si="7"/>
        <v>4.1132430788989616E-12</v>
      </c>
      <c r="P12">
        <v>360</v>
      </c>
      <c r="Q12">
        <v>168.18799999999999</v>
      </c>
      <c r="R12">
        <f t="shared" si="1"/>
        <v>441.33799999999997</v>
      </c>
      <c r="S12">
        <v>6.4521899999999999</v>
      </c>
      <c r="T12">
        <f t="shared" ref="T12:T55" si="8">S12/$S$11</f>
        <v>0.99832585745651026</v>
      </c>
      <c r="U12">
        <f t="shared" ref="U12:U55" si="9">1-T12</f>
        <v>1.6741425434897428E-3</v>
      </c>
      <c r="V12">
        <f t="shared" ref="V12:V55" si="10">(U13-U12)/(P13-P12)</f>
        <v>6.0343400366082621E-5</v>
      </c>
      <c r="W12">
        <f>$H$11-X12*($H$11-$B$3)</f>
        <v>0.99974936746383869</v>
      </c>
      <c r="X12">
        <f>Y11*(P12-P11)+X11</f>
        <v>5.5675282374253662E-4</v>
      </c>
      <c r="Y12">
        <f t="shared" ref="Y12:Y55" si="11">$B$1*EXP(-$B$2/($B$4*R12))*(($B$3-X12))</f>
        <v>3.1294115020697958E-5</v>
      </c>
      <c r="Z12">
        <f t="shared" ref="Z12:AA55" si="12">(X12-U12)^2</f>
        <v>1.2485597857967399E-6</v>
      </c>
      <c r="AA12">
        <f t="shared" si="12"/>
        <v>8.4386097907758013E-10</v>
      </c>
      <c r="AE12">
        <v>240</v>
      </c>
      <c r="AF12">
        <v>175.32400000000001</v>
      </c>
      <c r="AG12">
        <f t="shared" si="2"/>
        <v>448.47399999999999</v>
      </c>
      <c r="AH12">
        <v>6.8022900000000002</v>
      </c>
      <c r="AI12">
        <f t="shared" ref="AI12:AI54" si="13">AH12/$AH$11</f>
        <v>0.99764898098065213</v>
      </c>
      <c r="AJ12">
        <f t="shared" ref="AJ12:AJ54" si="14">1-AI12</f>
        <v>2.3510190193478664E-3</v>
      </c>
      <c r="AK12">
        <f t="shared" ref="AK12:AK54" si="15">(AJ13-AJ12)/(AE13-AE12)</f>
        <v>1.205392237383987E-4</v>
      </c>
      <c r="AL12">
        <f>$H$11-AM12*($H$11-$B$3)</f>
        <v>0.99978242055181266</v>
      </c>
      <c r="AM12">
        <f>AN11*(AE12-AE11)+AM11</f>
        <v>4.8332899639442204E-4</v>
      </c>
      <c r="AN12">
        <f t="shared" ref="AN12:AN54" si="16">$B$1*EXP(-$B$2/($B$4*AG12))*(($B$3-AM12))</f>
        <v>4.0582984230688383E-5</v>
      </c>
      <c r="AO12">
        <f t="shared" ref="AO12:AP54" si="17">(AM12-AJ12)^2</f>
        <v>3.488266021839837E-6</v>
      </c>
      <c r="AP12">
        <f t="shared" si="17"/>
        <v>6.3930002362143376E-9</v>
      </c>
    </row>
    <row r="13" spans="1:43">
      <c r="A13">
        <v>752</v>
      </c>
      <c r="B13">
        <v>165.982</v>
      </c>
      <c r="C13">
        <f t="shared" si="0"/>
        <v>439.13199999999995</v>
      </c>
      <c r="D13">
        <v>5.8094400000000004</v>
      </c>
      <c r="E13">
        <f t="shared" si="3"/>
        <v>0.99760791431765472</v>
      </c>
      <c r="F13">
        <f t="shared" si="4"/>
        <v>2.3920856823452796E-3</v>
      </c>
      <c r="G13">
        <f t="shared" si="5"/>
        <v>2.7548572719046119E-5</v>
      </c>
      <c r="H13">
        <f t="shared" ref="H13:H56" si="18">$H$11-I13*($H$11-$B$3)</f>
        <v>0.9992168129485014</v>
      </c>
      <c r="I13">
        <f t="shared" ref="I13:I56" si="19">J12*(A13-A12)+I12</f>
        <v>1.7397645537917069E-3</v>
      </c>
      <c r="J13">
        <f t="shared" si="6"/>
        <v>2.8767789705650428E-5</v>
      </c>
      <c r="K13">
        <f t="shared" si="7"/>
        <v>4.2552285475740674E-7</v>
      </c>
      <c r="L13">
        <f t="shared" si="7"/>
        <v>1.4864900604244929E-12</v>
      </c>
      <c r="P13">
        <v>384</v>
      </c>
      <c r="Q13">
        <v>176.21600000000001</v>
      </c>
      <c r="R13">
        <f t="shared" si="1"/>
        <v>449.36599999999999</v>
      </c>
      <c r="S13">
        <v>6.4428299999999998</v>
      </c>
      <c r="T13">
        <f t="shared" si="8"/>
        <v>0.99687761584772427</v>
      </c>
      <c r="U13">
        <f t="shared" si="9"/>
        <v>3.1223841522757256E-3</v>
      </c>
      <c r="V13">
        <f t="shared" si="10"/>
        <v>5.234918920647702E-5</v>
      </c>
      <c r="W13">
        <f t="shared" ref="W13:W55" si="20">$H$11-X13*($H$11-$B$3)</f>
        <v>0.99941126453212092</v>
      </c>
      <c r="X13">
        <f t="shared" ref="X13:X55" si="21">Y12*(P13-P12)+X12</f>
        <v>1.3078115842392877E-3</v>
      </c>
      <c r="Y13">
        <f t="shared" si="11"/>
        <v>4.1835276159248452E-5</v>
      </c>
      <c r="Z13">
        <f t="shared" si="12"/>
        <v>3.2926736046703531E-6</v>
      </c>
      <c r="AA13">
        <f t="shared" si="12"/>
        <v>1.1054236756468312E-10</v>
      </c>
      <c r="AE13">
        <v>256</v>
      </c>
      <c r="AF13">
        <v>183.36600000000001</v>
      </c>
      <c r="AG13">
        <f t="shared" si="2"/>
        <v>456.51599999999996</v>
      </c>
      <c r="AH13">
        <v>6.7891399999999997</v>
      </c>
      <c r="AI13">
        <f t="shared" si="13"/>
        <v>0.99572035340083775</v>
      </c>
      <c r="AJ13">
        <f t="shared" si="14"/>
        <v>4.2796465991622457E-3</v>
      </c>
      <c r="AK13">
        <f t="shared" si="15"/>
        <v>9.3956429149708032E-5</v>
      </c>
      <c r="AL13">
        <f t="shared" ref="AL13:AL54" si="22">$H$11-AM13*($H$11-$B$3)</f>
        <v>0.99949011370887697</v>
      </c>
      <c r="AM13">
        <f t="shared" ref="AM13:AM54" si="23">AN12*(AE13-AE12)+AM12</f>
        <v>1.1326567440854362E-3</v>
      </c>
      <c r="AN13">
        <f t="shared" si="16"/>
        <v>5.379606583615931E-5</v>
      </c>
      <c r="AO13">
        <f t="shared" si="17"/>
        <v>9.9035451479563583E-6</v>
      </c>
      <c r="AP13">
        <f t="shared" si="17"/>
        <v>1.61285478147623E-9</v>
      </c>
    </row>
    <row r="14" spans="1:43">
      <c r="A14">
        <v>799</v>
      </c>
      <c r="B14">
        <v>173.886</v>
      </c>
      <c r="C14">
        <f t="shared" si="0"/>
        <v>447.03599999999994</v>
      </c>
      <c r="D14">
        <v>5.8018999999999998</v>
      </c>
      <c r="E14">
        <f t="shared" si="3"/>
        <v>0.99631313139985955</v>
      </c>
      <c r="F14">
        <f t="shared" si="4"/>
        <v>3.6868686001404471E-3</v>
      </c>
      <c r="G14">
        <f t="shared" si="5"/>
        <v>3.7340373101936233E-5</v>
      </c>
      <c r="H14">
        <f t="shared" si="18"/>
        <v>0.99860814648476415</v>
      </c>
      <c r="I14">
        <f t="shared" si="19"/>
        <v>3.0918506699572773E-3</v>
      </c>
      <c r="J14">
        <f t="shared" si="6"/>
        <v>3.8355818283970749E-5</v>
      </c>
      <c r="K14">
        <f t="shared" si="7"/>
        <v>3.540463372394636E-7</v>
      </c>
      <c r="L14">
        <f t="shared" si="7"/>
        <v>1.0311289177171114E-12</v>
      </c>
      <c r="P14">
        <v>408</v>
      </c>
      <c r="Q14">
        <v>184.23699999999999</v>
      </c>
      <c r="R14">
        <f t="shared" si="1"/>
        <v>457.38699999999994</v>
      </c>
      <c r="S14">
        <v>6.4347099999999999</v>
      </c>
      <c r="T14">
        <f t="shared" si="8"/>
        <v>0.99562123530676883</v>
      </c>
      <c r="U14">
        <f t="shared" si="9"/>
        <v>4.3787646932311741E-3</v>
      </c>
      <c r="V14">
        <f t="shared" si="10"/>
        <v>7.3624106002205994E-5</v>
      </c>
      <c r="W14">
        <f t="shared" si="20"/>
        <v>0.99895927445317767</v>
      </c>
      <c r="X14">
        <f t="shared" si="21"/>
        <v>2.3118582120612505E-3</v>
      </c>
      <c r="Y14">
        <f t="shared" si="11"/>
        <v>5.5318422628550532E-5</v>
      </c>
      <c r="Z14">
        <f t="shared" si="12"/>
        <v>4.2721024019022356E-6</v>
      </c>
      <c r="AA14">
        <f t="shared" si="12"/>
        <v>3.3509804377652604E-10</v>
      </c>
      <c r="AE14">
        <v>272</v>
      </c>
      <c r="AF14">
        <v>191.34299999999999</v>
      </c>
      <c r="AG14">
        <f t="shared" si="2"/>
        <v>464.49299999999994</v>
      </c>
      <c r="AH14">
        <v>6.7788899999999996</v>
      </c>
      <c r="AI14">
        <f t="shared" si="13"/>
        <v>0.99421705053444243</v>
      </c>
      <c r="AJ14">
        <f t="shared" si="14"/>
        <v>5.7829494655575742E-3</v>
      </c>
      <c r="AK14">
        <f t="shared" si="15"/>
        <v>1.1843093313308045E-4</v>
      </c>
      <c r="AL14">
        <f t="shared" si="22"/>
        <v>0.99910263707390246</v>
      </c>
      <c r="AM14">
        <f t="shared" si="23"/>
        <v>1.993393797463985E-3</v>
      </c>
      <c r="AN14">
        <f t="shared" si="16"/>
        <v>7.0435318265609097E-5</v>
      </c>
      <c r="AO14">
        <f t="shared" si="17"/>
        <v>1.4360732161580249E-5</v>
      </c>
      <c r="AP14">
        <f t="shared" si="17"/>
        <v>2.3035790465066373E-9</v>
      </c>
    </row>
    <row r="15" spans="1:43">
      <c r="A15">
        <v>846</v>
      </c>
      <c r="B15">
        <v>181.774</v>
      </c>
      <c r="C15">
        <f t="shared" si="0"/>
        <v>454.92399999999998</v>
      </c>
      <c r="D15">
        <v>5.7916800000000004</v>
      </c>
      <c r="E15">
        <f t="shared" si="3"/>
        <v>0.99455813386406855</v>
      </c>
      <c r="F15">
        <f t="shared" si="4"/>
        <v>5.4418661359314502E-3</v>
      </c>
      <c r="G15">
        <f t="shared" si="5"/>
        <v>4.2930468096652582E-5</v>
      </c>
      <c r="H15">
        <f t="shared" si="18"/>
        <v>0.99779661732254732</v>
      </c>
      <c r="I15">
        <f t="shared" si="19"/>
        <v>4.8945741293039023E-3</v>
      </c>
      <c r="J15">
        <f t="shared" si="6"/>
        <v>5.0556191251312118E-5</v>
      </c>
      <c r="K15">
        <f t="shared" si="7"/>
        <v>2.9952854051840797E-7</v>
      </c>
      <c r="L15">
        <f t="shared" si="7"/>
        <v>5.8151653631510585E-11</v>
      </c>
      <c r="P15">
        <v>432</v>
      </c>
      <c r="Q15">
        <v>192.221</v>
      </c>
      <c r="R15">
        <f t="shared" si="1"/>
        <v>465.37099999999998</v>
      </c>
      <c r="S15">
        <v>6.4232899999999997</v>
      </c>
      <c r="T15">
        <f t="shared" si="8"/>
        <v>0.99385425676271588</v>
      </c>
      <c r="U15">
        <f t="shared" si="9"/>
        <v>6.1457432372841181E-3</v>
      </c>
      <c r="V15">
        <f t="shared" si="10"/>
        <v>9.348069501156446E-5</v>
      </c>
      <c r="W15">
        <f t="shared" si="20"/>
        <v>0.99836161189405603</v>
      </c>
      <c r="X15">
        <f t="shared" si="21"/>
        <v>3.639500355146463E-3</v>
      </c>
      <c r="Y15">
        <f t="shared" si="11"/>
        <v>7.2309315008766374E-5</v>
      </c>
      <c r="Z15">
        <f t="shared" si="12"/>
        <v>6.2812533842656607E-6</v>
      </c>
      <c r="AA15">
        <f t="shared" si="12"/>
        <v>4.482273312228787E-10</v>
      </c>
      <c r="AE15">
        <v>288</v>
      </c>
      <c r="AF15">
        <v>199.32</v>
      </c>
      <c r="AG15">
        <f t="shared" si="2"/>
        <v>472.46999999999997</v>
      </c>
      <c r="AH15">
        <v>6.7659700000000003</v>
      </c>
      <c r="AI15">
        <f t="shared" si="13"/>
        <v>0.99232215560431314</v>
      </c>
      <c r="AJ15">
        <f t="shared" si="14"/>
        <v>7.6778443956868614E-3</v>
      </c>
      <c r="AK15">
        <f t="shared" si="15"/>
        <v>1.4281377230754982E-4</v>
      </c>
      <c r="AL15">
        <f t="shared" si="22"/>
        <v>0.99859531298466442</v>
      </c>
      <c r="AM15">
        <f t="shared" si="23"/>
        <v>3.1203588897137308E-3</v>
      </c>
      <c r="AN15">
        <f t="shared" si="16"/>
        <v>9.1336171396512361E-5</v>
      </c>
      <c r="AO15">
        <f t="shared" si="17"/>
        <v>2.0770674137155163E-5</v>
      </c>
      <c r="AP15">
        <f t="shared" si="17"/>
        <v>2.6499433955560453E-9</v>
      </c>
    </row>
    <row r="16" spans="1:43">
      <c r="A16">
        <v>893</v>
      </c>
      <c r="B16">
        <v>189.69399999999999</v>
      </c>
      <c r="C16">
        <f t="shared" si="0"/>
        <v>462.84399999999994</v>
      </c>
      <c r="D16">
        <v>5.7799300000000002</v>
      </c>
      <c r="E16">
        <f t="shared" si="3"/>
        <v>0.99254040186352588</v>
      </c>
      <c r="F16">
        <f t="shared" si="4"/>
        <v>7.4595981364741215E-3</v>
      </c>
      <c r="G16">
        <f t="shared" si="5"/>
        <v>4.2601638979317714E-5</v>
      </c>
      <c r="H16">
        <f t="shared" si="18"/>
        <v>0.99672695370000919</v>
      </c>
      <c r="I16">
        <f t="shared" si="19"/>
        <v>7.2707151181155717E-3</v>
      </c>
      <c r="J16">
        <f t="shared" si="6"/>
        <v>6.6006087958951312E-5</v>
      </c>
      <c r="K16">
        <f t="shared" si="7"/>
        <v>3.5676794624236279E-8</v>
      </c>
      <c r="L16">
        <f t="shared" si="7"/>
        <v>5.4776823204027214E-10</v>
      </c>
      <c r="P16">
        <v>456</v>
      </c>
      <c r="Q16">
        <v>200.203</v>
      </c>
      <c r="R16">
        <f t="shared" si="1"/>
        <v>473.35299999999995</v>
      </c>
      <c r="S16">
        <v>6.4087899999999998</v>
      </c>
      <c r="T16">
        <f t="shared" si="8"/>
        <v>0.99161072008243833</v>
      </c>
      <c r="U16">
        <f t="shared" si="9"/>
        <v>8.389279917561665E-3</v>
      </c>
      <c r="V16">
        <f t="shared" si="10"/>
        <v>1.0495625619228825E-4</v>
      </c>
      <c r="W16">
        <f t="shared" si="20"/>
        <v>0.99758037902075714</v>
      </c>
      <c r="X16">
        <f t="shared" si="21"/>
        <v>5.3749239153568565E-3</v>
      </c>
      <c r="Y16">
        <f t="shared" si="11"/>
        <v>9.358439530742383E-5</v>
      </c>
      <c r="Z16">
        <f t="shared" si="12"/>
        <v>9.0863421080281558E-6</v>
      </c>
      <c r="AA16">
        <f t="shared" si="12"/>
        <v>1.2931921998470945E-10</v>
      </c>
      <c r="AE16">
        <v>304</v>
      </c>
      <c r="AF16">
        <v>207.26</v>
      </c>
      <c r="AG16">
        <f t="shared" si="2"/>
        <v>480.40999999999997</v>
      </c>
      <c r="AH16">
        <v>6.7503900000000003</v>
      </c>
      <c r="AI16">
        <f t="shared" si="13"/>
        <v>0.99003713524739234</v>
      </c>
      <c r="AJ16">
        <f t="shared" si="14"/>
        <v>9.9628647526076586E-3</v>
      </c>
      <c r="AK16">
        <f t="shared" si="15"/>
        <v>1.9102946180291069E-4</v>
      </c>
      <c r="AL16">
        <f t="shared" si="22"/>
        <v>0.99793744643263882</v>
      </c>
      <c r="AM16">
        <f t="shared" si="23"/>
        <v>4.5817376320579284E-3</v>
      </c>
      <c r="AN16">
        <f t="shared" si="16"/>
        <v>1.1720556081322096E-4</v>
      </c>
      <c r="AO16">
        <f t="shared" si="17"/>
        <v>2.8956529087515829E-5</v>
      </c>
      <c r="AP16">
        <f t="shared" si="17"/>
        <v>5.4499683573355128E-9</v>
      </c>
    </row>
    <row r="17" spans="1:42">
      <c r="A17">
        <v>940</v>
      </c>
      <c r="B17">
        <v>197.60499999999999</v>
      </c>
      <c r="C17">
        <f t="shared" si="0"/>
        <v>470.755</v>
      </c>
      <c r="D17">
        <v>5.7682700000000002</v>
      </c>
      <c r="E17">
        <f t="shared" si="3"/>
        <v>0.99053812483149795</v>
      </c>
      <c r="F17">
        <f t="shared" si="4"/>
        <v>9.4618751685020541E-3</v>
      </c>
      <c r="G17">
        <f t="shared" si="5"/>
        <v>5.1626171421762964E-5</v>
      </c>
      <c r="H17">
        <f t="shared" si="18"/>
        <v>0.99533040246843452</v>
      </c>
      <c r="I17">
        <f t="shared" si="19"/>
        <v>1.0373001252186284E-2</v>
      </c>
      <c r="J17">
        <f t="shared" si="6"/>
        <v>8.525374680536171E-5</v>
      </c>
      <c r="K17">
        <f t="shared" si="7"/>
        <v>8.3015074036976179E-7</v>
      </c>
      <c r="L17">
        <f t="shared" si="7"/>
        <v>1.1308138261796163E-9</v>
      </c>
      <c r="P17">
        <v>480</v>
      </c>
      <c r="Q17">
        <v>208.18799999999999</v>
      </c>
      <c r="R17">
        <f t="shared" si="1"/>
        <v>481.33799999999997</v>
      </c>
      <c r="S17">
        <v>6.3925099999999997</v>
      </c>
      <c r="T17">
        <f t="shared" si="8"/>
        <v>0.98909176993382342</v>
      </c>
      <c r="U17">
        <f t="shared" si="9"/>
        <v>1.0908230066176583E-2</v>
      </c>
      <c r="V17">
        <f t="shared" si="10"/>
        <v>1.2571541742933956E-4</v>
      </c>
      <c r="W17">
        <f t="shared" si="20"/>
        <v>0.99656928928725463</v>
      </c>
      <c r="X17">
        <f t="shared" si="21"/>
        <v>7.6209494027350286E-3</v>
      </c>
      <c r="Y17">
        <f t="shared" si="11"/>
        <v>1.1997180918305916E-4</v>
      </c>
      <c r="Z17">
        <f t="shared" si="12"/>
        <v>1.0806214160236746E-5</v>
      </c>
      <c r="AA17">
        <f t="shared" si="12"/>
        <v>3.2989035686740194E-11</v>
      </c>
      <c r="AE17">
        <v>320</v>
      </c>
      <c r="AF17">
        <v>215.203</v>
      </c>
      <c r="AG17">
        <f t="shared" si="2"/>
        <v>488.35299999999995</v>
      </c>
      <c r="AH17">
        <v>6.7295499999999997</v>
      </c>
      <c r="AI17">
        <f t="shared" si="13"/>
        <v>0.98698066385854577</v>
      </c>
      <c r="AJ17">
        <f t="shared" si="14"/>
        <v>1.301933614145423E-2</v>
      </c>
      <c r="AK17">
        <f t="shared" si="15"/>
        <v>2.1687893792018964E-4</v>
      </c>
      <c r="AL17">
        <f t="shared" si="22"/>
        <v>0.99709325056815834</v>
      </c>
      <c r="AM17">
        <f t="shared" si="23"/>
        <v>6.4570266050694635E-3</v>
      </c>
      <c r="AN17">
        <f t="shared" si="16"/>
        <v>1.490731897882941E-4</v>
      </c>
      <c r="AO17">
        <f t="shared" si="17"/>
        <v>4.3063906451326445E-5</v>
      </c>
      <c r="AP17">
        <f t="shared" si="17"/>
        <v>4.597619479726055E-9</v>
      </c>
    </row>
    <row r="18" spans="1:42">
      <c r="A18">
        <v>987</v>
      </c>
      <c r="B18">
        <v>205.49700000000001</v>
      </c>
      <c r="C18">
        <f t="shared" si="0"/>
        <v>478.64699999999999</v>
      </c>
      <c r="D18">
        <v>5.7541399999999996</v>
      </c>
      <c r="E18">
        <f t="shared" si="3"/>
        <v>0.98811169477467509</v>
      </c>
      <c r="F18">
        <f t="shared" si="4"/>
        <v>1.1888305225324913E-2</v>
      </c>
      <c r="G18">
        <f t="shared" si="5"/>
        <v>7.6215282084778755E-5</v>
      </c>
      <c r="H18">
        <f t="shared" si="18"/>
        <v>0.99352661089739902</v>
      </c>
      <c r="I18">
        <f t="shared" si="19"/>
        <v>1.4379927352038285E-2</v>
      </c>
      <c r="J18">
        <f t="shared" si="6"/>
        <v>1.0891315334616367E-4</v>
      </c>
      <c r="K18">
        <f t="shared" si="7"/>
        <v>6.2081808223276631E-6</v>
      </c>
      <c r="L18">
        <f t="shared" si="7"/>
        <v>1.0691507850261013E-9</v>
      </c>
      <c r="P18">
        <v>504</v>
      </c>
      <c r="Q18">
        <v>216.18600000000001</v>
      </c>
      <c r="R18">
        <f t="shared" si="1"/>
        <v>489.33600000000001</v>
      </c>
      <c r="S18">
        <v>6.3730099999999998</v>
      </c>
      <c r="T18">
        <f t="shared" si="8"/>
        <v>0.98607459991551927</v>
      </c>
      <c r="U18">
        <f t="shared" si="9"/>
        <v>1.3925400084480732E-2</v>
      </c>
      <c r="V18">
        <f t="shared" si="10"/>
        <v>1.5853036485063976E-4</v>
      </c>
      <c r="W18">
        <f t="shared" si="20"/>
        <v>0.99527310882708031</v>
      </c>
      <c r="X18">
        <f t="shared" si="21"/>
        <v>1.0500272823128449E-2</v>
      </c>
      <c r="Y18">
        <f t="shared" si="11"/>
        <v>1.5241525513606739E-4</v>
      </c>
      <c r="Z18">
        <f t="shared" si="12"/>
        <v>1.1731496756458595E-5</v>
      </c>
      <c r="AA18">
        <f t="shared" si="12"/>
        <v>3.7394566821257326E-11</v>
      </c>
      <c r="AE18">
        <v>336</v>
      </c>
      <c r="AF18">
        <v>223.13</v>
      </c>
      <c r="AG18">
        <f t="shared" si="2"/>
        <v>496.28</v>
      </c>
      <c r="AH18">
        <v>6.7058900000000001</v>
      </c>
      <c r="AI18">
        <f t="shared" si="13"/>
        <v>0.98351060085182274</v>
      </c>
      <c r="AJ18">
        <f t="shared" si="14"/>
        <v>1.6489399148177264E-2</v>
      </c>
      <c r="AK18">
        <f t="shared" si="15"/>
        <v>2.5776144270142631E-4</v>
      </c>
      <c r="AL18">
        <f t="shared" si="22"/>
        <v>0.996019521903315</v>
      </c>
      <c r="AM18">
        <f t="shared" si="23"/>
        <v>8.8421976416821688E-3</v>
      </c>
      <c r="AN18">
        <f t="shared" si="16"/>
        <v>1.87863320965539E-4</v>
      </c>
      <c r="AO18">
        <f t="shared" si="17"/>
        <v>5.8479690880940856E-5</v>
      </c>
      <c r="AP18">
        <f t="shared" si="17"/>
        <v>4.885747422204922E-9</v>
      </c>
    </row>
    <row r="19" spans="1:42">
      <c r="A19">
        <v>1034</v>
      </c>
      <c r="B19">
        <v>213.36</v>
      </c>
      <c r="C19">
        <f t="shared" si="0"/>
        <v>486.51</v>
      </c>
      <c r="D19">
        <v>5.7332799999999997</v>
      </c>
      <c r="E19">
        <f t="shared" si="3"/>
        <v>0.98452957651669049</v>
      </c>
      <c r="F19">
        <f t="shared" si="4"/>
        <v>1.5470423483309514E-2</v>
      </c>
      <c r="G19">
        <f t="shared" si="5"/>
        <v>1.0785595048622586E-4</v>
      </c>
      <c r="H19">
        <f t="shared" si="18"/>
        <v>0.99122223560197387</v>
      </c>
      <c r="I19">
        <f t="shared" si="19"/>
        <v>1.9498845559307976E-2</v>
      </c>
      <c r="J19">
        <f t="shared" si="6"/>
        <v>1.37585948724701E-4</v>
      </c>
      <c r="K19">
        <f t="shared" si="7"/>
        <v>1.6228184422391754E-5</v>
      </c>
      <c r="L19">
        <f t="shared" si="7"/>
        <v>8.8387279525973514E-10</v>
      </c>
      <c r="P19">
        <v>528</v>
      </c>
      <c r="Q19">
        <v>224.15299999999999</v>
      </c>
      <c r="R19">
        <f t="shared" si="1"/>
        <v>497.303</v>
      </c>
      <c r="S19">
        <v>6.34842</v>
      </c>
      <c r="T19">
        <f t="shared" si="8"/>
        <v>0.98226987115910391</v>
      </c>
      <c r="U19">
        <f t="shared" si="9"/>
        <v>1.7730128840896087E-2</v>
      </c>
      <c r="V19">
        <f t="shared" si="10"/>
        <v>2.2893099861107102E-4</v>
      </c>
      <c r="W19">
        <f t="shared" si="20"/>
        <v>0.993626408015572</v>
      </c>
      <c r="X19">
        <f t="shared" si="21"/>
        <v>1.4158238946394067E-2</v>
      </c>
      <c r="Y19">
        <f t="shared" si="11"/>
        <v>1.9165691229566919E-4</v>
      </c>
      <c r="Z19">
        <f t="shared" si="12"/>
        <v>1.2758397418445646E-5</v>
      </c>
      <c r="AA19">
        <f t="shared" si="12"/>
        <v>1.389357510648026E-9</v>
      </c>
      <c r="AE19">
        <v>352</v>
      </c>
      <c r="AF19">
        <v>231.05199999999999</v>
      </c>
      <c r="AG19">
        <f t="shared" si="2"/>
        <v>504.202</v>
      </c>
      <c r="AH19">
        <v>6.6777699999999998</v>
      </c>
      <c r="AI19">
        <f t="shared" si="13"/>
        <v>0.97938641776859992</v>
      </c>
      <c r="AJ19">
        <f t="shared" si="14"/>
        <v>2.0613582231400085E-2</v>
      </c>
      <c r="AK19">
        <f t="shared" si="15"/>
        <v>3.5868439732954921E-4</v>
      </c>
      <c r="AL19">
        <f t="shared" si="22"/>
        <v>0.99466639976861182</v>
      </c>
      <c r="AM19">
        <f t="shared" si="23"/>
        <v>1.1848010777130793E-2</v>
      </c>
      <c r="AN19">
        <f t="shared" si="16"/>
        <v>2.3469043716513741E-4</v>
      </c>
      <c r="AO19">
        <f t="shared" si="17"/>
        <v>7.6835242919900672E-5</v>
      </c>
      <c r="AP19">
        <f t="shared" si="17"/>
        <v>1.5374502157253738E-8</v>
      </c>
    </row>
    <row r="20" spans="1:42">
      <c r="A20">
        <v>1081</v>
      </c>
      <c r="B20">
        <v>221.23500000000001</v>
      </c>
      <c r="C20">
        <f t="shared" si="0"/>
        <v>494.38499999999999</v>
      </c>
      <c r="D20">
        <v>5.7037599999999999</v>
      </c>
      <c r="E20">
        <f t="shared" si="3"/>
        <v>0.97946034684383787</v>
      </c>
      <c r="F20">
        <f t="shared" si="4"/>
        <v>2.053965315616213E-2</v>
      </c>
      <c r="G20">
        <f t="shared" si="5"/>
        <v>1.5272285671830379E-4</v>
      </c>
      <c r="H20">
        <f t="shared" si="18"/>
        <v>0.98831120372475756</v>
      </c>
      <c r="I20">
        <f t="shared" si="19"/>
        <v>2.5965385149368924E-2</v>
      </c>
      <c r="J20">
        <f t="shared" si="6"/>
        <v>1.7206955057635416E-4</v>
      </c>
      <c r="K20">
        <f t="shared" si="7"/>
        <v>2.9438567662107772E-5</v>
      </c>
      <c r="L20">
        <f t="shared" si="7"/>
        <v>3.7429456323712361E-10</v>
      </c>
      <c r="P20">
        <v>552</v>
      </c>
      <c r="Q20">
        <v>232.09899999999999</v>
      </c>
      <c r="R20">
        <f t="shared" si="1"/>
        <v>505.24899999999997</v>
      </c>
      <c r="S20">
        <v>6.3129099999999996</v>
      </c>
      <c r="T20">
        <f t="shared" si="8"/>
        <v>0.97677552719243821</v>
      </c>
      <c r="U20">
        <f t="shared" si="9"/>
        <v>2.3224472807561791E-2</v>
      </c>
      <c r="V20">
        <f t="shared" si="10"/>
        <v>3.2698902420595183E-4</v>
      </c>
      <c r="W20">
        <f t="shared" si="20"/>
        <v>0.99155573869361535</v>
      </c>
      <c r="X20">
        <f t="shared" si="21"/>
        <v>1.8758004841490129E-2</v>
      </c>
      <c r="Y20">
        <f t="shared" si="11"/>
        <v>2.3863959205217141E-4</v>
      </c>
      <c r="Z20">
        <f t="shared" si="12"/>
        <v>1.9949336091944329E-5</v>
      </c>
      <c r="AA20">
        <f t="shared" si="12"/>
        <v>7.8056221618954495E-9</v>
      </c>
      <c r="AE20">
        <v>368</v>
      </c>
      <c r="AF20">
        <v>238.946</v>
      </c>
      <c r="AG20">
        <f t="shared" si="2"/>
        <v>512.096</v>
      </c>
      <c r="AH20">
        <v>6.6386399999999997</v>
      </c>
      <c r="AI20">
        <f t="shared" si="13"/>
        <v>0.97364746741132713</v>
      </c>
      <c r="AJ20">
        <f t="shared" si="14"/>
        <v>2.6352532588672872E-2</v>
      </c>
      <c r="AK20">
        <f t="shared" si="15"/>
        <v>4.9517329782116509E-4</v>
      </c>
      <c r="AL20">
        <f t="shared" si="22"/>
        <v>0.99297599621511778</v>
      </c>
      <c r="AM20">
        <f t="shared" si="23"/>
        <v>1.5603057771772991E-2</v>
      </c>
      <c r="AN20">
        <f t="shared" si="16"/>
        <v>2.9048744660798266E-4</v>
      </c>
      <c r="AO20">
        <f t="shared" si="17"/>
        <v>1.1555120883916473E-4</v>
      </c>
      <c r="AP20">
        <f t="shared" si="17"/>
        <v>4.1896297686865057E-8</v>
      </c>
    </row>
    <row r="21" spans="1:42">
      <c r="A21">
        <v>1128</v>
      </c>
      <c r="B21">
        <v>229.1</v>
      </c>
      <c r="C21">
        <f t="shared" si="0"/>
        <v>502.25</v>
      </c>
      <c r="D21">
        <v>5.6619599999999997</v>
      </c>
      <c r="E21">
        <f t="shared" si="3"/>
        <v>0.97228237257807759</v>
      </c>
      <c r="F21">
        <f t="shared" si="4"/>
        <v>2.7717627421922408E-2</v>
      </c>
      <c r="G21">
        <f t="shared" si="5"/>
        <v>2.0953722088025222E-4</v>
      </c>
      <c r="H21">
        <f t="shared" si="18"/>
        <v>0.98467057071340036</v>
      </c>
      <c r="I21">
        <f t="shared" si="19"/>
        <v>3.4052654026457567E-2</v>
      </c>
      <c r="J21">
        <f t="shared" si="6"/>
        <v>2.1284737015360891E-4</v>
      </c>
      <c r="K21">
        <f t="shared" si="7"/>
        <v>4.0132562080168259E-5</v>
      </c>
      <c r="L21">
        <f t="shared" si="7"/>
        <v>1.0957088211903823E-11</v>
      </c>
      <c r="P21">
        <v>576</v>
      </c>
      <c r="Q21">
        <v>240.06100000000001</v>
      </c>
      <c r="R21">
        <f t="shared" si="1"/>
        <v>513.21100000000001</v>
      </c>
      <c r="S21">
        <v>6.2621900000000004</v>
      </c>
      <c r="T21">
        <f t="shared" si="8"/>
        <v>0.96892779061149537</v>
      </c>
      <c r="U21">
        <f t="shared" si="9"/>
        <v>3.1072209388504635E-2</v>
      </c>
      <c r="V21">
        <f t="shared" si="10"/>
        <v>4.4174463601325448E-4</v>
      </c>
      <c r="W21">
        <f t="shared" si="20"/>
        <v>0.98897746652827678</v>
      </c>
      <c r="X21">
        <f t="shared" si="21"/>
        <v>2.4485355050742244E-2</v>
      </c>
      <c r="Y21">
        <f t="shared" si="11"/>
        <v>2.9452509241474216E-4</v>
      </c>
      <c r="Z21">
        <f t="shared" si="12"/>
        <v>4.3386650066899224E-5</v>
      </c>
      <c r="AA21">
        <f t="shared" si="12"/>
        <v>2.1673594017354268E-8</v>
      </c>
      <c r="AE21">
        <v>384</v>
      </c>
      <c r="AF21">
        <v>246.827</v>
      </c>
      <c r="AG21">
        <f t="shared" si="2"/>
        <v>519.97699999999998</v>
      </c>
      <c r="AH21">
        <v>6.5846200000000001</v>
      </c>
      <c r="AI21">
        <f t="shared" si="13"/>
        <v>0.96572469464618849</v>
      </c>
      <c r="AJ21">
        <f t="shared" si="14"/>
        <v>3.4275305353811514E-2</v>
      </c>
      <c r="AK21">
        <f t="shared" si="15"/>
        <v>6.5283676917481104E-4</v>
      </c>
      <c r="AL21">
        <f t="shared" si="22"/>
        <v>0.99088370384086133</v>
      </c>
      <c r="AM21">
        <f t="shared" si="23"/>
        <v>2.0250856917500712E-2</v>
      </c>
      <c r="AN21">
        <f t="shared" si="16"/>
        <v>3.5641096830674358E-4</v>
      </c>
      <c r="AO21">
        <f t="shared" si="17"/>
        <v>1.9668515394274049E-4</v>
      </c>
      <c r="AP21">
        <f t="shared" si="17"/>
        <v>8.7868255420275185E-8</v>
      </c>
    </row>
    <row r="22" spans="1:42">
      <c r="A22">
        <v>1175</v>
      </c>
      <c r="B22">
        <v>236.96199999999999</v>
      </c>
      <c r="C22">
        <f t="shared" si="0"/>
        <v>510.11199999999997</v>
      </c>
      <c r="D22">
        <v>5.6046100000000001</v>
      </c>
      <c r="E22">
        <f t="shared" si="3"/>
        <v>0.96243412319670574</v>
      </c>
      <c r="F22">
        <f t="shared" si="4"/>
        <v>3.7565876803294262E-2</v>
      </c>
      <c r="G22">
        <f t="shared" si="5"/>
        <v>2.5455027338670328E-4</v>
      </c>
      <c r="H22">
        <f t="shared" si="18"/>
        <v>0.98016716404112014</v>
      </c>
      <c r="I22">
        <f t="shared" si="19"/>
        <v>4.4056480423677186E-2</v>
      </c>
      <c r="J22">
        <f t="shared" si="6"/>
        <v>2.6036978941166054E-4</v>
      </c>
      <c r="K22">
        <f t="shared" si="7"/>
        <v>4.212793535692791E-5</v>
      </c>
      <c r="L22">
        <f t="shared" si="7"/>
        <v>3.3866766764734282E-11</v>
      </c>
      <c r="P22">
        <v>600</v>
      </c>
      <c r="Q22">
        <v>247.98599999999999</v>
      </c>
      <c r="R22">
        <f t="shared" si="1"/>
        <v>521.13599999999997</v>
      </c>
      <c r="S22">
        <v>6.19367</v>
      </c>
      <c r="T22">
        <f t="shared" si="8"/>
        <v>0.95832591934717726</v>
      </c>
      <c r="U22">
        <f t="shared" si="9"/>
        <v>4.1674080652822743E-2</v>
      </c>
      <c r="V22">
        <f t="shared" si="10"/>
        <v>5.3064800044148408E-4</v>
      </c>
      <c r="W22">
        <f t="shared" si="20"/>
        <v>0.98579540507218488</v>
      </c>
      <c r="X22">
        <f t="shared" si="21"/>
        <v>3.1553957268696059E-2</v>
      </c>
      <c r="Y22">
        <f t="shared" si="11"/>
        <v>3.5972100891880782E-4</v>
      </c>
      <c r="Z22">
        <f t="shared" si="12"/>
        <v>1.0241689730994772E-4</v>
      </c>
      <c r="AA22">
        <f t="shared" si="12"/>
        <v>2.9216036430993041E-8</v>
      </c>
      <c r="AE22">
        <v>400</v>
      </c>
      <c r="AF22">
        <v>254.708</v>
      </c>
      <c r="AG22">
        <f t="shared" si="2"/>
        <v>527.85799999999995</v>
      </c>
      <c r="AH22">
        <v>6.5133999999999999</v>
      </c>
      <c r="AI22">
        <f t="shared" si="13"/>
        <v>0.95527930633939151</v>
      </c>
      <c r="AJ22">
        <f t="shared" si="14"/>
        <v>4.472069366060849E-2</v>
      </c>
      <c r="AK22">
        <f t="shared" si="15"/>
        <v>7.8675905501648241E-4</v>
      </c>
      <c r="AL22">
        <f t="shared" si="22"/>
        <v>0.98831658447030923</v>
      </c>
      <c r="AM22">
        <f t="shared" si="23"/>
        <v>2.5953432410408608E-2</v>
      </c>
      <c r="AN22">
        <f t="shared" si="16"/>
        <v>4.3361285679366558E-4</v>
      </c>
      <c r="AO22">
        <f t="shared" si="17"/>
        <v>3.5221009483325403E-4</v>
      </c>
      <c r="AP22">
        <f t="shared" si="17"/>
        <v>1.2471223731922903E-7</v>
      </c>
    </row>
    <row r="23" spans="1:42">
      <c r="A23">
        <v>1222</v>
      </c>
      <c r="B23">
        <v>244.80799999999999</v>
      </c>
      <c r="C23">
        <f t="shared" si="0"/>
        <v>517.95799999999997</v>
      </c>
      <c r="D23">
        <v>5.5349399999999997</v>
      </c>
      <c r="E23">
        <f t="shared" si="3"/>
        <v>0.95047026034753068</v>
      </c>
      <c r="F23">
        <f t="shared" si="4"/>
        <v>4.9529739652469318E-2</v>
      </c>
      <c r="G23">
        <f t="shared" si="5"/>
        <v>3.0102478863686463E-4</v>
      </c>
      <c r="H23">
        <f t="shared" si="18"/>
        <v>0.97465828203778393</v>
      </c>
      <c r="I23">
        <f t="shared" si="19"/>
        <v>5.6293860526025231E-2</v>
      </c>
      <c r="J23">
        <f t="shared" si="6"/>
        <v>3.1468802344412878E-4</v>
      </c>
      <c r="K23">
        <f t="shared" si="7"/>
        <v>4.5753331192074817E-5</v>
      </c>
      <c r="L23">
        <f t="shared" si="7"/>
        <v>1.8668398539843456E-10</v>
      </c>
      <c r="P23">
        <v>624</v>
      </c>
      <c r="Q23">
        <v>255.92</v>
      </c>
      <c r="R23">
        <f t="shared" si="1"/>
        <v>529.06999999999994</v>
      </c>
      <c r="S23">
        <v>6.1113600000000003</v>
      </c>
      <c r="T23">
        <f t="shared" si="8"/>
        <v>0.94559036733658164</v>
      </c>
      <c r="U23">
        <f t="shared" si="9"/>
        <v>5.4409632663418361E-2</v>
      </c>
      <c r="V23">
        <f t="shared" si="10"/>
        <v>6.2606277879811989E-4</v>
      </c>
      <c r="W23">
        <f t="shared" si="20"/>
        <v>0.98190896419870177</v>
      </c>
      <c r="X23">
        <f t="shared" si="21"/>
        <v>4.0187261482747448E-2</v>
      </c>
      <c r="Y23">
        <f t="shared" si="11"/>
        <v>4.3523101484372527E-4</v>
      </c>
      <c r="Z23">
        <f t="shared" si="12"/>
        <v>2.0227584200077856E-4</v>
      </c>
      <c r="AA23">
        <f t="shared" si="12"/>
        <v>3.6416762133945785E-8</v>
      </c>
      <c r="AE23">
        <v>416</v>
      </c>
      <c r="AF23">
        <v>262.55399999999997</v>
      </c>
      <c r="AG23">
        <f t="shared" si="2"/>
        <v>535.70399999999995</v>
      </c>
      <c r="AH23">
        <v>6.4275700000000002</v>
      </c>
      <c r="AI23">
        <f t="shared" si="13"/>
        <v>0.94269116145912779</v>
      </c>
      <c r="AJ23">
        <f t="shared" si="14"/>
        <v>5.7308838540872209E-2</v>
      </c>
      <c r="AK23">
        <f t="shared" si="15"/>
        <v>9.2673121824731614E-4</v>
      </c>
      <c r="AL23">
        <f t="shared" si="22"/>
        <v>0.98519340347146456</v>
      </c>
      <c r="AM23">
        <f t="shared" si="23"/>
        <v>3.2891238119107255E-2</v>
      </c>
      <c r="AN23">
        <f t="shared" si="16"/>
        <v>5.2256470140850365E-4</v>
      </c>
      <c r="AO23">
        <f t="shared" si="17"/>
        <v>5.9621921035697602E-4</v>
      </c>
      <c r="AP23">
        <f t="shared" si="17"/>
        <v>1.6335057333361809E-7</v>
      </c>
    </row>
    <row r="24" spans="1:42">
      <c r="A24">
        <v>1269</v>
      </c>
      <c r="B24">
        <v>252.64599999999999</v>
      </c>
      <c r="C24">
        <f t="shared" si="0"/>
        <v>525.79599999999994</v>
      </c>
      <c r="D24">
        <v>5.4525499999999996</v>
      </c>
      <c r="E24">
        <f t="shared" si="3"/>
        <v>0.93632209528159804</v>
      </c>
      <c r="F24">
        <f t="shared" si="4"/>
        <v>6.3677904718401956E-2</v>
      </c>
      <c r="G24">
        <f t="shared" si="5"/>
        <v>3.5718149456414098E-4</v>
      </c>
      <c r="H24">
        <f t="shared" si="18"/>
        <v>0.9680001394286355</v>
      </c>
      <c r="I24">
        <f t="shared" si="19"/>
        <v>7.108419762789929E-2</v>
      </c>
      <c r="J24">
        <f t="shared" si="6"/>
        <v>3.7560308726034605E-4</v>
      </c>
      <c r="K24">
        <f t="shared" si="7"/>
        <v>5.4853174661270478E-5</v>
      </c>
      <c r="L24">
        <f t="shared" si="7"/>
        <v>3.3935507746487589E-10</v>
      </c>
      <c r="P24">
        <v>648</v>
      </c>
      <c r="Q24">
        <v>263.85300000000001</v>
      </c>
      <c r="R24">
        <f t="shared" si="1"/>
        <v>537.00299999999993</v>
      </c>
      <c r="S24">
        <v>6.0142499999999997</v>
      </c>
      <c r="T24">
        <f t="shared" si="8"/>
        <v>0.93056486064542676</v>
      </c>
      <c r="U24">
        <f t="shared" si="9"/>
        <v>6.9435139354573239E-2</v>
      </c>
      <c r="V24">
        <f t="shared" si="10"/>
        <v>7.2721533774510372E-4</v>
      </c>
      <c r="W24">
        <f t="shared" si="20"/>
        <v>0.97720671005296744</v>
      </c>
      <c r="X24">
        <f t="shared" si="21"/>
        <v>5.0632805838996854E-2</v>
      </c>
      <c r="Y24">
        <f t="shared" si="11"/>
        <v>5.2131921539544748E-4</v>
      </c>
      <c r="Z24">
        <f t="shared" si="12"/>
        <v>3.5352774563096698E-4</v>
      </c>
      <c r="AA24">
        <f t="shared" si="12"/>
        <v>4.2393213198624613E-8</v>
      </c>
      <c r="AE24">
        <v>432</v>
      </c>
      <c r="AF24">
        <v>270.41300000000001</v>
      </c>
      <c r="AG24">
        <f t="shared" si="2"/>
        <v>543.56299999999999</v>
      </c>
      <c r="AH24">
        <v>6.3264699999999996</v>
      </c>
      <c r="AI24">
        <f t="shared" si="13"/>
        <v>0.92786346196717073</v>
      </c>
      <c r="AJ24">
        <f t="shared" si="14"/>
        <v>7.2136538032829267E-2</v>
      </c>
      <c r="AK24">
        <f t="shared" si="15"/>
        <v>1.0744948902368864E-3</v>
      </c>
      <c r="AL24">
        <f t="shared" si="22"/>
        <v>0.9814295294983213</v>
      </c>
      <c r="AM24">
        <f t="shared" si="23"/>
        <v>4.1252273341643317E-2</v>
      </c>
      <c r="AN24">
        <f t="shared" si="16"/>
        <v>6.2447797628219378E-4</v>
      </c>
      <c r="AO24">
        <f t="shared" si="17"/>
        <v>9.5383780551523516E-4</v>
      </c>
      <c r="AP24">
        <f t="shared" si="17"/>
        <v>2.0251522284530526E-7</v>
      </c>
    </row>
    <row r="25" spans="1:42">
      <c r="A25">
        <v>1316</v>
      </c>
      <c r="B25">
        <v>260.495</v>
      </c>
      <c r="C25">
        <f t="shared" si="0"/>
        <v>533.64499999999998</v>
      </c>
      <c r="D25">
        <v>5.3547900000000004</v>
      </c>
      <c r="E25">
        <f t="shared" si="3"/>
        <v>0.91953456503708342</v>
      </c>
      <c r="F25">
        <f t="shared" si="4"/>
        <v>8.0465434962916582E-2</v>
      </c>
      <c r="G25">
        <f t="shared" si="5"/>
        <v>4.1808795440850219E-4</v>
      </c>
      <c r="H25">
        <f t="shared" si="18"/>
        <v>0.96005316104653682</v>
      </c>
      <c r="I25">
        <f t="shared" si="19"/>
        <v>8.873754272913556E-2</v>
      </c>
      <c r="J25">
        <f t="shared" si="6"/>
        <v>4.4253774666484547E-4</v>
      </c>
      <c r="K25">
        <f t="shared" si="7"/>
        <v>6.8427766895940334E-5</v>
      </c>
      <c r="L25">
        <f t="shared" si="7"/>
        <v>5.9779234137834361E-10</v>
      </c>
      <c r="P25">
        <v>672</v>
      </c>
      <c r="Q25">
        <v>271.77999999999997</v>
      </c>
      <c r="R25">
        <f t="shared" si="1"/>
        <v>544.92999999999995</v>
      </c>
      <c r="S25">
        <v>5.9014499999999996</v>
      </c>
      <c r="T25">
        <f t="shared" si="8"/>
        <v>0.91311169253954427</v>
      </c>
      <c r="U25">
        <f t="shared" si="9"/>
        <v>8.6888307460455727E-2</v>
      </c>
      <c r="V25">
        <f t="shared" si="10"/>
        <v>8.4222882733174054E-4</v>
      </c>
      <c r="W25">
        <f t="shared" si="20"/>
        <v>0.97157435537639558</v>
      </c>
      <c r="X25">
        <f t="shared" si="21"/>
        <v>6.3144467008487595E-2</v>
      </c>
      <c r="Y25">
        <f t="shared" si="11"/>
        <v>6.1780353074502561E-4</v>
      </c>
      <c r="Z25">
        <f t="shared" si="12"/>
        <v>5.6376995940851822E-4</v>
      </c>
      <c r="AA25">
        <f t="shared" si="12"/>
        <v>5.0366713748034961E-8</v>
      </c>
      <c r="AE25">
        <v>448</v>
      </c>
      <c r="AF25">
        <v>278.25099999999998</v>
      </c>
      <c r="AG25">
        <f t="shared" si="2"/>
        <v>551.40099999999995</v>
      </c>
      <c r="AH25">
        <v>6.2092499999999999</v>
      </c>
      <c r="AI25">
        <f t="shared" si="13"/>
        <v>0.91067154372338055</v>
      </c>
      <c r="AJ25">
        <f t="shared" si="14"/>
        <v>8.932845627661945E-2</v>
      </c>
      <c r="AK25">
        <f t="shared" si="15"/>
        <v>1.2423331553813866E-3</v>
      </c>
      <c r="AL25">
        <f t="shared" si="22"/>
        <v>0.97693160532664569</v>
      </c>
      <c r="AM25">
        <f t="shared" si="23"/>
        <v>5.1243920962158421E-2</v>
      </c>
      <c r="AN25">
        <f t="shared" si="16"/>
        <v>7.3915441522809714E-4</v>
      </c>
      <c r="AO25">
        <f t="shared" si="17"/>
        <v>1.4504318301184294E-3</v>
      </c>
      <c r="AP25">
        <f t="shared" si="17"/>
        <v>2.5318884454225154E-7</v>
      </c>
    </row>
    <row r="26" spans="1:42">
      <c r="A26">
        <v>1363</v>
      </c>
      <c r="B26" s="8">
        <v>268.32799999999997</v>
      </c>
      <c r="C26">
        <f t="shared" si="0"/>
        <v>541.47799999999995</v>
      </c>
      <c r="D26" s="8">
        <v>5.2403599999999999</v>
      </c>
      <c r="E26">
        <f t="shared" si="3"/>
        <v>0.89988443117988381</v>
      </c>
      <c r="F26">
        <f t="shared" si="4"/>
        <v>0.10011556882011619</v>
      </c>
      <c r="G26">
        <f t="shared" si="5"/>
        <v>4.6781422426342835E-4</v>
      </c>
      <c r="H26">
        <f t="shared" si="18"/>
        <v>0.9506899847966821</v>
      </c>
      <c r="I26">
        <f t="shared" si="19"/>
        <v>0.1095368168223833</v>
      </c>
      <c r="J26">
        <f t="shared" si="6"/>
        <v>5.1372878386217609E-4</v>
      </c>
      <c r="K26">
        <f t="shared" si="7"/>
        <v>8.8759913920222021E-5</v>
      </c>
      <c r="L26">
        <f t="shared" si="7"/>
        <v>2.1081467831469587E-9</v>
      </c>
      <c r="P26">
        <v>696</v>
      </c>
      <c r="Q26" s="8">
        <v>279.702</v>
      </c>
      <c r="R26">
        <f t="shared" si="1"/>
        <v>552.85199999999998</v>
      </c>
      <c r="S26" s="8">
        <v>5.77081</v>
      </c>
      <c r="T26">
        <f t="shared" si="8"/>
        <v>0.8928982006835825</v>
      </c>
      <c r="U26">
        <f t="shared" si="9"/>
        <v>0.1071017993164175</v>
      </c>
      <c r="V26">
        <f t="shared" si="10"/>
        <v>9.2623251395248152E-4</v>
      </c>
      <c r="W26">
        <f t="shared" si="20"/>
        <v>0.96489958010851129</v>
      </c>
      <c r="X26">
        <f t="shared" si="21"/>
        <v>7.7971751746368209E-2</v>
      </c>
      <c r="Y26">
        <f t="shared" si="11"/>
        <v>7.2393863384106571E-4</v>
      </c>
      <c r="Z26">
        <f t="shared" si="12"/>
        <v>8.4855967143333464E-4</v>
      </c>
      <c r="AA26">
        <f t="shared" si="12"/>
        <v>4.0922813930531872E-8</v>
      </c>
      <c r="AE26">
        <v>464</v>
      </c>
      <c r="AF26" s="8">
        <v>286.09199999999998</v>
      </c>
      <c r="AG26">
        <f t="shared" si="2"/>
        <v>559.24199999999996</v>
      </c>
      <c r="AH26" s="8">
        <v>6.0737199999999998</v>
      </c>
      <c r="AI26">
        <f t="shared" si="13"/>
        <v>0.89079421323727837</v>
      </c>
      <c r="AJ26">
        <f t="shared" si="14"/>
        <v>0.10920578676272163</v>
      </c>
      <c r="AK26">
        <f t="shared" si="15"/>
        <v>1.3897301681352545E-3</v>
      </c>
      <c r="AL26">
        <f t="shared" si="22"/>
        <v>0.97160770178300371</v>
      </c>
      <c r="AM26">
        <f t="shared" si="23"/>
        <v>6.3070391605807977E-2</v>
      </c>
      <c r="AN26">
        <f t="shared" si="16"/>
        <v>8.6672415874329621E-4</v>
      </c>
      <c r="AO26">
        <f t="shared" si="17"/>
        <v>2.1284746862845721E-3</v>
      </c>
      <c r="AP26">
        <f t="shared" si="17"/>
        <v>2.7353528586010113E-7</v>
      </c>
    </row>
    <row r="27" spans="1:42">
      <c r="A27">
        <v>1410</v>
      </c>
      <c r="B27" s="8">
        <v>276.16000000000003</v>
      </c>
      <c r="C27">
        <f t="shared" si="0"/>
        <v>549.30999999999995</v>
      </c>
      <c r="D27" s="8">
        <v>5.1123200000000004</v>
      </c>
      <c r="E27">
        <f t="shared" si="3"/>
        <v>0.87789716263950268</v>
      </c>
      <c r="F27">
        <f t="shared" si="4"/>
        <v>0.12210283736049732</v>
      </c>
      <c r="G27">
        <f t="shared" si="5"/>
        <v>4.9057650649680809E-4</v>
      </c>
      <c r="H27">
        <f t="shared" si="18"/>
        <v>0.93982055459739111</v>
      </c>
      <c r="I27">
        <f t="shared" si="19"/>
        <v>0.13368206966390558</v>
      </c>
      <c r="J27">
        <f t="shared" si="6"/>
        <v>5.870021298472961E-4</v>
      </c>
      <c r="K27">
        <f t="shared" si="7"/>
        <v>1.3407862073629349E-4</v>
      </c>
      <c r="L27">
        <f t="shared" si="7"/>
        <v>9.2979008385301786E-9</v>
      </c>
      <c r="P27">
        <v>720</v>
      </c>
      <c r="Q27" s="2">
        <v>287.608</v>
      </c>
      <c r="R27">
        <f t="shared" si="1"/>
        <v>560.75800000000004</v>
      </c>
      <c r="S27" s="2">
        <v>5.6271399999999998</v>
      </c>
      <c r="T27">
        <f t="shared" si="8"/>
        <v>0.87066862034872294</v>
      </c>
      <c r="U27">
        <f t="shared" si="9"/>
        <v>0.12933137965127706</v>
      </c>
      <c r="V27">
        <f t="shared" si="10"/>
        <v>9.778080698209235E-4</v>
      </c>
      <c r="W27">
        <f t="shared" si="20"/>
        <v>0.95707811673357535</v>
      </c>
      <c r="X27">
        <f t="shared" si="21"/>
        <v>9.5346278958553785E-2</v>
      </c>
      <c r="Y27">
        <f t="shared" si="11"/>
        <v>8.3793941738874932E-4</v>
      </c>
      <c r="Z27">
        <f t="shared" si="12"/>
        <v>1.1549870690945399E-3</v>
      </c>
      <c r="AA27">
        <f t="shared" si="12"/>
        <v>1.9563239933192343E-8</v>
      </c>
      <c r="AE27" s="4">
        <v>480</v>
      </c>
      <c r="AF27" s="8">
        <v>293.95800000000003</v>
      </c>
      <c r="AG27">
        <f t="shared" si="2"/>
        <v>567.10799999999995</v>
      </c>
      <c r="AH27" s="8">
        <v>5.92211</v>
      </c>
      <c r="AI27">
        <f t="shared" si="13"/>
        <v>0.86855853054711429</v>
      </c>
      <c r="AJ27">
        <f t="shared" si="14"/>
        <v>0.13144146945288571</v>
      </c>
      <c r="AK27">
        <f t="shared" si="15"/>
        <v>1.4534372103391993E-3</v>
      </c>
      <c r="AL27">
        <f t="shared" si="22"/>
        <v>0.9653649523317005</v>
      </c>
      <c r="AM27">
        <f t="shared" si="23"/>
        <v>7.6937978145700719E-2</v>
      </c>
      <c r="AN27">
        <f t="shared" si="16"/>
        <v>1.0067984129726708E-3</v>
      </c>
      <c r="AO27">
        <f t="shared" si="17"/>
        <v>2.9706305646723893E-3</v>
      </c>
      <c r="AP27">
        <f t="shared" si="17"/>
        <v>1.9948621531301896E-7</v>
      </c>
    </row>
    <row r="28" spans="1:42">
      <c r="A28">
        <v>1457</v>
      </c>
      <c r="B28" s="1">
        <v>283.99700000000001</v>
      </c>
      <c r="C28">
        <f t="shared" si="0"/>
        <v>557.14699999999993</v>
      </c>
      <c r="D28" s="1">
        <v>4.9780499999999996</v>
      </c>
      <c r="E28">
        <f t="shared" si="3"/>
        <v>0.8548400668341527</v>
      </c>
      <c r="F28">
        <f t="shared" si="4"/>
        <v>0.1451599331658473</v>
      </c>
      <c r="G28">
        <f t="shared" si="5"/>
        <v>4.9550894325684294E-4</v>
      </c>
      <c r="H28">
        <f t="shared" si="18"/>
        <v>0.92740081313528522</v>
      </c>
      <c r="I28">
        <f t="shared" si="19"/>
        <v>0.16127116976672851</v>
      </c>
      <c r="J28">
        <f t="shared" si="6"/>
        <v>6.5914731552060477E-4</v>
      </c>
      <c r="K28">
        <f t="shared" si="7"/>
        <v>2.5957194480957422E-4</v>
      </c>
      <c r="L28">
        <f t="shared" si="7"/>
        <v>2.6777516877133498E-8</v>
      </c>
      <c r="P28">
        <v>744</v>
      </c>
      <c r="Q28" s="2">
        <v>295.51900000000001</v>
      </c>
      <c r="R28">
        <f t="shared" si="1"/>
        <v>568.66899999999998</v>
      </c>
      <c r="S28" s="2">
        <v>5.4754699999999996</v>
      </c>
      <c r="T28">
        <f t="shared" si="8"/>
        <v>0.84720122667302078</v>
      </c>
      <c r="U28">
        <f t="shared" si="9"/>
        <v>0.15279877332697922</v>
      </c>
      <c r="V28">
        <f t="shared" si="10"/>
        <v>9.6659038641953388E-4</v>
      </c>
      <c r="W28">
        <f t="shared" si="20"/>
        <v>0.94802498410996128</v>
      </c>
      <c r="X28">
        <f t="shared" si="21"/>
        <v>0.11545682497588378</v>
      </c>
      <c r="Y28">
        <f t="shared" si="11"/>
        <v>9.5761464134781293E-4</v>
      </c>
      <c r="Z28">
        <f t="shared" si="12"/>
        <v>1.3944211066558797E-3</v>
      </c>
      <c r="AA28">
        <f t="shared" si="12"/>
        <v>8.0563999592522778E-11</v>
      </c>
      <c r="AE28">
        <v>496</v>
      </c>
      <c r="AF28" s="2">
        <v>301.80399999999997</v>
      </c>
      <c r="AG28">
        <f t="shared" si="2"/>
        <v>574.95399999999995</v>
      </c>
      <c r="AH28" s="2">
        <v>5.7635500000000004</v>
      </c>
      <c r="AI28">
        <f t="shared" si="13"/>
        <v>0.8453035351816871</v>
      </c>
      <c r="AJ28">
        <f t="shared" si="14"/>
        <v>0.1546964648183129</v>
      </c>
      <c r="AK28">
        <f t="shared" si="15"/>
        <v>1.4785533679850874E-3</v>
      </c>
      <c r="AL28">
        <f t="shared" si="22"/>
        <v>0.95811329080045704</v>
      </c>
      <c r="AM28">
        <f t="shared" si="23"/>
        <v>9.3046752753263448E-2</v>
      </c>
      <c r="AN28">
        <f t="shared" si="16"/>
        <v>1.1566233037788711E-3</v>
      </c>
      <c r="AO28">
        <f t="shared" si="17"/>
        <v>3.8006869977035033E-3</v>
      </c>
      <c r="AP28">
        <f t="shared" si="17"/>
        <v>1.0363896623981855E-7</v>
      </c>
    </row>
    <row r="29" spans="1:42">
      <c r="A29">
        <v>1504</v>
      </c>
      <c r="B29" s="8">
        <v>291.79300000000001</v>
      </c>
      <c r="C29">
        <f t="shared" si="0"/>
        <v>564.94299999999998</v>
      </c>
      <c r="D29" s="8">
        <v>4.8424300000000002</v>
      </c>
      <c r="E29">
        <f t="shared" si="3"/>
        <v>0.83155114650108108</v>
      </c>
      <c r="F29">
        <f t="shared" si="4"/>
        <v>0.16844885349891892</v>
      </c>
      <c r="G29">
        <f t="shared" si="5"/>
        <v>4.8878621463575584E-4</v>
      </c>
      <c r="H29">
        <f t="shared" si="18"/>
        <v>0.91345462993091298</v>
      </c>
      <c r="I29">
        <f t="shared" si="19"/>
        <v>0.19225109359619694</v>
      </c>
      <c r="J29">
        <f t="shared" si="6"/>
        <v>7.2511406558556444E-4</v>
      </c>
      <c r="K29">
        <f t="shared" si="7"/>
        <v>5.6654663364846965E-4</v>
      </c>
      <c r="L29">
        <f t="shared" si="7"/>
        <v>5.5850853134554947E-8</v>
      </c>
      <c r="P29">
        <v>768</v>
      </c>
      <c r="Q29" s="8">
        <v>303.41199999999998</v>
      </c>
      <c r="R29">
        <f t="shared" si="1"/>
        <v>576.5619999999999</v>
      </c>
      <c r="S29" s="8">
        <v>5.3255400000000002</v>
      </c>
      <c r="T29">
        <f t="shared" si="8"/>
        <v>0.82400305739895197</v>
      </c>
      <c r="U29">
        <f t="shared" si="9"/>
        <v>0.17599694260104803</v>
      </c>
      <c r="V29">
        <f t="shared" si="10"/>
        <v>9.5827382803575134E-4</v>
      </c>
      <c r="W29">
        <f t="shared" si="20"/>
        <v>0.93767887534537686</v>
      </c>
      <c r="X29">
        <f t="shared" si="21"/>
        <v>0.13843957636823129</v>
      </c>
      <c r="Y29">
        <f t="shared" si="11"/>
        <v>1.0787372587675158E-3</v>
      </c>
      <c r="Z29">
        <f t="shared" si="12"/>
        <v>1.4105557583459236E-3</v>
      </c>
      <c r="AA29">
        <f t="shared" si="12"/>
        <v>1.4511438143666625E-8</v>
      </c>
      <c r="AE29">
        <v>512</v>
      </c>
      <c r="AF29" s="2">
        <v>309.66000000000003</v>
      </c>
      <c r="AG29">
        <f t="shared" si="2"/>
        <v>582.80999999999995</v>
      </c>
      <c r="AH29" s="2">
        <v>5.6022499999999997</v>
      </c>
      <c r="AI29">
        <f t="shared" si="13"/>
        <v>0.82164668129392571</v>
      </c>
      <c r="AJ29">
        <f t="shared" si="14"/>
        <v>0.17835331870607429</v>
      </c>
      <c r="AK29">
        <f t="shared" si="15"/>
        <v>1.4548121824730989E-3</v>
      </c>
      <c r="AL29">
        <f t="shared" si="22"/>
        <v>0.94978248633147877</v>
      </c>
      <c r="AM29">
        <f t="shared" si="23"/>
        <v>0.11155272561372538</v>
      </c>
      <c r="AN29">
        <f t="shared" si="16"/>
        <v>1.3140037452670208E-3</v>
      </c>
      <c r="AO29">
        <f t="shared" si="17"/>
        <v>4.4623192374895733E-3</v>
      </c>
      <c r="AP29">
        <f t="shared" si="17"/>
        <v>1.9827015988418027E-8</v>
      </c>
    </row>
    <row r="30" spans="1:42">
      <c r="A30">
        <v>1551</v>
      </c>
      <c r="B30" s="8">
        <v>299.62400000000002</v>
      </c>
      <c r="C30">
        <f t="shared" si="0"/>
        <v>572.774</v>
      </c>
      <c r="D30" s="8">
        <v>4.7086499999999996</v>
      </c>
      <c r="E30">
        <f t="shared" si="3"/>
        <v>0.80857819441320056</v>
      </c>
      <c r="F30">
        <f t="shared" si="4"/>
        <v>0.19142180558679944</v>
      </c>
      <c r="G30">
        <f t="shared" si="5"/>
        <v>4.861555816970628E-4</v>
      </c>
      <c r="H30">
        <f t="shared" si="18"/>
        <v>0.89811272780280316</v>
      </c>
      <c r="I30">
        <f t="shared" si="19"/>
        <v>0.22633145467871846</v>
      </c>
      <c r="J30">
        <f t="shared" si="6"/>
        <v>7.8097901461550521E-4</v>
      </c>
      <c r="K30">
        <f t="shared" si="7"/>
        <v>1.2186835997209221E-3</v>
      </c>
      <c r="L30">
        <f t="shared" si="7"/>
        <v>8.6920856597815309E-8</v>
      </c>
      <c r="P30">
        <v>792</v>
      </c>
      <c r="Q30" s="8">
        <v>311.31</v>
      </c>
      <c r="R30">
        <f t="shared" si="1"/>
        <v>584.46</v>
      </c>
      <c r="S30" s="8">
        <v>5.1768999999999998</v>
      </c>
      <c r="T30">
        <f t="shared" si="8"/>
        <v>0.80100448552609393</v>
      </c>
      <c r="U30">
        <f t="shared" si="9"/>
        <v>0.19899551447390607</v>
      </c>
      <c r="V30">
        <f t="shared" si="10"/>
        <v>9.3861064736090272E-4</v>
      </c>
      <c r="W30">
        <f t="shared" si="20"/>
        <v>0.92602415274014405</v>
      </c>
      <c r="X30">
        <f t="shared" si="21"/>
        <v>0.16432927057865165</v>
      </c>
      <c r="Y30">
        <f t="shared" si="11"/>
        <v>1.1968273657503299E-3</v>
      </c>
      <c r="Z30">
        <f t="shared" si="12"/>
        <v>1.2017484658052638E-3</v>
      </c>
      <c r="AA30">
        <f t="shared" si="12"/>
        <v>6.6675873655804735E-8</v>
      </c>
      <c r="AE30">
        <v>528</v>
      </c>
      <c r="AF30" s="8">
        <v>317.49400000000003</v>
      </c>
      <c r="AG30">
        <f t="shared" si="2"/>
        <v>590.64400000000001</v>
      </c>
      <c r="AH30" s="8">
        <v>5.4435399999999996</v>
      </c>
      <c r="AI30">
        <f t="shared" si="13"/>
        <v>0.79836968637435612</v>
      </c>
      <c r="AJ30">
        <f t="shared" si="14"/>
        <v>0.20163031362564388</v>
      </c>
      <c r="AK30">
        <f t="shared" si="15"/>
        <v>1.4537122047659778E-3</v>
      </c>
      <c r="AL30">
        <f t="shared" si="22"/>
        <v>0.94031811860037728</v>
      </c>
      <c r="AM30">
        <f t="shared" si="23"/>
        <v>0.1325767855379977</v>
      </c>
      <c r="AN30">
        <f t="shared" si="16"/>
        <v>1.4738874989081736E-3</v>
      </c>
      <c r="AO30">
        <f t="shared" si="17"/>
        <v>4.7683897413513384E-3</v>
      </c>
      <c r="AP30">
        <f t="shared" si="17"/>
        <v>4.070424937241171E-10</v>
      </c>
    </row>
    <row r="31" spans="1:42">
      <c r="A31">
        <v>1598</v>
      </c>
      <c r="B31" s="8">
        <v>307.41000000000003</v>
      </c>
      <c r="C31">
        <f t="shared" si="0"/>
        <v>580.55999999999995</v>
      </c>
      <c r="D31" s="8">
        <v>4.57559</v>
      </c>
      <c r="E31">
        <f t="shared" si="3"/>
        <v>0.78572888207343861</v>
      </c>
      <c r="F31">
        <f t="shared" si="4"/>
        <v>0.21427111792656139</v>
      </c>
      <c r="G31">
        <f t="shared" si="5"/>
        <v>4.9075918933976751E-4</v>
      </c>
      <c r="H31">
        <f t="shared" si="18"/>
        <v>0.88158883980366065</v>
      </c>
      <c r="I31">
        <f t="shared" si="19"/>
        <v>0.26303746836564723</v>
      </c>
      <c r="J31">
        <f t="shared" si="6"/>
        <v>8.1960926538303858E-4</v>
      </c>
      <c r="K31">
        <f t="shared" si="7"/>
        <v>2.3781569351477272E-3</v>
      </c>
      <c r="L31">
        <f t="shared" si="7"/>
        <v>1.0814237251366516E-7</v>
      </c>
      <c r="P31">
        <v>816</v>
      </c>
      <c r="Q31" s="8">
        <v>319.22300000000001</v>
      </c>
      <c r="R31">
        <f t="shared" si="1"/>
        <v>592.37300000000005</v>
      </c>
      <c r="S31" s="8">
        <v>5.0313100000000004</v>
      </c>
      <c r="T31">
        <f t="shared" si="8"/>
        <v>0.77847782998943227</v>
      </c>
      <c r="U31">
        <f t="shared" si="9"/>
        <v>0.22152217001056773</v>
      </c>
      <c r="V31">
        <f t="shared" si="10"/>
        <v>9.4131836404399982E-4</v>
      </c>
      <c r="W31">
        <f t="shared" si="20"/>
        <v>0.91309357966426052</v>
      </c>
      <c r="X31">
        <f t="shared" si="21"/>
        <v>0.19305312735665958</v>
      </c>
      <c r="Y31">
        <f t="shared" si="11"/>
        <v>1.3059476780681381E-3</v>
      </c>
      <c r="Z31">
        <f t="shared" si="12"/>
        <v>8.1048638963004157E-4</v>
      </c>
      <c r="AA31">
        <f t="shared" si="12"/>
        <v>1.3295453664571365E-7</v>
      </c>
      <c r="AE31">
        <v>544</v>
      </c>
      <c r="AF31" s="8">
        <v>325.30500000000001</v>
      </c>
      <c r="AG31">
        <f t="shared" si="2"/>
        <v>598.45499999999993</v>
      </c>
      <c r="AH31" s="8">
        <v>5.2849500000000003</v>
      </c>
      <c r="AI31">
        <f t="shared" si="13"/>
        <v>0.77511029109810048</v>
      </c>
      <c r="AJ31">
        <f t="shared" si="14"/>
        <v>0.22488970890189952</v>
      </c>
      <c r="AK31">
        <f t="shared" si="15"/>
        <v>1.4395041593823765E-3</v>
      </c>
      <c r="AL31">
        <f t="shared" si="22"/>
        <v>0.9297021570141295</v>
      </c>
      <c r="AM31">
        <f t="shared" si="23"/>
        <v>0.15615898552052848</v>
      </c>
      <c r="AN31">
        <f t="shared" si="16"/>
        <v>1.6306084939509793E-3</v>
      </c>
      <c r="AO31">
        <f t="shared" si="17"/>
        <v>4.7239123365265439E-3</v>
      </c>
      <c r="AP31">
        <f t="shared" si="17"/>
        <v>3.6520866690908453E-8</v>
      </c>
    </row>
    <row r="32" spans="1:42">
      <c r="A32">
        <v>1645</v>
      </c>
      <c r="B32" s="8">
        <v>315.21699999999998</v>
      </c>
      <c r="C32">
        <f t="shared" si="0"/>
        <v>588.36699999999996</v>
      </c>
      <c r="D32" s="8">
        <v>4.4412700000000003</v>
      </c>
      <c r="E32">
        <f t="shared" si="3"/>
        <v>0.76266320017446954</v>
      </c>
      <c r="F32">
        <f t="shared" si="4"/>
        <v>0.23733679982553046</v>
      </c>
      <c r="G32">
        <f t="shared" si="5"/>
        <v>5.0223167187793936E-4</v>
      </c>
      <c r="H32">
        <f t="shared" si="18"/>
        <v>0.8642476162230035</v>
      </c>
      <c r="I32">
        <f t="shared" si="19"/>
        <v>0.30155910383865003</v>
      </c>
      <c r="J32">
        <f t="shared" si="6"/>
        <v>8.3654142350253295E-4</v>
      </c>
      <c r="K32">
        <f t="shared" si="7"/>
        <v>4.1245043327535541E-3</v>
      </c>
      <c r="L32">
        <f t="shared" si="7"/>
        <v>1.1176301003129746E-7</v>
      </c>
      <c r="P32">
        <v>840</v>
      </c>
      <c r="Q32" s="8">
        <v>327.11399999999998</v>
      </c>
      <c r="R32">
        <f t="shared" si="1"/>
        <v>600.2639999999999</v>
      </c>
      <c r="S32" s="8">
        <v>4.8853</v>
      </c>
      <c r="T32">
        <f t="shared" si="8"/>
        <v>0.75588618925237627</v>
      </c>
      <c r="U32">
        <f t="shared" si="9"/>
        <v>0.24411381074762373</v>
      </c>
      <c r="V32">
        <f t="shared" si="10"/>
        <v>9.5878958359443356E-4</v>
      </c>
      <c r="W32">
        <f t="shared" si="20"/>
        <v>0.89898406615564042</v>
      </c>
      <c r="X32">
        <f t="shared" si="21"/>
        <v>0.2243958716302949</v>
      </c>
      <c r="Y32">
        <f t="shared" si="11"/>
        <v>1.3977783370184389E-3</v>
      </c>
      <c r="Z32">
        <f t="shared" si="12"/>
        <v>3.8879712303468647E-4</v>
      </c>
      <c r="AA32">
        <f t="shared" si="12"/>
        <v>1.9271112563276216E-7</v>
      </c>
      <c r="AE32">
        <v>560</v>
      </c>
      <c r="AF32" s="8">
        <v>333.12799999999999</v>
      </c>
      <c r="AG32">
        <f t="shared" si="2"/>
        <v>606.27800000000002</v>
      </c>
      <c r="AH32" s="8">
        <v>5.12791</v>
      </c>
      <c r="AI32">
        <f t="shared" si="13"/>
        <v>0.75207822454798245</v>
      </c>
      <c r="AJ32">
        <f t="shared" si="14"/>
        <v>0.24792177545201755</v>
      </c>
      <c r="AK32">
        <f t="shared" si="15"/>
        <v>1.4586621044480191E-3</v>
      </c>
      <c r="AL32">
        <f t="shared" si="22"/>
        <v>0.91795738195713494</v>
      </c>
      <c r="AM32">
        <f t="shared" si="23"/>
        <v>0.18224872142374415</v>
      </c>
      <c r="AN32">
        <f t="shared" si="16"/>
        <v>1.7784496923969047E-3</v>
      </c>
      <c r="AO32">
        <f t="shared" si="17"/>
        <v>4.3129500254005162E-3</v>
      </c>
      <c r="AP32">
        <f t="shared" si="17"/>
        <v>1.0226410140616619E-7</v>
      </c>
    </row>
    <row r="33" spans="1:42">
      <c r="A33">
        <v>1692</v>
      </c>
      <c r="B33" s="8">
        <v>323.02699999999999</v>
      </c>
      <c r="C33">
        <f t="shared" si="0"/>
        <v>596.17699999999991</v>
      </c>
      <c r="D33" s="8">
        <v>4.3038100000000004</v>
      </c>
      <c r="E33">
        <f t="shared" si="3"/>
        <v>0.73905831159620639</v>
      </c>
      <c r="F33">
        <f t="shared" si="4"/>
        <v>0.26094168840379361</v>
      </c>
      <c r="G33">
        <f t="shared" si="5"/>
        <v>5.3653950978666811E-4</v>
      </c>
      <c r="H33">
        <f t="shared" si="18"/>
        <v>0.84654814347160778</v>
      </c>
      <c r="I33">
        <f t="shared" si="19"/>
        <v>0.34087655074326906</v>
      </c>
      <c r="J33">
        <f t="shared" si="6"/>
        <v>8.2658433804702906E-4</v>
      </c>
      <c r="K33">
        <f t="shared" si="7"/>
        <v>6.3895822172308899E-3</v>
      </c>
      <c r="L33">
        <f t="shared" si="7"/>
        <v>8.4126002400582278E-8</v>
      </c>
      <c r="P33">
        <v>864</v>
      </c>
      <c r="Q33" s="8">
        <v>335.00700000000001</v>
      </c>
      <c r="R33">
        <f t="shared" si="1"/>
        <v>608.15699999999993</v>
      </c>
      <c r="S33" s="8">
        <v>4.73658</v>
      </c>
      <c r="T33">
        <f t="shared" si="8"/>
        <v>0.73287523924610987</v>
      </c>
      <c r="U33">
        <f t="shared" si="9"/>
        <v>0.26712476075389013</v>
      </c>
      <c r="V33">
        <f t="shared" si="10"/>
        <v>1.005916747769231E-3</v>
      </c>
      <c r="W33">
        <f t="shared" si="20"/>
        <v>0.88388241035470316</v>
      </c>
      <c r="X33">
        <f t="shared" si="21"/>
        <v>0.25794255171873742</v>
      </c>
      <c r="Y33">
        <f t="shared" si="11"/>
        <v>1.4650470435734521E-3</v>
      </c>
      <c r="Z33">
        <f t="shared" si="12"/>
        <v>8.4312962765240078E-5</v>
      </c>
      <c r="AA33">
        <f t="shared" si="12"/>
        <v>2.1080062852527153E-7</v>
      </c>
      <c r="AE33">
        <v>576</v>
      </c>
      <c r="AF33" s="8">
        <v>340.93900000000002</v>
      </c>
      <c r="AG33">
        <f t="shared" si="2"/>
        <v>614.08899999999994</v>
      </c>
      <c r="AH33" s="8">
        <v>4.9687799999999998</v>
      </c>
      <c r="AI33">
        <f t="shared" si="13"/>
        <v>0.72873963087681415</v>
      </c>
      <c r="AJ33">
        <f t="shared" si="14"/>
        <v>0.27126036912318585</v>
      </c>
      <c r="AK33">
        <f t="shared" si="15"/>
        <v>1.5087110901218989E-3</v>
      </c>
      <c r="AL33">
        <f t="shared" si="22"/>
        <v>0.90514775189273355</v>
      </c>
      <c r="AM33">
        <f t="shared" si="23"/>
        <v>0.21070391650209463</v>
      </c>
      <c r="AN33">
        <f t="shared" si="16"/>
        <v>1.9085465199781464E-3</v>
      </c>
      <c r="AO33">
        <f t="shared" si="17"/>
        <v>3.6670839540504652E-3</v>
      </c>
      <c r="AP33">
        <f t="shared" si="17"/>
        <v>1.5986837096833019E-7</v>
      </c>
    </row>
    <row r="34" spans="1:42">
      <c r="A34">
        <v>1739</v>
      </c>
      <c r="B34" s="8">
        <v>330.79899999999998</v>
      </c>
      <c r="C34">
        <f t="shared" si="0"/>
        <v>603.94899999999996</v>
      </c>
      <c r="D34" s="8">
        <v>4.1569599999999998</v>
      </c>
      <c r="E34">
        <f t="shared" si="3"/>
        <v>0.71384095463623298</v>
      </c>
      <c r="F34">
        <f t="shared" si="4"/>
        <v>0.28615904536376702</v>
      </c>
      <c r="G34">
        <f t="shared" si="5"/>
        <v>6.0727430658251273E-4</v>
      </c>
      <c r="H34">
        <f t="shared" si="18"/>
        <v>0.82905934189291386</v>
      </c>
      <c r="I34">
        <f t="shared" si="19"/>
        <v>0.37972601463147942</v>
      </c>
      <c r="J34">
        <f t="shared" si="6"/>
        <v>7.8614097236294077E-4</v>
      </c>
      <c r="K34">
        <f t="shared" si="7"/>
        <v>8.7547777379450385E-3</v>
      </c>
      <c r="L34">
        <f t="shared" si="7"/>
        <v>3.1993284127407346E-8</v>
      </c>
      <c r="P34">
        <v>888</v>
      </c>
      <c r="Q34" s="8">
        <v>342.887</v>
      </c>
      <c r="R34">
        <f t="shared" si="1"/>
        <v>616.03700000000003</v>
      </c>
      <c r="S34" s="8">
        <v>4.5805499999999997</v>
      </c>
      <c r="T34">
        <f t="shared" si="8"/>
        <v>0.70873323729964832</v>
      </c>
      <c r="U34">
        <f t="shared" si="9"/>
        <v>0.29126676270035168</v>
      </c>
      <c r="V34">
        <f t="shared" si="10"/>
        <v>1.1409802346997223E-3</v>
      </c>
      <c r="W34">
        <f t="shared" si="20"/>
        <v>0.86805398062569461</v>
      </c>
      <c r="X34">
        <f t="shared" si="21"/>
        <v>0.29310368076450027</v>
      </c>
      <c r="Y34">
        <f t="shared" si="11"/>
        <v>1.4994313822737086E-3</v>
      </c>
      <c r="Z34">
        <f t="shared" si="12"/>
        <v>3.3742679743954256E-6</v>
      </c>
      <c r="AA34">
        <f t="shared" si="12"/>
        <v>1.2848722519710772E-7</v>
      </c>
      <c r="AE34">
        <v>592</v>
      </c>
      <c r="AF34" s="8">
        <v>348.75299999999999</v>
      </c>
      <c r="AG34">
        <f t="shared" si="2"/>
        <v>621.90300000000002</v>
      </c>
      <c r="AH34" s="8">
        <v>4.8041900000000002</v>
      </c>
      <c r="AI34">
        <f t="shared" si="13"/>
        <v>0.70460025343486377</v>
      </c>
      <c r="AJ34">
        <f t="shared" si="14"/>
        <v>0.29539974656513623</v>
      </c>
      <c r="AK34">
        <f t="shared" si="15"/>
        <v>1.6750827183235756E-3</v>
      </c>
      <c r="AL34">
        <f t="shared" si="22"/>
        <v>0.89140107410581715</v>
      </c>
      <c r="AM34">
        <f t="shared" si="23"/>
        <v>0.24124066082174497</v>
      </c>
      <c r="AN34">
        <f t="shared" si="16"/>
        <v>2.012569801183819E-3</v>
      </c>
      <c r="AO34">
        <f t="shared" si="17"/>
        <v>2.9332065685600066E-3</v>
      </c>
      <c r="AP34">
        <f t="shared" si="17"/>
        <v>1.1389753109751682E-7</v>
      </c>
    </row>
    <row r="35" spans="1:42">
      <c r="A35">
        <v>1786</v>
      </c>
      <c r="B35" s="8">
        <v>338.59500000000003</v>
      </c>
      <c r="C35">
        <f t="shared" si="0"/>
        <v>611.745</v>
      </c>
      <c r="D35" s="8">
        <v>3.9907499999999998</v>
      </c>
      <c r="E35">
        <f t="shared" si="3"/>
        <v>0.68529906222685488</v>
      </c>
      <c r="F35">
        <f t="shared" si="4"/>
        <v>0.31470093777314512</v>
      </c>
      <c r="G35">
        <f t="shared" si="5"/>
        <v>7.562338967357457E-4</v>
      </c>
      <c r="H35">
        <f t="shared" si="18"/>
        <v>0.81242623762793231</v>
      </c>
      <c r="I35">
        <f t="shared" si="19"/>
        <v>0.41667464033253765</v>
      </c>
      <c r="J35">
        <f t="shared" si="6"/>
        <v>7.1643628748571675E-4</v>
      </c>
      <c r="K35">
        <f t="shared" si="7"/>
        <v>1.0398636013671459E-2</v>
      </c>
      <c r="L35">
        <f t="shared" si="7"/>
        <v>1.58384970201799E-9</v>
      </c>
      <c r="P35">
        <v>912</v>
      </c>
      <c r="Q35" s="8">
        <v>350.76100000000002</v>
      </c>
      <c r="R35">
        <f t="shared" si="1"/>
        <v>623.91100000000006</v>
      </c>
      <c r="S35" s="8">
        <v>4.4035700000000002</v>
      </c>
      <c r="T35">
        <f t="shared" si="8"/>
        <v>0.68134971166685498</v>
      </c>
      <c r="U35">
        <f t="shared" si="9"/>
        <v>0.31865028833314502</v>
      </c>
      <c r="V35">
        <f t="shared" si="10"/>
        <v>1.4259351808728986E-3</v>
      </c>
      <c r="W35">
        <f t="shared" si="20"/>
        <v>0.85185406105867501</v>
      </c>
      <c r="X35">
        <f t="shared" si="21"/>
        <v>0.32909003393906927</v>
      </c>
      <c r="Y35">
        <f t="shared" si="11"/>
        <v>1.4943299938760333E-3</v>
      </c>
      <c r="Z35">
        <f t="shared" si="12"/>
        <v>1.089882883164148E-4</v>
      </c>
      <c r="AA35">
        <f t="shared" si="12"/>
        <v>4.6778504457337631E-9</v>
      </c>
      <c r="AE35">
        <v>608</v>
      </c>
      <c r="AF35" s="8">
        <v>356.53699999999998</v>
      </c>
      <c r="AG35">
        <f t="shared" si="2"/>
        <v>629.6869999999999</v>
      </c>
      <c r="AH35" s="8">
        <v>4.6214500000000003</v>
      </c>
      <c r="AI35">
        <f t="shared" si="13"/>
        <v>0.67779892994168656</v>
      </c>
      <c r="AJ35">
        <f t="shared" si="14"/>
        <v>0.32220107005831344</v>
      </c>
      <c r="AK35">
        <f t="shared" si="15"/>
        <v>2.0598915861971892E-3</v>
      </c>
      <c r="AL35">
        <f t="shared" si="22"/>
        <v>0.87690514838907363</v>
      </c>
      <c r="AM35">
        <f t="shared" si="23"/>
        <v>0.27344177764068606</v>
      </c>
      <c r="AN35">
        <f t="shared" si="16"/>
        <v>2.0801388420518419E-3</v>
      </c>
      <c r="AO35">
        <f t="shared" si="17"/>
        <v>2.3774685970676954E-3</v>
      </c>
      <c r="AP35">
        <f t="shared" si="17"/>
        <v>4.0995136964376864E-10</v>
      </c>
    </row>
    <row r="36" spans="1:42">
      <c r="A36">
        <v>1833</v>
      </c>
      <c r="B36" s="2">
        <v>346.36599999999999</v>
      </c>
      <c r="C36">
        <f t="shared" si="0"/>
        <v>619.51599999999996</v>
      </c>
      <c r="D36" s="2">
        <v>3.7837700000000001</v>
      </c>
      <c r="E36">
        <f t="shared" si="3"/>
        <v>0.64975606908027483</v>
      </c>
      <c r="F36">
        <f t="shared" si="4"/>
        <v>0.35024393091972517</v>
      </c>
      <c r="G36">
        <f t="shared" si="5"/>
        <v>8.7004530790261373E-4</v>
      </c>
      <c r="H36">
        <f t="shared" si="18"/>
        <v>0.79726793919559391</v>
      </c>
      <c r="I36">
        <f t="shared" si="19"/>
        <v>0.45034714584436636</v>
      </c>
      <c r="J36">
        <f t="shared" si="6"/>
        <v>6.2049046262418713E-4</v>
      </c>
      <c r="K36">
        <f t="shared" si="7"/>
        <v>1.0020653638248908E-2</v>
      </c>
      <c r="L36">
        <f t="shared" si="7"/>
        <v>6.2277620801939436E-8</v>
      </c>
      <c r="P36">
        <v>936</v>
      </c>
      <c r="Q36" s="2">
        <v>358.63499999999999</v>
      </c>
      <c r="R36">
        <f t="shared" si="1"/>
        <v>631.78499999999997</v>
      </c>
      <c r="S36" s="2">
        <v>4.1823899999999998</v>
      </c>
      <c r="T36">
        <f t="shared" si="8"/>
        <v>0.64712726732590542</v>
      </c>
      <c r="U36">
        <f t="shared" si="9"/>
        <v>0.35287273267409458</v>
      </c>
      <c r="V36">
        <f t="shared" si="10"/>
        <v>1.6020657041636438E-3</v>
      </c>
      <c r="W36">
        <f t="shared" si="20"/>
        <v>0.83570925710594735</v>
      </c>
      <c r="X36">
        <f t="shared" si="21"/>
        <v>0.36495395379209405</v>
      </c>
      <c r="Y36">
        <f t="shared" si="11"/>
        <v>1.4452990043526193E-3</v>
      </c>
      <c r="Z36">
        <f t="shared" si="12"/>
        <v>1.4595590370199648E-4</v>
      </c>
      <c r="AA36">
        <f t="shared" si="12"/>
        <v>2.4575798169639861E-8</v>
      </c>
      <c r="AE36">
        <v>624</v>
      </c>
      <c r="AF36" s="2">
        <v>364.33199999999999</v>
      </c>
      <c r="AG36">
        <f t="shared" si="2"/>
        <v>637.48199999999997</v>
      </c>
      <c r="AH36" s="2">
        <v>4.3967299999999998</v>
      </c>
      <c r="AI36">
        <f t="shared" si="13"/>
        <v>0.64484066456253153</v>
      </c>
      <c r="AJ36">
        <f t="shared" si="14"/>
        <v>0.35515933543746847</v>
      </c>
      <c r="AK36">
        <f t="shared" si="15"/>
        <v>2.4362672916495506E-3</v>
      </c>
      <c r="AL36">
        <f t="shared" si="22"/>
        <v>0.86192254350393649</v>
      </c>
      <c r="AM36">
        <f t="shared" si="23"/>
        <v>0.30672399911351556</v>
      </c>
      <c r="AN36">
        <f t="shared" si="16"/>
        <v>2.1044418839583001E-3</v>
      </c>
      <c r="AO36">
        <f t="shared" si="17"/>
        <v>2.3459818048144326E-3</v>
      </c>
      <c r="AP36">
        <f t="shared" si="17"/>
        <v>1.1010810118946464E-7</v>
      </c>
    </row>
    <row r="37" spans="1:42">
      <c r="A37">
        <v>1880</v>
      </c>
      <c r="B37" s="8">
        <v>354.12599999999998</v>
      </c>
      <c r="C37">
        <f t="shared" si="0"/>
        <v>627.27599999999995</v>
      </c>
      <c r="D37" s="8">
        <v>3.5456400000000001</v>
      </c>
      <c r="E37">
        <f t="shared" si="3"/>
        <v>0.60886393960885199</v>
      </c>
      <c r="F37">
        <f t="shared" si="4"/>
        <v>0.39113606039114801</v>
      </c>
      <c r="G37">
        <f t="shared" si="5"/>
        <v>8.1454626021000716E-4</v>
      </c>
      <c r="H37">
        <f t="shared" si="18"/>
        <v>0.78413965441833144</v>
      </c>
      <c r="I37">
        <f t="shared" si="19"/>
        <v>0.47951019758770314</v>
      </c>
      <c r="J37">
        <f t="shared" si="6"/>
        <v>5.0647298811689874E-4</v>
      </c>
      <c r="K37">
        <f t="shared" si="7"/>
        <v>7.809988125235548E-3</v>
      </c>
      <c r="L37">
        <f t="shared" si="7"/>
        <v>9.4909140978154413E-8</v>
      </c>
      <c r="P37">
        <v>960</v>
      </c>
      <c r="Q37" s="8">
        <v>366.49900000000002</v>
      </c>
      <c r="R37">
        <f t="shared" si="1"/>
        <v>639.649</v>
      </c>
      <c r="S37" s="8">
        <v>3.9338899999999999</v>
      </c>
      <c r="T37">
        <f t="shared" si="8"/>
        <v>0.60867769042597797</v>
      </c>
      <c r="U37">
        <f t="shared" si="9"/>
        <v>0.39132230957402203</v>
      </c>
      <c r="V37">
        <f t="shared" si="10"/>
        <v>1.483828742335223E-3</v>
      </c>
      <c r="W37">
        <f t="shared" si="20"/>
        <v>0.82009418602126605</v>
      </c>
      <c r="X37">
        <f t="shared" si="21"/>
        <v>0.39964112989655692</v>
      </c>
      <c r="Y37">
        <f t="shared" si="11"/>
        <v>1.3508624163109382E-3</v>
      </c>
      <c r="Z37">
        <f t="shared" si="12"/>
        <v>6.9202771558619531E-5</v>
      </c>
      <c r="AA37">
        <f t="shared" si="12"/>
        <v>1.7680043856396401E-8</v>
      </c>
      <c r="AE37">
        <v>640</v>
      </c>
      <c r="AF37" s="2">
        <v>372.12900000000002</v>
      </c>
      <c r="AG37">
        <f t="shared" si="2"/>
        <v>645.279</v>
      </c>
      <c r="AH37" s="2">
        <v>4.1309500000000003</v>
      </c>
      <c r="AI37">
        <f t="shared" si="13"/>
        <v>0.60586038789613872</v>
      </c>
      <c r="AJ37">
        <f t="shared" si="14"/>
        <v>0.39413961210386128</v>
      </c>
      <c r="AK37">
        <f t="shared" si="15"/>
        <v>2.2872203123350116E-3</v>
      </c>
      <c r="AL37">
        <f t="shared" si="22"/>
        <v>0.84676489122915866</v>
      </c>
      <c r="AM37">
        <f t="shared" si="23"/>
        <v>0.34039506925684837</v>
      </c>
      <c r="AN37">
        <f t="shared" si="16"/>
        <v>2.0782884259027434E-3</v>
      </c>
      <c r="AO37">
        <f t="shared" si="17"/>
        <v>2.8884758858344064E-3</v>
      </c>
      <c r="AP37">
        <f t="shared" si="17"/>
        <v>4.3652533168146205E-8</v>
      </c>
    </row>
    <row r="38" spans="1:42">
      <c r="A38">
        <v>1927</v>
      </c>
      <c r="B38" s="8">
        <v>361.92</v>
      </c>
      <c r="C38">
        <f t="shared" si="0"/>
        <v>635.06999999999994</v>
      </c>
      <c r="D38" s="8">
        <v>3.3227000000000002</v>
      </c>
      <c r="E38">
        <f t="shared" si="3"/>
        <v>0.57058026537898165</v>
      </c>
      <c r="F38">
        <f t="shared" si="4"/>
        <v>0.42941973462101835</v>
      </c>
      <c r="G38">
        <f t="shared" si="5"/>
        <v>5.6671871544439786E-4</v>
      </c>
      <c r="H38">
        <f t="shared" si="18"/>
        <v>0.77342374173231021</v>
      </c>
      <c r="I38">
        <f t="shared" si="19"/>
        <v>0.50331442802919735</v>
      </c>
      <c r="J38">
        <f t="shared" si="6"/>
        <v>3.8575143024714394E-4</v>
      </c>
      <c r="K38">
        <f t="shared" si="7"/>
        <v>5.4604257138887733E-3</v>
      </c>
      <c r="L38">
        <f t="shared" si="7"/>
        <v>3.2749158311664239E-8</v>
      </c>
      <c r="P38">
        <v>984</v>
      </c>
      <c r="Q38" s="8">
        <v>374.35300000000001</v>
      </c>
      <c r="R38">
        <f t="shared" si="1"/>
        <v>647.50299999999993</v>
      </c>
      <c r="S38" s="8">
        <v>3.7037300000000002</v>
      </c>
      <c r="T38">
        <f t="shared" si="8"/>
        <v>0.57306580060993262</v>
      </c>
      <c r="U38">
        <f t="shared" si="9"/>
        <v>0.42693419939006738</v>
      </c>
      <c r="V38">
        <f t="shared" si="10"/>
        <v>1.09823699277375E-3</v>
      </c>
      <c r="W38">
        <f t="shared" si="20"/>
        <v>0.80549941179614437</v>
      </c>
      <c r="X38">
        <f t="shared" si="21"/>
        <v>0.43206182788801945</v>
      </c>
      <c r="Y38">
        <f t="shared" si="11"/>
        <v>1.2143510001375796E-3</v>
      </c>
      <c r="Z38">
        <f t="shared" si="12"/>
        <v>2.6292574013010137E-5</v>
      </c>
      <c r="AA38">
        <f t="shared" si="12"/>
        <v>1.3482462706087488E-8</v>
      </c>
      <c r="AE38">
        <v>656</v>
      </c>
      <c r="AF38" s="8">
        <v>379.92599999999999</v>
      </c>
      <c r="AG38">
        <f t="shared" si="2"/>
        <v>653.07600000000002</v>
      </c>
      <c r="AH38" s="8">
        <v>3.8814299999999999</v>
      </c>
      <c r="AI38">
        <f t="shared" si="13"/>
        <v>0.56926486289877853</v>
      </c>
      <c r="AJ38">
        <f t="shared" si="14"/>
        <v>0.43073513710122147</v>
      </c>
      <c r="AK38">
        <f t="shared" si="15"/>
        <v>1.7859054723157602E-3</v>
      </c>
      <c r="AL38">
        <f t="shared" si="22"/>
        <v>0.83179561432649773</v>
      </c>
      <c r="AM38">
        <f t="shared" si="23"/>
        <v>0.37364768407129229</v>
      </c>
      <c r="AN38">
        <f t="shared" si="16"/>
        <v>1.9976450124096889E-3</v>
      </c>
      <c r="AO38">
        <f t="shared" si="17"/>
        <v>3.2589772934443705E-3</v>
      </c>
      <c r="AP38">
        <f t="shared" si="17"/>
        <v>4.4833632839188408E-8</v>
      </c>
    </row>
    <row r="39" spans="1:42">
      <c r="A39">
        <v>1974</v>
      </c>
      <c r="B39" s="8">
        <v>369.69799999999998</v>
      </c>
      <c r="C39">
        <f t="shared" si="0"/>
        <v>642.84799999999996</v>
      </c>
      <c r="D39" s="8">
        <v>3.1675900000000001</v>
      </c>
      <c r="E39">
        <f t="shared" si="3"/>
        <v>0.54394448575309495</v>
      </c>
      <c r="F39">
        <f t="shared" si="4"/>
        <v>0.45605551424690505</v>
      </c>
      <c r="G39">
        <f t="shared" si="5"/>
        <v>3.4541671947723455E-4</v>
      </c>
      <c r="H39">
        <f t="shared" si="18"/>
        <v>0.76526204556682365</v>
      </c>
      <c r="I39">
        <f t="shared" si="19"/>
        <v>0.52144474525081308</v>
      </c>
      <c r="J39">
        <f t="shared" si="6"/>
        <v>2.7004193718691444E-4</v>
      </c>
      <c r="K39">
        <f t="shared" si="7"/>
        <v>4.2757515312824472E-3</v>
      </c>
      <c r="L39">
        <f t="shared" si="7"/>
        <v>5.6813578053131528E-9</v>
      </c>
      <c r="P39">
        <v>1008</v>
      </c>
      <c r="Q39" s="8">
        <v>382.20600000000002</v>
      </c>
      <c r="R39">
        <f t="shared" si="1"/>
        <v>655.35599999999999</v>
      </c>
      <c r="S39" s="8">
        <v>3.5333800000000002</v>
      </c>
      <c r="T39">
        <f t="shared" si="8"/>
        <v>0.54670811278336262</v>
      </c>
      <c r="U39">
        <f t="shared" si="9"/>
        <v>0.45329188721663738</v>
      </c>
      <c r="V39">
        <f t="shared" si="10"/>
        <v>7.0078286536252865E-4</v>
      </c>
      <c r="W39">
        <f t="shared" si="20"/>
        <v>0.79237951263908668</v>
      </c>
      <c r="X39">
        <f t="shared" si="21"/>
        <v>0.46120625189132136</v>
      </c>
      <c r="Y39">
        <f t="shared" si="11"/>
        <v>1.0441920493169867E-3</v>
      </c>
      <c r="Z39">
        <f t="shared" si="12"/>
        <v>6.2637168203885692E-5</v>
      </c>
      <c r="AA39">
        <f t="shared" si="12"/>
        <v>1.1792986762426679E-7</v>
      </c>
      <c r="AE39">
        <v>672</v>
      </c>
      <c r="AF39" s="8">
        <v>387.726</v>
      </c>
      <c r="AG39">
        <f t="shared" si="2"/>
        <v>660.87599999999998</v>
      </c>
      <c r="AH39" s="8">
        <v>3.6865999999999999</v>
      </c>
      <c r="AI39">
        <f t="shared" si="13"/>
        <v>0.54069037534172637</v>
      </c>
      <c r="AJ39">
        <f t="shared" si="14"/>
        <v>0.45930962465827363</v>
      </c>
      <c r="AK39">
        <f t="shared" si="15"/>
        <v>1.1889842365861367E-3</v>
      </c>
      <c r="AL39">
        <f t="shared" si="22"/>
        <v>0.81740718730583961</v>
      </c>
      <c r="AM39">
        <f t="shared" si="23"/>
        <v>0.40561000426984728</v>
      </c>
      <c r="AN39">
        <f t="shared" si="16"/>
        <v>1.8626717934798758E-3</v>
      </c>
      <c r="AO39">
        <f t="shared" si="17"/>
        <v>2.8836492298610948E-3</v>
      </c>
      <c r="AP39">
        <f t="shared" si="17"/>
        <v>4.5385492431345494E-7</v>
      </c>
    </row>
    <row r="40" spans="1:42">
      <c r="A40">
        <v>2021</v>
      </c>
      <c r="B40" s="8">
        <v>377.46199999999999</v>
      </c>
      <c r="C40">
        <f t="shared" si="0"/>
        <v>650.61199999999997</v>
      </c>
      <c r="D40" s="8">
        <v>3.0730499999999998</v>
      </c>
      <c r="E40">
        <f t="shared" si="3"/>
        <v>0.52770989993766493</v>
      </c>
      <c r="F40">
        <f t="shared" si="4"/>
        <v>0.47229010006233507</v>
      </c>
      <c r="G40">
        <f t="shared" si="5"/>
        <v>2.482659835887216E-4</v>
      </c>
      <c r="H40">
        <f t="shared" si="18"/>
        <v>0.75954852107814719</v>
      </c>
      <c r="I40">
        <f t="shared" si="19"/>
        <v>0.53413671629859805</v>
      </c>
      <c r="J40">
        <f t="shared" si="6"/>
        <v>1.7067215832032505E-4</v>
      </c>
      <c r="K40">
        <f t="shared" si="7"/>
        <v>3.8250039398755871E-3</v>
      </c>
      <c r="L40">
        <f t="shared" si="7"/>
        <v>6.0208017197824547E-9</v>
      </c>
      <c r="P40">
        <v>1032</v>
      </c>
      <c r="Q40" s="8">
        <v>390.07499999999999</v>
      </c>
      <c r="R40">
        <f t="shared" si="1"/>
        <v>663.22499999999991</v>
      </c>
      <c r="S40" s="8">
        <v>3.4246799999999999</v>
      </c>
      <c r="T40">
        <f t="shared" si="8"/>
        <v>0.52988932401466193</v>
      </c>
      <c r="U40">
        <f t="shared" si="9"/>
        <v>0.47011067598533807</v>
      </c>
      <c r="V40">
        <f t="shared" si="10"/>
        <v>5.1240314755302463E-4</v>
      </c>
      <c r="W40">
        <f t="shared" si="20"/>
        <v>0.78109801792620059</v>
      </c>
      <c r="X40">
        <f t="shared" si="21"/>
        <v>0.48626686107492906</v>
      </c>
      <c r="Y40">
        <f t="shared" si="11"/>
        <v>8.5328297579601779E-4</v>
      </c>
      <c r="Z40">
        <f t="shared" si="12"/>
        <v>2.6102231664912226E-4</v>
      </c>
      <c r="AA40">
        <f t="shared" si="12"/>
        <v>1.1619905730297252E-7</v>
      </c>
      <c r="AE40">
        <v>688</v>
      </c>
      <c r="AF40" s="8">
        <v>395.54300000000001</v>
      </c>
      <c r="AG40">
        <f t="shared" si="2"/>
        <v>668.69299999999998</v>
      </c>
      <c r="AH40" s="8">
        <v>3.5568900000000001</v>
      </c>
      <c r="AI40">
        <f t="shared" si="13"/>
        <v>0.52166662755634818</v>
      </c>
      <c r="AJ40">
        <f t="shared" si="14"/>
        <v>0.47833337244365182</v>
      </c>
      <c r="AK40">
        <f t="shared" si="15"/>
        <v>8.3222480024405104E-4</v>
      </c>
      <c r="AL40">
        <f t="shared" si="22"/>
        <v>0.80399093116551834</v>
      </c>
      <c r="AM40">
        <f t="shared" si="23"/>
        <v>0.43541275296552528</v>
      </c>
      <c r="AN40">
        <f t="shared" si="16"/>
        <v>1.6786384984039501E-3</v>
      </c>
      <c r="AO40">
        <f t="shared" si="17"/>
        <v>1.8421795763861346E-3</v>
      </c>
      <c r="AP40">
        <f t="shared" si="17"/>
        <v>7.164161484327168E-7</v>
      </c>
    </row>
    <row r="41" spans="1:42">
      <c r="A41">
        <v>2068</v>
      </c>
      <c r="B41" s="8">
        <v>385.17899999999997</v>
      </c>
      <c r="C41">
        <f t="shared" si="0"/>
        <v>658.32899999999995</v>
      </c>
      <c r="D41" s="8">
        <v>3.0051000000000001</v>
      </c>
      <c r="E41">
        <f t="shared" si="3"/>
        <v>0.51604139870899501</v>
      </c>
      <c r="F41">
        <f t="shared" si="4"/>
        <v>0.48395860129100499</v>
      </c>
      <c r="G41">
        <f t="shared" si="5"/>
        <v>2.2155775194731872E-4</v>
      </c>
      <c r="H41">
        <f t="shared" si="18"/>
        <v>0.75593745397406453</v>
      </c>
      <c r="I41">
        <f t="shared" si="19"/>
        <v>0.54215830773965334</v>
      </c>
      <c r="J41">
        <f t="shared" si="6"/>
        <v>9.5009554713041097E-5</v>
      </c>
      <c r="K41">
        <f t="shared" si="7"/>
        <v>3.3872058307088415E-3</v>
      </c>
      <c r="L41">
        <f t="shared" si="7"/>
        <v>1.6014446223245628E-8</v>
      </c>
      <c r="P41">
        <v>1056</v>
      </c>
      <c r="Q41" s="8">
        <v>397.93200000000002</v>
      </c>
      <c r="R41">
        <f t="shared" si="1"/>
        <v>671.08199999999999</v>
      </c>
      <c r="S41" s="8">
        <v>3.3452000000000002</v>
      </c>
      <c r="T41">
        <f t="shared" si="8"/>
        <v>0.51759164847338934</v>
      </c>
      <c r="U41">
        <f t="shared" si="9"/>
        <v>0.48240835152661066</v>
      </c>
      <c r="V41">
        <f t="shared" si="10"/>
        <v>4.512861138489116E-4</v>
      </c>
      <c r="W41">
        <f t="shared" si="20"/>
        <v>0.77187911285377142</v>
      </c>
      <c r="X41">
        <f t="shared" si="21"/>
        <v>0.50674565249403347</v>
      </c>
      <c r="Y41">
        <f t="shared" si="11"/>
        <v>6.5683279292133156E-4</v>
      </c>
      <c r="Z41">
        <f t="shared" si="12"/>
        <v>5.9230421837891943E-4</v>
      </c>
      <c r="AA41">
        <f t="shared" si="12"/>
        <v>4.2249437277700407E-8</v>
      </c>
      <c r="AE41" s="4">
        <v>704</v>
      </c>
      <c r="AF41" s="8">
        <v>403.34300000000002</v>
      </c>
      <c r="AG41">
        <f t="shared" si="2"/>
        <v>676.49299999999994</v>
      </c>
      <c r="AH41" s="8">
        <v>3.4661</v>
      </c>
      <c r="AI41">
        <f t="shared" si="13"/>
        <v>0.50835103075244337</v>
      </c>
      <c r="AJ41">
        <f t="shared" si="14"/>
        <v>0.49164896924755663</v>
      </c>
      <c r="AK41">
        <f t="shared" si="15"/>
        <v>7.0471905102723054E-4</v>
      </c>
      <c r="AL41">
        <f t="shared" si="22"/>
        <v>0.79190021065295968</v>
      </c>
      <c r="AM41">
        <f t="shared" si="23"/>
        <v>0.46227096893998848</v>
      </c>
      <c r="AN41">
        <f t="shared" si="16"/>
        <v>1.4545431453423547E-3</v>
      </c>
      <c r="AO41">
        <f t="shared" si="17"/>
        <v>8.6306690207147449E-4</v>
      </c>
      <c r="AP41">
        <f t="shared" si="17"/>
        <v>5.6223617241549615E-7</v>
      </c>
    </row>
    <row r="42" spans="1:42">
      <c r="A42">
        <v>2115</v>
      </c>
      <c r="B42" s="8">
        <v>392.911</v>
      </c>
      <c r="C42">
        <f t="shared" si="0"/>
        <v>666.06099999999992</v>
      </c>
      <c r="D42" s="8">
        <v>2.9444599999999999</v>
      </c>
      <c r="E42">
        <f t="shared" si="3"/>
        <v>0.50562818436747103</v>
      </c>
      <c r="F42">
        <f t="shared" si="4"/>
        <v>0.49437181563252897</v>
      </c>
      <c r="G42">
        <f t="shared" si="5"/>
        <v>2.119120978387923E-4</v>
      </c>
      <c r="H42">
        <f t="shared" si="18"/>
        <v>0.75392724984367621</v>
      </c>
      <c r="I42">
        <f t="shared" si="19"/>
        <v>0.54662375681116626</v>
      </c>
      <c r="J42">
        <f t="shared" si="6"/>
        <v>4.5100172316368855E-5</v>
      </c>
      <c r="K42">
        <f t="shared" si="7"/>
        <v>2.7302653569357717E-3</v>
      </c>
      <c r="L42">
        <f t="shared" si="7"/>
        <v>2.782621849649855E-8</v>
      </c>
      <c r="P42">
        <v>1080</v>
      </c>
      <c r="Q42" s="8">
        <v>405.78800000000001</v>
      </c>
      <c r="R42">
        <f t="shared" si="1"/>
        <v>678.93799999999999</v>
      </c>
      <c r="S42" s="8">
        <v>3.2751999999999999</v>
      </c>
      <c r="T42">
        <f t="shared" si="8"/>
        <v>0.50676078174101546</v>
      </c>
      <c r="U42">
        <f t="shared" si="9"/>
        <v>0.49323921825898454</v>
      </c>
      <c r="V42">
        <f t="shared" si="10"/>
        <v>4.4129334989940111E-4</v>
      </c>
      <c r="W42">
        <f t="shared" si="20"/>
        <v>0.76478266379974991</v>
      </c>
      <c r="X42">
        <f t="shared" si="21"/>
        <v>0.52250963952414542</v>
      </c>
      <c r="Y42">
        <f t="shared" si="11"/>
        <v>4.7161541795273529E-4</v>
      </c>
      <c r="Z42">
        <f t="shared" si="12"/>
        <v>8.5675756103998247E-4</v>
      </c>
      <c r="AA42">
        <f t="shared" si="12"/>
        <v>9.1942781103102921E-10</v>
      </c>
      <c r="AE42">
        <v>720</v>
      </c>
      <c r="AF42" s="8">
        <v>411.13799999999998</v>
      </c>
      <c r="AG42">
        <f t="shared" si="2"/>
        <v>684.28800000000001</v>
      </c>
      <c r="AH42" s="8">
        <v>3.3892199999999999</v>
      </c>
      <c r="AI42">
        <f t="shared" si="13"/>
        <v>0.49707552593600768</v>
      </c>
      <c r="AJ42">
        <f t="shared" si="14"/>
        <v>0.50292447406399232</v>
      </c>
      <c r="AK42">
        <f t="shared" si="15"/>
        <v>6.6126993159604935E-4</v>
      </c>
      <c r="AL42">
        <f t="shared" si="22"/>
        <v>0.78142358053842709</v>
      </c>
      <c r="AM42">
        <f t="shared" si="23"/>
        <v>0.48554365926546617</v>
      </c>
      <c r="AN42">
        <f t="shared" si="16"/>
        <v>1.2057071364438906E-3</v>
      </c>
      <c r="AO42">
        <f t="shared" si="17"/>
        <v>3.0209272306066582E-4</v>
      </c>
      <c r="AP42">
        <f t="shared" si="17"/>
        <v>2.9641187002253023E-7</v>
      </c>
    </row>
    <row r="43" spans="1:42">
      <c r="A43">
        <v>2162</v>
      </c>
      <c r="B43" s="8">
        <v>400.63600000000002</v>
      </c>
      <c r="C43">
        <f t="shared" si="0"/>
        <v>673.78600000000006</v>
      </c>
      <c r="D43" s="8">
        <v>2.88646</v>
      </c>
      <c r="E43">
        <f t="shared" si="3"/>
        <v>0.49566831576904785</v>
      </c>
      <c r="F43">
        <f t="shared" si="4"/>
        <v>0.5043316842309522</v>
      </c>
      <c r="G43">
        <f t="shared" si="5"/>
        <v>2.1125443960411786E-4</v>
      </c>
      <c r="H43">
        <f t="shared" si="18"/>
        <v>0.75297302420873446</v>
      </c>
      <c r="I43">
        <f t="shared" si="19"/>
        <v>0.54874346491003556</v>
      </c>
      <c r="J43">
        <f t="shared" si="6"/>
        <v>1.7318487979730421E-5</v>
      </c>
      <c r="K43">
        <f t="shared" si="7"/>
        <v>1.9724062630870017E-3</v>
      </c>
      <c r="L43">
        <f t="shared" si="7"/>
        <v>3.7611153332456737E-8</v>
      </c>
      <c r="P43">
        <v>1104</v>
      </c>
      <c r="Q43" s="8">
        <v>413.61900000000003</v>
      </c>
      <c r="R43">
        <f t="shared" si="1"/>
        <v>686.76900000000001</v>
      </c>
      <c r="S43" s="8">
        <v>3.20675</v>
      </c>
      <c r="T43">
        <f t="shared" si="8"/>
        <v>0.49616974134342978</v>
      </c>
      <c r="U43">
        <f t="shared" si="9"/>
        <v>0.50383025865657016</v>
      </c>
      <c r="V43">
        <f t="shared" si="10"/>
        <v>4.2337084423511862E-4</v>
      </c>
      <c r="W43">
        <f t="shared" si="20"/>
        <v>0.75968731103621412</v>
      </c>
      <c r="X43">
        <f t="shared" si="21"/>
        <v>0.5338284095550111</v>
      </c>
      <c r="Y43">
        <f t="shared" si="11"/>
        <v>3.117735928513804E-4</v>
      </c>
      <c r="Z43">
        <f t="shared" si="12"/>
        <v>8.9988905732563259E-4</v>
      </c>
      <c r="AA43">
        <f t="shared" si="12"/>
        <v>1.2453946516405261E-8</v>
      </c>
      <c r="AE43">
        <v>736</v>
      </c>
      <c r="AF43" s="8">
        <v>418.9</v>
      </c>
      <c r="AG43">
        <f t="shared" si="2"/>
        <v>692.05</v>
      </c>
      <c r="AH43" s="8">
        <v>3.3170799999999998</v>
      </c>
      <c r="AI43">
        <f t="shared" si="13"/>
        <v>0.48649520703047083</v>
      </c>
      <c r="AJ43">
        <f t="shared" si="14"/>
        <v>0.51350479296952911</v>
      </c>
      <c r="AK43">
        <f t="shared" si="15"/>
        <v>6.3477880181628255E-4</v>
      </c>
      <c r="AL43">
        <f t="shared" si="22"/>
        <v>0.77273924021107188</v>
      </c>
      <c r="AM43">
        <f t="shared" si="23"/>
        <v>0.50483497344856842</v>
      </c>
      <c r="AN43">
        <f t="shared" si="16"/>
        <v>9.4969516519174046E-4</v>
      </c>
      <c r="AO43">
        <f t="shared" si="17"/>
        <v>7.516577052603099E-5</v>
      </c>
      <c r="AP43">
        <f t="shared" si="17"/>
        <v>9.917231592162345E-8</v>
      </c>
    </row>
    <row r="44" spans="1:42">
      <c r="A44">
        <v>2209</v>
      </c>
      <c r="B44" s="8">
        <v>408.37400000000002</v>
      </c>
      <c r="C44">
        <f t="shared" si="0"/>
        <v>681.524</v>
      </c>
      <c r="D44" s="8">
        <v>2.82864</v>
      </c>
      <c r="E44">
        <f t="shared" si="3"/>
        <v>0.4857393571076542</v>
      </c>
      <c r="F44">
        <f t="shared" si="4"/>
        <v>0.51426064289234574</v>
      </c>
      <c r="G44">
        <f t="shared" si="5"/>
        <v>1.9985503020313961E-4</v>
      </c>
      <c r="H44">
        <f t="shared" si="18"/>
        <v>0.75260660110345745</v>
      </c>
      <c r="I44">
        <f t="shared" si="19"/>
        <v>0.54955743384508293</v>
      </c>
      <c r="J44">
        <f t="shared" si="6"/>
        <v>4.9266961787066187E-6</v>
      </c>
      <c r="K44">
        <f t="shared" si="7"/>
        <v>1.2458634515612299E-3</v>
      </c>
      <c r="L44">
        <f t="shared" si="7"/>
        <v>3.7997055405540913E-8</v>
      </c>
      <c r="P44">
        <v>1128</v>
      </c>
      <c r="Q44" s="8">
        <v>421.447</v>
      </c>
      <c r="R44">
        <f t="shared" si="1"/>
        <v>694.59699999999998</v>
      </c>
      <c r="S44" s="8">
        <v>3.1410800000000001</v>
      </c>
      <c r="T44">
        <f t="shared" si="8"/>
        <v>0.48600884108178699</v>
      </c>
      <c r="U44">
        <f t="shared" si="9"/>
        <v>0.51399115891821301</v>
      </c>
      <c r="V44">
        <f t="shared" si="10"/>
        <v>4.0693113580204943E-4</v>
      </c>
      <c r="W44">
        <f t="shared" si="20"/>
        <v>0.75631889605769453</v>
      </c>
      <c r="X44">
        <f t="shared" si="21"/>
        <v>0.54131097578344423</v>
      </c>
      <c r="Y44">
        <f t="shared" si="11"/>
        <v>1.8683407071086182E-4</v>
      </c>
      <c r="Z44">
        <f t="shared" si="12"/>
        <v>7.4637239354977201E-4</v>
      </c>
      <c r="AA44">
        <f t="shared" si="12"/>
        <v>4.8442718061754474E-8</v>
      </c>
      <c r="AE44">
        <v>752</v>
      </c>
      <c r="AF44" s="8">
        <v>426.66899999999998</v>
      </c>
      <c r="AG44">
        <f t="shared" si="2"/>
        <v>699.81899999999996</v>
      </c>
      <c r="AH44" s="8">
        <v>3.24783</v>
      </c>
      <c r="AI44">
        <f t="shared" si="13"/>
        <v>0.47633874620141031</v>
      </c>
      <c r="AJ44">
        <f t="shared" si="14"/>
        <v>0.52366125379858963</v>
      </c>
      <c r="AK44">
        <f t="shared" si="15"/>
        <v>6.1846246582736297E-4</v>
      </c>
      <c r="AL44">
        <f t="shared" si="22"/>
        <v>0.76589887593646522</v>
      </c>
      <c r="AM44">
        <f t="shared" si="23"/>
        <v>0.52003009609163631</v>
      </c>
      <c r="AN44">
        <f t="shared" si="16"/>
        <v>7.0605948252323966E-4</v>
      </c>
      <c r="AO44">
        <f t="shared" si="17"/>
        <v>1.318530629276653E-5</v>
      </c>
      <c r="AP44">
        <f t="shared" si="17"/>
        <v>7.6732373340176999E-9</v>
      </c>
    </row>
    <row r="45" spans="1:42">
      <c r="A45">
        <v>2256</v>
      </c>
      <c r="B45" s="8">
        <v>416.11599999999999</v>
      </c>
      <c r="C45">
        <f t="shared" si="0"/>
        <v>689.26599999999996</v>
      </c>
      <c r="D45" s="8">
        <v>2.7739400000000001</v>
      </c>
      <c r="E45">
        <f t="shared" si="3"/>
        <v>0.47634617068810675</v>
      </c>
      <c r="F45">
        <f t="shared" si="4"/>
        <v>0.5236538293118933</v>
      </c>
      <c r="G45">
        <f t="shared" si="5"/>
        <v>1.9568986138354731E-4</v>
      </c>
      <c r="H45">
        <f t="shared" si="18"/>
        <v>0.75250236248201019</v>
      </c>
      <c r="I45">
        <f t="shared" si="19"/>
        <v>0.5497889885654822</v>
      </c>
      <c r="J45">
        <f t="shared" si="6"/>
        <v>8.6201438750738846E-7</v>
      </c>
      <c r="K45">
        <f t="shared" si="7"/>
        <v>6.8304654921045303E-4</v>
      </c>
      <c r="L45">
        <f t="shared" si="7"/>
        <v>3.795788996511234E-8</v>
      </c>
      <c r="P45">
        <v>1152</v>
      </c>
      <c r="Q45" s="8">
        <v>429.27800000000002</v>
      </c>
      <c r="R45">
        <f t="shared" si="1"/>
        <v>702.428</v>
      </c>
      <c r="S45" s="8">
        <v>3.07796</v>
      </c>
      <c r="T45">
        <f t="shared" si="8"/>
        <v>0.4762424938225378</v>
      </c>
      <c r="U45">
        <f t="shared" si="9"/>
        <v>0.5237575061774622</v>
      </c>
      <c r="V45">
        <f t="shared" si="10"/>
        <v>3.8256168565420817E-4</v>
      </c>
      <c r="W45">
        <f t="shared" si="20"/>
        <v>0.75430033291857634</v>
      </c>
      <c r="X45">
        <f t="shared" si="21"/>
        <v>0.54579499348050486</v>
      </c>
      <c r="Y45">
        <f t="shared" si="11"/>
        <v>9.9363519157942524E-5</v>
      </c>
      <c r="Z45">
        <f t="shared" si="12"/>
        <v>4.8565084663176682E-4</v>
      </c>
      <c r="AA45">
        <f t="shared" si="12"/>
        <v>8.0201201506846588E-8</v>
      </c>
      <c r="AE45">
        <v>768</v>
      </c>
      <c r="AF45" s="8">
        <v>434.42599999999999</v>
      </c>
      <c r="AG45">
        <f t="shared" si="2"/>
        <v>707.57600000000002</v>
      </c>
      <c r="AH45" s="8">
        <v>3.1803599999999999</v>
      </c>
      <c r="AI45">
        <f t="shared" si="13"/>
        <v>0.46644334674817256</v>
      </c>
      <c r="AJ45">
        <f t="shared" si="14"/>
        <v>0.53355665325182744</v>
      </c>
      <c r="AK45">
        <f t="shared" si="15"/>
        <v>5.7483001677832712E-4</v>
      </c>
      <c r="AL45">
        <f t="shared" si="22"/>
        <v>0.76081334508718057</v>
      </c>
      <c r="AM45">
        <f t="shared" si="23"/>
        <v>0.53132704781200812</v>
      </c>
      <c r="AN45">
        <f t="shared" si="16"/>
        <v>4.9079840250787694E-4</v>
      </c>
      <c r="AO45">
        <f t="shared" si="17"/>
        <v>4.9711404172718833E-6</v>
      </c>
      <c r="AP45">
        <f t="shared" si="17"/>
        <v>7.0613121968977275E-9</v>
      </c>
    </row>
    <row r="46" spans="1:42">
      <c r="A46">
        <v>2303</v>
      </c>
      <c r="B46" s="8">
        <v>423.84</v>
      </c>
      <c r="C46">
        <f t="shared" si="0"/>
        <v>696.99</v>
      </c>
      <c r="D46" s="8">
        <v>2.72038</v>
      </c>
      <c r="E46">
        <f t="shared" si="3"/>
        <v>0.46714874720308003</v>
      </c>
      <c r="F46">
        <f t="shared" si="4"/>
        <v>0.53285125279692003</v>
      </c>
      <c r="G46">
        <f t="shared" si="5"/>
        <v>1.8856523050793177E-4</v>
      </c>
      <c r="H46">
        <f t="shared" si="18"/>
        <v>0.75248412405443876</v>
      </c>
      <c r="I46">
        <f>J45*(A46-A45)+I45</f>
        <v>0.54982950324169499</v>
      </c>
      <c r="J46">
        <f>$B$1*EXP(-$B$2/($B$4*C46))*(($B$3-I46))</f>
        <v>4.7304490552785476E-8</v>
      </c>
      <c r="K46">
        <f t="shared" si="7"/>
        <v>2.8826098816550139E-4</v>
      </c>
      <c r="L46">
        <f t="shared" si="7"/>
        <v>3.5539008429893977E-8</v>
      </c>
      <c r="P46">
        <v>1176</v>
      </c>
      <c r="Q46" s="8">
        <v>437.10399999999998</v>
      </c>
      <c r="R46">
        <f t="shared" si="1"/>
        <v>710.25399999999991</v>
      </c>
      <c r="S46" s="8">
        <v>3.0186199999999999</v>
      </c>
      <c r="T46">
        <f t="shared" si="8"/>
        <v>0.46706101336683681</v>
      </c>
      <c r="U46">
        <f t="shared" si="9"/>
        <v>0.53293898663316319</v>
      </c>
      <c r="V46">
        <f t="shared" si="10"/>
        <v>3.5722519383383128E-4</v>
      </c>
      <c r="W46">
        <f t="shared" si="20"/>
        <v>0.75322680528851316</v>
      </c>
      <c r="X46">
        <f t="shared" si="21"/>
        <v>0.54817971794029552</v>
      </c>
      <c r="Y46">
        <f t="shared" si="11"/>
        <v>4.5527669879241947E-5</v>
      </c>
      <c r="Z46">
        <f t="shared" si="12"/>
        <v>2.3227989077620345E-4</v>
      </c>
      <c r="AA46">
        <f t="shared" si="12"/>
        <v>9.7155346439421803E-8</v>
      </c>
      <c r="AE46">
        <v>784</v>
      </c>
      <c r="AF46" s="8">
        <v>442.19200000000001</v>
      </c>
      <c r="AG46">
        <f t="shared" si="2"/>
        <v>715.34199999999998</v>
      </c>
      <c r="AH46" s="8">
        <v>3.1176499999999998</v>
      </c>
      <c r="AI46">
        <f t="shared" si="13"/>
        <v>0.45724606647971933</v>
      </c>
      <c r="AJ46">
        <f t="shared" si="14"/>
        <v>0.54275393352028067</v>
      </c>
      <c r="AK46">
        <f t="shared" si="15"/>
        <v>5.2762264018115651E-4</v>
      </c>
      <c r="AL46">
        <f t="shared" si="22"/>
        <v>0.75727827406481618</v>
      </c>
      <c r="AM46">
        <f t="shared" si="23"/>
        <v>0.53917982225213412</v>
      </c>
      <c r="AN46">
        <f t="shared" si="16"/>
        <v>3.155439461285241E-4</v>
      </c>
      <c r="AO46">
        <f t="shared" si="17"/>
        <v>1.277427135709215E-5</v>
      </c>
      <c r="AP46">
        <f t="shared" si="17"/>
        <v>4.497737247107006E-8</v>
      </c>
    </row>
    <row r="47" spans="1:42">
      <c r="A47">
        <v>2350</v>
      </c>
      <c r="B47" s="8">
        <v>431.54399999999998</v>
      </c>
      <c r="C47">
        <f t="shared" si="0"/>
        <v>704.69399999999996</v>
      </c>
      <c r="D47" s="8">
        <v>2.6687699999999999</v>
      </c>
      <c r="E47">
        <f t="shared" si="3"/>
        <v>0.45828618136920718</v>
      </c>
      <c r="F47">
        <f t="shared" si="4"/>
        <v>0.54171381863079282</v>
      </c>
      <c r="G47">
        <f t="shared" si="5"/>
        <v>1.7420635905092318E-4</v>
      </c>
      <c r="H47">
        <f t="shared" si="18"/>
        <v>0.75248312319002486</v>
      </c>
      <c r="I47">
        <f t="shared" si="19"/>
        <v>0.54983172655275092</v>
      </c>
      <c r="J47">
        <f t="shared" si="6"/>
        <v>-3.5990055473324999E-9</v>
      </c>
      <c r="K47">
        <f t="shared" si="7"/>
        <v>6.5900429029390088E-5</v>
      </c>
      <c r="L47">
        <f t="shared" si="7"/>
        <v>3.0349109486037214E-8</v>
      </c>
      <c r="P47">
        <v>1200</v>
      </c>
      <c r="Q47" s="8">
        <v>444.916</v>
      </c>
      <c r="R47">
        <f t="shared" si="1"/>
        <v>718.06600000000003</v>
      </c>
      <c r="S47" s="8">
        <v>2.9632100000000001</v>
      </c>
      <c r="T47">
        <f t="shared" si="8"/>
        <v>0.45848760871482486</v>
      </c>
      <c r="U47">
        <f t="shared" si="9"/>
        <v>0.54151239128517514</v>
      </c>
      <c r="V47">
        <f t="shared" si="10"/>
        <v>3.3072825200641809E-4</v>
      </c>
      <c r="W47">
        <f t="shared" si="20"/>
        <v>0.75273492243289408</v>
      </c>
      <c r="X47">
        <f t="shared" si="21"/>
        <v>0.54927238201739736</v>
      </c>
      <c r="Y47">
        <f t="shared" si="11"/>
        <v>1.7210879758538788E-5</v>
      </c>
      <c r="Z47">
        <f t="shared" si="12"/>
        <v>6.0217456164174776E-5</v>
      </c>
      <c r="AA47">
        <f t="shared" si="12"/>
        <v>9.8293142701215317E-8</v>
      </c>
      <c r="AE47">
        <v>800</v>
      </c>
      <c r="AF47" s="8">
        <v>449.94099999999997</v>
      </c>
      <c r="AG47">
        <f t="shared" si="2"/>
        <v>723.09099999999989</v>
      </c>
      <c r="AH47" s="8">
        <v>3.0600900000000002</v>
      </c>
      <c r="AI47">
        <f t="shared" si="13"/>
        <v>0.44880410423682082</v>
      </c>
      <c r="AJ47">
        <f t="shared" si="14"/>
        <v>0.55119589576317918</v>
      </c>
      <c r="AK47">
        <f t="shared" si="15"/>
        <v>4.8279854861608268E-4</v>
      </c>
      <c r="AL47">
        <f t="shared" si="22"/>
        <v>0.75500550737580163</v>
      </c>
      <c r="AM47">
        <f t="shared" si="23"/>
        <v>0.54422852539019051</v>
      </c>
      <c r="AN47">
        <f t="shared" si="16"/>
        <v>1.8490302619936382E-4</v>
      </c>
      <c r="AO47">
        <f t="shared" si="17"/>
        <v>4.8544249914400252E-5</v>
      </c>
      <c r="AP47">
        <f t="shared" si="17"/>
        <v>8.8741742275929868E-8</v>
      </c>
    </row>
    <row r="48" spans="1:42">
      <c r="A48">
        <v>2397</v>
      </c>
      <c r="B48" s="8">
        <v>439.27600000000001</v>
      </c>
      <c r="C48">
        <f t="shared" si="0"/>
        <v>712.42599999999993</v>
      </c>
      <c r="D48" s="8">
        <v>2.6210900000000001</v>
      </c>
      <c r="E48">
        <f t="shared" si="3"/>
        <v>0.45009848249381379</v>
      </c>
      <c r="F48">
        <f t="shared" si="4"/>
        <v>0.54990151750618621</v>
      </c>
      <c r="G48">
        <f t="shared" si="5"/>
        <v>1.6792206925294855E-4</v>
      </c>
      <c r="H48">
        <f t="shared" si="18"/>
        <v>0.7524831993374802</v>
      </c>
      <c r="I48">
        <f t="shared" si="19"/>
        <v>0.54983155739949019</v>
      </c>
      <c r="J48">
        <f>$B$1*EXP(-$B$2/($B$4*C48))*(($B$3-I48))</f>
        <v>7.8713587648300814E-10</v>
      </c>
      <c r="K48">
        <f t="shared" si="7"/>
        <v>4.8944165289186324E-9</v>
      </c>
      <c r="L48">
        <f t="shared" si="7"/>
        <v>2.8197556987841308E-8</v>
      </c>
      <c r="P48">
        <v>1224</v>
      </c>
      <c r="Q48" s="8">
        <v>452.76100000000002</v>
      </c>
      <c r="R48">
        <f t="shared" si="1"/>
        <v>725.91100000000006</v>
      </c>
      <c r="S48" s="8">
        <v>2.9119100000000002</v>
      </c>
      <c r="T48">
        <f t="shared" si="8"/>
        <v>0.45055013066667082</v>
      </c>
      <c r="U48">
        <f t="shared" si="9"/>
        <v>0.54944986933332918</v>
      </c>
      <c r="V48">
        <f t="shared" si="10"/>
        <v>3.0732584353111253E-4</v>
      </c>
      <c r="W48">
        <f t="shared" si="20"/>
        <v>0.75254897536585119</v>
      </c>
      <c r="X48">
        <f t="shared" si="21"/>
        <v>0.54968544313160228</v>
      </c>
      <c r="Y48">
        <f t="shared" si="11"/>
        <v>5.0130947471368822E-6</v>
      </c>
      <c r="Z48">
        <f t="shared" si="12"/>
        <v>5.5495014432816723E-8</v>
      </c>
      <c r="AA48">
        <f t="shared" si="12"/>
        <v>9.1392998077323159E-8</v>
      </c>
      <c r="AE48">
        <v>816</v>
      </c>
      <c r="AF48" s="8">
        <v>457.71800000000002</v>
      </c>
      <c r="AG48">
        <f t="shared" si="2"/>
        <v>730.86799999999994</v>
      </c>
      <c r="AH48" s="8">
        <v>3.0074200000000002</v>
      </c>
      <c r="AI48">
        <f t="shared" si="13"/>
        <v>0.44107932745896355</v>
      </c>
      <c r="AJ48">
        <f t="shared" si="14"/>
        <v>0.5589206725410365</v>
      </c>
      <c r="AK48">
        <f t="shared" si="15"/>
        <v>4.4668261389902569E-4</v>
      </c>
      <c r="AL48">
        <f t="shared" si="22"/>
        <v>0.75367370734033934</v>
      </c>
      <c r="AM48">
        <f t="shared" si="23"/>
        <v>0.54718697380938031</v>
      </c>
      <c r="AN48">
        <f t="shared" si="16"/>
        <v>9.7035562250655534E-5</v>
      </c>
      <c r="AO48">
        <f t="shared" si="17"/>
        <v>1.376796859252702E-4</v>
      </c>
      <c r="AP48">
        <f t="shared" si="17"/>
        <v>1.2225306072639805E-7</v>
      </c>
    </row>
    <row r="49" spans="1:42">
      <c r="A49">
        <v>2444</v>
      </c>
      <c r="B49" s="8">
        <v>446.96499999999997</v>
      </c>
      <c r="C49">
        <f t="shared" si="0"/>
        <v>720.11500000000001</v>
      </c>
      <c r="D49" s="8">
        <v>2.5751300000000001</v>
      </c>
      <c r="E49">
        <f t="shared" si="3"/>
        <v>0.44220614523892526</v>
      </c>
      <c r="F49">
        <f t="shared" si="4"/>
        <v>0.55779385476107479</v>
      </c>
      <c r="G49">
        <f t="shared" si="5"/>
        <v>1.6189353543511983E-4</v>
      </c>
      <c r="H49">
        <f t="shared" si="18"/>
        <v>0.75248318268332581</v>
      </c>
      <c r="I49">
        <f t="shared" si="19"/>
        <v>0.54983159439487639</v>
      </c>
      <c r="J49">
        <f t="shared" si="6"/>
        <v>-2.9470418412001813E-10</v>
      </c>
      <c r="K49">
        <f t="shared" si="7"/>
        <v>6.3397590139133934E-5</v>
      </c>
      <c r="L49">
        <f t="shared" si="7"/>
        <v>2.6209612237173801E-8</v>
      </c>
      <c r="P49">
        <v>1248</v>
      </c>
      <c r="Q49" s="8">
        <v>460.58699999999999</v>
      </c>
      <c r="R49">
        <f t="shared" si="1"/>
        <v>733.73699999999997</v>
      </c>
      <c r="S49" s="8">
        <v>2.8642400000000001</v>
      </c>
      <c r="T49">
        <f t="shared" si="8"/>
        <v>0.44317431042192418</v>
      </c>
      <c r="U49">
        <f t="shared" si="9"/>
        <v>0.55682568957807588</v>
      </c>
      <c r="V49">
        <f t="shared" si="10"/>
        <v>2.9391619900531279E-4</v>
      </c>
      <c r="W49">
        <f t="shared" si="20"/>
        <v>0.75249481367986437</v>
      </c>
      <c r="X49">
        <f t="shared" si="21"/>
        <v>0.54980575740553361</v>
      </c>
      <c r="Y49">
        <f t="shared" si="11"/>
        <v>9.8490964825125511E-7</v>
      </c>
      <c r="Z49">
        <f t="shared" si="12"/>
        <v>4.927944770709396E-5</v>
      </c>
      <c r="AA49">
        <f t="shared" si="12"/>
        <v>8.5808740284390525E-8</v>
      </c>
      <c r="AE49">
        <v>832</v>
      </c>
      <c r="AF49" s="8">
        <v>465.51100000000002</v>
      </c>
      <c r="AG49">
        <f t="shared" si="2"/>
        <v>738.66100000000006</v>
      </c>
      <c r="AH49" s="8">
        <v>2.9586899999999998</v>
      </c>
      <c r="AI49">
        <f t="shared" si="13"/>
        <v>0.43393240563657909</v>
      </c>
      <c r="AJ49">
        <f t="shared" si="14"/>
        <v>0.56606759436342091</v>
      </c>
      <c r="AK49">
        <f t="shared" si="15"/>
        <v>4.1496659001043906E-4</v>
      </c>
      <c r="AL49">
        <f t="shared" si="22"/>
        <v>0.75297478981636545</v>
      </c>
      <c r="AM49">
        <f t="shared" si="23"/>
        <v>0.54873954280539083</v>
      </c>
      <c r="AN49">
        <f t="shared" si="16"/>
        <v>4.4461172480706563E-5</v>
      </c>
      <c r="AO49">
        <f t="shared" si="17"/>
        <v>3.0026137079774859E-4</v>
      </c>
      <c r="AP49">
        <f t="shared" si="17"/>
        <v>1.372742644188814E-7</v>
      </c>
    </row>
    <row r="50" spans="1:42">
      <c r="A50">
        <v>2491</v>
      </c>
      <c r="B50">
        <v>454.65699999999998</v>
      </c>
      <c r="C50">
        <f t="shared" si="0"/>
        <v>727.80700000000002</v>
      </c>
      <c r="D50">
        <v>2.5308199999999998</v>
      </c>
      <c r="E50">
        <f t="shared" si="3"/>
        <v>0.43459714907347463</v>
      </c>
      <c r="F50">
        <f t="shared" si="4"/>
        <v>0.56540285092652542</v>
      </c>
      <c r="G50">
        <f t="shared" si="5"/>
        <v>1.5275939328689237E-4</v>
      </c>
      <c r="H50">
        <f t="shared" si="18"/>
        <v>0.75248318891865207</v>
      </c>
      <c r="I50">
        <f t="shared" si="19"/>
        <v>0.54983158054377979</v>
      </c>
      <c r="J50">
        <f t="shared" si="6"/>
        <v>1.600021446116058E-10</v>
      </c>
      <c r="K50">
        <f t="shared" si="7"/>
        <v>2.4246446133257152E-4</v>
      </c>
      <c r="L50">
        <f t="shared" si="7"/>
        <v>2.3335383353743987E-8</v>
      </c>
      <c r="P50">
        <v>1272</v>
      </c>
      <c r="Q50">
        <v>468.36700000000002</v>
      </c>
      <c r="R50">
        <f t="shared" si="1"/>
        <v>741.51700000000005</v>
      </c>
      <c r="S50">
        <v>2.8186499999999999</v>
      </c>
      <c r="T50">
        <f t="shared" si="8"/>
        <v>0.43612032164579662</v>
      </c>
      <c r="U50">
        <f t="shared" si="9"/>
        <v>0.56387967835420338</v>
      </c>
      <c r="V50">
        <f t="shared" si="10"/>
        <v>2.7231893498540216E-4</v>
      </c>
      <c r="W50">
        <f t="shared" si="20"/>
        <v>0.75248417267469991</v>
      </c>
      <c r="X50">
        <f t="shared" si="21"/>
        <v>0.54982939523709162</v>
      </c>
      <c r="Y50">
        <f t="shared" si="11"/>
        <v>9.2570662616562026E-8</v>
      </c>
      <c r="Z50">
        <f t="shared" si="12"/>
        <v>1.974104556709958E-4</v>
      </c>
      <c r="AA50">
        <f t="shared" si="12"/>
        <v>7.410719343240201E-8</v>
      </c>
      <c r="AE50">
        <v>848</v>
      </c>
      <c r="AF50">
        <v>473.28699999999998</v>
      </c>
      <c r="AG50">
        <f t="shared" si="2"/>
        <v>746.4369999999999</v>
      </c>
      <c r="AH50">
        <v>2.9134199999999999</v>
      </c>
      <c r="AI50">
        <f t="shared" si="13"/>
        <v>0.42729294019641201</v>
      </c>
      <c r="AJ50">
        <f t="shared" si="14"/>
        <v>0.57270705980358794</v>
      </c>
      <c r="AK50">
        <f t="shared" si="15"/>
        <v>3.9397534876627061E-4</v>
      </c>
      <c r="AL50">
        <f t="shared" si="22"/>
        <v>0.75265454956771394</v>
      </c>
      <c r="AM50">
        <f t="shared" si="23"/>
        <v>0.54945092156508213</v>
      </c>
      <c r="AN50">
        <f t="shared" si="16"/>
        <v>1.7156014970425954E-5</v>
      </c>
      <c r="AO50">
        <f t="shared" si="17"/>
        <v>5.4084796576849199E-4</v>
      </c>
      <c r="AP50">
        <f t="shared" si="17"/>
        <v>1.419928103223442E-7</v>
      </c>
    </row>
    <row r="51" spans="1:42">
      <c r="A51">
        <v>2538</v>
      </c>
      <c r="B51">
        <v>462.35500000000002</v>
      </c>
      <c r="C51">
        <f t="shared" si="0"/>
        <v>735.505</v>
      </c>
      <c r="D51">
        <v>2.4890099999999999</v>
      </c>
      <c r="E51">
        <f t="shared" si="3"/>
        <v>0.42741745758899058</v>
      </c>
      <c r="F51">
        <f t="shared" si="4"/>
        <v>0.57258254241100937</v>
      </c>
      <c r="G51">
        <f t="shared" si="5"/>
        <v>1.477904199582619E-4</v>
      </c>
      <c r="H51">
        <f t="shared" si="18"/>
        <v>0.75248318553334015</v>
      </c>
      <c r="I51">
        <f t="shared" si="19"/>
        <v>0.54983158806388055</v>
      </c>
      <c r="J51">
        <f t="shared" si="6"/>
        <v>-1.1614962630742086E-10</v>
      </c>
      <c r="K51">
        <f t="shared" si="7"/>
        <v>5.1760592370513959E-4</v>
      </c>
      <c r="L51">
        <f t="shared" si="7"/>
        <v>2.1842042563057004E-8</v>
      </c>
      <c r="P51">
        <v>1296</v>
      </c>
      <c r="Q51">
        <v>476.16800000000001</v>
      </c>
      <c r="R51">
        <f t="shared" si="1"/>
        <v>749.31799999999998</v>
      </c>
      <c r="S51">
        <v>2.7764099999999998</v>
      </c>
      <c r="T51">
        <f t="shared" si="8"/>
        <v>0.42958466720614696</v>
      </c>
      <c r="U51">
        <f t="shared" si="9"/>
        <v>0.57041533279385304</v>
      </c>
      <c r="V51">
        <f t="shared" si="10"/>
        <v>2.518176515276897E-4</v>
      </c>
      <c r="W51">
        <f t="shared" si="20"/>
        <v>0.75248317253737695</v>
      </c>
      <c r="X51">
        <f t="shared" si="21"/>
        <v>0.54983161693299443</v>
      </c>
      <c r="Y51">
        <f t="shared" si="11"/>
        <v>-1.4894305487269402E-9</v>
      </c>
      <c r="Z51">
        <f t="shared" si="12"/>
        <v>4.2368935864056228E-4</v>
      </c>
      <c r="AA51">
        <f t="shared" si="12"/>
        <v>6.3412879752945161E-8</v>
      </c>
      <c r="AE51">
        <v>864</v>
      </c>
      <c r="AF51">
        <v>481.017</v>
      </c>
      <c r="AG51">
        <f t="shared" si="2"/>
        <v>754.16699999999992</v>
      </c>
      <c r="AH51">
        <v>2.8704399999999999</v>
      </c>
      <c r="AI51">
        <f t="shared" si="13"/>
        <v>0.42098933461615179</v>
      </c>
      <c r="AJ51">
        <f t="shared" si="14"/>
        <v>0.57901066538384827</v>
      </c>
      <c r="AK51">
        <f t="shared" si="15"/>
        <v>3.7390075561134772E-4</v>
      </c>
      <c r="AL51">
        <f t="shared" si="22"/>
        <v>0.75253098003066721</v>
      </c>
      <c r="AM51">
        <f t="shared" si="23"/>
        <v>0.54972541780460893</v>
      </c>
      <c r="AN51">
        <f t="shared" si="16"/>
        <v>5.2824626989665398E-6</v>
      </c>
      <c r="AO51">
        <f t="shared" si="17"/>
        <v>8.5762572577734349E-4</v>
      </c>
      <c r="AP51">
        <f t="shared" si="17"/>
        <v>1.3587944586963805E-7</v>
      </c>
    </row>
    <row r="52" spans="1:42">
      <c r="A52">
        <v>2585</v>
      </c>
      <c r="B52">
        <v>470.02800000000002</v>
      </c>
      <c r="C52">
        <f t="shared" si="0"/>
        <v>743.178</v>
      </c>
      <c r="D52">
        <v>2.4485600000000001</v>
      </c>
      <c r="E52">
        <f t="shared" si="3"/>
        <v>0.42047130785095232</v>
      </c>
      <c r="F52">
        <f t="shared" si="4"/>
        <v>0.57952869214904768</v>
      </c>
      <c r="G52">
        <f t="shared" si="5"/>
        <v>1.4424637280475078E-4</v>
      </c>
      <c r="H52">
        <f t="shared" si="18"/>
        <v>0.75248318799082414</v>
      </c>
      <c r="I52">
        <f t="shared" si="19"/>
        <v>0.5498315826048481</v>
      </c>
      <c r="J52">
        <f t="shared" si="6"/>
        <v>1.0732141509171395E-10</v>
      </c>
      <c r="K52">
        <f t="shared" si="7"/>
        <v>8.8191831528018942E-4</v>
      </c>
      <c r="L52">
        <f t="shared" si="7"/>
        <v>2.0806985105888956E-8</v>
      </c>
      <c r="P52">
        <v>1320</v>
      </c>
      <c r="Q52">
        <v>483.96199999999999</v>
      </c>
      <c r="R52">
        <f t="shared" si="1"/>
        <v>757.11199999999997</v>
      </c>
      <c r="S52">
        <v>2.7373500000000002</v>
      </c>
      <c r="T52">
        <f t="shared" si="8"/>
        <v>0.42354104356948236</v>
      </c>
      <c r="U52">
        <f t="shared" si="9"/>
        <v>0.57645895643051759</v>
      </c>
      <c r="V52">
        <f t="shared" si="10"/>
        <v>2.5265575431055826E-4</v>
      </c>
      <c r="W52">
        <f t="shared" si="20"/>
        <v>0.75248318862924701</v>
      </c>
      <c r="X52">
        <f t="shared" si="21"/>
        <v>0.54983158118666131</v>
      </c>
      <c r="Y52">
        <f t="shared" si="11"/>
        <v>2.0152183008584183E-10</v>
      </c>
      <c r="Z52">
        <f t="shared" si="12"/>
        <v>7.0901711237713011E-4</v>
      </c>
      <c r="AA52">
        <f t="shared" si="12"/>
        <v>6.3834828354977797E-8</v>
      </c>
      <c r="AE52">
        <v>880</v>
      </c>
      <c r="AF52">
        <v>488.75099999999998</v>
      </c>
      <c r="AG52">
        <f t="shared" si="2"/>
        <v>761.90099999999995</v>
      </c>
      <c r="AH52">
        <v>2.82965</v>
      </c>
      <c r="AI52">
        <f t="shared" si="13"/>
        <v>0.41500692252637011</v>
      </c>
      <c r="AJ52">
        <f t="shared" si="14"/>
        <v>0.58499307747362983</v>
      </c>
      <c r="AK52">
        <f t="shared" si="15"/>
        <v>3.5309284398503393E-4</v>
      </c>
      <c r="AL52">
        <f t="shared" si="22"/>
        <v>0.75249293206490686</v>
      </c>
      <c r="AM52">
        <f t="shared" si="23"/>
        <v>0.54980993720779237</v>
      </c>
      <c r="AN52">
        <f t="shared" si="16"/>
        <v>1.1868103708925368E-6</v>
      </c>
      <c r="AO52">
        <f t="shared" si="17"/>
        <v>1.2378533589655935E-3</v>
      </c>
      <c r="AP52">
        <f t="shared" si="17"/>
        <v>1.2383785649403721E-7</v>
      </c>
    </row>
    <row r="53" spans="1:42">
      <c r="A53">
        <v>2632</v>
      </c>
      <c r="B53">
        <v>477.70400000000001</v>
      </c>
      <c r="C53">
        <f t="shared" si="0"/>
        <v>750.85400000000004</v>
      </c>
      <c r="D53">
        <v>2.4090799999999999</v>
      </c>
      <c r="E53">
        <f t="shared" si="3"/>
        <v>0.41369172832912904</v>
      </c>
      <c r="F53">
        <f t="shared" si="4"/>
        <v>0.58630827167087096</v>
      </c>
      <c r="G53">
        <f t="shared" si="5"/>
        <v>1.4800963936981691E-4</v>
      </c>
      <c r="H53">
        <f t="shared" si="18"/>
        <v>0.75248318572012673</v>
      </c>
      <c r="I53">
        <f t="shared" si="19"/>
        <v>0.54983158764895457</v>
      </c>
      <c r="J53">
        <f t="shared" si="6"/>
        <v>-1.2211036974141711E-10</v>
      </c>
      <c r="K53">
        <f t="shared" si="7"/>
        <v>1.3305484772347309E-3</v>
      </c>
      <c r="L53">
        <f t="shared" si="7"/>
        <v>2.1906889493421745E-8</v>
      </c>
      <c r="P53">
        <v>1344</v>
      </c>
      <c r="Q53">
        <v>491.75599999999997</v>
      </c>
      <c r="R53">
        <f t="shared" si="1"/>
        <v>764.90599999999995</v>
      </c>
      <c r="S53">
        <v>2.6981600000000001</v>
      </c>
      <c r="T53">
        <f t="shared" si="8"/>
        <v>0.41747730546602901</v>
      </c>
      <c r="U53">
        <f t="shared" si="9"/>
        <v>0.58252269453397099</v>
      </c>
      <c r="V53">
        <f t="shared" si="10"/>
        <v>2.454996459338073E-4</v>
      </c>
      <c r="W53">
        <f t="shared" si="20"/>
        <v>0.75248318645199674</v>
      </c>
      <c r="X53">
        <f t="shared" si="21"/>
        <v>0.54983158602318527</v>
      </c>
      <c r="Y53">
        <f t="shared" si="11"/>
        <v>-5.3148141916681644E-11</v>
      </c>
      <c r="Z53">
        <f t="shared" si="12"/>
        <v>1.0687085756639662E-3</v>
      </c>
      <c r="AA53">
        <f t="shared" si="12"/>
        <v>6.0270102249327625E-8</v>
      </c>
      <c r="AE53">
        <v>896</v>
      </c>
      <c r="AF53">
        <v>496.488</v>
      </c>
      <c r="AG53">
        <f t="shared" si="2"/>
        <v>769.63799999999992</v>
      </c>
      <c r="AH53">
        <v>2.7911299999999999</v>
      </c>
      <c r="AI53">
        <f t="shared" si="13"/>
        <v>0.40935743702260968</v>
      </c>
      <c r="AJ53">
        <f t="shared" si="14"/>
        <v>0.59064256297739037</v>
      </c>
      <c r="AK53">
        <f t="shared" si="15"/>
        <v>3.6005936946344186E-4</v>
      </c>
      <c r="AL53">
        <f t="shared" si="22"/>
        <v>0.75248438383221139</v>
      </c>
      <c r="AM53">
        <f t="shared" si="23"/>
        <v>0.5498289261737267</v>
      </c>
      <c r="AN53">
        <f t="shared" si="16"/>
        <v>1.6030976538346749E-7</v>
      </c>
      <c r="AO53">
        <f t="shared" si="17"/>
        <v>1.6657529491413703E-3</v>
      </c>
      <c r="AP53">
        <f t="shared" si="17"/>
        <v>1.295273331715466E-7</v>
      </c>
    </row>
    <row r="54" spans="1:42">
      <c r="A54">
        <v>2679</v>
      </c>
      <c r="B54">
        <v>485.39699999999999</v>
      </c>
      <c r="C54">
        <f t="shared" si="0"/>
        <v>758.54700000000003</v>
      </c>
      <c r="D54">
        <v>2.3685700000000001</v>
      </c>
      <c r="E54">
        <f t="shared" si="3"/>
        <v>0.40673527527874759</v>
      </c>
      <c r="F54">
        <f t="shared" si="4"/>
        <v>0.59326472472125236</v>
      </c>
      <c r="G54">
        <f t="shared" si="5"/>
        <v>1.4318681231555961E-4</v>
      </c>
      <c r="H54">
        <f t="shared" si="18"/>
        <v>0.75248318830372762</v>
      </c>
      <c r="I54">
        <f t="shared" si="19"/>
        <v>0.54983158190976722</v>
      </c>
      <c r="J54">
        <f t="shared" si="6"/>
        <v>1.6716339949191655E-10</v>
      </c>
      <c r="K54">
        <f t="shared" si="7"/>
        <v>1.8864378944828631E-3</v>
      </c>
      <c r="L54">
        <f t="shared" si="7"/>
        <v>2.0502415349930616E-8</v>
      </c>
      <c r="P54">
        <v>1368</v>
      </c>
      <c r="Q54">
        <v>499.53300000000002</v>
      </c>
      <c r="R54">
        <f t="shared" si="1"/>
        <v>772.68299999999999</v>
      </c>
      <c r="S54">
        <v>2.6600799999999998</v>
      </c>
      <c r="T54">
        <f t="shared" si="8"/>
        <v>0.41158531396361758</v>
      </c>
      <c r="U54">
        <f t="shared" si="9"/>
        <v>0.58841468603638236</v>
      </c>
      <c r="V54">
        <f t="shared" si="10"/>
        <v>2.3408855419791708E-4</v>
      </c>
      <c r="W54">
        <f t="shared" si="20"/>
        <v>0.75248318702621153</v>
      </c>
      <c r="X54">
        <f t="shared" si="21"/>
        <v>0.54983158474762983</v>
      </c>
      <c r="Y54">
        <f t="shared" si="11"/>
        <v>2.1361511136042535E-11</v>
      </c>
      <c r="Z54">
        <f t="shared" si="12"/>
        <v>1.4886557050581373E-3</v>
      </c>
      <c r="AA54">
        <f t="shared" si="12"/>
        <v>5.4797441205501101E-8</v>
      </c>
      <c r="AE54">
        <v>912</v>
      </c>
      <c r="AF54">
        <v>504.209</v>
      </c>
      <c r="AG54">
        <f t="shared" si="2"/>
        <v>777.35899999999992</v>
      </c>
      <c r="AH54">
        <v>2.7518500000000001</v>
      </c>
      <c r="AI54">
        <f t="shared" si="13"/>
        <v>0.40359648711119456</v>
      </c>
      <c r="AJ54">
        <f t="shared" si="14"/>
        <v>0.59640351288880544</v>
      </c>
      <c r="AK54">
        <f t="shared" si="15"/>
        <v>6.5395122027281296E-4</v>
      </c>
      <c r="AL54">
        <f t="shared" si="22"/>
        <v>0.75248322916992372</v>
      </c>
      <c r="AM54">
        <f t="shared" si="23"/>
        <v>0.54983149112997287</v>
      </c>
      <c r="AN54">
        <f t="shared" si="16"/>
        <v>6.2169764955337866E-9</v>
      </c>
      <c r="AO54">
        <f t="shared" si="17"/>
        <v>2.1689532107051746E-3</v>
      </c>
      <c r="AP54">
        <f t="shared" si="17"/>
        <v>4.2764406733622054E-7</v>
      </c>
    </row>
    <row r="55" spans="1:42">
      <c r="A55">
        <v>2726</v>
      </c>
      <c r="B55">
        <v>493.06099999999998</v>
      </c>
      <c r="C55">
        <f t="shared" si="0"/>
        <v>766.21100000000001</v>
      </c>
      <c r="D55">
        <v>2.32938</v>
      </c>
      <c r="E55">
        <f t="shared" si="3"/>
        <v>0.4000054950999164</v>
      </c>
      <c r="F55">
        <f t="shared" si="4"/>
        <v>0.59999450490008366</v>
      </c>
      <c r="G55">
        <f t="shared" si="5"/>
        <v>1.369755956547621E-4</v>
      </c>
      <c r="H55">
        <f t="shared" si="18"/>
        <v>0.75248318476689857</v>
      </c>
      <c r="I55">
        <f t="shared" si="19"/>
        <v>0.54983158976644697</v>
      </c>
      <c r="J55">
        <f t="shared" si="6"/>
        <v>-2.7043895720457545E-10</v>
      </c>
      <c r="K55">
        <f t="shared" si="7"/>
        <v>2.5163180547044368E-3</v>
      </c>
      <c r="L55">
        <f t="shared" si="7"/>
        <v>1.8762387892124518E-8</v>
      </c>
      <c r="P55">
        <v>1392</v>
      </c>
      <c r="Q55">
        <v>507.29599999999999</v>
      </c>
      <c r="R55">
        <f t="shared" si="1"/>
        <v>780.44599999999991</v>
      </c>
      <c r="S55">
        <v>2.6237699999999999</v>
      </c>
      <c r="T55">
        <f t="shared" si="8"/>
        <v>0.40596718866286763</v>
      </c>
      <c r="U55">
        <f t="shared" si="9"/>
        <v>0.59403281133713237</v>
      </c>
      <c r="V55">
        <f t="shared" si="10"/>
        <v>4.2674770929391695E-4</v>
      </c>
      <c r="W55">
        <f t="shared" si="20"/>
        <v>0.75248318679542081</v>
      </c>
      <c r="X55">
        <f t="shared" si="21"/>
        <v>0.54983158526030607</v>
      </c>
      <c r="Y55">
        <f t="shared" si="11"/>
        <v>-1.1751180502998629E-11</v>
      </c>
      <c r="Z55">
        <f t="shared" si="12"/>
        <v>1.9537483866947096E-3</v>
      </c>
      <c r="AA55">
        <f t="shared" si="12"/>
        <v>1.8211361741718429E-7</v>
      </c>
    </row>
    <row r="56" spans="1:42">
      <c r="A56">
        <v>2773</v>
      </c>
      <c r="B56">
        <v>500.72199999999998</v>
      </c>
      <c r="C56">
        <f t="shared" si="0"/>
        <v>773.87199999999996</v>
      </c>
      <c r="D56">
        <v>2.29189</v>
      </c>
      <c r="E56">
        <f t="shared" si="3"/>
        <v>0.39356764210414247</v>
      </c>
      <c r="F56">
        <f t="shared" si="4"/>
        <v>0.60643235789585748</v>
      </c>
      <c r="G56">
        <f t="shared" si="5"/>
        <v>2.1869179873633518E-4</v>
      </c>
      <c r="H56">
        <f t="shared" si="18"/>
        <v>0.75248319048882317</v>
      </c>
      <c r="I56">
        <f t="shared" si="19"/>
        <v>0.54983157705581598</v>
      </c>
      <c r="J56">
        <f t="shared" si="6"/>
        <v>5.0979360356128454E-10</v>
      </c>
      <c r="K56">
        <f t="shared" si="7"/>
        <v>3.2036483917024087E-3</v>
      </c>
      <c r="L56">
        <f t="shared" si="7"/>
        <v>4.7825879859433323E-8</v>
      </c>
    </row>
  </sheetData>
  <mergeCells count="3">
    <mergeCell ref="A9:M9"/>
    <mergeCell ref="P9:AB9"/>
    <mergeCell ref="AE9:AQ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D16" sqref="D15:D16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56"/>
  <sheetViews>
    <sheetView topLeftCell="N10" zoomScale="85" zoomScaleNormal="85" workbookViewId="0">
      <selection activeCell="B11" sqref="B11:B56"/>
    </sheetView>
  </sheetViews>
  <sheetFormatPr defaultRowHeight="15"/>
  <cols>
    <col min="7" max="7" width="11.42578125" customWidth="1"/>
    <col min="8" max="8" width="12.42578125" customWidth="1"/>
    <col min="9" max="10" width="11.85546875" customWidth="1"/>
    <col min="12" max="13" width="11.85546875" bestFit="1" customWidth="1"/>
    <col min="22" max="22" width="12.42578125" bestFit="1" customWidth="1"/>
    <col min="25" max="25" width="12.42578125" bestFit="1" customWidth="1"/>
    <col min="37" max="37" width="12.42578125" bestFit="1" customWidth="1"/>
    <col min="40" max="40" width="12.42578125" bestFit="1" customWidth="1"/>
  </cols>
  <sheetData>
    <row r="1" spans="1:43">
      <c r="A1" t="s">
        <v>4</v>
      </c>
      <c r="B1" s="5">
        <v>4166.3479317580268</v>
      </c>
      <c r="G1" t="s">
        <v>14</v>
      </c>
      <c r="H1">
        <f>M11+AB11+AQ11</f>
        <v>0.44127083018736285</v>
      </c>
    </row>
    <row r="2" spans="1:43">
      <c r="A2" t="s">
        <v>5</v>
      </c>
      <c r="B2">
        <v>70489.635786765983</v>
      </c>
    </row>
    <row r="3" spans="1:43">
      <c r="A3" t="s">
        <v>6</v>
      </c>
      <c r="B3">
        <v>0.63290169318200273</v>
      </c>
    </row>
    <row r="4" spans="1:43">
      <c r="A4" t="s">
        <v>7</v>
      </c>
      <c r="B4">
        <v>8.3140000000000001</v>
      </c>
    </row>
    <row r="5" spans="1:43">
      <c r="A5" t="s">
        <v>8</v>
      </c>
    </row>
    <row r="9" spans="1:43">
      <c r="A9" s="10">
        <v>10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P9" s="10">
        <v>20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E9" s="10">
        <v>30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</row>
    <row r="10" spans="1:43">
      <c r="A10" t="s">
        <v>0</v>
      </c>
      <c r="B10" t="s">
        <v>1</v>
      </c>
      <c r="C10" t="s">
        <v>2</v>
      </c>
      <c r="D10" t="s">
        <v>3</v>
      </c>
      <c r="E10" t="s">
        <v>9</v>
      </c>
      <c r="F10" s="3" t="s">
        <v>16</v>
      </c>
      <c r="G10" s="3" t="s">
        <v>17</v>
      </c>
      <c r="H10" s="3" t="s">
        <v>10</v>
      </c>
      <c r="I10" s="3" t="s">
        <v>18</v>
      </c>
      <c r="J10" s="3" t="s">
        <v>19</v>
      </c>
      <c r="K10" s="3" t="s">
        <v>11</v>
      </c>
      <c r="L10" s="3" t="s">
        <v>12</v>
      </c>
      <c r="M10" s="3" t="s">
        <v>13</v>
      </c>
      <c r="P10" t="s">
        <v>0</v>
      </c>
      <c r="Q10" t="s">
        <v>1</v>
      </c>
      <c r="R10" t="s">
        <v>2</v>
      </c>
      <c r="S10" t="s">
        <v>3</v>
      </c>
      <c r="T10" t="s">
        <v>9</v>
      </c>
      <c r="U10" s="3" t="s">
        <v>20</v>
      </c>
      <c r="V10" s="3" t="s">
        <v>21</v>
      </c>
      <c r="W10" s="3" t="s">
        <v>10</v>
      </c>
      <c r="X10" s="3" t="s">
        <v>22</v>
      </c>
      <c r="Y10" s="3" t="s">
        <v>23</v>
      </c>
      <c r="Z10" s="3" t="s">
        <v>11</v>
      </c>
      <c r="AA10" s="3" t="s">
        <v>12</v>
      </c>
      <c r="AB10" s="3" t="s">
        <v>15</v>
      </c>
      <c r="AE10" t="s">
        <v>0</v>
      </c>
      <c r="AF10" t="s">
        <v>1</v>
      </c>
      <c r="AG10" t="s">
        <v>2</v>
      </c>
      <c r="AH10" t="s">
        <v>3</v>
      </c>
      <c r="AI10" t="s">
        <v>9</v>
      </c>
      <c r="AJ10" s="3" t="s">
        <v>24</v>
      </c>
      <c r="AK10" s="3" t="s">
        <v>25</v>
      </c>
      <c r="AL10" s="3" t="s">
        <v>10</v>
      </c>
      <c r="AM10" s="3" t="s">
        <v>26</v>
      </c>
      <c r="AN10" s="3" t="s">
        <v>27</v>
      </c>
      <c r="AO10" s="3" t="s">
        <v>11</v>
      </c>
      <c r="AP10" s="3" t="s">
        <v>12</v>
      </c>
      <c r="AQ10" s="3" t="s">
        <v>15</v>
      </c>
    </row>
    <row r="11" spans="1:43">
      <c r="A11">
        <v>658</v>
      </c>
      <c r="B11">
        <v>150.16499999999999</v>
      </c>
      <c r="C11">
        <f t="shared" ref="C11:C56" si="0">B11+273.15</f>
        <v>423.31499999999994</v>
      </c>
      <c r="D11">
        <v>10.6577</v>
      </c>
      <c r="E11">
        <f>D11/$D$11</f>
        <v>1</v>
      </c>
      <c r="F11">
        <f>($E$11-E11)/($E$11-$E$56)</f>
        <v>0</v>
      </c>
      <c r="G11">
        <f>(F12-F11)/(A12-A11)</f>
        <v>2.2684798218719887E-5</v>
      </c>
      <c r="H11">
        <v>1</v>
      </c>
      <c r="I11">
        <f>($H$11-H11)/($H$11-$B$3)</f>
        <v>0</v>
      </c>
      <c r="J11">
        <f>$B$1*EXP(-$B$2/($B$4*C11))*((1-I11))</f>
        <v>8.3449768542881537E-6</v>
      </c>
      <c r="K11">
        <f>(I11-F11)^2</f>
        <v>0</v>
      </c>
      <c r="L11">
        <f>(J11-G11)^2</f>
        <v>2.0563047676381277E-10</v>
      </c>
      <c r="M11">
        <f>SUM(K11:K55)+SUM(L11:L55)</f>
        <v>0.23791755906989565</v>
      </c>
      <c r="P11">
        <v>336</v>
      </c>
      <c r="Q11">
        <v>160.29900000000001</v>
      </c>
      <c r="R11">
        <f t="shared" ref="R11:R55" si="1">Q11+273.15</f>
        <v>433.44899999999996</v>
      </c>
      <c r="S11">
        <v>9.3029399999999995</v>
      </c>
      <c r="T11">
        <f>S11/$S$11</f>
        <v>1</v>
      </c>
      <c r="U11">
        <f>($T$11-T11)/($T$11-$T$55)</f>
        <v>0</v>
      </c>
      <c r="V11">
        <f>(U12-U11)/(P12-P11)</f>
        <v>5.1771093003832171E-5</v>
      </c>
      <c r="W11">
        <v>1</v>
      </c>
      <c r="X11">
        <v>0</v>
      </c>
      <c r="Y11">
        <f>$B$1*EXP(-$B$2/($B$4*R11))*((1-X11))</f>
        <v>1.3328809049122574E-5</v>
      </c>
      <c r="Z11">
        <f>(X11-U11)^2</f>
        <v>0</v>
      </c>
      <c r="AA11">
        <f>(Y11-V11)^2</f>
        <v>1.4778091956545227E-9</v>
      </c>
      <c r="AB11">
        <f>SUM(Z11:Z55)+SUM(AA11:AA55)</f>
        <v>5.174859495807755E-2</v>
      </c>
      <c r="AE11">
        <v>224</v>
      </c>
      <c r="AF11">
        <v>167.65</v>
      </c>
      <c r="AG11">
        <f t="shared" ref="AG11:AG54" si="2">AF11+273.15</f>
        <v>440.79999999999995</v>
      </c>
      <c r="AH11">
        <v>10.6692</v>
      </c>
      <c r="AI11">
        <f>AH11/$AH$11</f>
        <v>1</v>
      </c>
      <c r="AJ11">
        <f>($AI$11-AI11)/($AI$11-$AI$54)</f>
        <v>0</v>
      </c>
      <c r="AK11">
        <f>(AJ12-AJ11)/(AE12-AE11)</f>
        <v>8.2309268846767684E-5</v>
      </c>
      <c r="AL11">
        <v>1</v>
      </c>
      <c r="AM11">
        <v>0</v>
      </c>
      <c r="AN11">
        <f>$B$1*EXP(-$B$2/($B$4*AG11))*((1-AM11))</f>
        <v>1.8469604399893915E-5</v>
      </c>
      <c r="AO11">
        <f>(AM11-AJ11)^2</f>
        <v>0</v>
      </c>
      <c r="AP11">
        <f>(AN11-AK11)^2</f>
        <v>4.0755027566894384E-9</v>
      </c>
      <c r="AQ11">
        <f>SUM(AO11:AO55)+SUM(AP11:AP55)</f>
        <v>0.15160467615938966</v>
      </c>
    </row>
    <row r="12" spans="1:43">
      <c r="A12">
        <v>705</v>
      </c>
      <c r="B12">
        <v>158.05699999999999</v>
      </c>
      <c r="C12">
        <f t="shared" si="0"/>
        <v>431.20699999999999</v>
      </c>
      <c r="D12">
        <v>10.649900000000001</v>
      </c>
      <c r="E12">
        <f t="shared" ref="E12:E56" si="3">D12/$D$11</f>
        <v>0.9992681347757959</v>
      </c>
      <c r="F12">
        <f t="shared" ref="F12:F56" si="4">($E$11-E12)/($E$11-$E$56)</f>
        <v>1.0661855162798347E-3</v>
      </c>
      <c r="G12">
        <f t="shared" ref="G12:G56" si="5">(F13-F12)/(A13-A12)</f>
        <v>2.5883936429053853E-5</v>
      </c>
      <c r="H12">
        <f>$H$11-I12*($H$11-$B$3)</f>
        <v>0.99985601893693865</v>
      </c>
      <c r="I12">
        <f>J11*(A12-A11)+I11</f>
        <v>3.9221391215154324E-4</v>
      </c>
      <c r="J12">
        <f>$B$1*EXP(-$B$2/($B$4*C12))*((1-I12))</f>
        <v>1.2035180494873578E-5</v>
      </c>
      <c r="K12">
        <f t="shared" ref="K12:K56" si="6">(I12-F12)^2</f>
        <v>4.5423772317126241E-7</v>
      </c>
      <c r="L12">
        <f t="shared" ref="L12:L56" si="7">(J12-G12)^2</f>
        <v>1.9178804092449337E-10</v>
      </c>
      <c r="P12">
        <v>360</v>
      </c>
      <c r="Q12">
        <v>168.28</v>
      </c>
      <c r="R12">
        <f t="shared" si="1"/>
        <v>441.42999999999995</v>
      </c>
      <c r="S12">
        <v>9.2949999999999999</v>
      </c>
      <c r="T12">
        <f t="shared" ref="T12:T55" si="8">S12/$S$11</f>
        <v>0.99914650637325408</v>
      </c>
      <c r="U12">
        <f t="shared" ref="U12:U55" si="9">($T$11-T12)/($T$11-$T$55)</f>
        <v>1.2425062320919722E-3</v>
      </c>
      <c r="V12">
        <f t="shared" ref="V12:V55" si="10">(U13-U12)/(P13-P12)</f>
        <v>6.2920786837160843E-5</v>
      </c>
      <c r="W12">
        <f>$W$11-X12*($W$11-$B$3)</f>
        <v>0.99988256840238798</v>
      </c>
      <c r="X12">
        <f>Y11*(P12-P11)+X11</f>
        <v>3.1989141717894177E-4</v>
      </c>
      <c r="Y12">
        <f t="shared" ref="Y12:Y55" si="11">$B$1*EXP(-$B$2/($B$4*R12))*((1-X12))</f>
        <v>1.8977556914735124E-5</v>
      </c>
      <c r="Z12">
        <f t="shared" ref="Z12:Z55" si="12">(X12-U12)^2</f>
        <v>8.512180966970053E-7</v>
      </c>
      <c r="AA12">
        <f t="shared" ref="AA12:AA55" si="13">(Y12-V12)^2</f>
        <v>1.9310074560151709E-9</v>
      </c>
      <c r="AE12">
        <v>240</v>
      </c>
      <c r="AF12">
        <v>175.60499999999999</v>
      </c>
      <c r="AG12">
        <f t="shared" si="2"/>
        <v>448.755</v>
      </c>
      <c r="AH12">
        <v>10.659599999999999</v>
      </c>
      <c r="AI12">
        <f t="shared" ref="AI12:AI54" si="14">AH12/$AH$11</f>
        <v>0.9991002136992464</v>
      </c>
      <c r="AJ12">
        <f t="shared" ref="AJ12:AJ54" si="15">($AI$11-AI12)/($AI$11-$AI$54)</f>
        <v>1.3169483015482829E-3</v>
      </c>
      <c r="AK12">
        <f t="shared" ref="AK12:AK54" si="16">(AJ13-AJ12)/(AE13-AE12)</f>
        <v>8.9168374583993256E-5</v>
      </c>
      <c r="AL12">
        <f>$AL$11-AM12*($AL$11-$B$3)</f>
        <v>0.99989151743195526</v>
      </c>
      <c r="AM12">
        <f>AN11*(AE12-AE11)+AM11</f>
        <v>2.9551367039830264E-4</v>
      </c>
      <c r="AN12">
        <f t="shared" ref="AN12:AN54" si="17">$B$1*EXP(-$B$2/($B$4*AG12))*((1-AM12))</f>
        <v>2.5966096099775322E-5</v>
      </c>
      <c r="AO12">
        <f t="shared" ref="AO12:AO54" si="18">(AM12-AJ12)^2</f>
        <v>1.0433287057124962E-6</v>
      </c>
      <c r="AP12">
        <f t="shared" ref="AP12:AP54" si="19">(AN12-AK12)^2</f>
        <v>3.9945280055966383E-9</v>
      </c>
    </row>
    <row r="13" spans="1:43">
      <c r="A13">
        <v>752</v>
      </c>
      <c r="B13">
        <v>165.97300000000001</v>
      </c>
      <c r="C13">
        <f t="shared" si="0"/>
        <v>439.12299999999999</v>
      </c>
      <c r="D13">
        <v>10.641</v>
      </c>
      <c r="E13">
        <f t="shared" si="3"/>
        <v>0.99843305778920399</v>
      </c>
      <c r="F13">
        <f t="shared" si="4"/>
        <v>2.2827305284453658E-3</v>
      </c>
      <c r="G13">
        <f t="shared" si="5"/>
        <v>3.1700551356926604E-5</v>
      </c>
      <c r="H13">
        <f t="shared" ref="H13:H56" si="20">$H$11-I13*($H$11-$B$3)</f>
        <v>0.99964836850098859</v>
      </c>
      <c r="I13">
        <f t="shared" ref="I13:I56" si="21">J12*(A13-A12)+I12</f>
        <v>9.5786739541060145E-4</v>
      </c>
      <c r="J13">
        <f t="shared" ref="J13:J56" si="22">$B$1*EXP(-$B$2/($B$4*C13))*((1-I13))</f>
        <v>1.7145113201631695E-5</v>
      </c>
      <c r="K13">
        <f t="shared" si="6"/>
        <v>1.7552623212746917E-6</v>
      </c>
      <c r="L13">
        <f t="shared" si="7"/>
        <v>2.1186077989261486E-10</v>
      </c>
      <c r="P13">
        <v>384</v>
      </c>
      <c r="Q13">
        <v>176.26499999999999</v>
      </c>
      <c r="R13">
        <f t="shared" si="1"/>
        <v>449.41499999999996</v>
      </c>
      <c r="S13">
        <v>9.2853499999999993</v>
      </c>
      <c r="T13">
        <f t="shared" si="8"/>
        <v>0.99810919988734736</v>
      </c>
      <c r="U13">
        <f t="shared" si="9"/>
        <v>2.7526051161838325E-3</v>
      </c>
      <c r="V13">
        <f t="shared" si="10"/>
        <v>6.3638018604204484E-5</v>
      </c>
      <c r="W13">
        <f t="shared" ref="W13:W55" si="23">$W$11-X13*($W$11-$B$3)</f>
        <v>0.99971536930612537</v>
      </c>
      <c r="X13">
        <f t="shared" ref="X13:X55" si="24">Y12*(P13-P12)+X12</f>
        <v>7.7535278313258481E-4</v>
      </c>
      <c r="Y13">
        <f t="shared" si="11"/>
        <v>2.6683828784468356E-5</v>
      </c>
      <c r="Z13">
        <f t="shared" si="12"/>
        <v>3.9095267885566021E-6</v>
      </c>
      <c r="AA13">
        <f t="shared" si="13"/>
        <v>1.3656121452330893E-9</v>
      </c>
      <c r="AE13">
        <v>256</v>
      </c>
      <c r="AF13">
        <v>183.536</v>
      </c>
      <c r="AG13">
        <f t="shared" si="2"/>
        <v>456.68599999999998</v>
      </c>
      <c r="AH13">
        <v>10.6492</v>
      </c>
      <c r="AI13">
        <f t="shared" si="14"/>
        <v>0.99812544520676338</v>
      </c>
      <c r="AJ13">
        <f t="shared" si="15"/>
        <v>2.743642294892175E-3</v>
      </c>
      <c r="AK13">
        <f t="shared" si="16"/>
        <v>1.0117180962414816E-4</v>
      </c>
      <c r="AL13">
        <f t="shared" ref="AL13:AL54" si="25">$AL$11-AM13*($AL$11-$B$3)</f>
        <v>0.99973900367334878</v>
      </c>
      <c r="AM13">
        <f t="shared" ref="AM13:AM54" si="26">AN12*(AE13-AE12)+AM12</f>
        <v>7.1097120799470774E-4</v>
      </c>
      <c r="AN13">
        <f t="shared" si="17"/>
        <v>3.6034742923868198E-5</v>
      </c>
      <c r="AO13">
        <f t="shared" si="18"/>
        <v>4.1317517475089308E-6</v>
      </c>
      <c r="AP13">
        <f t="shared" si="19"/>
        <v>4.2428374583167194E-9</v>
      </c>
    </row>
    <row r="14" spans="1:43">
      <c r="A14">
        <v>799</v>
      </c>
      <c r="B14">
        <v>173.84800000000001</v>
      </c>
      <c r="C14">
        <f t="shared" si="0"/>
        <v>446.99799999999999</v>
      </c>
      <c r="D14">
        <v>10.630100000000001</v>
      </c>
      <c r="E14">
        <f t="shared" si="3"/>
        <v>0.99741032305281629</v>
      </c>
      <c r="F14">
        <f t="shared" si="4"/>
        <v>3.7726564422209162E-3</v>
      </c>
      <c r="G14">
        <f t="shared" si="5"/>
        <v>3.7226335538413805E-5</v>
      </c>
      <c r="H14">
        <f t="shared" si="20"/>
        <v>0.99935255322574212</v>
      </c>
      <c r="I14">
        <f t="shared" si="21"/>
        <v>1.7636877158872912E-3</v>
      </c>
      <c r="J14">
        <f t="shared" si="22"/>
        <v>2.4072234124941079E-5</v>
      </c>
      <c r="K14">
        <f t="shared" si="6"/>
        <v>4.035955343386548E-6</v>
      </c>
      <c r="L14">
        <f t="shared" si="7"/>
        <v>1.7303038399592516E-10</v>
      </c>
      <c r="P14">
        <v>408</v>
      </c>
      <c r="Q14">
        <v>184.22</v>
      </c>
      <c r="R14">
        <f t="shared" si="1"/>
        <v>457.37</v>
      </c>
      <c r="S14">
        <v>9.2755899999999993</v>
      </c>
      <c r="T14">
        <f t="shared" si="8"/>
        <v>0.99706006918243051</v>
      </c>
      <c r="U14">
        <f t="shared" si="9"/>
        <v>4.2799175626847402E-3</v>
      </c>
      <c r="V14">
        <f t="shared" si="10"/>
        <v>8.1829624332251498E-5</v>
      </c>
      <c r="W14">
        <f t="shared" si="23"/>
        <v>0.99948027518533666</v>
      </c>
      <c r="X14">
        <f t="shared" si="24"/>
        <v>1.4157646739598254E-3</v>
      </c>
      <c r="Y14">
        <f t="shared" si="11"/>
        <v>3.7023108153228894E-5</v>
      </c>
      <c r="Z14">
        <f t="shared" si="12"/>
        <v>8.2033717699912747E-6</v>
      </c>
      <c r="AA14">
        <f t="shared" si="13"/>
        <v>2.0076238921010143E-9</v>
      </c>
      <c r="AE14">
        <v>272</v>
      </c>
      <c r="AF14">
        <v>191.45500000000001</v>
      </c>
      <c r="AG14">
        <f t="shared" si="2"/>
        <v>464.60500000000002</v>
      </c>
      <c r="AH14">
        <v>10.6374</v>
      </c>
      <c r="AI14">
        <f t="shared" si="14"/>
        <v>0.99701945787875379</v>
      </c>
      <c r="AJ14">
        <f t="shared" si="15"/>
        <v>4.3623912488785456E-3</v>
      </c>
      <c r="AK14">
        <f t="shared" si="16"/>
        <v>1.2517867970445791E-4</v>
      </c>
      <c r="AL14">
        <f t="shared" si="25"/>
        <v>0.99952735098352519</v>
      </c>
      <c r="AM14">
        <f t="shared" si="26"/>
        <v>1.287527094776599E-3</v>
      </c>
      <c r="AN14">
        <f t="shared" si="17"/>
        <v>4.9419300986895627E-5</v>
      </c>
      <c r="AO14">
        <f t="shared" si="18"/>
        <v>9.4547895661810789E-6</v>
      </c>
      <c r="AP14">
        <f t="shared" si="19"/>
        <v>5.7394834636710286E-9</v>
      </c>
    </row>
    <row r="15" spans="1:43">
      <c r="A15">
        <v>846</v>
      </c>
      <c r="B15">
        <v>181.74199999999999</v>
      </c>
      <c r="C15">
        <f t="shared" si="0"/>
        <v>454.89199999999994</v>
      </c>
      <c r="D15">
        <v>10.6173</v>
      </c>
      <c r="E15">
        <f t="shared" si="3"/>
        <v>0.99620931345412234</v>
      </c>
      <c r="F15">
        <f t="shared" si="4"/>
        <v>5.5222942125263651E-3</v>
      </c>
      <c r="G15">
        <f t="shared" si="5"/>
        <v>4.7114580915801251E-5</v>
      </c>
      <c r="H15">
        <f t="shared" si="20"/>
        <v>0.99893722003547825</v>
      </c>
      <c r="I15">
        <f t="shared" si="21"/>
        <v>2.8950827197595222E-3</v>
      </c>
      <c r="J15">
        <f t="shared" si="22"/>
        <v>3.3417460659620992E-5</v>
      </c>
      <c r="K15">
        <f t="shared" si="6"/>
        <v>6.9022402277261835E-6</v>
      </c>
      <c r="L15">
        <f t="shared" si="7"/>
        <v>1.8761110331226356E-10</v>
      </c>
      <c r="P15">
        <v>432</v>
      </c>
      <c r="Q15">
        <v>192.19800000000001</v>
      </c>
      <c r="R15">
        <f t="shared" si="1"/>
        <v>465.34799999999996</v>
      </c>
      <c r="S15">
        <v>9.2630400000000002</v>
      </c>
      <c r="T15">
        <f t="shared" si="8"/>
        <v>0.99571103328625155</v>
      </c>
      <c r="U15">
        <f t="shared" si="9"/>
        <v>6.2438285466587763E-3</v>
      </c>
      <c r="V15">
        <f t="shared" si="10"/>
        <v>9.9695215620739877E-5</v>
      </c>
      <c r="W15">
        <f t="shared" si="23"/>
        <v>0.9991540882977481</v>
      </c>
      <c r="X15">
        <f t="shared" si="24"/>
        <v>2.3043192696373185E-3</v>
      </c>
      <c r="Y15">
        <f t="shared" si="11"/>
        <v>5.082860397275543E-5</v>
      </c>
      <c r="Z15">
        <f t="shared" si="12"/>
        <v>1.551973334373813E-5</v>
      </c>
      <c r="AA15">
        <f t="shared" si="13"/>
        <v>2.3879457339549292E-9</v>
      </c>
      <c r="AE15">
        <v>288</v>
      </c>
      <c r="AF15">
        <v>199.35300000000001</v>
      </c>
      <c r="AG15">
        <f t="shared" si="2"/>
        <v>472.50299999999999</v>
      </c>
      <c r="AH15">
        <v>10.6228</v>
      </c>
      <c r="AI15">
        <f t="shared" si="14"/>
        <v>0.99565103287969103</v>
      </c>
      <c r="AJ15">
        <f t="shared" si="15"/>
        <v>6.3652501241498721E-3</v>
      </c>
      <c r="AK15">
        <f t="shared" si="16"/>
        <v>1.5004293800191071E-4</v>
      </c>
      <c r="AL15">
        <f t="shared" si="25"/>
        <v>0.99923708311606252</v>
      </c>
      <c r="AM15">
        <f t="shared" si="26"/>
        <v>2.078235910566929E-3</v>
      </c>
      <c r="AN15">
        <f t="shared" si="17"/>
        <v>6.6992453430274513E-5</v>
      </c>
      <c r="AO15">
        <f t="shared" si="18"/>
        <v>1.8378490867462182E-5</v>
      </c>
      <c r="AP15">
        <f t="shared" si="19"/>
        <v>6.8973829875835816E-9</v>
      </c>
    </row>
    <row r="16" spans="1:43">
      <c r="A16">
        <v>893</v>
      </c>
      <c r="B16">
        <v>189.60900000000001</v>
      </c>
      <c r="C16">
        <f t="shared" si="0"/>
        <v>462.75900000000001</v>
      </c>
      <c r="D16">
        <v>10.601100000000001</v>
      </c>
      <c r="E16">
        <f t="shared" si="3"/>
        <v>0.99468928568077541</v>
      </c>
      <c r="F16">
        <f t="shared" si="4"/>
        <v>7.7366795155690239E-3</v>
      </c>
      <c r="G16">
        <f t="shared" si="5"/>
        <v>5.8456980025164635E-5</v>
      </c>
      <c r="H16">
        <f t="shared" si="20"/>
        <v>0.99836064785384193</v>
      </c>
      <c r="I16">
        <f t="shared" si="21"/>
        <v>4.4657033707617092E-3</v>
      </c>
      <c r="J16">
        <f t="shared" si="22"/>
        <v>4.5803366623185852E-5</v>
      </c>
      <c r="K16">
        <f t="shared" si="6"/>
        <v>1.0699284939898523E-5</v>
      </c>
      <c r="L16">
        <f t="shared" si="7"/>
        <v>1.6011393212673707E-10</v>
      </c>
      <c r="P16">
        <v>456</v>
      </c>
      <c r="Q16">
        <v>200.16200000000001</v>
      </c>
      <c r="R16">
        <f t="shared" si="1"/>
        <v>473.31200000000001</v>
      </c>
      <c r="S16">
        <v>9.2477499999999999</v>
      </c>
      <c r="T16">
        <f t="shared" si="8"/>
        <v>0.99406746684381497</v>
      </c>
      <c r="U16">
        <f t="shared" si="9"/>
        <v>8.6365137215565334E-3</v>
      </c>
      <c r="V16">
        <f t="shared" si="10"/>
        <v>1.2453751591602006E-4</v>
      </c>
      <c r="W16">
        <f t="shared" si="23"/>
        <v>0.99870627003079637</v>
      </c>
      <c r="X16">
        <f t="shared" si="24"/>
        <v>3.5242057649834489E-3</v>
      </c>
      <c r="Y16">
        <f t="shared" si="11"/>
        <v>6.8978840480328363E-5</v>
      </c>
      <c r="Z16">
        <f t="shared" si="12"/>
        <v>2.6135692642840469E-5</v>
      </c>
      <c r="AA16">
        <f t="shared" si="13"/>
        <v>3.0867664161685319E-9</v>
      </c>
      <c r="AE16">
        <v>304</v>
      </c>
      <c r="AF16">
        <v>207.26300000000001</v>
      </c>
      <c r="AG16">
        <f t="shared" si="2"/>
        <v>480.41300000000001</v>
      </c>
      <c r="AH16">
        <v>10.6053</v>
      </c>
      <c r="AI16">
        <f t="shared" si="14"/>
        <v>0.99401079743560905</v>
      </c>
      <c r="AJ16">
        <f t="shared" si="15"/>
        <v>8.7659371321804434E-3</v>
      </c>
      <c r="AK16">
        <f t="shared" si="16"/>
        <v>1.8862540777384517E-4</v>
      </c>
      <c r="AL16">
        <f t="shared" si="25"/>
        <v>0.99884359805648115</v>
      </c>
      <c r="AM16">
        <f t="shared" si="26"/>
        <v>3.1501151654513213E-3</v>
      </c>
      <c r="AN16">
        <f t="shared" si="17"/>
        <v>8.9922429780559825E-5</v>
      </c>
      <c r="AO16">
        <f t="shared" si="18"/>
        <v>3.1537456361997345E-5</v>
      </c>
      <c r="AP16">
        <f t="shared" si="19"/>
        <v>9.7422778647429713E-9</v>
      </c>
    </row>
    <row r="17" spans="1:42">
      <c r="A17">
        <v>940</v>
      </c>
      <c r="B17">
        <v>197.499</v>
      </c>
      <c r="C17">
        <f t="shared" si="0"/>
        <v>470.649</v>
      </c>
      <c r="D17">
        <v>10.581</v>
      </c>
      <c r="E17">
        <f t="shared" si="3"/>
        <v>0.99280332529532633</v>
      </c>
      <c r="F17">
        <f t="shared" si="4"/>
        <v>1.0484157576751762E-2</v>
      </c>
      <c r="G17">
        <f t="shared" si="5"/>
        <v>7.2707686598462689E-5</v>
      </c>
      <c r="H17">
        <f t="shared" si="20"/>
        <v>0.99757037395214698</v>
      </c>
      <c r="I17">
        <f t="shared" si="21"/>
        <v>6.6184616020514443E-3</v>
      </c>
      <c r="J17">
        <f t="shared" si="22"/>
        <v>6.2136623521661063E-5</v>
      </c>
      <c r="K17">
        <f t="shared" si="6"/>
        <v>1.4943605368814238E-5</v>
      </c>
      <c r="L17">
        <f t="shared" si="7"/>
        <v>1.1174737457371865E-10</v>
      </c>
      <c r="P17">
        <v>480</v>
      </c>
      <c r="Q17">
        <v>208.173</v>
      </c>
      <c r="R17">
        <f t="shared" si="1"/>
        <v>481.32299999999998</v>
      </c>
      <c r="S17">
        <v>9.22865</v>
      </c>
      <c r="T17">
        <f t="shared" si="8"/>
        <v>0.99201435245202063</v>
      </c>
      <c r="U17">
        <f t="shared" si="9"/>
        <v>1.1625414103541015E-2</v>
      </c>
      <c r="V17">
        <f t="shared" si="10"/>
        <v>1.581822060797251E-4</v>
      </c>
      <c r="W17">
        <f t="shared" si="23"/>
        <v>0.99809854165767797</v>
      </c>
      <c r="X17">
        <f t="shared" si="24"/>
        <v>5.179697936511329E-3</v>
      </c>
      <c r="Y17">
        <f t="shared" si="11"/>
        <v>9.2784112361126288E-5</v>
      </c>
      <c r="Z17">
        <f t="shared" si="12"/>
        <v>4.1547256905907864E-5</v>
      </c>
      <c r="AA17">
        <f t="shared" si="13"/>
        <v>4.2769106620266334E-9</v>
      </c>
      <c r="AE17">
        <v>320</v>
      </c>
      <c r="AF17">
        <v>215.18100000000001</v>
      </c>
      <c r="AG17">
        <f t="shared" si="2"/>
        <v>488.33100000000002</v>
      </c>
      <c r="AH17">
        <v>10.583299999999999</v>
      </c>
      <c r="AI17">
        <f t="shared" si="14"/>
        <v>0.99194878716304868</v>
      </c>
      <c r="AJ17">
        <f t="shared" si="15"/>
        <v>1.1783943656561966E-2</v>
      </c>
      <c r="AK17">
        <f t="shared" si="16"/>
        <v>2.3320959506582144E-4</v>
      </c>
      <c r="AL17">
        <f t="shared" si="25"/>
        <v>0.99831543210900264</v>
      </c>
      <c r="AM17">
        <f t="shared" si="26"/>
        <v>4.5888740419402782E-3</v>
      </c>
      <c r="AN17">
        <f t="shared" si="17"/>
        <v>1.1954086699233648E-4</v>
      </c>
      <c r="AO17">
        <f t="shared" si="18"/>
        <v>5.1769026759252283E-5</v>
      </c>
      <c r="AP17">
        <f t="shared" si="19"/>
        <v>1.2920579741843868E-8</v>
      </c>
    </row>
    <row r="18" spans="1:42">
      <c r="A18">
        <v>987</v>
      </c>
      <c r="B18">
        <v>205.37799999999999</v>
      </c>
      <c r="C18">
        <f t="shared" si="0"/>
        <v>478.52799999999996</v>
      </c>
      <c r="D18">
        <v>10.555999999999999</v>
      </c>
      <c r="E18">
        <f t="shared" si="3"/>
        <v>0.99045760342287725</v>
      </c>
      <c r="F18">
        <f t="shared" si="4"/>
        <v>1.3901418846879508E-2</v>
      </c>
      <c r="G18">
        <f t="shared" si="5"/>
        <v>9.0739192874872648E-5</v>
      </c>
      <c r="H18">
        <f t="shared" si="20"/>
        <v>0.99649829223569608</v>
      </c>
      <c r="I18">
        <f t="shared" si="21"/>
        <v>9.5388829075695146E-3</v>
      </c>
      <c r="J18">
        <f t="shared" si="22"/>
        <v>8.3345837539053054E-5</v>
      </c>
      <c r="K18">
        <f t="shared" si="6"/>
        <v>1.9031719821771326E-5</v>
      </c>
      <c r="L18">
        <f t="shared" si="7"/>
        <v>5.4661703121692074E-11</v>
      </c>
      <c r="P18">
        <v>504</v>
      </c>
      <c r="Q18">
        <v>216.16399999999999</v>
      </c>
      <c r="R18">
        <f t="shared" si="1"/>
        <v>489.31399999999996</v>
      </c>
      <c r="S18">
        <v>9.2043900000000001</v>
      </c>
      <c r="T18">
        <f t="shared" si="8"/>
        <v>0.98940657469574145</v>
      </c>
      <c r="U18">
        <f t="shared" si="9"/>
        <v>1.5421787049454417E-2</v>
      </c>
      <c r="V18">
        <f t="shared" si="10"/>
        <v>1.9893401102606816E-4</v>
      </c>
      <c r="W18">
        <f t="shared" si="23"/>
        <v>0.99728108028454088</v>
      </c>
      <c r="X18">
        <f t="shared" si="24"/>
        <v>7.4065166331783597E-3</v>
      </c>
      <c r="Y18">
        <f t="shared" si="11"/>
        <v>1.2343354022363549E-4</v>
      </c>
      <c r="Z18">
        <f t="shared" si="12"/>
        <v>6.4244559846030148E-5</v>
      </c>
      <c r="AA18">
        <f t="shared" si="13"/>
        <v>5.700321091388989E-9</v>
      </c>
      <c r="AE18">
        <v>336</v>
      </c>
      <c r="AF18">
        <v>223.11799999999999</v>
      </c>
      <c r="AG18">
        <f t="shared" si="2"/>
        <v>496.26799999999997</v>
      </c>
      <c r="AH18">
        <v>10.556100000000001</v>
      </c>
      <c r="AI18">
        <f t="shared" si="14"/>
        <v>0.98939939264424703</v>
      </c>
      <c r="AJ18">
        <f t="shared" si="15"/>
        <v>1.5515297177615109E-2</v>
      </c>
      <c r="AK18">
        <f t="shared" si="16"/>
        <v>2.9408415848374925E-4</v>
      </c>
      <c r="AL18">
        <f t="shared" si="25"/>
        <v>0.9976133001111076</v>
      </c>
      <c r="AM18">
        <f t="shared" si="26"/>
        <v>6.5015279138176622E-3</v>
      </c>
      <c r="AN18">
        <f t="shared" si="17"/>
        <v>1.5749799254233542E-4</v>
      </c>
      <c r="AO18">
        <f t="shared" si="18"/>
        <v>8.1248036340979575E-5</v>
      </c>
      <c r="AP18">
        <f t="shared" si="19"/>
        <v>1.8655780726575437E-8</v>
      </c>
    </row>
    <row r="19" spans="1:42">
      <c r="A19">
        <v>1034</v>
      </c>
      <c r="B19">
        <v>213.25299999999999</v>
      </c>
      <c r="C19">
        <f t="shared" si="0"/>
        <v>486.40299999999996</v>
      </c>
      <c r="D19">
        <v>10.524800000000001</v>
      </c>
      <c r="E19">
        <f t="shared" si="3"/>
        <v>0.98753014252606108</v>
      </c>
      <c r="F19">
        <f t="shared" si="4"/>
        <v>1.8166160911998522E-2</v>
      </c>
      <c r="G19">
        <f t="shared" si="5"/>
        <v>1.1284232960081454E-4</v>
      </c>
      <c r="H19">
        <f t="shared" si="20"/>
        <v>0.99506027479117309</v>
      </c>
      <c r="I19">
        <f t="shared" si="21"/>
        <v>1.3456137271905009E-2</v>
      </c>
      <c r="J19">
        <f t="shared" si="22"/>
        <v>1.1059675010545102E-4</v>
      </c>
      <c r="K19">
        <f t="shared" si="6"/>
        <v>2.2184322690239753E-5</v>
      </c>
      <c r="L19">
        <f t="shared" si="7"/>
        <v>5.0426272699970937E-12</v>
      </c>
      <c r="P19">
        <v>528</v>
      </c>
      <c r="Q19">
        <v>224.15199999999999</v>
      </c>
      <c r="R19">
        <f t="shared" si="1"/>
        <v>497.30199999999996</v>
      </c>
      <c r="S19">
        <v>9.1738800000000005</v>
      </c>
      <c r="T19">
        <f t="shared" si="8"/>
        <v>0.98612696631387509</v>
      </c>
      <c r="U19">
        <f t="shared" si="9"/>
        <v>2.0196203314080053E-2</v>
      </c>
      <c r="V19">
        <f t="shared" si="10"/>
        <v>2.420331199373218E-4</v>
      </c>
      <c r="W19">
        <f t="shared" si="23"/>
        <v>0.99619358643764533</v>
      </c>
      <c r="X19">
        <f t="shared" si="24"/>
        <v>1.0368921598545612E-2</v>
      </c>
      <c r="Y19">
        <f t="shared" si="11"/>
        <v>1.6255795252520221E-4</v>
      </c>
      <c r="Z19">
        <f t="shared" si="12"/>
        <v>9.6575465916477548E-5</v>
      </c>
      <c r="AA19">
        <f t="shared" si="13"/>
        <v>6.3163022351844356E-9</v>
      </c>
      <c r="AE19">
        <v>352</v>
      </c>
      <c r="AF19">
        <v>231.03200000000001</v>
      </c>
      <c r="AG19">
        <f t="shared" si="2"/>
        <v>504.18200000000002</v>
      </c>
      <c r="AH19">
        <v>10.521800000000001</v>
      </c>
      <c r="AI19">
        <f t="shared" si="14"/>
        <v>0.9861845311738463</v>
      </c>
      <c r="AJ19">
        <f t="shared" si="15"/>
        <v>2.0220643713355097E-2</v>
      </c>
      <c r="AK19">
        <f t="shared" si="16"/>
        <v>3.6353260407321871E-4</v>
      </c>
      <c r="AL19">
        <f t="shared" si="25"/>
        <v>0.99668822416887515</v>
      </c>
      <c r="AM19">
        <f t="shared" si="26"/>
        <v>9.0214957944950297E-3</v>
      </c>
      <c r="AN19">
        <f t="shared" si="17"/>
        <v>2.0541688148035525E-4</v>
      </c>
      <c r="AO19">
        <f t="shared" si="18"/>
        <v>1.2542091410850778E-4</v>
      </c>
      <c r="AP19">
        <f t="shared" si="19"/>
        <v>2.5000581731063352E-8</v>
      </c>
    </row>
    <row r="20" spans="1:42">
      <c r="A20">
        <v>1081</v>
      </c>
      <c r="B20">
        <v>221.12200000000001</v>
      </c>
      <c r="C20">
        <f t="shared" si="0"/>
        <v>494.27199999999999</v>
      </c>
      <c r="D20">
        <v>10.486000000000001</v>
      </c>
      <c r="E20">
        <f t="shared" si="3"/>
        <v>0.98388958218002009</v>
      </c>
      <c r="F20">
        <f t="shared" si="4"/>
        <v>2.3469750403236806E-2</v>
      </c>
      <c r="G20">
        <f t="shared" si="5"/>
        <v>1.3756294304428839E-4</v>
      </c>
      <c r="H20">
        <f t="shared" si="20"/>
        <v>0.99315208044511882</v>
      </c>
      <c r="I20">
        <f t="shared" si="21"/>
        <v>1.8654184526861205E-2</v>
      </c>
      <c r="J20">
        <f t="shared" si="22"/>
        <v>1.4520026540412999E-4</v>
      </c>
      <c r="K20">
        <f t="shared" si="6"/>
        <v>2.3189674709713113E-5</v>
      </c>
      <c r="L20">
        <f t="shared" si="7"/>
        <v>5.8328692828136486E-11</v>
      </c>
      <c r="P20">
        <v>552</v>
      </c>
      <c r="Q20">
        <v>232.11699999999999</v>
      </c>
      <c r="R20">
        <f t="shared" si="1"/>
        <v>505.26699999999994</v>
      </c>
      <c r="S20">
        <v>9.1367600000000007</v>
      </c>
      <c r="T20">
        <f t="shared" si="8"/>
        <v>0.98213682986238771</v>
      </c>
      <c r="U20">
        <f t="shared" si="9"/>
        <v>2.6004998192575776E-2</v>
      </c>
      <c r="V20">
        <f t="shared" si="10"/>
        <v>3.05801544317366E-4</v>
      </c>
      <c r="W20">
        <f t="shared" si="23"/>
        <v>0.99476139245848205</v>
      </c>
      <c r="X20">
        <f t="shared" si="24"/>
        <v>1.4270312459150464E-2</v>
      </c>
      <c r="Y20">
        <f t="shared" si="11"/>
        <v>2.1184218198140524E-4</v>
      </c>
      <c r="Z20">
        <f t="shared" si="12"/>
        <v>1.3770284926225554E-4</v>
      </c>
      <c r="AA20">
        <f t="shared" si="13"/>
        <v>8.8283617705803612E-9</v>
      </c>
      <c r="AE20">
        <v>368</v>
      </c>
      <c r="AF20">
        <v>238.935</v>
      </c>
      <c r="AG20">
        <f t="shared" si="2"/>
        <v>512.08500000000004</v>
      </c>
      <c r="AH20">
        <v>10.4794</v>
      </c>
      <c r="AI20">
        <f t="shared" si="14"/>
        <v>0.98221047501218461</v>
      </c>
      <c r="AJ20">
        <f t="shared" si="15"/>
        <v>2.6037165378526596E-2</v>
      </c>
      <c r="AK20">
        <f t="shared" si="16"/>
        <v>4.6298963726305073E-4</v>
      </c>
      <c r="AL20">
        <f t="shared" si="25"/>
        <v>0.9954816931387428</v>
      </c>
      <c r="AM20">
        <f t="shared" si="26"/>
        <v>1.2308165898180713E-2</v>
      </c>
      <c r="AN20">
        <f t="shared" si="17"/>
        <v>2.6540144469086569E-4</v>
      </c>
      <c r="AO20">
        <f t="shared" si="18"/>
        <v>1.8848542673133753E-4</v>
      </c>
      <c r="AP20">
        <f t="shared" si="19"/>
        <v>3.9041093843942877E-8</v>
      </c>
    </row>
    <row r="21" spans="1:42">
      <c r="A21">
        <v>1128</v>
      </c>
      <c r="B21">
        <v>228.97300000000001</v>
      </c>
      <c r="C21">
        <f t="shared" si="0"/>
        <v>502.12299999999999</v>
      </c>
      <c r="D21">
        <v>10.438700000000001</v>
      </c>
      <c r="E21">
        <f t="shared" si="3"/>
        <v>0.97945147639734653</v>
      </c>
      <c r="F21">
        <f t="shared" si="4"/>
        <v>2.9935208726318361E-2</v>
      </c>
      <c r="G21">
        <f t="shared" si="5"/>
        <v>1.7217180186515657E-4</v>
      </c>
      <c r="H21">
        <f t="shared" si="20"/>
        <v>0.99064685018088794</v>
      </c>
      <c r="I21">
        <f t="shared" si="21"/>
        <v>2.5478597000855314E-2</v>
      </c>
      <c r="J21">
        <f t="shared" si="22"/>
        <v>1.8854539322955081E-4</v>
      </c>
      <c r="K21">
        <f t="shared" si="6"/>
        <v>1.9861388071534714E-5</v>
      </c>
      <c r="L21">
        <f t="shared" si="7"/>
        <v>2.6809449416816589E-10</v>
      </c>
      <c r="P21">
        <v>576</v>
      </c>
      <c r="Q21">
        <v>240.06200000000001</v>
      </c>
      <c r="R21">
        <f t="shared" si="1"/>
        <v>513.21199999999999</v>
      </c>
      <c r="S21">
        <v>9.0898599999999998</v>
      </c>
      <c r="T21">
        <f t="shared" si="8"/>
        <v>0.9770954128479814</v>
      </c>
      <c r="U21">
        <f t="shared" si="9"/>
        <v>3.334423525619256E-2</v>
      </c>
      <c r="V21">
        <f t="shared" si="10"/>
        <v>3.7609025748881032E-4</v>
      </c>
      <c r="W21">
        <f t="shared" si="23"/>
        <v>0.99289498670684995</v>
      </c>
      <c r="X21">
        <f t="shared" si="24"/>
        <v>1.9354524826704189E-2</v>
      </c>
      <c r="Y21">
        <f t="shared" si="11"/>
        <v>2.7326495476879691E-4</v>
      </c>
      <c r="Z21">
        <f t="shared" si="12"/>
        <v>1.9571199790093571E-4</v>
      </c>
      <c r="AA21">
        <f t="shared" si="13"/>
        <v>1.0573042879462398E-8</v>
      </c>
      <c r="AE21">
        <v>384</v>
      </c>
      <c r="AF21">
        <v>246.81700000000001</v>
      </c>
      <c r="AG21">
        <f t="shared" si="2"/>
        <v>519.96699999999998</v>
      </c>
      <c r="AH21">
        <v>10.4254</v>
      </c>
      <c r="AI21">
        <f t="shared" si="14"/>
        <v>0.9771491770704458</v>
      </c>
      <c r="AJ21">
        <f t="shared" si="15"/>
        <v>3.3444999574735408E-2</v>
      </c>
      <c r="AK21">
        <f t="shared" si="16"/>
        <v>5.7102055262443427E-4</v>
      </c>
      <c r="AL21">
        <f t="shared" si="25"/>
        <v>0.99392283840317375</v>
      </c>
      <c r="AM21">
        <f t="shared" si="26"/>
        <v>1.6554589013234564E-2</v>
      </c>
      <c r="AN21">
        <f t="shared" si="17"/>
        <v>3.3964872046185897E-4</v>
      </c>
      <c r="AO21">
        <f t="shared" si="18"/>
        <v>2.8528596893605924E-4</v>
      </c>
      <c r="AP21">
        <f t="shared" si="19"/>
        <v>5.3532924718266915E-8</v>
      </c>
    </row>
    <row r="22" spans="1:42">
      <c r="A22">
        <v>1175</v>
      </c>
      <c r="B22">
        <v>236.833</v>
      </c>
      <c r="C22">
        <f t="shared" si="0"/>
        <v>509.98299999999995</v>
      </c>
      <c r="D22">
        <v>10.3795</v>
      </c>
      <c r="E22">
        <f t="shared" si="3"/>
        <v>0.97389680700338721</v>
      </c>
      <c r="F22">
        <f t="shared" si="4"/>
        <v>3.802728341398072E-2</v>
      </c>
      <c r="G22">
        <f t="shared" si="5"/>
        <v>2.1637807531702308E-4</v>
      </c>
      <c r="H22">
        <f t="shared" si="20"/>
        <v>0.98739375953408148</v>
      </c>
      <c r="I22">
        <f t="shared" si="21"/>
        <v>3.4340230482644202E-2</v>
      </c>
      <c r="J22">
        <f t="shared" si="22"/>
        <v>2.4236446189262391E-4</v>
      </c>
      <c r="K22">
        <f t="shared" si="6"/>
        <v>1.359435931847721E-5</v>
      </c>
      <c r="L22">
        <f t="shared" si="7"/>
        <v>6.7529228725656691E-10</v>
      </c>
      <c r="P22">
        <v>600</v>
      </c>
      <c r="Q22">
        <v>247.99100000000001</v>
      </c>
      <c r="R22">
        <f t="shared" si="1"/>
        <v>521.14099999999996</v>
      </c>
      <c r="S22">
        <v>9.0321800000000003</v>
      </c>
      <c r="T22">
        <f t="shared" si="8"/>
        <v>0.97089522237056247</v>
      </c>
      <c r="U22">
        <f t="shared" si="9"/>
        <v>4.2370401435924007E-2</v>
      </c>
      <c r="V22">
        <f t="shared" si="10"/>
        <v>4.7441621246334907E-4</v>
      </c>
      <c r="W22">
        <f t="shared" si="23"/>
        <v>0.99048742425385028</v>
      </c>
      <c r="X22">
        <f t="shared" si="24"/>
        <v>2.5912883741155315E-2</v>
      </c>
      <c r="Y22">
        <f t="shared" si="11"/>
        <v>3.4900392666383992E-4</v>
      </c>
      <c r="Z22">
        <f t="shared" si="12"/>
        <v>2.7084988867362458E-4</v>
      </c>
      <c r="AA22">
        <f t="shared" si="13"/>
        <v>1.5728241429457766E-8</v>
      </c>
      <c r="AE22">
        <v>400</v>
      </c>
      <c r="AF22">
        <v>254.69499999999999</v>
      </c>
      <c r="AG22">
        <f t="shared" si="2"/>
        <v>527.84500000000003</v>
      </c>
      <c r="AH22">
        <v>10.3588</v>
      </c>
      <c r="AI22">
        <f t="shared" si="14"/>
        <v>0.97090690960896786</v>
      </c>
      <c r="AJ22">
        <f t="shared" si="15"/>
        <v>4.2581328416726356E-2</v>
      </c>
      <c r="AK22">
        <f t="shared" si="16"/>
        <v>7.3306692566648974E-4</v>
      </c>
      <c r="AL22">
        <f t="shared" si="25"/>
        <v>0.99192788688006261</v>
      </c>
      <c r="AM22">
        <f t="shared" si="26"/>
        <v>2.1988968540624307E-2</v>
      </c>
      <c r="AN22">
        <f t="shared" si="17"/>
        <v>4.3083734652122528E-4</v>
      </c>
      <c r="AO22">
        <f t="shared" si="18"/>
        <v>4.2404528526689762E-4</v>
      </c>
      <c r="AP22">
        <f t="shared" si="19"/>
        <v>9.1342718510323675E-8</v>
      </c>
    </row>
    <row r="23" spans="1:42">
      <c r="A23">
        <v>1222</v>
      </c>
      <c r="B23">
        <v>244.684</v>
      </c>
      <c r="C23">
        <f t="shared" si="0"/>
        <v>517.83399999999995</v>
      </c>
      <c r="D23">
        <v>10.305099999999999</v>
      </c>
      <c r="E23">
        <f t="shared" si="3"/>
        <v>0.96691593871097881</v>
      </c>
      <c r="F23">
        <f t="shared" si="4"/>
        <v>4.8197052953880805E-2</v>
      </c>
      <c r="G23">
        <f t="shared" si="5"/>
        <v>2.7687087056693812E-4</v>
      </c>
      <c r="H23">
        <f t="shared" si="20"/>
        <v>0.98321209510518059</v>
      </c>
      <c r="I23">
        <f t="shared" si="21"/>
        <v>4.5731360191597528E-2</v>
      </c>
      <c r="J23">
        <f t="shared" si="22"/>
        <v>3.0816350612934582E-4</v>
      </c>
      <c r="K23">
        <f t="shared" si="6"/>
        <v>6.079640797976135E-6</v>
      </c>
      <c r="L23">
        <f t="shared" si="7"/>
        <v>9.7922904044166316E-10</v>
      </c>
      <c r="P23">
        <v>624</v>
      </c>
      <c r="Q23">
        <v>255.94800000000001</v>
      </c>
      <c r="R23">
        <f t="shared" si="1"/>
        <v>529.09799999999996</v>
      </c>
      <c r="S23">
        <v>8.9594199999999997</v>
      </c>
      <c r="T23">
        <f t="shared" si="8"/>
        <v>0.96307403895972676</v>
      </c>
      <c r="U23">
        <f t="shared" si="9"/>
        <v>5.3756390535044385E-2</v>
      </c>
      <c r="V23">
        <f t="shared" si="10"/>
        <v>6.1179869729846451E-4</v>
      </c>
      <c r="W23">
        <f t="shared" si="23"/>
        <v>0.98741257424062323</v>
      </c>
      <c r="X23">
        <f t="shared" si="24"/>
        <v>3.4288977981087473E-2</v>
      </c>
      <c r="Y23">
        <f t="shared" si="11"/>
        <v>4.4191292425216447E-4</v>
      </c>
      <c r="Z23">
        <f t="shared" si="12"/>
        <v>3.7898015154595917E-4</v>
      </c>
      <c r="AA23">
        <f t="shared" si="13"/>
        <v>2.8861175883538961E-8</v>
      </c>
      <c r="AE23">
        <v>416</v>
      </c>
      <c r="AF23">
        <v>262.56</v>
      </c>
      <c r="AG23">
        <f t="shared" si="2"/>
        <v>535.71</v>
      </c>
      <c r="AH23">
        <v>10.273300000000001</v>
      </c>
      <c r="AI23">
        <f t="shared" si="14"/>
        <v>0.96289318786788147</v>
      </c>
      <c r="AJ23">
        <f t="shared" si="15"/>
        <v>5.4310399227390192E-2</v>
      </c>
      <c r="AK23">
        <f t="shared" si="16"/>
        <v>9.3884009778341876E-4</v>
      </c>
      <c r="AL23">
        <f t="shared" si="25"/>
        <v>0.98939733231331217</v>
      </c>
      <c r="AM23">
        <f t="shared" si="26"/>
        <v>2.8882366084963911E-2</v>
      </c>
      <c r="AN23">
        <f t="shared" si="17"/>
        <v>5.4157185622073301E-4</v>
      </c>
      <c r="AO23">
        <f t="shared" si="18"/>
        <v>6.4658486949232944E-4</v>
      </c>
      <c r="AP23">
        <f t="shared" si="19"/>
        <v>1.5782205575430845E-7</v>
      </c>
    </row>
    <row r="24" spans="1:42">
      <c r="A24">
        <v>1269</v>
      </c>
      <c r="B24">
        <v>252.529</v>
      </c>
      <c r="C24">
        <f t="shared" si="0"/>
        <v>525.67899999999997</v>
      </c>
      <c r="D24">
        <v>10.209899999999999</v>
      </c>
      <c r="E24">
        <f t="shared" si="3"/>
        <v>0.95798342982069296</v>
      </c>
      <c r="F24">
        <f t="shared" si="4"/>
        <v>6.1209983870526896E-2</v>
      </c>
      <c r="G24">
        <f t="shared" si="5"/>
        <v>3.5859431030360779E-4</v>
      </c>
      <c r="H24">
        <f t="shared" si="20"/>
        <v>0.97789515894299106</v>
      </c>
      <c r="I24">
        <f t="shared" si="21"/>
        <v>6.0215044979676779E-2</v>
      </c>
      <c r="J24">
        <f t="shared" si="22"/>
        <v>3.874852288511878E-4</v>
      </c>
      <c r="K24">
        <f t="shared" si="6"/>
        <v>9.8990339652606027E-7</v>
      </c>
      <c r="L24">
        <f t="shared" si="7"/>
        <v>8.3468517452290285E-10</v>
      </c>
      <c r="P24">
        <v>648</v>
      </c>
      <c r="Q24">
        <v>263.86599999999999</v>
      </c>
      <c r="R24">
        <f t="shared" si="1"/>
        <v>537.01599999999996</v>
      </c>
      <c r="S24">
        <v>8.8655899999999992</v>
      </c>
      <c r="T24">
        <f t="shared" si="8"/>
        <v>0.95298798014391151</v>
      </c>
      <c r="U24">
        <f t="shared" si="9"/>
        <v>6.8439559270207534E-2</v>
      </c>
      <c r="V24">
        <f t="shared" si="10"/>
        <v>7.8191303186647459E-4</v>
      </c>
      <c r="W24">
        <f t="shared" si="23"/>
        <v>0.98351916257052818</v>
      </c>
      <c r="X24">
        <f t="shared" si="24"/>
        <v>4.4894888163139419E-2</v>
      </c>
      <c r="Y24">
        <f t="shared" si="11"/>
        <v>5.5354274397305956E-4</v>
      </c>
      <c r="Z24">
        <f t="shared" si="12"/>
        <v>5.5435153754000808E-4</v>
      </c>
      <c r="AA24">
        <f t="shared" si="13"/>
        <v>5.2152988392521268E-8</v>
      </c>
      <c r="AE24">
        <v>432</v>
      </c>
      <c r="AF24">
        <v>270.41000000000003</v>
      </c>
      <c r="AG24">
        <f t="shared" si="2"/>
        <v>543.55999999999995</v>
      </c>
      <c r="AH24">
        <v>10.1638</v>
      </c>
      <c r="AI24">
        <f t="shared" si="14"/>
        <v>0.95263000037491097</v>
      </c>
      <c r="AJ24">
        <f t="shared" si="15"/>
        <v>6.9331840791924892E-2</v>
      </c>
      <c r="AK24">
        <f t="shared" si="16"/>
        <v>1.1986287275810208E-3</v>
      </c>
      <c r="AL24">
        <f t="shared" si="25"/>
        <v>0.98621637053028965</v>
      </c>
      <c r="AM24">
        <f t="shared" si="26"/>
        <v>3.7547515784495639E-2</v>
      </c>
      <c r="AN24">
        <f t="shared" si="17"/>
        <v>6.7457088141054935E-4</v>
      </c>
      <c r="AO24">
        <f t="shared" si="18"/>
        <v>1.0102433161778925E-3</v>
      </c>
      <c r="AP24">
        <f t="shared" si="19"/>
        <v>2.7463662613283353E-7</v>
      </c>
    </row>
    <row r="25" spans="1:42">
      <c r="A25">
        <v>1316</v>
      </c>
      <c r="B25">
        <v>260.363</v>
      </c>
      <c r="C25">
        <f t="shared" si="0"/>
        <v>533.51299999999992</v>
      </c>
      <c r="D25">
        <v>10.086600000000001</v>
      </c>
      <c r="E25">
        <f t="shared" si="3"/>
        <v>0.94641432954577442</v>
      </c>
      <c r="F25">
        <f t="shared" si="4"/>
        <v>7.8063916454796461E-2</v>
      </c>
      <c r="G25">
        <f t="shared" si="5"/>
        <v>4.5349238285192459E-4</v>
      </c>
      <c r="H25">
        <f t="shared" si="20"/>
        <v>0.97120963588586307</v>
      </c>
      <c r="I25">
        <f t="shared" si="21"/>
        <v>7.8426850735682604E-2</v>
      </c>
      <c r="J25">
        <f t="shared" si="22"/>
        <v>4.8151475650228697E-4</v>
      </c>
      <c r="K25">
        <f t="shared" si="6"/>
        <v>1.3172129224234173E-7</v>
      </c>
      <c r="L25">
        <f t="shared" si="7"/>
        <v>7.8525342500052403E-10</v>
      </c>
      <c r="P25">
        <v>672</v>
      </c>
      <c r="Q25">
        <v>271.78399999999999</v>
      </c>
      <c r="R25">
        <f t="shared" si="1"/>
        <v>544.93399999999997</v>
      </c>
      <c r="S25">
        <v>8.7456700000000005</v>
      </c>
      <c r="T25">
        <f t="shared" si="8"/>
        <v>0.9400974315646452</v>
      </c>
      <c r="U25">
        <f t="shared" si="9"/>
        <v>8.7205472035002923E-2</v>
      </c>
      <c r="V25">
        <f t="shared" si="10"/>
        <v>9.7210985591205128E-4</v>
      </c>
      <c r="W25">
        <f t="shared" si="23"/>
        <v>0.9786422520729946</v>
      </c>
      <c r="X25">
        <f t="shared" si="24"/>
        <v>5.8179914018492845E-2</v>
      </c>
      <c r="Y25">
        <f t="shared" si="11"/>
        <v>6.8658848803002201E-4</v>
      </c>
      <c r="Z25">
        <f t="shared" si="12"/>
        <v>8.4248301816979248E-4</v>
      </c>
      <c r="AA25">
        <f t="shared" si="13"/>
        <v>8.1522451517225094E-8</v>
      </c>
      <c r="AE25">
        <v>448</v>
      </c>
      <c r="AF25">
        <v>278.25200000000001</v>
      </c>
      <c r="AG25">
        <f t="shared" si="2"/>
        <v>551.40200000000004</v>
      </c>
      <c r="AH25">
        <v>10.023999999999999</v>
      </c>
      <c r="AI25">
        <f t="shared" si="14"/>
        <v>0.93952686237018701</v>
      </c>
      <c r="AJ25">
        <f t="shared" si="15"/>
        <v>8.8509900433221225E-2</v>
      </c>
      <c r="AK25">
        <f t="shared" si="16"/>
        <v>1.4814811004200453E-3</v>
      </c>
      <c r="AL25">
        <f t="shared" si="25"/>
        <v>0.98225422927597705</v>
      </c>
      <c r="AM25">
        <f t="shared" si="26"/>
        <v>4.8340649887064428E-2</v>
      </c>
      <c r="AN25">
        <f t="shared" si="17"/>
        <v>8.3266571442377709E-4</v>
      </c>
      <c r="AO25">
        <f t="shared" si="18"/>
        <v>1.613568689439918E-3</v>
      </c>
      <c r="AP25">
        <f t="shared" si="19"/>
        <v>4.2096140510548651E-7</v>
      </c>
    </row>
    <row r="26" spans="1:42">
      <c r="A26">
        <v>1363</v>
      </c>
      <c r="B26">
        <v>268.19799999999998</v>
      </c>
      <c r="C26">
        <f t="shared" si="0"/>
        <v>541.34799999999996</v>
      </c>
      <c r="D26">
        <v>9.9306699999999992</v>
      </c>
      <c r="E26">
        <f t="shared" si="3"/>
        <v>0.93178359308293524</v>
      </c>
      <c r="F26">
        <f t="shared" si="4"/>
        <v>9.9378058448836917E-2</v>
      </c>
      <c r="G26">
        <f t="shared" si="5"/>
        <v>5.4042169294904105E-4</v>
      </c>
      <c r="H26">
        <f t="shared" si="20"/>
        <v>0.96290176305032926</v>
      </c>
      <c r="I26">
        <f t="shared" si="21"/>
        <v>0.10105804429129009</v>
      </c>
      <c r="J26">
        <f t="shared" si="22"/>
        <v>5.9115353275600519E-4</v>
      </c>
      <c r="K26">
        <f t="shared" si="6"/>
        <v>2.8223524308430929E-6</v>
      </c>
      <c r="L26">
        <f t="shared" si="7"/>
        <v>2.5737195701994709E-9</v>
      </c>
      <c r="P26">
        <v>696</v>
      </c>
      <c r="Q26">
        <v>279.721</v>
      </c>
      <c r="R26">
        <f t="shared" si="1"/>
        <v>552.87099999999998</v>
      </c>
      <c r="S26">
        <v>8.5965799999999994</v>
      </c>
      <c r="T26">
        <f t="shared" si="8"/>
        <v>0.92407131508963836</v>
      </c>
      <c r="U26">
        <f t="shared" si="9"/>
        <v>0.11053610857689215</v>
      </c>
      <c r="V26">
        <f t="shared" si="10"/>
        <v>1.1272275262598087E-3</v>
      </c>
      <c r="W26">
        <f t="shared" si="23"/>
        <v>0.97259316075851743</v>
      </c>
      <c r="X26">
        <f t="shared" si="24"/>
        <v>7.4658037731213378E-2</v>
      </c>
      <c r="Y26">
        <f t="shared" si="11"/>
        <v>8.4340177105195972E-4</v>
      </c>
      <c r="Z26">
        <f t="shared" si="12"/>
        <v>1.2872359676075454E-3</v>
      </c>
      <c r="AA26">
        <f t="shared" si="13"/>
        <v>8.0557059319305812E-8</v>
      </c>
      <c r="AE26">
        <v>464</v>
      </c>
      <c r="AF26">
        <v>286.09399999999999</v>
      </c>
      <c r="AG26">
        <f t="shared" si="2"/>
        <v>559.24399999999991</v>
      </c>
      <c r="AH26">
        <v>9.85121</v>
      </c>
      <c r="AI26">
        <f t="shared" si="14"/>
        <v>0.92333164623401942</v>
      </c>
      <c r="AJ26">
        <f t="shared" si="15"/>
        <v>0.11221359803994195</v>
      </c>
      <c r="AK26">
        <f t="shared" si="16"/>
        <v>1.702687260445721E-3</v>
      </c>
      <c r="AL26">
        <f t="shared" si="25"/>
        <v>0.97736350649341119</v>
      </c>
      <c r="AM26">
        <f t="shared" si="26"/>
        <v>6.1663301317844865E-2</v>
      </c>
      <c r="AN26">
        <f t="shared" si="17"/>
        <v>1.0185605625437058E-3</v>
      </c>
      <c r="AO26">
        <f t="shared" si="18"/>
        <v>2.5553324986920594E-3</v>
      </c>
      <c r="AP26">
        <f t="shared" si="19"/>
        <v>4.6802933878231521E-7</v>
      </c>
    </row>
    <row r="27" spans="1:42">
      <c r="A27">
        <v>1410</v>
      </c>
      <c r="B27">
        <v>276.024</v>
      </c>
      <c r="C27">
        <f t="shared" si="0"/>
        <v>549.17399999999998</v>
      </c>
      <c r="D27">
        <v>9.7448499999999996</v>
      </c>
      <c r="E27">
        <f t="shared" si="3"/>
        <v>0.91434831154939611</v>
      </c>
      <c r="F27">
        <f t="shared" si="4"/>
        <v>0.12477787801744185</v>
      </c>
      <c r="G27">
        <f t="shared" si="5"/>
        <v>5.9640661162985132E-4</v>
      </c>
      <c r="H27">
        <f t="shared" si="20"/>
        <v>0.95270222438595153</v>
      </c>
      <c r="I27">
        <f t="shared" si="21"/>
        <v>0.12884226033082233</v>
      </c>
      <c r="J27">
        <f t="shared" si="22"/>
        <v>7.1613393160439777E-4</v>
      </c>
      <c r="K27">
        <f t="shared" si="6"/>
        <v>1.651920358932006E-5</v>
      </c>
      <c r="L27">
        <f t="shared" si="7"/>
        <v>1.433463114828743E-8</v>
      </c>
      <c r="P27">
        <v>720</v>
      </c>
      <c r="Q27">
        <v>287.62799999999999</v>
      </c>
      <c r="R27">
        <f t="shared" si="1"/>
        <v>560.77800000000002</v>
      </c>
      <c r="S27">
        <v>8.4237000000000002</v>
      </c>
      <c r="T27">
        <f t="shared" si="8"/>
        <v>0.90548794252139653</v>
      </c>
      <c r="U27">
        <f t="shared" si="9"/>
        <v>0.13758956920712756</v>
      </c>
      <c r="V27">
        <f t="shared" si="10"/>
        <v>1.2219021195111559E-3</v>
      </c>
      <c r="W27">
        <f t="shared" si="23"/>
        <v>0.96516248806762606</v>
      </c>
      <c r="X27">
        <f t="shared" si="24"/>
        <v>9.4899680236460407E-2</v>
      </c>
      <c r="Y27">
        <f t="shared" si="11"/>
        <v>1.0240841794639161E-3</v>
      </c>
      <c r="Z27">
        <f t="shared" si="12"/>
        <v>1.8224266203278891E-3</v>
      </c>
      <c r="AA27">
        <f t="shared" si="13"/>
        <v>3.9131937404533359E-8</v>
      </c>
      <c r="AE27" s="4">
        <v>480</v>
      </c>
      <c r="AF27">
        <v>293.93</v>
      </c>
      <c r="AG27">
        <f t="shared" si="2"/>
        <v>567.07999999999993</v>
      </c>
      <c r="AH27">
        <v>9.6526200000000006</v>
      </c>
      <c r="AI27">
        <f t="shared" si="14"/>
        <v>0.90471825441457665</v>
      </c>
      <c r="AJ27">
        <f t="shared" si="15"/>
        <v>0.13945659420707349</v>
      </c>
      <c r="AK27">
        <f t="shared" si="16"/>
        <v>1.834553568243991E-3</v>
      </c>
      <c r="AL27">
        <f t="shared" si="25"/>
        <v>0.97138091676698912</v>
      </c>
      <c r="AM27">
        <f t="shared" si="26"/>
        <v>7.7960270318544161E-2</v>
      </c>
      <c r="AN27">
        <f t="shared" si="17"/>
        <v>1.2341225556236389E-3</v>
      </c>
      <c r="AO27">
        <f t="shared" si="18"/>
        <v>3.7817978518029025E-3</v>
      </c>
      <c r="AP27">
        <f t="shared" si="19"/>
        <v>3.6051740091630134E-7</v>
      </c>
    </row>
    <row r="28" spans="1:42">
      <c r="A28">
        <v>1457</v>
      </c>
      <c r="B28">
        <v>283.85399999999998</v>
      </c>
      <c r="C28">
        <f t="shared" si="0"/>
        <v>557.00399999999991</v>
      </c>
      <c r="D28">
        <v>9.5397800000000004</v>
      </c>
      <c r="E28">
        <f t="shared" si="3"/>
        <v>0.89510682417407139</v>
      </c>
      <c r="F28">
        <f t="shared" si="4"/>
        <v>0.15280898876404486</v>
      </c>
      <c r="G28">
        <f t="shared" si="5"/>
        <v>6.3334211642187578E-4</v>
      </c>
      <c r="H28">
        <f t="shared" si="20"/>
        <v>0.94034632135984764</v>
      </c>
      <c r="I28">
        <f t="shared" si="21"/>
        <v>0.16250055511622902</v>
      </c>
      <c r="J28">
        <f t="shared" si="22"/>
        <v>8.5533159534698642E-4</v>
      </c>
      <c r="K28">
        <f t="shared" si="6"/>
        <v>9.3926458358788094E-5</v>
      </c>
      <c r="L28">
        <f t="shared" si="7"/>
        <v>4.9279328753442139E-8</v>
      </c>
      <c r="P28">
        <v>744</v>
      </c>
      <c r="Q28">
        <v>295.53800000000001</v>
      </c>
      <c r="R28">
        <f t="shared" si="1"/>
        <v>568.68799999999999</v>
      </c>
      <c r="S28">
        <v>8.2363</v>
      </c>
      <c r="T28">
        <f t="shared" si="8"/>
        <v>0.88534377304379053</v>
      </c>
      <c r="U28">
        <f t="shared" si="9"/>
        <v>0.1669152200753953</v>
      </c>
      <c r="V28">
        <f t="shared" si="10"/>
        <v>1.2839100659175196E-3</v>
      </c>
      <c r="W28">
        <f t="shared" si="23"/>
        <v>0.95613993842793876</v>
      </c>
      <c r="X28">
        <f t="shared" si="24"/>
        <v>0.1194777005435944</v>
      </c>
      <c r="Y28">
        <f t="shared" si="11"/>
        <v>1.2294440880740115E-3</v>
      </c>
      <c r="Z28">
        <f t="shared" si="12"/>
        <v>2.2503182593299927E-3</v>
      </c>
      <c r="AA28">
        <f t="shared" si="13"/>
        <v>2.9665427424495107E-9</v>
      </c>
      <c r="AE28">
        <v>496</v>
      </c>
      <c r="AF28">
        <v>301.75900000000001</v>
      </c>
      <c r="AG28">
        <f t="shared" si="2"/>
        <v>574.90899999999999</v>
      </c>
      <c r="AH28">
        <v>9.4386500000000009</v>
      </c>
      <c r="AI28">
        <f t="shared" si="14"/>
        <v>0.88466332995913477</v>
      </c>
      <c r="AJ28">
        <f t="shared" si="15"/>
        <v>0.16880945129897734</v>
      </c>
      <c r="AK28">
        <f t="shared" si="16"/>
        <v>1.9304953097434973E-3</v>
      </c>
      <c r="AL28">
        <f t="shared" si="25"/>
        <v>0.96413220795778365</v>
      </c>
      <c r="AM28">
        <f t="shared" si="26"/>
        <v>9.7706231208522384E-2</v>
      </c>
      <c r="AN28">
        <f t="shared" si="17"/>
        <v>1.4803998639141944E-3</v>
      </c>
      <c r="AO28">
        <f t="shared" si="18"/>
        <v>5.0556679072316776E-3</v>
      </c>
      <c r="AP28">
        <f t="shared" si="19"/>
        <v>2.0258591035627895E-7</v>
      </c>
    </row>
    <row r="29" spans="1:42">
      <c r="A29">
        <v>1504</v>
      </c>
      <c r="B29">
        <v>291.673</v>
      </c>
      <c r="C29">
        <f t="shared" si="0"/>
        <v>564.82299999999998</v>
      </c>
      <c r="D29">
        <v>9.3220100000000006</v>
      </c>
      <c r="E29">
        <f t="shared" si="3"/>
        <v>0.87467371008754236</v>
      </c>
      <c r="F29">
        <f t="shared" si="4"/>
        <v>0.18257606823587302</v>
      </c>
      <c r="G29">
        <f t="shared" si="5"/>
        <v>6.8162002032325357E-4</v>
      </c>
      <c r="H29">
        <f t="shared" si="20"/>
        <v>0.92558875468011637</v>
      </c>
      <c r="I29">
        <f t="shared" si="21"/>
        <v>0.20270114009753737</v>
      </c>
      <c r="J29">
        <f t="shared" si="22"/>
        <v>1.0052719375089449E-3</v>
      </c>
      <c r="K29">
        <f t="shared" si="6"/>
        <v>4.0501851743715399E-4</v>
      </c>
      <c r="L29">
        <f t="shared" si="7"/>
        <v>1.0475056349797359E-7</v>
      </c>
      <c r="P29">
        <v>768</v>
      </c>
      <c r="Q29">
        <v>303.45800000000003</v>
      </c>
      <c r="R29">
        <f t="shared" si="1"/>
        <v>576.60799999999995</v>
      </c>
      <c r="S29">
        <v>8.0393899999999991</v>
      </c>
      <c r="T29">
        <f t="shared" si="8"/>
        <v>0.86417734608629093</v>
      </c>
      <c r="U29">
        <f t="shared" si="9"/>
        <v>0.19772906165741577</v>
      </c>
      <c r="V29">
        <f t="shared" si="10"/>
        <v>1.3786498620567595E-3</v>
      </c>
      <c r="W29">
        <f t="shared" si="23"/>
        <v>0.945308094194514</v>
      </c>
      <c r="X29">
        <f t="shared" si="24"/>
        <v>0.14898435865737067</v>
      </c>
      <c r="Y29">
        <f t="shared" si="11"/>
        <v>1.4582783014491227E-3</v>
      </c>
      <c r="Z29">
        <f t="shared" si="12"/>
        <v>2.3760460705626063E-3</v>
      </c>
      <c r="AA29">
        <f t="shared" si="13"/>
        <v>6.3406883600632587E-9</v>
      </c>
      <c r="AE29">
        <v>512</v>
      </c>
      <c r="AF29">
        <v>309.60199999999998</v>
      </c>
      <c r="AG29">
        <f t="shared" si="2"/>
        <v>582.75199999999995</v>
      </c>
      <c r="AH29">
        <v>9.2134900000000002</v>
      </c>
      <c r="AI29">
        <f t="shared" si="14"/>
        <v>0.86355959209687705</v>
      </c>
      <c r="AJ29">
        <f t="shared" si="15"/>
        <v>0.1996973762548733</v>
      </c>
      <c r="AK29">
        <f t="shared" si="16"/>
        <v>2.068620551526977E-3</v>
      </c>
      <c r="AL29">
        <f t="shared" si="25"/>
        <v>0.95543697142247974</v>
      </c>
      <c r="AM29">
        <f t="shared" si="26"/>
        <v>0.1213926290311495</v>
      </c>
      <c r="AN29">
        <f t="shared" si="17"/>
        <v>1.758021810841226E-3</v>
      </c>
      <c r="AO29">
        <f t="shared" si="18"/>
        <v>6.1316334377712793E-3</v>
      </c>
      <c r="AP29">
        <f t="shared" si="19"/>
        <v>9.6471577715574419E-8</v>
      </c>
    </row>
    <row r="30" spans="1:42">
      <c r="A30">
        <v>1551</v>
      </c>
      <c r="B30">
        <v>299.49</v>
      </c>
      <c r="C30">
        <f t="shared" si="0"/>
        <v>572.64</v>
      </c>
      <c r="D30">
        <v>9.0876400000000004</v>
      </c>
      <c r="E30">
        <f t="shared" si="3"/>
        <v>0.85268303667770717</v>
      </c>
      <c r="F30">
        <f t="shared" si="4"/>
        <v>0.21461220919106594</v>
      </c>
      <c r="G30">
        <f t="shared" si="5"/>
        <v>7.574686789827683E-4</v>
      </c>
      <c r="H30">
        <f t="shared" si="20"/>
        <v>0.90824417425101089</v>
      </c>
      <c r="I30">
        <f t="shared" si="21"/>
        <v>0.24994892116045778</v>
      </c>
      <c r="J30">
        <f t="shared" si="22"/>
        <v>1.1607646126333036E-3</v>
      </c>
      <c r="K30">
        <f t="shared" si="6"/>
        <v>1.2486832128077603E-3</v>
      </c>
      <c r="L30">
        <f t="shared" si="7"/>
        <v>1.6264761009905693E-7</v>
      </c>
      <c r="P30">
        <v>792</v>
      </c>
      <c r="Q30">
        <v>311.36200000000002</v>
      </c>
      <c r="R30">
        <f t="shared" si="1"/>
        <v>584.51199999999994</v>
      </c>
      <c r="S30">
        <v>7.8279500000000004</v>
      </c>
      <c r="T30">
        <f t="shared" si="8"/>
        <v>0.84144904729042658</v>
      </c>
      <c r="U30">
        <f t="shared" si="9"/>
        <v>0.230816658346778</v>
      </c>
      <c r="V30">
        <f t="shared" si="10"/>
        <v>1.5311594168879682E-3</v>
      </c>
      <c r="W30">
        <f t="shared" si="23"/>
        <v>0.93246013830656049</v>
      </c>
      <c r="X30">
        <f t="shared" si="24"/>
        <v>0.18398303789214962</v>
      </c>
      <c r="Y30">
        <f t="shared" si="11"/>
        <v>1.7059019136379679E-3</v>
      </c>
      <c r="Z30">
        <f t="shared" si="12"/>
        <v>2.1933880048881859E-3</v>
      </c>
      <c r="AA30">
        <f t="shared" si="13"/>
        <v>3.0534940170423667E-8</v>
      </c>
      <c r="AE30">
        <v>528</v>
      </c>
      <c r="AF30">
        <v>317.42899999999997</v>
      </c>
      <c r="AG30">
        <f t="shared" si="2"/>
        <v>590.57899999999995</v>
      </c>
      <c r="AH30">
        <v>8.9722200000000001</v>
      </c>
      <c r="AI30">
        <f t="shared" si="14"/>
        <v>0.84094590034866723</v>
      </c>
      <c r="AJ30">
        <f t="shared" si="15"/>
        <v>0.23279530507930493</v>
      </c>
      <c r="AK30">
        <f t="shared" si="16"/>
        <v>2.2858827257537465E-3</v>
      </c>
      <c r="AL30">
        <f t="shared" si="25"/>
        <v>0.94511110214073701</v>
      </c>
      <c r="AM30">
        <f t="shared" si="26"/>
        <v>0.14952097800460912</v>
      </c>
      <c r="AN30">
        <f t="shared" si="17"/>
        <v>2.0636358000603906E-3</v>
      </c>
      <c r="AO30">
        <f t="shared" si="18"/>
        <v>6.9346135497434166E-3</v>
      </c>
      <c r="AP30">
        <f t="shared" si="19"/>
        <v>4.9393695980148057E-8</v>
      </c>
    </row>
    <row r="31" spans="1:42">
      <c r="A31">
        <v>1598</v>
      </c>
      <c r="B31">
        <v>307.28800000000001</v>
      </c>
      <c r="C31">
        <f t="shared" si="0"/>
        <v>580.43799999999999</v>
      </c>
      <c r="D31">
        <v>8.8271899999999999</v>
      </c>
      <c r="E31">
        <f t="shared" si="3"/>
        <v>0.82824530621053316</v>
      </c>
      <c r="F31">
        <f t="shared" si="4"/>
        <v>0.25021323710325605</v>
      </c>
      <c r="G31">
        <f t="shared" si="5"/>
        <v>8.6158608619176576E-4</v>
      </c>
      <c r="H31">
        <f t="shared" si="20"/>
        <v>0.88821678222714995</v>
      </c>
      <c r="I31">
        <f t="shared" si="21"/>
        <v>0.30450485795422305</v>
      </c>
      <c r="J31">
        <f t="shared" si="22"/>
        <v>1.3132088456600747E-3</v>
      </c>
      <c r="K31">
        <f t="shared" si="6"/>
        <v>2.9475800946251554E-3</v>
      </c>
      <c r="L31">
        <f t="shared" si="7"/>
        <v>2.0396311686977002E-7</v>
      </c>
      <c r="P31">
        <v>816</v>
      </c>
      <c r="Q31">
        <v>319.25299999999999</v>
      </c>
      <c r="R31">
        <f t="shared" si="1"/>
        <v>592.40300000000002</v>
      </c>
      <c r="S31">
        <v>7.5931199999999999</v>
      </c>
      <c r="T31">
        <f t="shared" si="8"/>
        <v>0.81620648956136455</v>
      </c>
      <c r="U31">
        <f t="shared" si="9"/>
        <v>0.26756448435208924</v>
      </c>
      <c r="V31">
        <f t="shared" si="10"/>
        <v>1.7466549614442277E-3</v>
      </c>
      <c r="W31">
        <f t="shared" si="23"/>
        <v>0.9174305294083025</v>
      </c>
      <c r="X31">
        <f t="shared" si="24"/>
        <v>0.22492468381946085</v>
      </c>
      <c r="Y31">
        <f t="shared" si="11"/>
        <v>1.9656679979627588E-3</v>
      </c>
      <c r="Z31">
        <f t="shared" si="12"/>
        <v>1.8181525894623365E-3</v>
      </c>
      <c r="AA31">
        <f t="shared" si="13"/>
        <v>4.7966710165067454E-8</v>
      </c>
      <c r="AE31">
        <v>544</v>
      </c>
      <c r="AF31">
        <v>325.25900000000001</v>
      </c>
      <c r="AG31">
        <f t="shared" si="2"/>
        <v>598.40899999999999</v>
      </c>
      <c r="AH31">
        <v>8.7056100000000001</v>
      </c>
      <c r="AI31">
        <f t="shared" si="14"/>
        <v>0.81595714767742666</v>
      </c>
      <c r="AJ31">
        <f t="shared" si="15"/>
        <v>0.26936942869136488</v>
      </c>
      <c r="AK31">
        <f t="shared" si="16"/>
        <v>2.5865687735095837E-3</v>
      </c>
      <c r="AL31">
        <f t="shared" si="25"/>
        <v>0.93299018681127821</v>
      </c>
      <c r="AM31">
        <f t="shared" si="26"/>
        <v>0.18253915080557537</v>
      </c>
      <c r="AN31">
        <f t="shared" si="17"/>
        <v>2.3934077443388997E-3</v>
      </c>
      <c r="AO31">
        <f t="shared" si="18"/>
        <v>7.5394971577234264E-3</v>
      </c>
      <c r="AP31">
        <f t="shared" si="19"/>
        <v>3.7311183190277817E-8</v>
      </c>
    </row>
    <row r="32" spans="1:42">
      <c r="A32">
        <v>1645</v>
      </c>
      <c r="B32">
        <v>315.09800000000001</v>
      </c>
      <c r="C32">
        <f t="shared" si="0"/>
        <v>588.24800000000005</v>
      </c>
      <c r="D32">
        <v>8.5309399999999993</v>
      </c>
      <c r="E32">
        <f t="shared" si="3"/>
        <v>0.80044850202201212</v>
      </c>
      <c r="F32">
        <f t="shared" si="4"/>
        <v>0.29070778315426904</v>
      </c>
      <c r="G32">
        <f t="shared" si="5"/>
        <v>9.9371049427847847E-4</v>
      </c>
      <c r="H32">
        <f t="shared" si="20"/>
        <v>0.86555917527135917</v>
      </c>
      <c r="I32">
        <f t="shared" si="21"/>
        <v>0.36622567370024656</v>
      </c>
      <c r="J32">
        <f t="shared" si="22"/>
        <v>1.4527739265406958E-3</v>
      </c>
      <c r="K32">
        <f t="shared" si="6"/>
        <v>5.7029517925142404E-3</v>
      </c>
      <c r="L32">
        <f t="shared" si="7"/>
        <v>2.107392348403674E-7</v>
      </c>
      <c r="P32">
        <v>840</v>
      </c>
      <c r="Q32">
        <v>327.15199999999999</v>
      </c>
      <c r="R32">
        <f t="shared" si="1"/>
        <v>600.30199999999991</v>
      </c>
      <c r="S32">
        <v>7.32524</v>
      </c>
      <c r="T32">
        <f t="shared" si="8"/>
        <v>0.78741129148419753</v>
      </c>
      <c r="U32">
        <f t="shared" si="9"/>
        <v>0.3094842034267507</v>
      </c>
      <c r="V32">
        <f t="shared" si="10"/>
        <v>2.0000333838786125E-3</v>
      </c>
      <c r="W32">
        <f t="shared" si="23"/>
        <v>0.90011228795665965</v>
      </c>
      <c r="X32">
        <f t="shared" si="24"/>
        <v>0.27210071577056705</v>
      </c>
      <c r="Y32">
        <f t="shared" si="11"/>
        <v>2.2285614821365833E-3</v>
      </c>
      <c r="Z32">
        <f t="shared" si="12"/>
        <v>1.3975251493400357E-3</v>
      </c>
      <c r="AA32">
        <f t="shared" si="13"/>
        <v>5.2225091693404734E-8</v>
      </c>
      <c r="AE32">
        <v>560</v>
      </c>
      <c r="AF32">
        <v>333.07100000000003</v>
      </c>
      <c r="AG32">
        <f t="shared" si="2"/>
        <v>606.221</v>
      </c>
      <c r="AH32">
        <v>8.4039300000000008</v>
      </c>
      <c r="AI32">
        <f t="shared" si="14"/>
        <v>0.78768136317624571</v>
      </c>
      <c r="AJ32">
        <f t="shared" si="15"/>
        <v>0.31075452906751821</v>
      </c>
      <c r="AK32">
        <f t="shared" si="16"/>
        <v>2.9378407260775008E-3</v>
      </c>
      <c r="AL32">
        <f t="shared" si="25"/>
        <v>0.91893233192372792</v>
      </c>
      <c r="AM32">
        <f t="shared" si="26"/>
        <v>0.22083367471499776</v>
      </c>
      <c r="AN32">
        <f t="shared" si="17"/>
        <v>2.7382463144430308E-3</v>
      </c>
      <c r="AO32">
        <f t="shared" si="18"/>
        <v>8.0857600474871956E-3</v>
      </c>
      <c r="AP32">
        <f t="shared" si="19"/>
        <v>3.9837929155710248E-8</v>
      </c>
    </row>
    <row r="33" spans="1:42">
      <c r="A33">
        <v>1692</v>
      </c>
      <c r="B33">
        <v>322.89</v>
      </c>
      <c r="C33">
        <f t="shared" si="0"/>
        <v>596.04</v>
      </c>
      <c r="D33">
        <v>8.1892600000000009</v>
      </c>
      <c r="E33">
        <f t="shared" si="3"/>
        <v>0.76838905204687702</v>
      </c>
      <c r="F33">
        <f t="shared" si="4"/>
        <v>0.33741217638535753</v>
      </c>
      <c r="G33">
        <f t="shared" si="5"/>
        <v>1.1164701523313325E-3</v>
      </c>
      <c r="H33">
        <f t="shared" si="20"/>
        <v>0.8404935653861052</v>
      </c>
      <c r="I33">
        <f t="shared" si="21"/>
        <v>0.43450604824765926</v>
      </c>
      <c r="J33">
        <f t="shared" si="22"/>
        <v>1.5650253438119852E-3</v>
      </c>
      <c r="K33">
        <f t="shared" si="6"/>
        <v>9.4272199532130681E-3</v>
      </c>
      <c r="L33">
        <f t="shared" si="7"/>
        <v>2.0120175980424503E-7</v>
      </c>
      <c r="P33">
        <v>864</v>
      </c>
      <c r="Q33">
        <v>335.03300000000002</v>
      </c>
      <c r="R33">
        <f t="shared" si="1"/>
        <v>608.18299999999999</v>
      </c>
      <c r="S33">
        <v>7.0185000000000004</v>
      </c>
      <c r="T33">
        <f t="shared" si="8"/>
        <v>0.75443891930937967</v>
      </c>
      <c r="U33">
        <f t="shared" si="9"/>
        <v>0.3574850046398374</v>
      </c>
      <c r="V33">
        <f t="shared" si="10"/>
        <v>2.2227664489933457E-3</v>
      </c>
      <c r="W33">
        <f t="shared" si="23"/>
        <v>0.88047786043508824</v>
      </c>
      <c r="X33">
        <f t="shared" si="24"/>
        <v>0.32558619134184508</v>
      </c>
      <c r="Y33">
        <f t="shared" si="11"/>
        <v>2.4794950838420574E-3</v>
      </c>
      <c r="Z33">
        <f t="shared" si="12"/>
        <v>1.0175342898201718E-3</v>
      </c>
      <c r="AA33">
        <f t="shared" si="13"/>
        <v>6.5909591951283153E-8</v>
      </c>
      <c r="AE33">
        <v>576</v>
      </c>
      <c r="AF33">
        <v>340.88200000000001</v>
      </c>
      <c r="AG33">
        <f t="shared" si="2"/>
        <v>614.03199999999993</v>
      </c>
      <c r="AH33">
        <v>8.06128</v>
      </c>
      <c r="AI33">
        <f t="shared" si="14"/>
        <v>0.75556555318111951</v>
      </c>
      <c r="AJ33">
        <f t="shared" si="15"/>
        <v>0.35775998068475823</v>
      </c>
      <c r="AK33">
        <f t="shared" si="16"/>
        <v>3.2510446418037749E-3</v>
      </c>
      <c r="AL33">
        <f t="shared" si="25"/>
        <v>0.9028490425528054</v>
      </c>
      <c r="AM33">
        <f t="shared" si="26"/>
        <v>0.26464561574608625</v>
      </c>
      <c r="AN33">
        <f t="shared" si="17"/>
        <v>3.0874808553147518E-3</v>
      </c>
      <c r="AO33">
        <f t="shared" si="18"/>
        <v>8.6702849579321853E-3</v>
      </c>
      <c r="AP33">
        <f t="shared" si="19"/>
        <v>2.6753112250626713E-8</v>
      </c>
    </row>
    <row r="34" spans="1:42">
      <c r="A34">
        <v>1739</v>
      </c>
      <c r="B34">
        <v>330.67099999999999</v>
      </c>
      <c r="C34">
        <f t="shared" si="0"/>
        <v>603.82099999999991</v>
      </c>
      <c r="D34">
        <v>7.8053699999999999</v>
      </c>
      <c r="E34">
        <f t="shared" si="3"/>
        <v>0.7323690852622986</v>
      </c>
      <c r="F34">
        <f t="shared" si="4"/>
        <v>0.38988627354493016</v>
      </c>
      <c r="G34">
        <f t="shared" si="5"/>
        <v>1.1990951673818198E-3</v>
      </c>
      <c r="H34">
        <f t="shared" si="20"/>
        <v>0.8134912121555955</v>
      </c>
      <c r="I34">
        <f t="shared" si="21"/>
        <v>0.5080622394068226</v>
      </c>
      <c r="J34">
        <f t="shared" si="22"/>
        <v>1.6353495206593088E-3</v>
      </c>
      <c r="K34">
        <f t="shared" si="6"/>
        <v>1.3965558907391167E-2</v>
      </c>
      <c r="L34">
        <f t="shared" si="7"/>
        <v>1.9031786075356013E-7</v>
      </c>
      <c r="P34">
        <v>888</v>
      </c>
      <c r="Q34">
        <v>342.91399999999999</v>
      </c>
      <c r="R34">
        <f t="shared" si="1"/>
        <v>616.06399999999996</v>
      </c>
      <c r="S34">
        <v>6.6776</v>
      </c>
      <c r="T34">
        <f t="shared" si="8"/>
        <v>0.71779458966735254</v>
      </c>
      <c r="U34">
        <f t="shared" si="9"/>
        <v>0.4108313994156777</v>
      </c>
      <c r="V34">
        <f t="shared" si="10"/>
        <v>2.3724070767563235E-3</v>
      </c>
      <c r="W34">
        <f t="shared" si="23"/>
        <v>0.85863261770608101</v>
      </c>
      <c r="X34">
        <f t="shared" si="24"/>
        <v>0.38509407335405443</v>
      </c>
      <c r="Y34">
        <f t="shared" si="11"/>
        <v>2.7020623216935497E-3</v>
      </c>
      <c r="Z34">
        <f t="shared" si="12"/>
        <v>6.6240995280231218E-4</v>
      </c>
      <c r="AA34">
        <f t="shared" si="13"/>
        <v>1.0867258051462259E-7</v>
      </c>
      <c r="AE34">
        <v>592</v>
      </c>
      <c r="AF34">
        <v>348.66800000000001</v>
      </c>
      <c r="AG34">
        <f t="shared" si="2"/>
        <v>621.81799999999998</v>
      </c>
      <c r="AH34">
        <v>7.6821000000000002</v>
      </c>
      <c r="AI34">
        <f t="shared" si="14"/>
        <v>0.72002586885614672</v>
      </c>
      <c r="AJ34">
        <f t="shared" si="15"/>
        <v>0.40977669495361863</v>
      </c>
      <c r="AK34">
        <f t="shared" si="16"/>
        <v>3.4548458210212456E-3</v>
      </c>
      <c r="AL34">
        <f t="shared" si="25"/>
        <v>0.884714498643701</v>
      </c>
      <c r="AM34">
        <f t="shared" si="26"/>
        <v>0.3140453094311223</v>
      </c>
      <c r="AN34">
        <f t="shared" si="17"/>
        <v>3.4236482422533073E-3</v>
      </c>
      <c r="AO34">
        <f t="shared" si="18"/>
        <v>9.1644981740568194E-3</v>
      </c>
      <c r="AP34">
        <f t="shared" si="19"/>
        <v>9.7328892098171202E-10</v>
      </c>
    </row>
    <row r="35" spans="1:42">
      <c r="A35">
        <v>1786</v>
      </c>
      <c r="B35">
        <v>338.45499999999998</v>
      </c>
      <c r="C35">
        <f t="shared" si="0"/>
        <v>611.60500000000002</v>
      </c>
      <c r="D35">
        <v>7.3930699999999998</v>
      </c>
      <c r="E35">
        <f t="shared" si="3"/>
        <v>0.69368344014186922</v>
      </c>
      <c r="F35">
        <f t="shared" si="4"/>
        <v>0.4462437464118757</v>
      </c>
      <c r="G35">
        <f t="shared" si="5"/>
        <v>1.3071969558164117E-3</v>
      </c>
      <c r="H35">
        <f t="shared" si="20"/>
        <v>0.78527551227138159</v>
      </c>
      <c r="I35">
        <f t="shared" si="21"/>
        <v>0.58492366687781017</v>
      </c>
      <c r="J35">
        <f t="shared" si="22"/>
        <v>1.6498306805926065E-3</v>
      </c>
      <c r="K35">
        <f t="shared" si="6"/>
        <v>1.9232120340437909E-2</v>
      </c>
      <c r="L35">
        <f t="shared" si="7"/>
        <v>1.1739786935400917E-7</v>
      </c>
      <c r="P35">
        <v>912</v>
      </c>
      <c r="Q35" s="1">
        <v>350.791</v>
      </c>
      <c r="R35">
        <f t="shared" si="1"/>
        <v>623.94100000000003</v>
      </c>
      <c r="S35" s="1">
        <v>6.3137499999999998</v>
      </c>
      <c r="T35">
        <f t="shared" si="8"/>
        <v>0.67868329796816917</v>
      </c>
      <c r="U35">
        <f t="shared" si="9"/>
        <v>0.46776916925782946</v>
      </c>
      <c r="V35">
        <f t="shared" si="10"/>
        <v>2.6428034529362918E-3</v>
      </c>
      <c r="W35">
        <f t="shared" si="23"/>
        <v>0.83482647762903117</v>
      </c>
      <c r="X35">
        <f t="shared" si="24"/>
        <v>0.44994356907469962</v>
      </c>
      <c r="Y35">
        <f t="shared" si="11"/>
        <v>2.8757389161008671E-3</v>
      </c>
      <c r="Z35">
        <f t="shared" si="12"/>
        <v>3.1775202188879864E-4</v>
      </c>
      <c r="AA35">
        <f t="shared" si="13"/>
        <v>5.4258929999695241E-8</v>
      </c>
      <c r="AE35">
        <v>608</v>
      </c>
      <c r="AF35" s="1">
        <v>356.45800000000003</v>
      </c>
      <c r="AG35">
        <f t="shared" si="2"/>
        <v>629.60799999999995</v>
      </c>
      <c r="AH35" s="1">
        <v>7.2791499999999996</v>
      </c>
      <c r="AI35">
        <f t="shared" si="14"/>
        <v>0.68225827615941215</v>
      </c>
      <c r="AJ35">
        <f t="shared" si="15"/>
        <v>0.46505422808995855</v>
      </c>
      <c r="AK35">
        <f t="shared" si="16"/>
        <v>3.7525310100170392E-3</v>
      </c>
      <c r="AL35">
        <f t="shared" si="25"/>
        <v>0.86460545107775533</v>
      </c>
      <c r="AM35">
        <f t="shared" si="26"/>
        <v>0.36882368130717524</v>
      </c>
      <c r="AN35">
        <f t="shared" si="17"/>
        <v>3.7291561862361558E-3</v>
      </c>
      <c r="AO35">
        <f t="shared" si="18"/>
        <v>9.2603181341134478E-3</v>
      </c>
      <c r="AP35">
        <f t="shared" si="19"/>
        <v>5.4638238678735223E-10</v>
      </c>
    </row>
    <row r="36" spans="1:42">
      <c r="A36">
        <v>1833</v>
      </c>
      <c r="B36" s="1">
        <v>346.22699999999998</v>
      </c>
      <c r="C36">
        <f t="shared" si="0"/>
        <v>619.37699999999995</v>
      </c>
      <c r="D36" s="1">
        <v>6.9436</v>
      </c>
      <c r="E36">
        <f t="shared" si="3"/>
        <v>0.65151017574148262</v>
      </c>
      <c r="F36">
        <f t="shared" si="4"/>
        <v>0.50768200333524705</v>
      </c>
      <c r="G36">
        <f t="shared" si="5"/>
        <v>1.5998599359125332E-3</v>
      </c>
      <c r="H36">
        <f t="shared" si="20"/>
        <v>0.75680995995043088</v>
      </c>
      <c r="I36">
        <f t="shared" si="21"/>
        <v>0.66246570886566269</v>
      </c>
      <c r="J36">
        <f t="shared" si="22"/>
        <v>1.596520118963018E-3</v>
      </c>
      <c r="K36">
        <f t="shared" si="6"/>
        <v>2.3957995497726425E-2</v>
      </c>
      <c r="L36">
        <f t="shared" si="7"/>
        <v>1.1154377256268934E-11</v>
      </c>
      <c r="P36">
        <v>936</v>
      </c>
      <c r="Q36">
        <v>358.63499999999999</v>
      </c>
      <c r="R36">
        <f t="shared" si="1"/>
        <v>631.78499999999997</v>
      </c>
      <c r="S36">
        <v>5.9084300000000001</v>
      </c>
      <c r="T36">
        <f t="shared" si="8"/>
        <v>0.63511427570208989</v>
      </c>
      <c r="U36">
        <f t="shared" si="9"/>
        <v>0.53119645212830047</v>
      </c>
      <c r="V36">
        <f t="shared" si="10"/>
        <v>3.1657958168956799E-3</v>
      </c>
      <c r="W36">
        <f t="shared" si="23"/>
        <v>0.8094901843422011</v>
      </c>
      <c r="X36">
        <f t="shared" si="24"/>
        <v>0.51896130306112043</v>
      </c>
      <c r="Y36">
        <f t="shared" si="11"/>
        <v>2.9770895930234936E-3</v>
      </c>
      <c r="Z36">
        <f t="shared" si="12"/>
        <v>1.496988726961166E-4</v>
      </c>
      <c r="AA36">
        <f t="shared" si="13"/>
        <v>3.5610038928099683E-8</v>
      </c>
      <c r="AE36">
        <v>624</v>
      </c>
      <c r="AF36">
        <v>364.22800000000001</v>
      </c>
      <c r="AG36">
        <f t="shared" si="2"/>
        <v>637.37799999999993</v>
      </c>
      <c r="AH36">
        <v>6.8414799999999998</v>
      </c>
      <c r="AI36">
        <f t="shared" si="14"/>
        <v>0.64123645634161885</v>
      </c>
      <c r="AJ36">
        <f t="shared" si="15"/>
        <v>0.52509472425023118</v>
      </c>
      <c r="AK36">
        <f t="shared" si="16"/>
        <v>4.3744804227403983E-3</v>
      </c>
      <c r="AL36">
        <f t="shared" si="25"/>
        <v>0.84270198032852095</v>
      </c>
      <c r="AM36">
        <f t="shared" si="26"/>
        <v>0.42849018028695374</v>
      </c>
      <c r="AN36">
        <f t="shared" si="17"/>
        <v>3.9790337344400529E-3</v>
      </c>
      <c r="AO36">
        <f t="shared" si="18"/>
        <v>9.3324379143528043E-3</v>
      </c>
      <c r="AP36">
        <f t="shared" si="19"/>
        <v>1.563780832877105E-7</v>
      </c>
    </row>
    <row r="37" spans="1:42">
      <c r="A37">
        <v>1880</v>
      </c>
      <c r="B37" s="2">
        <v>353.94799999999998</v>
      </c>
      <c r="C37">
        <f t="shared" si="0"/>
        <v>627.09799999999996</v>
      </c>
      <c r="D37" s="2">
        <v>6.3935000000000004</v>
      </c>
      <c r="E37">
        <f t="shared" si="3"/>
        <v>0.59989491166011433</v>
      </c>
      <c r="F37">
        <f t="shared" si="4"/>
        <v>0.58287542032313611</v>
      </c>
      <c r="G37">
        <f t="shared" si="5"/>
        <v>1.8861246395879981E-3</v>
      </c>
      <c r="H37">
        <f t="shared" si="20"/>
        <v>0.72926420782423795</v>
      </c>
      <c r="I37">
        <f t="shared" si="21"/>
        <v>0.73750215445692457</v>
      </c>
      <c r="J37">
        <f t="shared" si="22"/>
        <v>1.4695265655000505E-3</v>
      </c>
      <c r="K37">
        <f t="shared" si="6"/>
        <v>2.3909426908881305E-2</v>
      </c>
      <c r="L37">
        <f t="shared" si="7"/>
        <v>1.7355395533378706E-7</v>
      </c>
      <c r="P37">
        <v>960</v>
      </c>
      <c r="Q37" s="2">
        <v>366.47</v>
      </c>
      <c r="R37">
        <f t="shared" si="1"/>
        <v>639.62</v>
      </c>
      <c r="S37" s="2">
        <v>5.4229000000000003</v>
      </c>
      <c r="T37">
        <f t="shared" si="8"/>
        <v>0.58292324791947503</v>
      </c>
      <c r="U37">
        <f t="shared" si="9"/>
        <v>0.60717555173379678</v>
      </c>
      <c r="V37">
        <f t="shared" si="10"/>
        <v>3.5154137018913547E-3</v>
      </c>
      <c r="W37">
        <f t="shared" si="23"/>
        <v>0.78326095516993544</v>
      </c>
      <c r="X37">
        <f t="shared" si="24"/>
        <v>0.59041145329368427</v>
      </c>
      <c r="Y37">
        <f t="shared" si="11"/>
        <v>2.9877985366088128E-3</v>
      </c>
      <c r="Z37">
        <f t="shared" si="12"/>
        <v>2.8103499650978262E-4</v>
      </c>
      <c r="AA37">
        <f t="shared" si="13"/>
        <v>2.7837776263612404E-7</v>
      </c>
      <c r="AE37">
        <v>640</v>
      </c>
      <c r="AF37" s="2">
        <v>371.964</v>
      </c>
      <c r="AG37">
        <f t="shared" si="2"/>
        <v>645.11400000000003</v>
      </c>
      <c r="AH37" s="2">
        <v>6.33127</v>
      </c>
      <c r="AI37">
        <f t="shared" si="14"/>
        <v>0.59341562628875644</v>
      </c>
      <c r="AJ37">
        <f t="shared" si="15"/>
        <v>0.59508641101407755</v>
      </c>
      <c r="AK37">
        <f t="shared" si="16"/>
        <v>4.9400994295967712E-3</v>
      </c>
      <c r="AL37">
        <f t="shared" si="25"/>
        <v>0.81933083558156672</v>
      </c>
      <c r="AM37">
        <f t="shared" si="26"/>
        <v>0.4921547200379946</v>
      </c>
      <c r="AN37">
        <f t="shared" si="17"/>
        <v>4.1472602909667219E-3</v>
      </c>
      <c r="AO37">
        <f t="shared" si="18"/>
        <v>1.0594933007195837E-2</v>
      </c>
      <c r="AP37">
        <f t="shared" si="19"/>
        <v>6.285938997436386E-7</v>
      </c>
    </row>
    <row r="38" spans="1:42">
      <c r="A38">
        <v>1927</v>
      </c>
      <c r="B38">
        <v>361.70699999999999</v>
      </c>
      <c r="C38">
        <f t="shared" si="0"/>
        <v>634.85699999999997</v>
      </c>
      <c r="D38">
        <v>5.7449700000000004</v>
      </c>
      <c r="E38">
        <f t="shared" si="3"/>
        <v>0.53904407142253963</v>
      </c>
      <c r="F38">
        <f t="shared" si="4"/>
        <v>0.67152327838377202</v>
      </c>
      <c r="G38">
        <f t="shared" si="5"/>
        <v>1.7281162950722238E-3</v>
      </c>
      <c r="H38">
        <f t="shared" si="20"/>
        <v>0.70390955426533852</v>
      </c>
      <c r="I38">
        <f t="shared" si="21"/>
        <v>0.80656990303542697</v>
      </c>
      <c r="J38">
        <f t="shared" si="22"/>
        <v>1.2774316037259779E-3</v>
      </c>
      <c r="K38">
        <f t="shared" si="6"/>
        <v>1.823759082980498E-2</v>
      </c>
      <c r="L38">
        <f t="shared" si="7"/>
        <v>2.0311669101386092E-7</v>
      </c>
      <c r="P38">
        <v>984</v>
      </c>
      <c r="Q38">
        <v>374.30399999999997</v>
      </c>
      <c r="R38">
        <f t="shared" si="1"/>
        <v>647.45399999999995</v>
      </c>
      <c r="S38">
        <v>4.88375</v>
      </c>
      <c r="T38">
        <f t="shared" si="8"/>
        <v>0.52496845083382249</v>
      </c>
      <c r="U38">
        <f t="shared" si="9"/>
        <v>0.6915454805791893</v>
      </c>
      <c r="V38">
        <f t="shared" si="10"/>
        <v>3.0820753088139224E-3</v>
      </c>
      <c r="W38">
        <f t="shared" si="23"/>
        <v>0.75693737635627822</v>
      </c>
      <c r="X38">
        <f t="shared" si="24"/>
        <v>0.66211861817229578</v>
      </c>
      <c r="Y38">
        <f t="shared" si="11"/>
        <v>2.8934950772034032E-3</v>
      </c>
      <c r="Z38">
        <f t="shared" si="12"/>
        <v>8.6594023111424292E-4</v>
      </c>
      <c r="AA38">
        <f t="shared" si="13"/>
        <v>3.5562503754277072E-8</v>
      </c>
      <c r="AE38">
        <v>656</v>
      </c>
      <c r="AF38">
        <v>379.72199999999998</v>
      </c>
      <c r="AG38">
        <f t="shared" si="2"/>
        <v>652.87199999999996</v>
      </c>
      <c r="AH38">
        <v>5.75509</v>
      </c>
      <c r="AI38">
        <f t="shared" si="14"/>
        <v>0.53941157725040301</v>
      </c>
      <c r="AJ38">
        <f t="shared" si="15"/>
        <v>0.67412800188762589</v>
      </c>
      <c r="AK38">
        <f t="shared" si="16"/>
        <v>4.7127200744075809E-3</v>
      </c>
      <c r="AL38">
        <f t="shared" si="25"/>
        <v>0.7949715998896083</v>
      </c>
      <c r="AM38">
        <f t="shared" si="26"/>
        <v>0.55851088469346211</v>
      </c>
      <c r="AN38">
        <f t="shared" si="17"/>
        <v>4.2147720964262232E-3</v>
      </c>
      <c r="AO38">
        <f t="shared" si="18"/>
        <v>1.3367317788289004E-2</v>
      </c>
      <c r="AP38">
        <f t="shared" si="19"/>
        <v>2.4795218877572266E-7</v>
      </c>
    </row>
    <row r="39" spans="1:42">
      <c r="A39">
        <v>1974</v>
      </c>
      <c r="B39">
        <v>369.48700000000002</v>
      </c>
      <c r="C39">
        <f t="shared" si="0"/>
        <v>642.63699999999994</v>
      </c>
      <c r="D39">
        <v>5.1507699999999996</v>
      </c>
      <c r="E39">
        <f t="shared" si="3"/>
        <v>0.48329095395817107</v>
      </c>
      <c r="F39">
        <f t="shared" si="4"/>
        <v>0.75274474425216653</v>
      </c>
      <c r="G39">
        <f t="shared" si="5"/>
        <v>1.1339199971149589E-3</v>
      </c>
      <c r="H39">
        <f t="shared" si="20"/>
        <v>0.68186923426156909</v>
      </c>
      <c r="I39">
        <f t="shared" si="21"/>
        <v>0.8666091884105479</v>
      </c>
      <c r="J39">
        <f t="shared" si="22"/>
        <v>1.0355134711934571E-3</v>
      </c>
      <c r="K39">
        <f t="shared" si="6"/>
        <v>1.2965111643497149E-2</v>
      </c>
      <c r="L39">
        <f t="shared" si="7"/>
        <v>9.6838443439391981E-9</v>
      </c>
      <c r="P39">
        <v>1008</v>
      </c>
      <c r="Q39">
        <v>382.21499999999997</v>
      </c>
      <c r="R39">
        <f t="shared" si="1"/>
        <v>655.36500000000001</v>
      </c>
      <c r="S39">
        <v>4.41106</v>
      </c>
      <c r="T39">
        <f t="shared" si="8"/>
        <v>0.47415763188841381</v>
      </c>
      <c r="U39">
        <f t="shared" si="9"/>
        <v>0.76551528799072344</v>
      </c>
      <c r="V39">
        <f t="shared" si="10"/>
        <v>2.0935995280354177E-3</v>
      </c>
      <c r="W39">
        <f t="shared" si="23"/>
        <v>0.73144464490921624</v>
      </c>
      <c r="X39">
        <f t="shared" si="24"/>
        <v>0.73156250002517742</v>
      </c>
      <c r="Y39">
        <f t="shared" si="11"/>
        <v>2.6924732249200638E-3</v>
      </c>
      <c r="Z39">
        <f t="shared" si="12"/>
        <v>1.1527918106333263E-3</v>
      </c>
      <c r="AA39">
        <f t="shared" si="13"/>
        <v>3.58649704820283E-7</v>
      </c>
      <c r="AE39">
        <v>672</v>
      </c>
      <c r="AF39">
        <v>387.529</v>
      </c>
      <c r="AG39">
        <f t="shared" si="2"/>
        <v>660.67899999999997</v>
      </c>
      <c r="AH39">
        <v>5.2054299999999998</v>
      </c>
      <c r="AI39">
        <f t="shared" si="14"/>
        <v>0.48789318786788138</v>
      </c>
      <c r="AJ39">
        <f t="shared" si="15"/>
        <v>0.74953152307814719</v>
      </c>
      <c r="AK39">
        <f t="shared" si="16"/>
        <v>3.5672494162901011E-3</v>
      </c>
      <c r="AL39">
        <f t="shared" si="25"/>
        <v>0.77021582868605942</v>
      </c>
      <c r="AM39">
        <f t="shared" si="26"/>
        <v>0.62594723823628162</v>
      </c>
      <c r="AN39">
        <f t="shared" si="17"/>
        <v>4.1632414198922484E-3</v>
      </c>
      <c r="AO39">
        <f t="shared" si="18"/>
        <v>1.5273075459875362E-2</v>
      </c>
      <c r="AP39">
        <f t="shared" si="19"/>
        <v>3.5520646835770192E-7</v>
      </c>
    </row>
    <row r="40" spans="1:42">
      <c r="A40">
        <v>2021</v>
      </c>
      <c r="B40">
        <v>377.31799999999998</v>
      </c>
      <c r="C40">
        <f t="shared" si="0"/>
        <v>650.46799999999996</v>
      </c>
      <c r="D40">
        <v>4.7608800000000002</v>
      </c>
      <c r="E40">
        <f t="shared" si="3"/>
        <v>0.44670801392420506</v>
      </c>
      <c r="F40">
        <f t="shared" si="4"/>
        <v>0.8060389841165696</v>
      </c>
      <c r="G40">
        <f t="shared" si="5"/>
        <v>5.9021191673166702E-4</v>
      </c>
      <c r="H40">
        <f t="shared" si="20"/>
        <v>0.66400287788933887</v>
      </c>
      <c r="I40">
        <f t="shared" si="21"/>
        <v>0.91527832155664035</v>
      </c>
      <c r="J40">
        <f t="shared" si="22"/>
        <v>7.7091180420142452E-4</v>
      </c>
      <c r="K40">
        <f t="shared" si="6"/>
        <v>1.1933232844345642E-2</v>
      </c>
      <c r="L40">
        <f t="shared" si="7"/>
        <v>3.2652449331583026E-8</v>
      </c>
      <c r="P40">
        <v>1032</v>
      </c>
      <c r="Q40">
        <v>390.16199999999998</v>
      </c>
      <c r="R40">
        <f t="shared" si="1"/>
        <v>663.3119999999999</v>
      </c>
      <c r="S40">
        <v>4.0899700000000001</v>
      </c>
      <c r="T40">
        <f t="shared" si="8"/>
        <v>0.43964273659724779</v>
      </c>
      <c r="U40">
        <f t="shared" si="9"/>
        <v>0.81576167666357347</v>
      </c>
      <c r="V40">
        <f t="shared" si="10"/>
        <v>1.180693894349406E-3</v>
      </c>
      <c r="W40">
        <f t="shared" si="23"/>
        <v>0.70772298822071344</v>
      </c>
      <c r="X40">
        <f t="shared" si="24"/>
        <v>0.79618185742325898</v>
      </c>
      <c r="Y40">
        <f t="shared" si="11"/>
        <v>2.3870662348336935E-3</v>
      </c>
      <c r="Z40">
        <f t="shared" si="12"/>
        <v>3.8336932148338944E-4</v>
      </c>
      <c r="AA40">
        <f t="shared" si="13"/>
        <v>1.4553342238855378E-6</v>
      </c>
      <c r="AE40">
        <v>688</v>
      </c>
      <c r="AF40">
        <v>395.41199999999998</v>
      </c>
      <c r="AG40">
        <f t="shared" si="2"/>
        <v>668.5619999999999</v>
      </c>
      <c r="AH40">
        <v>4.7893699999999999</v>
      </c>
      <c r="AI40">
        <f t="shared" si="14"/>
        <v>0.44889682450418023</v>
      </c>
      <c r="AJ40">
        <f t="shared" si="15"/>
        <v>0.80660751373878881</v>
      </c>
      <c r="AK40">
        <f t="shared" si="16"/>
        <v>2.1967143511697554E-3</v>
      </c>
      <c r="AL40">
        <f t="shared" si="25"/>
        <v>0.74576272666818744</v>
      </c>
      <c r="AM40">
        <f t="shared" si="26"/>
        <v>0.69255910095455764</v>
      </c>
      <c r="AN40">
        <f t="shared" si="17"/>
        <v>3.9808381549890446E-3</v>
      </c>
      <c r="AO40">
        <f t="shared" si="18"/>
        <v>1.3007040458602383E-2</v>
      </c>
      <c r="AP40">
        <f t="shared" si="19"/>
        <v>3.1830977473546095E-6</v>
      </c>
    </row>
    <row r="41" spans="1:42">
      <c r="A41">
        <v>2068</v>
      </c>
      <c r="B41">
        <v>385.10599999999999</v>
      </c>
      <c r="C41">
        <f t="shared" si="0"/>
        <v>658.25599999999997</v>
      </c>
      <c r="D41">
        <v>4.5579400000000003</v>
      </c>
      <c r="E41">
        <f t="shared" si="3"/>
        <v>0.42766638205241281</v>
      </c>
      <c r="F41">
        <f t="shared" si="4"/>
        <v>0.83377894420295795</v>
      </c>
      <c r="G41">
        <f t="shared" si="5"/>
        <v>3.7357209374289341E-4</v>
      </c>
      <c r="H41">
        <f t="shared" si="20"/>
        <v>0.65070185824200633</v>
      </c>
      <c r="I41">
        <f t="shared" si="21"/>
        <v>0.95151117635410731</v>
      </c>
      <c r="J41">
        <f t="shared" si="22"/>
        <v>5.1478461784035061E-4</v>
      </c>
      <c r="K41">
        <f t="shared" si="6"/>
        <v>1.3860878487292129E-2</v>
      </c>
      <c r="L41">
        <f t="shared" si="7"/>
        <v>1.9940976961974933E-8</v>
      </c>
      <c r="P41">
        <v>1056</v>
      </c>
      <c r="Q41">
        <v>398.09500000000003</v>
      </c>
      <c r="R41">
        <f t="shared" si="1"/>
        <v>671.245</v>
      </c>
      <c r="S41">
        <v>3.90889</v>
      </c>
      <c r="T41">
        <f t="shared" si="8"/>
        <v>0.42017792224823552</v>
      </c>
      <c r="U41">
        <f t="shared" si="9"/>
        <v>0.84409833012795921</v>
      </c>
      <c r="V41">
        <f t="shared" si="10"/>
        <v>7.6978529471444235E-4</v>
      </c>
      <c r="W41">
        <f t="shared" si="23"/>
        <v>0.68669207686703682</v>
      </c>
      <c r="X41">
        <f t="shared" si="24"/>
        <v>0.85347144705926759</v>
      </c>
      <c r="Y41">
        <f t="shared" si="11"/>
        <v>1.9959472774215745E-3</v>
      </c>
      <c r="Z41">
        <f t="shared" si="12"/>
        <v>8.7855321007979792E-5</v>
      </c>
      <c r="AA41">
        <f t="shared" si="13"/>
        <v>1.5034732078362856E-6</v>
      </c>
      <c r="AE41" s="4">
        <v>704</v>
      </c>
      <c r="AF41">
        <v>403.32400000000001</v>
      </c>
      <c r="AG41">
        <f t="shared" si="2"/>
        <v>676.47399999999993</v>
      </c>
      <c r="AH41">
        <v>4.5331599999999996</v>
      </c>
      <c r="AI41">
        <f t="shared" si="14"/>
        <v>0.42488284032542267</v>
      </c>
      <c r="AJ41">
        <f t="shared" si="15"/>
        <v>0.84175494335750489</v>
      </c>
      <c r="AK41">
        <f t="shared" si="16"/>
        <v>1.3434415974582781E-3</v>
      </c>
      <c r="AL41">
        <f t="shared" si="25"/>
        <v>0.72238098352558011</v>
      </c>
      <c r="AM41">
        <f t="shared" si="26"/>
        <v>0.75625251143438232</v>
      </c>
      <c r="AN41">
        <f t="shared" si="17"/>
        <v>3.6607403270176742E-3</v>
      </c>
      <c r="AO41">
        <f t="shared" si="18"/>
        <v>7.3106658647682093E-3</v>
      </c>
      <c r="AP41">
        <f t="shared" si="19"/>
        <v>5.3698734020175911E-6</v>
      </c>
    </row>
    <row r="42" spans="1:42">
      <c r="A42">
        <v>2115</v>
      </c>
      <c r="B42">
        <v>392.84500000000003</v>
      </c>
      <c r="C42">
        <f t="shared" si="0"/>
        <v>665.995</v>
      </c>
      <c r="D42">
        <v>4.4294900000000004</v>
      </c>
      <c r="E42">
        <f t="shared" si="3"/>
        <v>0.41561406307176973</v>
      </c>
      <c r="F42">
        <f t="shared" si="4"/>
        <v>0.85133683260887394</v>
      </c>
      <c r="G42">
        <f t="shared" si="5"/>
        <v>3.3684017047334956E-4</v>
      </c>
      <c r="H42">
        <f t="shared" si="20"/>
        <v>0.64181995984750473</v>
      </c>
      <c r="I42">
        <f t="shared" si="21"/>
        <v>0.97570605339260374</v>
      </c>
      <c r="J42">
        <f t="shared" si="22"/>
        <v>2.9955927586927184E-4</v>
      </c>
      <c r="K42">
        <f t="shared" si="6"/>
        <v>1.546770307835213E-2</v>
      </c>
      <c r="L42">
        <f t="shared" si="7"/>
        <v>1.3898651024803509E-9</v>
      </c>
      <c r="P42">
        <v>1080</v>
      </c>
      <c r="Q42">
        <v>405.95</v>
      </c>
      <c r="R42">
        <f t="shared" si="1"/>
        <v>679.09999999999991</v>
      </c>
      <c r="S42">
        <v>3.7908300000000001</v>
      </c>
      <c r="T42">
        <f t="shared" si="8"/>
        <v>0.40748731046314396</v>
      </c>
      <c r="U42">
        <f t="shared" si="9"/>
        <v>0.86257317720110582</v>
      </c>
      <c r="V42">
        <f t="shared" si="10"/>
        <v>6.8117457003912896E-4</v>
      </c>
      <c r="W42">
        <f t="shared" si="23"/>
        <v>0.66910706408208998</v>
      </c>
      <c r="X42">
        <f t="shared" si="24"/>
        <v>0.90137418171738537</v>
      </c>
      <c r="Y42">
        <f t="shared" si="11"/>
        <v>1.5547742013586503E-3</v>
      </c>
      <c r="Z42">
        <f t="shared" si="12"/>
        <v>1.5055179514723458E-3</v>
      </c>
      <c r="AA42">
        <f t="shared" si="13"/>
        <v>7.6317631584160369E-7</v>
      </c>
      <c r="AE42">
        <v>720</v>
      </c>
      <c r="AF42">
        <v>411.20299999999997</v>
      </c>
      <c r="AG42">
        <f t="shared" si="2"/>
        <v>684.35299999999995</v>
      </c>
      <c r="AH42">
        <v>4.3764700000000003</v>
      </c>
      <c r="AI42">
        <f t="shared" si="14"/>
        <v>0.41019664079781054</v>
      </c>
      <c r="AJ42">
        <f t="shared" si="15"/>
        <v>0.86325000891683734</v>
      </c>
      <c r="AK42">
        <f t="shared" si="16"/>
        <v>1.0770510783886106E-3</v>
      </c>
      <c r="AL42">
        <f t="shared" si="25"/>
        <v>0.70087935831360326</v>
      </c>
      <c r="AM42">
        <f t="shared" si="26"/>
        <v>0.81482435666666508</v>
      </c>
      <c r="AN42">
        <f t="shared" si="17"/>
        <v>3.2127705015294475E-3</v>
      </c>
      <c r="AO42">
        <f t="shared" si="18"/>
        <v>2.3450437958546133E-3</v>
      </c>
      <c r="AP42">
        <f t="shared" si="19"/>
        <v>4.5612974543810294E-6</v>
      </c>
    </row>
    <row r="43" spans="1:42">
      <c r="A43">
        <v>2162</v>
      </c>
      <c r="B43">
        <v>400.589</v>
      </c>
      <c r="C43">
        <f t="shared" si="0"/>
        <v>673.73900000000003</v>
      </c>
      <c r="D43">
        <v>4.3136700000000001</v>
      </c>
      <c r="E43">
        <f t="shared" si="3"/>
        <v>0.40474680278108788</v>
      </c>
      <c r="F43">
        <f t="shared" si="4"/>
        <v>0.86716832062112137</v>
      </c>
      <c r="G43">
        <f t="shared" si="5"/>
        <v>3.2741725429019181E-4</v>
      </c>
      <c r="H43">
        <f t="shared" si="20"/>
        <v>0.63665147780823272</v>
      </c>
      <c r="I43">
        <f t="shared" si="21"/>
        <v>0.98978533935845947</v>
      </c>
      <c r="J43">
        <f t="shared" si="22"/>
        <v>1.4579972159822652E-4</v>
      </c>
      <c r="K43">
        <f t="shared" si="6"/>
        <v>1.5034933284032723E-2</v>
      </c>
      <c r="L43">
        <f t="shared" si="7"/>
        <v>3.2984928181117082E-8</v>
      </c>
      <c r="P43">
        <v>1104</v>
      </c>
      <c r="Q43">
        <v>413.75900000000001</v>
      </c>
      <c r="R43">
        <f t="shared" si="1"/>
        <v>686.90899999999999</v>
      </c>
      <c r="S43">
        <v>3.6863600000000001</v>
      </c>
      <c r="T43">
        <f t="shared" si="8"/>
        <v>0.39625752719032908</v>
      </c>
      <c r="U43">
        <f t="shared" si="9"/>
        <v>0.87892136688204492</v>
      </c>
      <c r="V43">
        <f t="shared" si="10"/>
        <v>6.5411537155473742E-4</v>
      </c>
      <c r="W43">
        <f t="shared" si="23"/>
        <v>0.65540894463881649</v>
      </c>
      <c r="X43">
        <f t="shared" si="24"/>
        <v>0.93868876254999301</v>
      </c>
      <c r="Y43">
        <f t="shared" si="11"/>
        <v>1.113926932817876E-3</v>
      </c>
      <c r="Z43">
        <f t="shared" si="12"/>
        <v>3.5721415849290596E-3</v>
      </c>
      <c r="AA43">
        <f t="shared" si="13"/>
        <v>2.1142667187124504E-7</v>
      </c>
      <c r="AE43">
        <v>736</v>
      </c>
      <c r="AF43">
        <v>419.03399999999999</v>
      </c>
      <c r="AG43">
        <f t="shared" si="2"/>
        <v>692.18399999999997</v>
      </c>
      <c r="AH43">
        <v>4.2508499999999998</v>
      </c>
      <c r="AI43">
        <f t="shared" si="14"/>
        <v>0.39842256214149135</v>
      </c>
      <c r="AJ43">
        <f t="shared" si="15"/>
        <v>0.88048282617105511</v>
      </c>
      <c r="AK43">
        <f t="shared" si="16"/>
        <v>1.024064486568492E-3</v>
      </c>
      <c r="AL43">
        <f t="shared" si="25"/>
        <v>0.68200891653270301</v>
      </c>
      <c r="AM43">
        <f t="shared" si="26"/>
        <v>0.86622868469113623</v>
      </c>
      <c r="AN43">
        <f t="shared" si="17"/>
        <v>2.6701181901992253E-3</v>
      </c>
      <c r="AO43">
        <f t="shared" si="18"/>
        <v>2.03180549329544E-4</v>
      </c>
      <c r="AP43">
        <f t="shared" si="19"/>
        <v>2.7094927952364538E-6</v>
      </c>
    </row>
    <row r="44" spans="1:42">
      <c r="A44">
        <v>2209</v>
      </c>
      <c r="B44">
        <v>408.31900000000002</v>
      </c>
      <c r="C44">
        <f t="shared" si="0"/>
        <v>681.46900000000005</v>
      </c>
      <c r="D44">
        <v>4.2010899999999998</v>
      </c>
      <c r="E44">
        <f t="shared" si="3"/>
        <v>0.39418354804507538</v>
      </c>
      <c r="F44">
        <f t="shared" si="4"/>
        <v>0.88255693157276038</v>
      </c>
      <c r="G44">
        <f t="shared" si="5"/>
        <v>3.1249763700018449E-4</v>
      </c>
      <c r="H44">
        <f t="shared" si="20"/>
        <v>0.63413590475437021</v>
      </c>
      <c r="I44">
        <f t="shared" si="21"/>
        <v>0.99663792627357617</v>
      </c>
      <c r="J44">
        <f t="shared" si="22"/>
        <v>5.5351932212105041E-5</v>
      </c>
      <c r="K44">
        <f t="shared" si="6"/>
        <v>1.3014473351927559E-2</v>
      </c>
      <c r="L44">
        <f t="shared" si="7"/>
        <v>6.612391349095809E-8</v>
      </c>
      <c r="P44">
        <v>1128</v>
      </c>
      <c r="Q44">
        <v>421.57600000000002</v>
      </c>
      <c r="R44">
        <f t="shared" si="1"/>
        <v>694.726</v>
      </c>
      <c r="S44">
        <v>3.5860400000000001</v>
      </c>
      <c r="T44">
        <f t="shared" si="8"/>
        <v>0.38547383945290414</v>
      </c>
      <c r="U44">
        <f t="shared" si="9"/>
        <v>0.89462013579935862</v>
      </c>
      <c r="V44">
        <f t="shared" si="10"/>
        <v>6.2607812975166066E-4</v>
      </c>
      <c r="W44">
        <f t="shared" si="23"/>
        <v>0.64559484805586265</v>
      </c>
      <c r="X44">
        <f t="shared" si="24"/>
        <v>0.96542300893762201</v>
      </c>
      <c r="Y44">
        <f t="shared" si="11"/>
        <v>7.218035934233721E-4</v>
      </c>
      <c r="Z44">
        <f t="shared" si="12"/>
        <v>5.0130468446330191E-3</v>
      </c>
      <c r="AA44">
        <f t="shared" si="13"/>
        <v>9.1633643951641461E-9</v>
      </c>
      <c r="AE44">
        <v>752</v>
      </c>
      <c r="AF44">
        <v>426.846</v>
      </c>
      <c r="AG44">
        <f t="shared" si="2"/>
        <v>699.99599999999998</v>
      </c>
      <c r="AH44">
        <v>4.1314099999999998</v>
      </c>
      <c r="AI44">
        <f t="shared" si="14"/>
        <v>0.38722772091628238</v>
      </c>
      <c r="AJ44">
        <f t="shared" si="15"/>
        <v>0.89686785795615098</v>
      </c>
      <c r="AK44">
        <f t="shared" si="16"/>
        <v>9.8145229217596469E-4</v>
      </c>
      <c r="AL44">
        <f t="shared" si="25"/>
        <v>0.66632578266668596</v>
      </c>
      <c r="AM44">
        <f t="shared" si="26"/>
        <v>0.90895057573432381</v>
      </c>
      <c r="AN44">
        <f t="shared" si="17"/>
        <v>2.083586975133681E-3</v>
      </c>
      <c r="AO44">
        <f t="shared" si="18"/>
        <v>1.4599206890697364E-4</v>
      </c>
      <c r="AP44">
        <f t="shared" si="19"/>
        <v>1.2147008593783057E-6</v>
      </c>
    </row>
    <row r="45" spans="1:42">
      <c r="A45">
        <v>2256</v>
      </c>
      <c r="B45">
        <v>416.06599999999997</v>
      </c>
      <c r="C45">
        <f t="shared" si="0"/>
        <v>689.21599999999989</v>
      </c>
      <c r="D45">
        <v>4.0936399999999997</v>
      </c>
      <c r="E45">
        <f t="shared" si="3"/>
        <v>0.38410163543728942</v>
      </c>
      <c r="F45">
        <f t="shared" si="4"/>
        <v>0.89724432051176906</v>
      </c>
      <c r="G45">
        <f t="shared" si="5"/>
        <v>2.9272114624540637E-4</v>
      </c>
      <c r="H45">
        <f t="shared" si="20"/>
        <v>0.6331808835264443</v>
      </c>
      <c r="I45">
        <f t="shared" si="21"/>
        <v>0.99923946708754507</v>
      </c>
      <c r="J45">
        <f t="shared" si="22"/>
        <v>1.4400498767020599E-5</v>
      </c>
      <c r="K45">
        <f t="shared" si="6"/>
        <v>1.0403009925014035E-2</v>
      </c>
      <c r="L45">
        <f t="shared" si="7"/>
        <v>7.7462382812787887E-8</v>
      </c>
      <c r="P45">
        <v>1152</v>
      </c>
      <c r="Q45">
        <v>429.39699999999999</v>
      </c>
      <c r="R45">
        <f t="shared" si="1"/>
        <v>702.54700000000003</v>
      </c>
      <c r="S45">
        <v>3.4900199999999999</v>
      </c>
      <c r="T45">
        <f t="shared" si="8"/>
        <v>0.37515237118588318</v>
      </c>
      <c r="U45">
        <f t="shared" si="9"/>
        <v>0.90964601091339847</v>
      </c>
      <c r="V45">
        <f t="shared" si="10"/>
        <v>5.7248135588623217E-4</v>
      </c>
      <c r="W45">
        <f t="shared" si="23"/>
        <v>0.63923549900784193</v>
      </c>
      <c r="X45">
        <f t="shared" si="24"/>
        <v>0.98274629517978296</v>
      </c>
      <c r="Y45">
        <f t="shared" si="11"/>
        <v>4.1258842963264443E-4</v>
      </c>
      <c r="Z45">
        <f t="shared" si="12"/>
        <v>5.3436515598262188E-3</v>
      </c>
      <c r="AA45">
        <f t="shared" si="13"/>
        <v>2.5565747865935246E-8</v>
      </c>
      <c r="AE45">
        <v>768</v>
      </c>
      <c r="AF45">
        <v>434.61900000000003</v>
      </c>
      <c r="AG45">
        <f t="shared" si="2"/>
        <v>707.76900000000001</v>
      </c>
      <c r="AH45">
        <v>4.01694</v>
      </c>
      <c r="AI45">
        <f t="shared" si="14"/>
        <v>0.37649870655719264</v>
      </c>
      <c r="AJ45">
        <f t="shared" si="15"/>
        <v>0.91257109463096642</v>
      </c>
      <c r="AK45">
        <f t="shared" si="16"/>
        <v>9.129469736253587E-4</v>
      </c>
      <c r="AL45">
        <f t="shared" si="25"/>
        <v>0.65408768265581219</v>
      </c>
      <c r="AM45">
        <f t="shared" si="26"/>
        <v>0.9422879673364627</v>
      </c>
      <c r="AN45">
        <f t="shared" si="17"/>
        <v>1.5085879560384177E-3</v>
      </c>
      <c r="AO45">
        <f t="shared" si="18"/>
        <v>8.8309252339466965E-4</v>
      </c>
      <c r="AP45">
        <f t="shared" si="19"/>
        <v>3.5478817992999408E-7</v>
      </c>
    </row>
    <row r="46" spans="1:42">
      <c r="A46">
        <v>2303</v>
      </c>
      <c r="B46">
        <v>423.76400000000001</v>
      </c>
      <c r="C46">
        <f t="shared" si="0"/>
        <v>696.91399999999999</v>
      </c>
      <c r="D46">
        <v>3.9929899999999998</v>
      </c>
      <c r="E46">
        <f t="shared" si="3"/>
        <v>0.37465775917880967</v>
      </c>
      <c r="F46">
        <f t="shared" si="4"/>
        <v>0.91100221438530316</v>
      </c>
      <c r="G46">
        <f t="shared" si="5"/>
        <v>2.6611013295036731E-4</v>
      </c>
      <c r="H46">
        <f t="shared" si="20"/>
        <v>0.63293242278685302</v>
      </c>
      <c r="I46">
        <f t="shared" si="21"/>
        <v>0.99991629052959508</v>
      </c>
      <c r="J46">
        <f t="shared" si="22"/>
        <v>1.8157099253101061E-6</v>
      </c>
      <c r="K46">
        <f t="shared" si="6"/>
        <v>7.9057129365929409E-3</v>
      </c>
      <c r="L46">
        <f t="shared" si="7"/>
        <v>6.9851542042147885E-8</v>
      </c>
      <c r="P46">
        <v>1176</v>
      </c>
      <c r="Q46">
        <v>437.21100000000001</v>
      </c>
      <c r="R46">
        <f t="shared" si="1"/>
        <v>710.36099999999999</v>
      </c>
      <c r="S46">
        <v>3.4022199999999998</v>
      </c>
      <c r="T46">
        <f t="shared" si="8"/>
        <v>0.36571449455763444</v>
      </c>
      <c r="U46">
        <f t="shared" si="9"/>
        <v>0.92338556345466805</v>
      </c>
      <c r="V46">
        <f t="shared" si="10"/>
        <v>5.1862377046914265E-4</v>
      </c>
      <c r="W46">
        <f t="shared" si="23"/>
        <v>0.63560044667350168</v>
      </c>
      <c r="X46">
        <f t="shared" si="24"/>
        <v>0.99264841749096644</v>
      </c>
      <c r="Y46">
        <f t="shared" si="11"/>
        <v>2.0075578099100895E-4</v>
      </c>
      <c r="Z46">
        <f t="shared" si="12"/>
        <v>4.7973429492535764E-3</v>
      </c>
      <c r="AA46">
        <f t="shared" si="13"/>
        <v>1.0104005873487092E-7</v>
      </c>
      <c r="AE46">
        <v>784</v>
      </c>
      <c r="AF46">
        <v>442.39100000000002</v>
      </c>
      <c r="AG46">
        <f t="shared" si="2"/>
        <v>715.54099999999994</v>
      </c>
      <c r="AH46">
        <v>3.91046</v>
      </c>
      <c r="AI46">
        <f t="shared" si="14"/>
        <v>0.36651857683800099</v>
      </c>
      <c r="AJ46">
        <f t="shared" si="15"/>
        <v>0.92717824620897216</v>
      </c>
      <c r="AK46">
        <f t="shared" si="16"/>
        <v>8.2077774028134487E-4</v>
      </c>
      <c r="AL46">
        <f t="shared" si="25"/>
        <v>0.64522688130624861</v>
      </c>
      <c r="AM46">
        <f t="shared" si="26"/>
        <v>0.96642537463307743</v>
      </c>
      <c r="AN46">
        <f t="shared" si="17"/>
        <v>9.9959244779999098E-4</v>
      </c>
      <c r="AO46">
        <f t="shared" si="18"/>
        <v>1.5403370895382118E-3</v>
      </c>
      <c r="AP46">
        <f t="shared" si="19"/>
        <v>3.1974699624978952E-8</v>
      </c>
    </row>
    <row r="47" spans="1:42">
      <c r="A47">
        <v>2350</v>
      </c>
      <c r="B47">
        <v>431.51900000000001</v>
      </c>
      <c r="C47">
        <f t="shared" si="0"/>
        <v>704.66899999999998</v>
      </c>
      <c r="D47">
        <v>3.9014899999999999</v>
      </c>
      <c r="E47">
        <f t="shared" si="3"/>
        <v>0.36607241712564625</v>
      </c>
      <c r="F47">
        <f t="shared" si="4"/>
        <v>0.92350939063397042</v>
      </c>
      <c r="G47">
        <f t="shared" si="5"/>
        <v>2.4223292867143114E-4</v>
      </c>
      <c r="H47">
        <f t="shared" si="20"/>
        <v>0.63290109521700799</v>
      </c>
      <c r="I47">
        <f t="shared" si="21"/>
        <v>1.0000016288960847</v>
      </c>
      <c r="J47">
        <f t="shared" si="22"/>
        <v>-4.0393442997715892E-8</v>
      </c>
      <c r="K47">
        <f t="shared" si="6"/>
        <v>5.8510625143480578E-3</v>
      </c>
      <c r="L47">
        <f t="shared" si="7"/>
        <v>5.8696362608361808E-8</v>
      </c>
      <c r="P47">
        <v>1200</v>
      </c>
      <c r="Q47">
        <v>445.02100000000002</v>
      </c>
      <c r="R47">
        <f t="shared" si="1"/>
        <v>718.17100000000005</v>
      </c>
      <c r="S47">
        <v>3.3226800000000001</v>
      </c>
      <c r="T47">
        <f t="shared" si="8"/>
        <v>0.35716450928416182</v>
      </c>
      <c r="U47">
        <f t="shared" si="9"/>
        <v>0.93583253394592747</v>
      </c>
      <c r="V47">
        <f t="shared" si="10"/>
        <v>4.6222327242340561E-4</v>
      </c>
      <c r="W47">
        <f t="shared" si="23"/>
        <v>0.63383171609864442</v>
      </c>
      <c r="X47">
        <f t="shared" si="24"/>
        <v>0.99746655623475067</v>
      </c>
      <c r="Y47">
        <f t="shared" si="11"/>
        <v>7.8771283094039227E-5</v>
      </c>
      <c r="Z47">
        <f t="shared" si="12"/>
        <v>3.7987527034991546E-3</v>
      </c>
      <c r="AA47">
        <f t="shared" si="13"/>
        <v>1.4703542812064852E-7</v>
      </c>
      <c r="AE47">
        <v>800</v>
      </c>
      <c r="AF47">
        <v>450.154</v>
      </c>
      <c r="AG47">
        <f t="shared" si="2"/>
        <v>723.30399999999997</v>
      </c>
      <c r="AH47">
        <v>3.81473</v>
      </c>
      <c r="AI47">
        <f t="shared" si="14"/>
        <v>0.35754602032017396</v>
      </c>
      <c r="AJ47">
        <f t="shared" si="15"/>
        <v>0.94031069005347367</v>
      </c>
      <c r="AK47">
        <f t="shared" si="16"/>
        <v>7.303232833716089E-4</v>
      </c>
      <c r="AL47">
        <f t="shared" si="25"/>
        <v>0.6393557021847216</v>
      </c>
      <c r="AM47">
        <f t="shared" si="26"/>
        <v>0.9824188537978773</v>
      </c>
      <c r="AN47">
        <f t="shared" si="17"/>
        <v>5.9441370251803031E-4</v>
      </c>
      <c r="AO47">
        <f t="shared" si="18"/>
        <v>1.773097453925508E-3</v>
      </c>
      <c r="AP47">
        <f t="shared" si="19"/>
        <v>1.8471414167795417E-8</v>
      </c>
    </row>
    <row r="48" spans="1:42">
      <c r="A48">
        <v>2397</v>
      </c>
      <c r="B48">
        <v>439.22899999999998</v>
      </c>
      <c r="C48">
        <f t="shared" si="0"/>
        <v>712.37899999999991</v>
      </c>
      <c r="D48">
        <v>3.8182</v>
      </c>
      <c r="E48">
        <f t="shared" si="3"/>
        <v>0.35825741013539508</v>
      </c>
      <c r="F48">
        <f t="shared" si="4"/>
        <v>0.93489433828152768</v>
      </c>
      <c r="G48">
        <f t="shared" si="5"/>
        <v>2.192572997063164E-4</v>
      </c>
      <c r="H48">
        <f t="shared" si="20"/>
        <v>0.63290179215014097</v>
      </c>
      <c r="I48">
        <f t="shared" si="21"/>
        <v>0.99999973040426382</v>
      </c>
      <c r="J48">
        <f t="shared" si="22"/>
        <v>7.615243147343476E-9</v>
      </c>
      <c r="K48">
        <f t="shared" si="6"/>
        <v>4.2387120834552327E-3</v>
      </c>
      <c r="L48">
        <f t="shared" si="7"/>
        <v>4.8070424137199196E-8</v>
      </c>
      <c r="P48">
        <v>1224</v>
      </c>
      <c r="Q48">
        <v>452.834</v>
      </c>
      <c r="R48">
        <f t="shared" si="1"/>
        <v>725.98399999999992</v>
      </c>
      <c r="S48">
        <v>3.2517900000000002</v>
      </c>
      <c r="T48">
        <f t="shared" si="8"/>
        <v>0.34954433759650178</v>
      </c>
      <c r="U48">
        <f t="shared" si="9"/>
        <v>0.9469258924840892</v>
      </c>
      <c r="V48">
        <f t="shared" si="10"/>
        <v>4.1416874403067222E-4</v>
      </c>
      <c r="W48">
        <f t="shared" si="23"/>
        <v>0.63313771278705144</v>
      </c>
      <c r="X48">
        <f t="shared" si="24"/>
        <v>0.99935706702900762</v>
      </c>
      <c r="Y48">
        <f t="shared" si="11"/>
        <v>2.2698643601613998E-5</v>
      </c>
      <c r="Z48">
        <f t="shared" si="12"/>
        <v>2.7490280641597007E-3</v>
      </c>
      <c r="AA48">
        <f t="shared" si="13"/>
        <v>1.5324883952993695E-7</v>
      </c>
      <c r="AE48">
        <v>816</v>
      </c>
      <c r="AF48">
        <v>457.91699999999997</v>
      </c>
      <c r="AG48">
        <f t="shared" si="2"/>
        <v>731.06700000000001</v>
      </c>
      <c r="AH48">
        <v>3.7295500000000001</v>
      </c>
      <c r="AI48">
        <f t="shared" si="14"/>
        <v>0.34956229145577927</v>
      </c>
      <c r="AJ48">
        <f t="shared" si="15"/>
        <v>0.95199586258741942</v>
      </c>
      <c r="AK48">
        <f t="shared" si="16"/>
        <v>6.4878566392027881E-4</v>
      </c>
      <c r="AL48">
        <f t="shared" si="25"/>
        <v>0.63586436996482099</v>
      </c>
      <c r="AM48">
        <f t="shared" si="26"/>
        <v>0.99192947303816581</v>
      </c>
      <c r="AN48">
        <f t="shared" si="17"/>
        <v>3.0902983824605574E-4</v>
      </c>
      <c r="AO48">
        <f t="shared" si="18"/>
        <v>1.5946932436319615E-3</v>
      </c>
      <c r="AP48">
        <f t="shared" si="19"/>
        <v>1.1543402107957306E-7</v>
      </c>
    </row>
    <row r="49" spans="1:42">
      <c r="A49">
        <v>2444</v>
      </c>
      <c r="B49">
        <v>446.94499999999999</v>
      </c>
      <c r="C49">
        <f t="shared" si="0"/>
        <v>720.09500000000003</v>
      </c>
      <c r="D49">
        <v>3.74281</v>
      </c>
      <c r="E49">
        <f t="shared" si="3"/>
        <v>0.35118365125683776</v>
      </c>
      <c r="F49">
        <f t="shared" si="4"/>
        <v>0.94519943136772455</v>
      </c>
      <c r="G49">
        <f t="shared" si="5"/>
        <v>2.0055688271319991E-4</v>
      </c>
      <c r="H49">
        <f t="shared" si="20"/>
        <v>0.63290166075962639</v>
      </c>
      <c r="I49">
        <f t="shared" si="21"/>
        <v>1.0000000883206916</v>
      </c>
      <c r="J49">
        <f t="shared" si="22"/>
        <v>-2.834118809745309E-9</v>
      </c>
      <c r="K49">
        <f t="shared" si="6"/>
        <v>3.003112002476781E-3</v>
      </c>
      <c r="L49">
        <f t="shared" si="7"/>
        <v>4.0224200015735901E-8</v>
      </c>
      <c r="P49">
        <v>1248</v>
      </c>
      <c r="Q49">
        <v>460.67500000000001</v>
      </c>
      <c r="R49">
        <f t="shared" si="1"/>
        <v>733.82500000000005</v>
      </c>
      <c r="S49">
        <v>3.1882700000000002</v>
      </c>
      <c r="T49">
        <f t="shared" si="8"/>
        <v>0.34271638858253417</v>
      </c>
      <c r="U49">
        <f t="shared" si="9"/>
        <v>0.95686594234082534</v>
      </c>
      <c r="V49">
        <f t="shared" si="10"/>
        <v>3.7191727266230418E-4</v>
      </c>
      <c r="W49">
        <f t="shared" si="23"/>
        <v>0.63293772957985428</v>
      </c>
      <c r="X49">
        <f t="shared" si="24"/>
        <v>0.99990183447544634</v>
      </c>
      <c r="Y49">
        <f t="shared" si="11"/>
        <v>3.9263339120735006E-6</v>
      </c>
      <c r="Z49">
        <f t="shared" si="12"/>
        <v>1.8520880118227338E-3</v>
      </c>
      <c r="AA49">
        <f t="shared" si="13"/>
        <v>1.3541733100227601E-7</v>
      </c>
      <c r="AE49">
        <v>832</v>
      </c>
      <c r="AF49">
        <v>465.673</v>
      </c>
      <c r="AG49">
        <f t="shared" si="2"/>
        <v>738.82299999999998</v>
      </c>
      <c r="AH49">
        <v>3.65388</v>
      </c>
      <c r="AI49">
        <f t="shared" si="14"/>
        <v>0.34246991339556854</v>
      </c>
      <c r="AJ49">
        <f t="shared" si="15"/>
        <v>0.96237643321014388</v>
      </c>
      <c r="AK49">
        <f t="shared" si="16"/>
        <v>5.7787965836165328E-4</v>
      </c>
      <c r="AL49">
        <f t="shared" si="25"/>
        <v>0.63404926067879919</v>
      </c>
      <c r="AM49">
        <f t="shared" si="26"/>
        <v>0.99687395045010274</v>
      </c>
      <c r="AN49">
        <f t="shared" si="17"/>
        <v>1.3519732155901787E-4</v>
      </c>
      <c r="AO49">
        <f t="shared" si="18"/>
        <v>1.190078695721259E-3</v>
      </c>
      <c r="AP49">
        <f t="shared" si="19"/>
        <v>1.9596765131704192E-7</v>
      </c>
    </row>
    <row r="50" spans="1:42">
      <c r="A50">
        <v>2491</v>
      </c>
      <c r="B50">
        <v>454.649</v>
      </c>
      <c r="C50">
        <f t="shared" si="0"/>
        <v>727.79899999999998</v>
      </c>
      <c r="D50">
        <v>3.6738499999999998</v>
      </c>
      <c r="E50">
        <f t="shared" si="3"/>
        <v>0.34471321204387434</v>
      </c>
      <c r="F50">
        <f t="shared" si="4"/>
        <v>0.95462560485524495</v>
      </c>
      <c r="G50">
        <f t="shared" si="5"/>
        <v>1.8363053327307072E-4</v>
      </c>
      <c r="H50">
        <f t="shared" si="20"/>
        <v>0.63290170965843662</v>
      </c>
      <c r="I50">
        <f t="shared" si="21"/>
        <v>0.9999999551171076</v>
      </c>
      <c r="J50">
        <f t="shared" si="22"/>
        <v>1.6314114477951463E-9</v>
      </c>
      <c r="K50">
        <f t="shared" si="6"/>
        <v>2.0588316616861951E-3</v>
      </c>
      <c r="L50">
        <f t="shared" si="7"/>
        <v>3.3719573598905544E-8</v>
      </c>
      <c r="P50">
        <v>1272</v>
      </c>
      <c r="Q50">
        <v>468.50299999999999</v>
      </c>
      <c r="R50">
        <f t="shared" si="1"/>
        <v>741.65300000000002</v>
      </c>
      <c r="S50">
        <v>3.13123</v>
      </c>
      <c r="T50">
        <f t="shared" si="8"/>
        <v>0.33658499356117527</v>
      </c>
      <c r="U50">
        <f t="shared" si="9"/>
        <v>0.96579195688472064</v>
      </c>
      <c r="V50">
        <f t="shared" si="10"/>
        <v>3.3194790237093635E-4</v>
      </c>
      <c r="W50">
        <f t="shared" si="23"/>
        <v>0.63290313716710722</v>
      </c>
      <c r="X50">
        <f t="shared" si="24"/>
        <v>0.99999606648933614</v>
      </c>
      <c r="Y50">
        <f t="shared" si="11"/>
        <v>1.7773366056455239E-7</v>
      </c>
      <c r="Z50">
        <f t="shared" si="12"/>
        <v>1.1699211138445507E-3</v>
      </c>
      <c r="AA50">
        <f t="shared" si="13"/>
        <v>1.1007144484610856E-7</v>
      </c>
      <c r="AE50">
        <v>848</v>
      </c>
      <c r="AF50">
        <v>473.43599999999998</v>
      </c>
      <c r="AG50">
        <f t="shared" si="2"/>
        <v>746.58600000000001</v>
      </c>
      <c r="AH50">
        <v>3.5864799999999999</v>
      </c>
      <c r="AI50">
        <f t="shared" si="14"/>
        <v>0.33615266374236119</v>
      </c>
      <c r="AJ50">
        <f t="shared" si="15"/>
        <v>0.97162250774393033</v>
      </c>
      <c r="AK50">
        <f t="shared" si="16"/>
        <v>5.143471914705669E-4</v>
      </c>
      <c r="AL50">
        <f t="shared" si="25"/>
        <v>0.6332551693535089</v>
      </c>
      <c r="AM50">
        <f t="shared" si="26"/>
        <v>0.99903710759504705</v>
      </c>
      <c r="AN50">
        <f t="shared" si="17"/>
        <v>4.6921443230546063E-5</v>
      </c>
      <c r="AO50">
        <f t="shared" si="18"/>
        <v>7.5156028499684868E-4</v>
      </c>
      <c r="AP50">
        <f t="shared" si="19"/>
        <v>2.1848683011774333E-7</v>
      </c>
    </row>
    <row r="51" spans="1:42">
      <c r="A51">
        <v>2538</v>
      </c>
      <c r="B51">
        <v>462.33</v>
      </c>
      <c r="C51">
        <f t="shared" si="0"/>
        <v>735.48</v>
      </c>
      <c r="D51">
        <v>3.6107100000000001</v>
      </c>
      <c r="E51">
        <f t="shared" si="3"/>
        <v>0.33878885688281712</v>
      </c>
      <c r="F51">
        <f t="shared" si="4"/>
        <v>0.96325623991907927</v>
      </c>
      <c r="G51">
        <f t="shared" si="5"/>
        <v>1.6807108834100367E-4</v>
      </c>
      <c r="H51">
        <f t="shared" si="20"/>
        <v>0.63290168151068271</v>
      </c>
      <c r="I51">
        <f t="shared" si="21"/>
        <v>1.0000000317934457</v>
      </c>
      <c r="J51">
        <f t="shared" si="22"/>
        <v>-1.3051393484862325E-9</v>
      </c>
      <c r="K51">
        <f t="shared" si="6"/>
        <v>1.350106241306753E-3</v>
      </c>
      <c r="L51">
        <f t="shared" si="7"/>
        <v>2.8248329450214322E-8</v>
      </c>
      <c r="P51">
        <v>1296</v>
      </c>
      <c r="Q51">
        <v>476.30200000000002</v>
      </c>
      <c r="R51">
        <f t="shared" si="1"/>
        <v>749.452</v>
      </c>
      <c r="S51">
        <v>3.0803199999999999</v>
      </c>
      <c r="T51">
        <f t="shared" si="8"/>
        <v>0.33111253001739238</v>
      </c>
      <c r="U51">
        <f t="shared" si="9"/>
        <v>0.97375870654162311</v>
      </c>
      <c r="V51">
        <f t="shared" si="10"/>
        <v>3.0110693638754166E-4</v>
      </c>
      <c r="W51">
        <f t="shared" si="23"/>
        <v>0.6329015712696866</v>
      </c>
      <c r="X51">
        <f t="shared" si="24"/>
        <v>1.0000003320971897</v>
      </c>
      <c r="Y51">
        <f t="shared" si="11"/>
        <v>-1.6901266607722637E-8</v>
      </c>
      <c r="Z51">
        <f t="shared" si="12"/>
        <v>6.8862291179856813E-4</v>
      </c>
      <c r="AA51">
        <f t="shared" si="13"/>
        <v>9.0675565603562506E-8</v>
      </c>
      <c r="AE51">
        <v>864</v>
      </c>
      <c r="AF51">
        <v>481.22300000000001</v>
      </c>
      <c r="AG51">
        <f t="shared" si="2"/>
        <v>754.37300000000005</v>
      </c>
      <c r="AH51">
        <v>3.5264899999999999</v>
      </c>
      <c r="AI51">
        <f t="shared" si="14"/>
        <v>0.33052993664004798</v>
      </c>
      <c r="AJ51">
        <f t="shared" si="15"/>
        <v>0.9798520628074594</v>
      </c>
      <c r="AK51">
        <f t="shared" si="16"/>
        <v>4.5998877850301351E-4</v>
      </c>
      <c r="AL51">
        <f t="shared" si="25"/>
        <v>0.63297957283569461</v>
      </c>
      <c r="AM51">
        <f t="shared" si="26"/>
        <v>0.99978785068673581</v>
      </c>
      <c r="AN51">
        <f t="shared" si="17"/>
        <v>1.1623724503956405E-5</v>
      </c>
      <c r="AO51">
        <f t="shared" si="18"/>
        <v>3.9743563836750428E-4</v>
      </c>
      <c r="AP51">
        <f t="shared" si="19"/>
        <v>2.0103122164757742E-7</v>
      </c>
    </row>
    <row r="52" spans="1:42">
      <c r="A52">
        <v>2585</v>
      </c>
      <c r="B52">
        <v>470.02699999999999</v>
      </c>
      <c r="C52">
        <f t="shared" si="0"/>
        <v>743.17699999999991</v>
      </c>
      <c r="D52">
        <v>3.5529199999999999</v>
      </c>
      <c r="E52">
        <f t="shared" si="3"/>
        <v>0.33336648620246395</v>
      </c>
      <c r="F52">
        <f t="shared" si="4"/>
        <v>0.97115558107110644</v>
      </c>
      <c r="G52">
        <f t="shared" si="5"/>
        <v>1.6016049203908817E-4</v>
      </c>
      <c r="H52">
        <f t="shared" si="20"/>
        <v>0.63290170402906165</v>
      </c>
      <c r="I52">
        <f t="shared" si="21"/>
        <v>0.99999997045189626</v>
      </c>
      <c r="J52">
        <f t="shared" si="22"/>
        <v>1.3667843390961131E-9</v>
      </c>
      <c r="K52">
        <f t="shared" si="6"/>
        <v>8.3199879875062025E-4</v>
      </c>
      <c r="L52">
        <f t="shared" si="7"/>
        <v>2.5650945402366397E-8</v>
      </c>
      <c r="P52">
        <v>1320</v>
      </c>
      <c r="Q52">
        <v>484.09399999999999</v>
      </c>
      <c r="R52">
        <f t="shared" si="1"/>
        <v>757.24399999999991</v>
      </c>
      <c r="S52">
        <v>3.0341399999999998</v>
      </c>
      <c r="T52">
        <f t="shared" si="8"/>
        <v>0.32614850789105382</v>
      </c>
      <c r="U52">
        <f t="shared" si="9"/>
        <v>0.98098527301492411</v>
      </c>
      <c r="V52">
        <f t="shared" si="10"/>
        <v>2.7730788229887726E-4</v>
      </c>
      <c r="W52">
        <f t="shared" si="23"/>
        <v>0.63290172017591928</v>
      </c>
      <c r="X52">
        <f t="shared" si="24"/>
        <v>0.99999992646679114</v>
      </c>
      <c r="Y52">
        <f t="shared" si="11"/>
        <v>4.2042944068152762E-9</v>
      </c>
      <c r="Z52">
        <f t="shared" si="12"/>
        <v>3.6155704589459897E-4</v>
      </c>
      <c r="AA52">
        <f t="shared" si="13"/>
        <v>7.6897329834807025E-8</v>
      </c>
      <c r="AE52">
        <v>880</v>
      </c>
      <c r="AF52">
        <v>489.02699999999999</v>
      </c>
      <c r="AG52">
        <f t="shared" si="2"/>
        <v>762.17699999999991</v>
      </c>
      <c r="AH52">
        <v>3.4728400000000001</v>
      </c>
      <c r="AI52">
        <f t="shared" si="14"/>
        <v>0.32550144340719078</v>
      </c>
      <c r="AJ52">
        <f t="shared" si="15"/>
        <v>0.98721188326350762</v>
      </c>
      <c r="AK52">
        <f t="shared" si="16"/>
        <v>4.1531885238930283E-4</v>
      </c>
      <c r="AL52">
        <f t="shared" si="25"/>
        <v>0.63291130004234541</v>
      </c>
      <c r="AM52">
        <f t="shared" si="26"/>
        <v>0.99997383027879916</v>
      </c>
      <c r="AN52">
        <f t="shared" si="17"/>
        <v>1.6087194405018464E-6</v>
      </c>
      <c r="AO52">
        <f t="shared" si="18"/>
        <v>1.6286729162110869E-4</v>
      </c>
      <c r="AP52">
        <f t="shared" si="19"/>
        <v>1.7115607410451458E-7</v>
      </c>
    </row>
    <row r="53" spans="1:42">
      <c r="A53">
        <v>2632</v>
      </c>
      <c r="B53">
        <v>477.7</v>
      </c>
      <c r="C53">
        <f t="shared" si="0"/>
        <v>750.84999999999991</v>
      </c>
      <c r="D53">
        <v>3.4978500000000001</v>
      </c>
      <c r="E53">
        <f t="shared" si="3"/>
        <v>0.32819933006183322</v>
      </c>
      <c r="F53">
        <f t="shared" si="4"/>
        <v>0.97868312419694359</v>
      </c>
      <c r="G53">
        <f t="shared" si="5"/>
        <v>1.5192998191614751E-4</v>
      </c>
      <c r="H53">
        <f t="shared" si="20"/>
        <v>0.63290168044708339</v>
      </c>
      <c r="I53">
        <f t="shared" si="21"/>
        <v>1.0000000346907603</v>
      </c>
      <c r="J53">
        <f t="shared" si="22"/>
        <v>-1.8030821895455854E-9</v>
      </c>
      <c r="K53">
        <f t="shared" si="6"/>
        <v>4.5441067300139152E-4</v>
      </c>
      <c r="L53">
        <f t="shared" si="7"/>
        <v>2.308326729278092E-8</v>
      </c>
      <c r="P53">
        <v>1344</v>
      </c>
      <c r="Q53">
        <v>491.899</v>
      </c>
      <c r="R53">
        <f t="shared" si="1"/>
        <v>765.04899999999998</v>
      </c>
      <c r="S53">
        <v>2.9916100000000001</v>
      </c>
      <c r="T53">
        <f t="shared" si="8"/>
        <v>0.32157683485005817</v>
      </c>
      <c r="U53">
        <f t="shared" si="9"/>
        <v>0.98764066219009716</v>
      </c>
      <c r="V53">
        <f t="shared" si="10"/>
        <v>2.6231121807862579E-4</v>
      </c>
      <c r="W53">
        <f t="shared" si="23"/>
        <v>0.63290168313457462</v>
      </c>
      <c r="X53">
        <f t="shared" si="24"/>
        <v>1.0000000273698568</v>
      </c>
      <c r="Y53">
        <f t="shared" si="11"/>
        <v>-1.7542425101614652E-9</v>
      </c>
      <c r="Z53">
        <f t="shared" si="12"/>
        <v>1.5275390764665561E-4</v>
      </c>
      <c r="AA53">
        <f t="shared" si="13"/>
        <v>6.8808095447949023E-8</v>
      </c>
      <c r="AE53">
        <v>896</v>
      </c>
      <c r="AF53">
        <v>496.76600000000002</v>
      </c>
      <c r="AG53">
        <f t="shared" si="2"/>
        <v>769.91599999999994</v>
      </c>
      <c r="AH53">
        <v>3.4243999999999999</v>
      </c>
      <c r="AI53">
        <f t="shared" si="14"/>
        <v>0.32096127169797173</v>
      </c>
      <c r="AJ53">
        <f t="shared" si="15"/>
        <v>0.99385698490173646</v>
      </c>
      <c r="AK53">
        <f t="shared" si="16"/>
        <v>3.8393844364147112E-4</v>
      </c>
      <c r="AL53">
        <f t="shared" si="25"/>
        <v>0.6329018511114215</v>
      </c>
      <c r="AM53">
        <f t="shared" si="26"/>
        <v>0.99999956978984716</v>
      </c>
      <c r="AN53">
        <f t="shared" si="17"/>
        <v>2.9574853435843415E-8</v>
      </c>
      <c r="AO53">
        <f t="shared" si="18"/>
        <v>3.7731349107645971E-5</v>
      </c>
      <c r="AP53">
        <f t="shared" si="19"/>
        <v>1.4738601953410892E-7</v>
      </c>
    </row>
    <row r="54" spans="1:42">
      <c r="A54">
        <v>2679</v>
      </c>
      <c r="B54">
        <v>485.37400000000002</v>
      </c>
      <c r="C54">
        <f t="shared" si="0"/>
        <v>758.524</v>
      </c>
      <c r="D54">
        <v>3.4456099999999998</v>
      </c>
      <c r="E54">
        <f t="shared" si="3"/>
        <v>0.3232977096371637</v>
      </c>
      <c r="F54">
        <f t="shared" si="4"/>
        <v>0.98582383334700252</v>
      </c>
      <c r="G54">
        <f t="shared" si="5"/>
        <v>1.5149373579655034E-4</v>
      </c>
      <c r="H54">
        <f t="shared" si="20"/>
        <v>0.63290171155677899</v>
      </c>
      <c r="I54">
        <f t="shared" si="21"/>
        <v>0.99999994994589736</v>
      </c>
      <c r="J54">
        <f t="shared" si="22"/>
        <v>2.9164515672080813E-9</v>
      </c>
      <c r="K54">
        <f t="shared" si="6"/>
        <v>2.0096228182546179E-4</v>
      </c>
      <c r="L54">
        <f t="shared" si="7"/>
        <v>2.2949468345814316E-8</v>
      </c>
      <c r="P54">
        <v>1368</v>
      </c>
      <c r="Q54">
        <v>499.68200000000002</v>
      </c>
      <c r="R54">
        <f t="shared" si="1"/>
        <v>772.83199999999999</v>
      </c>
      <c r="S54">
        <v>2.9513799999999999</v>
      </c>
      <c r="T54">
        <f t="shared" si="8"/>
        <v>0.31725239547927858</v>
      </c>
      <c r="U54">
        <f t="shared" si="9"/>
        <v>0.99393613142398418</v>
      </c>
      <c r="V54">
        <f t="shared" si="10"/>
        <v>2.5266119066732579E-4</v>
      </c>
      <c r="W54">
        <f t="shared" si="23"/>
        <v>0.6329016985900815</v>
      </c>
      <c r="X54">
        <f t="shared" si="24"/>
        <v>0.99999998526803657</v>
      </c>
      <c r="Y54">
        <f t="shared" si="11"/>
        <v>1.0557173292097841E-9</v>
      </c>
      <c r="Z54">
        <f t="shared" si="12"/>
        <v>3.6770323442028967E-5</v>
      </c>
      <c r="AA54">
        <f t="shared" si="13"/>
        <v>6.3837143792950483E-8</v>
      </c>
      <c r="AE54">
        <v>912</v>
      </c>
      <c r="AF54">
        <v>504.49400000000003</v>
      </c>
      <c r="AG54">
        <f t="shared" si="2"/>
        <v>777.64400000000001</v>
      </c>
      <c r="AH54">
        <v>3.3796200000000001</v>
      </c>
      <c r="AI54">
        <f t="shared" si="14"/>
        <v>0.31676414351591498</v>
      </c>
      <c r="AJ54">
        <f t="shared" si="15"/>
        <v>1</v>
      </c>
      <c r="AK54">
        <f t="shared" si="16"/>
        <v>1.0964912280701754E-3</v>
      </c>
      <c r="AL54">
        <f t="shared" si="25"/>
        <v>0.63290167740136338</v>
      </c>
      <c r="AM54">
        <f t="shared" si="26"/>
        <v>1.0000000429875022</v>
      </c>
      <c r="AN54">
        <f t="shared" si="17"/>
        <v>-3.2969426043621775E-9</v>
      </c>
      <c r="AO54">
        <f t="shared" si="18"/>
        <v>1.8479253475043215E-15</v>
      </c>
      <c r="AP54">
        <f t="shared" si="19"/>
        <v>1.2023002433830015E-6</v>
      </c>
    </row>
    <row r="55" spans="1:42">
      <c r="A55">
        <v>2726</v>
      </c>
      <c r="B55">
        <v>493.04300000000001</v>
      </c>
      <c r="C55">
        <f t="shared" si="0"/>
        <v>766.19299999999998</v>
      </c>
      <c r="D55">
        <v>3.3935200000000001</v>
      </c>
      <c r="E55">
        <f t="shared" si="3"/>
        <v>0.31841016354372897</v>
      </c>
      <c r="F55">
        <f t="shared" si="4"/>
        <v>0.99294403892944039</v>
      </c>
      <c r="G55">
        <f t="shared" si="5"/>
        <v>1.5012683128850241E-4</v>
      </c>
      <c r="H55">
        <f t="shared" si="20"/>
        <v>0.63290166123743075</v>
      </c>
      <c r="I55">
        <f t="shared" si="21"/>
        <v>1.000000087019121</v>
      </c>
      <c r="J55">
        <f t="shared" si="22"/>
        <v>-5.6704559172171451E-9</v>
      </c>
      <c r="K55">
        <f t="shared" si="6"/>
        <v>4.9787814643885711E-5</v>
      </c>
      <c r="L55">
        <f t="shared" si="7"/>
        <v>2.2539768080038159E-8</v>
      </c>
      <c r="P55">
        <v>1392</v>
      </c>
      <c r="Q55">
        <v>507.44400000000002</v>
      </c>
      <c r="R55">
        <f t="shared" si="1"/>
        <v>780.59400000000005</v>
      </c>
      <c r="S55">
        <v>2.9126300000000001</v>
      </c>
      <c r="T55">
        <f t="shared" si="8"/>
        <v>0.3130870456006381</v>
      </c>
      <c r="U55">
        <f t="shared" si="9"/>
        <v>1</v>
      </c>
      <c r="V55">
        <f t="shared" si="10"/>
        <v>7.1839080459770114E-4</v>
      </c>
      <c r="W55">
        <f t="shared" si="23"/>
        <v>0.6329016892888325</v>
      </c>
      <c r="X55">
        <f t="shared" si="24"/>
        <v>1.0000000106052525</v>
      </c>
      <c r="Y55">
        <f t="shared" si="11"/>
        <v>-8.4758745580985501E-10</v>
      </c>
      <c r="Z55">
        <f t="shared" si="12"/>
        <v>1.1247137961305212E-16</v>
      </c>
      <c r="AA55">
        <f t="shared" si="13"/>
        <v>5.1608656592931954E-7</v>
      </c>
    </row>
    <row r="56" spans="1:42">
      <c r="A56">
        <v>2773</v>
      </c>
      <c r="B56">
        <v>500.71600000000001</v>
      </c>
      <c r="C56">
        <f t="shared" si="0"/>
        <v>773.86599999999999</v>
      </c>
      <c r="D56">
        <v>3.3418999999999999</v>
      </c>
      <c r="E56">
        <f t="shared" si="3"/>
        <v>0.31356671702149619</v>
      </c>
      <c r="F56">
        <f t="shared" si="4"/>
        <v>1</v>
      </c>
      <c r="G56">
        <f t="shared" si="5"/>
        <v>3.6062026685899749E-4</v>
      </c>
      <c r="H56">
        <f t="shared" si="20"/>
        <v>0.6329017590733248</v>
      </c>
      <c r="I56">
        <f t="shared" si="21"/>
        <v>0.99999982050769287</v>
      </c>
      <c r="J56">
        <f t="shared" si="22"/>
        <v>1.3052656117853242E-8</v>
      </c>
      <c r="K56">
        <f t="shared" si="6"/>
        <v>3.2217488318329052E-14</v>
      </c>
      <c r="L56">
        <f t="shared" si="7"/>
        <v>1.3003756293516153E-7</v>
      </c>
    </row>
  </sheetData>
  <mergeCells count="3">
    <mergeCell ref="A9:M9"/>
    <mergeCell ref="P9:AB9"/>
    <mergeCell ref="AE9:AQ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6"/>
  <sheetViews>
    <sheetView topLeftCell="D10" workbookViewId="0">
      <selection activeCell="M22" sqref="M22"/>
    </sheetView>
  </sheetViews>
  <sheetFormatPr defaultRowHeight="15"/>
  <cols>
    <col min="2" max="2" width="11.85546875" bestFit="1" customWidth="1"/>
    <col min="7" max="7" width="11.42578125" customWidth="1"/>
    <col min="8" max="8" width="12.42578125" customWidth="1"/>
    <col min="9" max="9" width="11.85546875" customWidth="1"/>
    <col min="11" max="12" width="11.85546875" bestFit="1" customWidth="1"/>
    <col min="21" max="21" width="12.42578125" bestFit="1" customWidth="1"/>
    <col min="23" max="23" width="11.85546875" bestFit="1" customWidth="1"/>
    <col min="24" max="24" width="12.42578125" bestFit="1" customWidth="1"/>
    <col min="25" max="25" width="11.85546875" bestFit="1" customWidth="1"/>
    <col min="36" max="36" width="12.42578125" bestFit="1" customWidth="1"/>
    <col min="38" max="38" width="11.85546875" bestFit="1" customWidth="1"/>
    <col min="39" max="39" width="12.42578125" bestFit="1" customWidth="1"/>
  </cols>
  <sheetData>
    <row r="1" spans="1:42">
      <c r="A1" t="s">
        <v>4</v>
      </c>
      <c r="B1" s="5">
        <v>306.77737038652606</v>
      </c>
      <c r="G1" t="s">
        <v>14</v>
      </c>
      <c r="H1">
        <f>L11+Z11+AO11</f>
        <v>18.114020050426205</v>
      </c>
    </row>
    <row r="2" spans="1:42">
      <c r="A2" t="s">
        <v>5</v>
      </c>
      <c r="B2">
        <v>54370.769313751887</v>
      </c>
    </row>
    <row r="3" spans="1:42">
      <c r="A3" t="s">
        <v>32</v>
      </c>
      <c r="B3">
        <v>0.63290169318200273</v>
      </c>
    </row>
    <row r="4" spans="1:42">
      <c r="A4" t="s">
        <v>7</v>
      </c>
      <c r="B4">
        <v>8.3140000000000001</v>
      </c>
    </row>
    <row r="5" spans="1:42">
      <c r="A5" t="s">
        <v>8</v>
      </c>
    </row>
    <row r="9" spans="1:42">
      <c r="A9" s="10">
        <v>10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O9" s="10">
        <v>20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D9" s="10">
        <v>30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 spans="1:42">
      <c r="A10" t="s">
        <v>0</v>
      </c>
      <c r="B10" t="s">
        <v>1</v>
      </c>
      <c r="C10" t="s">
        <v>2</v>
      </c>
      <c r="D10" t="s">
        <v>3</v>
      </c>
      <c r="E10" t="s">
        <v>9</v>
      </c>
      <c r="F10" s="3" t="s">
        <v>28</v>
      </c>
      <c r="G10" s="3" t="s">
        <v>29</v>
      </c>
      <c r="H10" s="3" t="s">
        <v>30</v>
      </c>
      <c r="I10" s="3" t="s">
        <v>31</v>
      </c>
      <c r="J10" s="3" t="s">
        <v>11</v>
      </c>
      <c r="K10" s="3" t="s">
        <v>12</v>
      </c>
      <c r="L10" s="3" t="s">
        <v>13</v>
      </c>
      <c r="O10" t="s">
        <v>0</v>
      </c>
      <c r="P10" t="s">
        <v>1</v>
      </c>
      <c r="Q10" t="s">
        <v>2</v>
      </c>
      <c r="R10" t="s">
        <v>3</v>
      </c>
      <c r="S10" t="s">
        <v>9</v>
      </c>
      <c r="T10" s="3" t="s">
        <v>28</v>
      </c>
      <c r="U10" s="3" t="s">
        <v>29</v>
      </c>
      <c r="V10" s="3" t="s">
        <v>30</v>
      </c>
      <c r="W10" s="3" t="s">
        <v>31</v>
      </c>
      <c r="X10" s="3" t="s">
        <v>11</v>
      </c>
      <c r="Y10" s="3" t="s">
        <v>12</v>
      </c>
      <c r="Z10" s="3" t="s">
        <v>13</v>
      </c>
      <c r="AA10" s="3"/>
      <c r="AD10" t="s">
        <v>0</v>
      </c>
      <c r="AE10" t="s">
        <v>1</v>
      </c>
      <c r="AF10" t="s">
        <v>2</v>
      </c>
      <c r="AG10" t="s">
        <v>3</v>
      </c>
      <c r="AH10" t="s">
        <v>9</v>
      </c>
      <c r="AI10" s="3" t="s">
        <v>28</v>
      </c>
      <c r="AJ10" s="3" t="s">
        <v>29</v>
      </c>
      <c r="AK10" s="3" t="s">
        <v>30</v>
      </c>
      <c r="AL10" s="3" t="s">
        <v>31</v>
      </c>
      <c r="AM10" s="3" t="s">
        <v>11</v>
      </c>
      <c r="AN10" s="3" t="s">
        <v>12</v>
      </c>
      <c r="AO10" s="3" t="s">
        <v>13</v>
      </c>
      <c r="AP10" s="3"/>
    </row>
    <row r="11" spans="1:42">
      <c r="A11">
        <v>658</v>
      </c>
      <c r="B11">
        <v>150.22300000000001</v>
      </c>
      <c r="C11" s="9">
        <f t="shared" ref="C11:C13" si="0">B11+273.15</f>
        <v>423.37299999999999</v>
      </c>
      <c r="D11">
        <v>5.1068100000000003</v>
      </c>
      <c r="E11">
        <f>D11/$D$11</f>
        <v>1</v>
      </c>
      <c r="F11">
        <f>1-E11</f>
        <v>0</v>
      </c>
      <c r="G11">
        <f>(F12-F11)/(A12-A11)</f>
        <v>5.5828664661250471E-5</v>
      </c>
      <c r="H11">
        <v>0</v>
      </c>
      <c r="I11">
        <f>$B$1*EXP(-$B$2/($B$4*C11))*($B$3-H11)</f>
        <v>3.8001059913606714E-5</v>
      </c>
      <c r="J11">
        <f>(H11-F11)^2</f>
        <v>0</v>
      </c>
      <c r="K11">
        <f>(I11-G11)^2</f>
        <v>3.1782349103821024E-10</v>
      </c>
      <c r="L11">
        <f>SUM(J11:J55)+10000*SUM(K11:K55)</f>
        <v>0.15066158770149798</v>
      </c>
      <c r="O11">
        <v>336</v>
      </c>
      <c r="P11">
        <v>160.08099999999999</v>
      </c>
      <c r="Q11" s="9">
        <f t="shared" ref="Q11:Q12" si="1">P11+273.15</f>
        <v>433.23099999999999</v>
      </c>
      <c r="R11">
        <v>5.1089900000000004</v>
      </c>
      <c r="S11">
        <f>R11/$R$11</f>
        <v>1</v>
      </c>
      <c r="T11">
        <f>1-S11</f>
        <v>0</v>
      </c>
      <c r="U11">
        <f>(T12-T11)/(O12-O11)</f>
        <v>1.1784781988873061E-4</v>
      </c>
      <c r="V11">
        <v>0</v>
      </c>
      <c r="W11">
        <f>$B$1*EXP(-$B$2/($B$4*Q11))*($B$3-V11)</f>
        <v>5.4005983038504814E-5</v>
      </c>
      <c r="X11">
        <f>(V11-T11)^2</f>
        <v>0</v>
      </c>
      <c r="Y11">
        <f>(W11-U11)^2</f>
        <v>4.0757801324108486E-9</v>
      </c>
      <c r="Z11">
        <f>SUM(X11:X55)+10000*SUM(Y11:Y55)</f>
        <v>5.861170524726831E-2</v>
      </c>
      <c r="AD11">
        <v>224</v>
      </c>
      <c r="AE11">
        <v>166.11799999999999</v>
      </c>
      <c r="AF11" s="8">
        <f t="shared" ref="AF11" si="2">AE11+273.15</f>
        <v>439.26799999999997</v>
      </c>
      <c r="AG11">
        <v>6.3913200000000003</v>
      </c>
      <c r="AH11">
        <f>AG11/$AG$11</f>
        <v>1</v>
      </c>
      <c r="AI11">
        <f>1-AH11</f>
        <v>0</v>
      </c>
      <c r="AJ11">
        <f>(AI12-AI11)/(AD12-AD11)</f>
        <v>2.0428096230513254E-4</v>
      </c>
      <c r="AK11">
        <v>0</v>
      </c>
      <c r="AL11">
        <f>$B$1*EXP(-$B$2/($B$4*AF11))*($B$3-AK11)</f>
        <v>6.6456764211970414E-5</v>
      </c>
      <c r="AM11">
        <f>(AK11-AI11)^2</f>
        <v>0</v>
      </c>
      <c r="AN11">
        <f>(AL11-AJ11)^2</f>
        <v>1.8995509580023197E-8</v>
      </c>
      <c r="AO11">
        <f>SUM(AM11:AM55)+10000*SUM(AN11:AN55)</f>
        <v>17.90474675747744</v>
      </c>
    </row>
    <row r="12" spans="1:42">
      <c r="A12">
        <v>705</v>
      </c>
      <c r="B12">
        <v>158.13200000000001</v>
      </c>
      <c r="C12" s="9">
        <f t="shared" si="0"/>
        <v>431.28199999999998</v>
      </c>
      <c r="D12">
        <v>5.0934100000000004</v>
      </c>
      <c r="E12">
        <f t="shared" ref="E12:E56" si="3">D12/$D$11</f>
        <v>0.99737605276092123</v>
      </c>
      <c r="F12">
        <f t="shared" ref="F12:F56" si="4">1-E12</f>
        <v>2.6239472390787721E-3</v>
      </c>
      <c r="G12">
        <f t="shared" ref="G12:G56" si="5">(F13-F12)/(A13-A12)</f>
        <v>7.0244125834977814E-5</v>
      </c>
      <c r="H12">
        <f>H11+I11*(A12-A11)</f>
        <v>1.7860498159395154E-3</v>
      </c>
      <c r="I12">
        <f t="shared" ref="I12:I56" si="6">$B$1*EXP(-$B$2/($B$4*C12))*($B$3-H12)</f>
        <v>5.0302401345263657E-5</v>
      </c>
      <c r="J12">
        <f t="shared" ref="J12:K56" si="7">(H12-F12)^2</f>
        <v>7.0207209170340655E-7</v>
      </c>
      <c r="K12">
        <f t="shared" si="7"/>
        <v>3.9767237562366535E-10</v>
      </c>
      <c r="O12">
        <v>360</v>
      </c>
      <c r="P12">
        <v>168.10400000000001</v>
      </c>
      <c r="Q12" s="9">
        <f t="shared" si="1"/>
        <v>441.25400000000002</v>
      </c>
      <c r="R12">
        <v>5.0945400000000003</v>
      </c>
      <c r="S12">
        <f t="shared" ref="S12:S55" si="8">R12/$R$11</f>
        <v>0.99717165232267047</v>
      </c>
      <c r="T12">
        <f t="shared" ref="T12:T55" si="9">1-S12</f>
        <v>2.8283476773295346E-3</v>
      </c>
      <c r="U12">
        <f t="shared" ref="U12:U55" si="10">(T13-T12)/(O13-O12)</f>
        <v>1.3546382618352207E-4</v>
      </c>
      <c r="V12">
        <f>V11+W11*(O12-O11)</f>
        <v>1.2961435929241157E-3</v>
      </c>
      <c r="W12">
        <f t="shared" ref="W12:W55" si="11">$B$1*EXP(-$B$2/($B$4*Q12))*($B$3-V12)</f>
        <v>7.0916843039884047E-5</v>
      </c>
      <c r="X12">
        <f t="shared" ref="X12:Y55" si="12">(V12-T12)^2</f>
        <v>2.3476493562686484E-6</v>
      </c>
      <c r="Y12">
        <f t="shared" si="12"/>
        <v>4.1663130329450913E-9</v>
      </c>
      <c r="AD12">
        <v>240</v>
      </c>
      <c r="AE12" s="9">
        <v>174.62700000000001</v>
      </c>
      <c r="AF12" s="8">
        <f>AE12+273.15</f>
        <v>447.77699999999999</v>
      </c>
      <c r="AG12" s="9">
        <v>6.3704299999999998</v>
      </c>
      <c r="AH12">
        <f t="shared" ref="AH12:AH54" si="13">AG12/$AG$11</f>
        <v>0.99673150460311788</v>
      </c>
      <c r="AI12">
        <f t="shared" ref="AI12:AI54" si="14">1-AH12</f>
        <v>3.2684953968821207E-3</v>
      </c>
      <c r="AJ12">
        <f t="shared" ref="AJ12:AJ54" si="15">(AI13-AI12)/(AD13-AD12)</f>
        <v>2.2286084877614493E-4</v>
      </c>
      <c r="AK12">
        <f>AK11+AL11*(AD12-AD11)</f>
        <v>1.0633082273915266E-3</v>
      </c>
      <c r="AL12">
        <f t="shared" ref="AL12:AL54" si="16">$B$1*EXP(-$B$2/($B$4*AF12))*($B$3-AK12)</f>
        <v>8.8038693549795963E-5</v>
      </c>
      <c r="AM12">
        <f t="shared" ref="AM12:AN54" si="17">(AK12-AI12)^2</f>
        <v>4.8628504524859385E-6</v>
      </c>
      <c r="AN12">
        <f t="shared" si="17"/>
        <v>1.8177013539877736E-8</v>
      </c>
    </row>
    <row r="13" spans="1:42">
      <c r="A13">
        <v>752</v>
      </c>
      <c r="B13">
        <v>166.041</v>
      </c>
      <c r="C13" s="9">
        <f t="shared" si="0"/>
        <v>439.19099999999997</v>
      </c>
      <c r="D13">
        <v>5.0765500000000001</v>
      </c>
      <c r="E13">
        <f t="shared" si="3"/>
        <v>0.99407457884667727</v>
      </c>
      <c r="F13">
        <f t="shared" si="4"/>
        <v>5.9254211533227297E-3</v>
      </c>
      <c r="G13">
        <f t="shared" si="5"/>
        <v>8.665941977269135E-5</v>
      </c>
      <c r="H13">
        <f t="shared" ref="H13:H56" si="18">H12+I12*(A13-A12)</f>
        <v>4.1502626791669077E-3</v>
      </c>
      <c r="I13">
        <f t="shared" si="6"/>
        <v>6.5848873910340141E-5</v>
      </c>
      <c r="J13">
        <f t="shared" si="7"/>
        <v>3.1511876083672264E-6</v>
      </c>
      <c r="K13">
        <f t="shared" si="7"/>
        <v>4.3307881908902303E-10</v>
      </c>
      <c r="O13">
        <v>384</v>
      </c>
      <c r="P13" s="9">
        <v>176.08600000000001</v>
      </c>
      <c r="Q13" s="9">
        <f>P13+273.15</f>
        <v>449.23599999999999</v>
      </c>
      <c r="R13" s="9">
        <v>5.0779300000000003</v>
      </c>
      <c r="S13">
        <f t="shared" si="8"/>
        <v>0.99392052049426594</v>
      </c>
      <c r="T13">
        <f t="shared" si="9"/>
        <v>6.0794795057340645E-3</v>
      </c>
      <c r="U13">
        <f t="shared" si="10"/>
        <v>1.6515005901361623E-4</v>
      </c>
      <c r="V13">
        <f t="shared" ref="V13:V55" si="19">V12+W12*(O13-O12)</f>
        <v>2.9981478258813326E-3</v>
      </c>
      <c r="W13">
        <f t="shared" si="11"/>
        <v>9.2032502820590871E-5</v>
      </c>
      <c r="X13">
        <f t="shared" si="12"/>
        <v>9.4946049212640584E-6</v>
      </c>
      <c r="Y13">
        <f t="shared" si="12"/>
        <v>5.3461770236402219E-9</v>
      </c>
      <c r="AD13">
        <v>256</v>
      </c>
      <c r="AE13">
        <v>182.94399999999999</v>
      </c>
      <c r="AF13" s="8">
        <f t="shared" ref="AF13:AF55" si="20">AE13+273.15</f>
        <v>456.09399999999994</v>
      </c>
      <c r="AG13">
        <v>6.3476400000000002</v>
      </c>
      <c r="AH13">
        <f t="shared" si="13"/>
        <v>0.99316573102269956</v>
      </c>
      <c r="AI13">
        <f t="shared" si="14"/>
        <v>6.8342689773004395E-3</v>
      </c>
      <c r="AJ13">
        <f t="shared" si="15"/>
        <v>2.6803930956360161E-4</v>
      </c>
      <c r="AK13">
        <f t="shared" ref="AK13:AK54" si="21">AK12+AL12*(AD13-AD12)</f>
        <v>2.4719273241882618E-3</v>
      </c>
      <c r="AL13">
        <f t="shared" si="16"/>
        <v>1.1464792398616783E-4</v>
      </c>
      <c r="AM13">
        <f t="shared" si="17"/>
        <v>1.9030024698477488E-5</v>
      </c>
      <c r="AN13">
        <f t="shared" si="17"/>
        <v>2.3528917169364961E-8</v>
      </c>
    </row>
    <row r="14" spans="1:42">
      <c r="A14">
        <v>799</v>
      </c>
      <c r="B14" s="9">
        <v>173.928</v>
      </c>
      <c r="C14" s="9">
        <f>B14+273.15</f>
        <v>447.07799999999997</v>
      </c>
      <c r="D14" s="9">
        <v>5.0557499999999997</v>
      </c>
      <c r="E14">
        <f t="shared" si="3"/>
        <v>0.99000158611736078</v>
      </c>
      <c r="F14">
        <f t="shared" si="4"/>
        <v>9.9984138826392233E-3</v>
      </c>
      <c r="G14">
        <f t="shared" si="5"/>
        <v>1.1540701575496943E-4</v>
      </c>
      <c r="H14">
        <f t="shared" si="18"/>
        <v>7.2451597529528938E-3</v>
      </c>
      <c r="I14">
        <f t="shared" si="6"/>
        <v>8.5209253376233003E-5</v>
      </c>
      <c r="J14">
        <f t="shared" si="7"/>
        <v>7.5804083026348276E-6</v>
      </c>
      <c r="K14">
        <f t="shared" si="7"/>
        <v>9.1190485268262936E-10</v>
      </c>
      <c r="O14">
        <v>408</v>
      </c>
      <c r="P14">
        <v>184.04900000000001</v>
      </c>
      <c r="Q14" s="9">
        <f t="shared" ref="Q14:Q55" si="22">P14+273.15</f>
        <v>457.19899999999996</v>
      </c>
      <c r="R14">
        <v>5.0576800000000004</v>
      </c>
      <c r="S14">
        <f t="shared" si="8"/>
        <v>0.98995691907793915</v>
      </c>
      <c r="T14">
        <f t="shared" si="9"/>
        <v>1.0043080922060854E-2</v>
      </c>
      <c r="U14">
        <f t="shared" si="10"/>
        <v>2.144911877559654E-4</v>
      </c>
      <c r="V14">
        <f t="shared" si="19"/>
        <v>5.206927893575514E-3</v>
      </c>
      <c r="W14">
        <f t="shared" si="11"/>
        <v>1.1817570358460902E-4</v>
      </c>
      <c r="X14">
        <f t="shared" si="12"/>
        <v>2.3388376114927926E-5</v>
      </c>
      <c r="Y14">
        <f t="shared" si="12"/>
        <v>9.2766724911628018E-9</v>
      </c>
      <c r="AD14">
        <v>272</v>
      </c>
      <c r="AE14">
        <v>191.1</v>
      </c>
      <c r="AF14" s="8">
        <f t="shared" si="20"/>
        <v>464.25</v>
      </c>
      <c r="AG14">
        <v>6.3202299999999996</v>
      </c>
      <c r="AH14">
        <f t="shared" si="13"/>
        <v>0.98887710206968193</v>
      </c>
      <c r="AI14">
        <f t="shared" si="14"/>
        <v>1.1122897930318065E-2</v>
      </c>
      <c r="AJ14">
        <f t="shared" si="15"/>
        <v>3.1986741393014162E-4</v>
      </c>
      <c r="AK14">
        <f t="shared" si="21"/>
        <v>4.3062941079669466E-3</v>
      </c>
      <c r="AL14">
        <f t="shared" si="16"/>
        <v>1.4706150913705956E-4</v>
      </c>
      <c r="AM14">
        <f t="shared" si="17"/>
        <v>4.646608767089188E-5</v>
      </c>
      <c r="AN14">
        <f t="shared" si="17"/>
        <v>2.9861880731355743E-8</v>
      </c>
    </row>
    <row r="15" spans="1:42">
      <c r="A15">
        <v>846</v>
      </c>
      <c r="B15">
        <v>181.81399999999999</v>
      </c>
      <c r="C15" s="8">
        <f t="shared" ref="C15:C56" si="23">B15+273.15</f>
        <v>454.96399999999994</v>
      </c>
      <c r="D15">
        <v>5.0280500000000004</v>
      </c>
      <c r="E15">
        <f t="shared" si="3"/>
        <v>0.98457745637687721</v>
      </c>
      <c r="F15">
        <f t="shared" si="4"/>
        <v>1.5422543623122786E-2</v>
      </c>
      <c r="G15">
        <f t="shared" si="5"/>
        <v>1.4365465354626572E-4</v>
      </c>
      <c r="H15">
        <f t="shared" si="18"/>
        <v>1.1249994661635846E-2</v>
      </c>
      <c r="I15">
        <f t="shared" si="6"/>
        <v>1.090963687664238E-4</v>
      </c>
      <c r="J15">
        <f t="shared" si="7"/>
        <v>1.7410164836005743E-5</v>
      </c>
      <c r="K15">
        <f t="shared" si="7"/>
        <v>1.194275046924654E-9</v>
      </c>
      <c r="O15">
        <v>432</v>
      </c>
      <c r="P15">
        <v>192.01</v>
      </c>
      <c r="Q15" s="9">
        <f t="shared" si="22"/>
        <v>465.15999999999997</v>
      </c>
      <c r="R15">
        <v>5.0313800000000004</v>
      </c>
      <c r="S15">
        <f t="shared" si="8"/>
        <v>0.98480913057179598</v>
      </c>
      <c r="T15">
        <f t="shared" si="9"/>
        <v>1.5190869428204024E-2</v>
      </c>
      <c r="U15">
        <f t="shared" si="10"/>
        <v>2.6791009573321384E-4</v>
      </c>
      <c r="V15">
        <f t="shared" si="19"/>
        <v>8.04314477960613E-3</v>
      </c>
      <c r="W15">
        <f t="shared" si="11"/>
        <v>1.5027186702646278E-4</v>
      </c>
      <c r="X15">
        <f t="shared" si="12"/>
        <v>5.1089967652173882E-5</v>
      </c>
      <c r="Y15">
        <f t="shared" si="12"/>
        <v>1.383875285326187E-8</v>
      </c>
      <c r="AD15">
        <v>288</v>
      </c>
      <c r="AE15">
        <v>199.155</v>
      </c>
      <c r="AF15" s="8">
        <f t="shared" si="20"/>
        <v>472.30499999999995</v>
      </c>
      <c r="AG15">
        <v>6.2875199999999998</v>
      </c>
      <c r="AH15">
        <f t="shared" si="13"/>
        <v>0.98375922344679967</v>
      </c>
      <c r="AI15">
        <f t="shared" si="14"/>
        <v>1.6240776553200331E-2</v>
      </c>
      <c r="AJ15">
        <f t="shared" si="15"/>
        <v>4.0142333665033059E-4</v>
      </c>
      <c r="AK15">
        <f t="shared" si="21"/>
        <v>6.6592782541598991E-3</v>
      </c>
      <c r="AL15">
        <f t="shared" si="16"/>
        <v>1.8629684518131631E-4</v>
      </c>
      <c r="AM15">
        <f t="shared" si="17"/>
        <v>9.1805109654514695E-5</v>
      </c>
      <c r="AN15">
        <f t="shared" si="17"/>
        <v>4.6279407331767871E-8</v>
      </c>
    </row>
    <row r="16" spans="1:42">
      <c r="A16">
        <v>893</v>
      </c>
      <c r="B16">
        <v>189.68799999999999</v>
      </c>
      <c r="C16" s="8">
        <f t="shared" si="23"/>
        <v>462.83799999999997</v>
      </c>
      <c r="D16">
        <v>4.9935700000000001</v>
      </c>
      <c r="E16">
        <f t="shared" si="3"/>
        <v>0.97782568766020272</v>
      </c>
      <c r="F16">
        <f t="shared" si="4"/>
        <v>2.2174312339797275E-2</v>
      </c>
      <c r="G16">
        <f t="shared" si="5"/>
        <v>1.808598755929021E-4</v>
      </c>
      <c r="H16">
        <f t="shared" si="18"/>
        <v>1.6377523993657765E-2</v>
      </c>
      <c r="I16">
        <f t="shared" si="6"/>
        <v>1.3817020678129436E-4</v>
      </c>
      <c r="J16">
        <f t="shared" si="7"/>
        <v>3.3602755129938838E-5</v>
      </c>
      <c r="K16">
        <f t="shared" si="7"/>
        <v>1.8224078232447544E-9</v>
      </c>
      <c r="O16">
        <v>456</v>
      </c>
      <c r="P16">
        <v>200.006</v>
      </c>
      <c r="Q16" s="9">
        <f t="shared" si="22"/>
        <v>473.15599999999995</v>
      </c>
      <c r="R16">
        <v>4.9985299999999997</v>
      </c>
      <c r="S16">
        <f t="shared" si="8"/>
        <v>0.97837928827419884</v>
      </c>
      <c r="T16">
        <f t="shared" si="9"/>
        <v>2.1620711725801156E-2</v>
      </c>
      <c r="U16">
        <f t="shared" si="10"/>
        <v>3.2679322788522108E-4</v>
      </c>
      <c r="V16">
        <f t="shared" si="19"/>
        <v>1.1649669588241237E-2</v>
      </c>
      <c r="W16">
        <f t="shared" si="11"/>
        <v>1.8947252131681919E-4</v>
      </c>
      <c r="X16">
        <f t="shared" si="12"/>
        <v>9.942168130899549E-5</v>
      </c>
      <c r="Y16">
        <f t="shared" si="12"/>
        <v>1.8856976452445137E-8</v>
      </c>
      <c r="AD16">
        <v>304</v>
      </c>
      <c r="AE16">
        <v>207.16</v>
      </c>
      <c r="AF16" s="8">
        <f t="shared" si="20"/>
        <v>480.30999999999995</v>
      </c>
      <c r="AG16">
        <v>6.2464700000000004</v>
      </c>
      <c r="AH16">
        <f t="shared" si="13"/>
        <v>0.97733645006039438</v>
      </c>
      <c r="AI16">
        <f t="shared" si="14"/>
        <v>2.2663549939605621E-2</v>
      </c>
      <c r="AJ16">
        <f t="shared" si="15"/>
        <v>4.8307704824668285E-4</v>
      </c>
      <c r="AK16">
        <f t="shared" si="21"/>
        <v>9.6400277770609596E-3</v>
      </c>
      <c r="AL16">
        <f t="shared" si="16"/>
        <v>2.3353609960370596E-4</v>
      </c>
      <c r="AM16">
        <f t="shared" si="17"/>
        <v>1.6961212951829195E-4</v>
      </c>
      <c r="AN16">
        <f t="shared" si="17"/>
        <v>6.2270685049636843E-8</v>
      </c>
    </row>
    <row r="17" spans="1:40">
      <c r="A17">
        <v>940</v>
      </c>
      <c r="B17">
        <v>197.57400000000001</v>
      </c>
      <c r="C17" s="8">
        <f t="shared" si="23"/>
        <v>470.72399999999999</v>
      </c>
      <c r="D17">
        <v>4.9501600000000003</v>
      </c>
      <c r="E17">
        <f t="shared" si="3"/>
        <v>0.96932527350733633</v>
      </c>
      <c r="F17">
        <f t="shared" si="4"/>
        <v>3.0674726492663673E-2</v>
      </c>
      <c r="G17">
        <f t="shared" si="5"/>
        <v>2.1681520216205682E-4</v>
      </c>
      <c r="H17">
        <f t="shared" si="18"/>
        <v>2.2871523712378598E-2</v>
      </c>
      <c r="I17">
        <f t="shared" si="6"/>
        <v>1.7322777484912711E-4</v>
      </c>
      <c r="J17">
        <f t="shared" si="7"/>
        <v>6.0889973630248723E-5</v>
      </c>
      <c r="K17">
        <f t="shared" si="7"/>
        <v>1.8998638197599308E-9</v>
      </c>
      <c r="O17">
        <v>480</v>
      </c>
      <c r="P17">
        <v>208.03100000000001</v>
      </c>
      <c r="Q17" s="9">
        <f t="shared" si="22"/>
        <v>481.18099999999998</v>
      </c>
      <c r="R17">
        <v>4.9584599999999996</v>
      </c>
      <c r="S17">
        <f t="shared" si="8"/>
        <v>0.97053625080495354</v>
      </c>
      <c r="T17">
        <f t="shared" si="9"/>
        <v>2.9463749195046463E-2</v>
      </c>
      <c r="U17">
        <f t="shared" si="10"/>
        <v>3.846976930208616E-4</v>
      </c>
      <c r="V17">
        <f t="shared" si="19"/>
        <v>1.6197010099844898E-2</v>
      </c>
      <c r="W17">
        <f t="shared" si="11"/>
        <v>2.3684509917747706E-4</v>
      </c>
      <c r="X17">
        <f t="shared" si="12"/>
        <v>1.7600636622014965E-4</v>
      </c>
      <c r="Y17">
        <f t="shared" si="12"/>
        <v>2.186038950621683E-8</v>
      </c>
      <c r="AD17">
        <v>320</v>
      </c>
      <c r="AE17">
        <v>215.13300000000001</v>
      </c>
      <c r="AF17" s="8">
        <f t="shared" si="20"/>
        <v>488.28300000000002</v>
      </c>
      <c r="AG17">
        <v>6.1970700000000001</v>
      </c>
      <c r="AH17">
        <f t="shared" si="13"/>
        <v>0.96960721728844745</v>
      </c>
      <c r="AI17">
        <f t="shared" si="14"/>
        <v>3.0392782711552546E-2</v>
      </c>
      <c r="AJ17">
        <f t="shared" si="15"/>
        <v>5.7656321385879394E-4</v>
      </c>
      <c r="AK17">
        <f t="shared" si="21"/>
        <v>1.3376605370720255E-2</v>
      </c>
      <c r="AL17">
        <f t="shared" si="16"/>
        <v>2.8993194348422233E-4</v>
      </c>
      <c r="AM17">
        <f t="shared" si="17"/>
        <v>2.8955029129465438E-4</v>
      </c>
      <c r="AN17">
        <f t="shared" si="17"/>
        <v>8.2157485156540766E-8</v>
      </c>
    </row>
    <row r="18" spans="1:40">
      <c r="A18">
        <v>987</v>
      </c>
      <c r="B18">
        <v>205.44800000000001</v>
      </c>
      <c r="C18" s="8">
        <f t="shared" si="23"/>
        <v>478.59799999999996</v>
      </c>
      <c r="D18">
        <v>4.8981199999999996</v>
      </c>
      <c r="E18">
        <f t="shared" si="3"/>
        <v>0.95913495900571966</v>
      </c>
      <c r="F18">
        <f t="shared" si="4"/>
        <v>4.0865040994280344E-2</v>
      </c>
      <c r="G18">
        <f t="shared" si="5"/>
        <v>2.503124009588E-4</v>
      </c>
      <c r="H18">
        <f t="shared" si="18"/>
        <v>3.1013229130287572E-2</v>
      </c>
      <c r="I18">
        <f t="shared" si="6"/>
        <v>2.1480661265305912E-4</v>
      </c>
      <c r="J18">
        <f t="shared" si="7"/>
        <v>9.7058197003508726E-5</v>
      </c>
      <c r="K18">
        <f t="shared" si="7"/>
        <v>1.2606610032120858E-9</v>
      </c>
      <c r="O18">
        <v>504</v>
      </c>
      <c r="P18">
        <v>216.05500000000001</v>
      </c>
      <c r="Q18" s="9">
        <f t="shared" si="22"/>
        <v>489.20499999999998</v>
      </c>
      <c r="R18">
        <v>4.9112900000000002</v>
      </c>
      <c r="S18">
        <f t="shared" si="8"/>
        <v>0.96130350617245286</v>
      </c>
      <c r="T18">
        <f t="shared" si="9"/>
        <v>3.869649382754714E-2</v>
      </c>
      <c r="U18">
        <f t="shared" si="10"/>
        <v>4.6193083172994809E-4</v>
      </c>
      <c r="V18">
        <f t="shared" si="19"/>
        <v>2.1881292480104349E-2</v>
      </c>
      <c r="W18">
        <f t="shared" si="11"/>
        <v>2.9326169741038851E-4</v>
      </c>
      <c r="X18">
        <f t="shared" si="12"/>
        <v>2.8275099635504189E-4</v>
      </c>
      <c r="Y18">
        <f t="shared" si="12"/>
        <v>2.844927687210963E-8</v>
      </c>
      <c r="AD18">
        <v>336</v>
      </c>
      <c r="AE18">
        <v>223.071</v>
      </c>
      <c r="AF18" s="8">
        <f t="shared" si="20"/>
        <v>496.221</v>
      </c>
      <c r="AG18">
        <v>6.1381100000000002</v>
      </c>
      <c r="AH18">
        <f t="shared" si="13"/>
        <v>0.96038220586670675</v>
      </c>
      <c r="AI18">
        <f t="shared" si="14"/>
        <v>3.9617794133293249E-2</v>
      </c>
      <c r="AJ18">
        <f t="shared" si="15"/>
        <v>6.9498554289254555E-4</v>
      </c>
      <c r="AK18">
        <f t="shared" si="21"/>
        <v>1.8015516466467811E-2</v>
      </c>
      <c r="AL18">
        <f t="shared" si="16"/>
        <v>3.5651620287721001E-4</v>
      </c>
      <c r="AM18">
        <f t="shared" si="17"/>
        <v>4.6665840039462512E-4</v>
      </c>
      <c r="AN18">
        <f t="shared" si="17"/>
        <v>1.1456149413041682E-7</v>
      </c>
    </row>
    <row r="19" spans="1:40">
      <c r="A19">
        <v>1034</v>
      </c>
      <c r="B19">
        <v>213.32499999999999</v>
      </c>
      <c r="C19" s="8">
        <f t="shared" si="23"/>
        <v>486.47499999999997</v>
      </c>
      <c r="D19">
        <v>4.8380400000000003</v>
      </c>
      <c r="E19">
        <f t="shared" si="3"/>
        <v>0.94737027616065606</v>
      </c>
      <c r="F19">
        <f t="shared" si="4"/>
        <v>5.2629723839343945E-2</v>
      </c>
      <c r="G19">
        <f t="shared" si="5"/>
        <v>2.9335046856706769E-4</v>
      </c>
      <c r="H19">
        <f t="shared" si="18"/>
        <v>4.1109139924981351E-2</v>
      </c>
      <c r="I19">
        <f t="shared" si="6"/>
        <v>2.6350516668872026E-4</v>
      </c>
      <c r="J19">
        <f t="shared" si="7"/>
        <v>1.3272385372787015E-4</v>
      </c>
      <c r="K19">
        <f t="shared" si="7"/>
        <v>8.9074204420968867E-10</v>
      </c>
      <c r="O19">
        <v>528</v>
      </c>
      <c r="P19">
        <v>224.06399999999999</v>
      </c>
      <c r="Q19" s="9">
        <f t="shared" si="22"/>
        <v>497.21399999999994</v>
      </c>
      <c r="R19">
        <v>4.8546500000000004</v>
      </c>
      <c r="S19">
        <f t="shared" si="8"/>
        <v>0.95021716621093411</v>
      </c>
      <c r="T19">
        <f t="shared" si="9"/>
        <v>4.9782833789065895E-2</v>
      </c>
      <c r="U19">
        <f t="shared" si="10"/>
        <v>5.5955286661356352E-4</v>
      </c>
      <c r="V19">
        <f t="shared" si="19"/>
        <v>2.8919573217953673E-2</v>
      </c>
      <c r="W19">
        <f t="shared" si="11"/>
        <v>3.5953341864135925E-4</v>
      </c>
      <c r="X19">
        <f t="shared" si="12"/>
        <v>4.3527564165812588E-4</v>
      </c>
      <c r="Y19">
        <f t="shared" si="12"/>
        <v>4.0007779567105329E-8</v>
      </c>
      <c r="AD19">
        <v>352</v>
      </c>
      <c r="AE19">
        <v>230.988</v>
      </c>
      <c r="AF19" s="8">
        <f t="shared" si="20"/>
        <v>504.13799999999998</v>
      </c>
      <c r="AG19">
        <v>6.0670400000000004</v>
      </c>
      <c r="AH19">
        <f t="shared" si="13"/>
        <v>0.94926243718042602</v>
      </c>
      <c r="AI19">
        <f t="shared" si="14"/>
        <v>5.0737562819573978E-2</v>
      </c>
      <c r="AJ19">
        <f t="shared" si="15"/>
        <v>8.3492142468223618E-4</v>
      </c>
      <c r="AK19">
        <f t="shared" si="21"/>
        <v>2.3719775712503173E-2</v>
      </c>
      <c r="AL19">
        <f t="shared" si="16"/>
        <v>4.3442438043675392E-4</v>
      </c>
      <c r="AM19">
        <f t="shared" si="17"/>
        <v>7.2996082016300141E-4</v>
      </c>
      <c r="AN19">
        <f t="shared" si="17"/>
        <v>1.6039788244936779E-7</v>
      </c>
    </row>
    <row r="20" spans="1:40">
      <c r="A20">
        <v>1081</v>
      </c>
      <c r="B20">
        <v>221.19499999999999</v>
      </c>
      <c r="C20" s="8">
        <f t="shared" si="23"/>
        <v>494.34499999999997</v>
      </c>
      <c r="D20">
        <v>4.7676299999999996</v>
      </c>
      <c r="E20">
        <f t="shared" si="3"/>
        <v>0.93358280413800387</v>
      </c>
      <c r="F20">
        <f t="shared" si="4"/>
        <v>6.6417195861996126E-2</v>
      </c>
      <c r="G20">
        <f t="shared" si="5"/>
        <v>3.3859668485223117E-4</v>
      </c>
      <c r="H20">
        <f t="shared" si="18"/>
        <v>5.34938827593512E-2</v>
      </c>
      <c r="I20">
        <f t="shared" si="6"/>
        <v>3.1955713062076577E-4</v>
      </c>
      <c r="J20">
        <f t="shared" si="7"/>
        <v>1.6701202154899403E-4</v>
      </c>
      <c r="K20">
        <f t="shared" si="7"/>
        <v>3.6250462533291204E-10</v>
      </c>
      <c r="O20">
        <v>552</v>
      </c>
      <c r="P20">
        <v>232.03100000000001</v>
      </c>
      <c r="Q20" s="9">
        <f t="shared" si="22"/>
        <v>505.18099999999998</v>
      </c>
      <c r="R20">
        <v>4.7860399999999998</v>
      </c>
      <c r="S20">
        <f t="shared" si="8"/>
        <v>0.93678789741220858</v>
      </c>
      <c r="T20">
        <f t="shared" si="9"/>
        <v>6.3212102587791419E-2</v>
      </c>
      <c r="U20">
        <f t="shared" si="10"/>
        <v>6.5913223552992173E-4</v>
      </c>
      <c r="V20">
        <f t="shared" si="19"/>
        <v>3.7548375265346295E-2</v>
      </c>
      <c r="W20">
        <f t="shared" si="11"/>
        <v>4.360871086330355E-4</v>
      </c>
      <c r="X20">
        <f t="shared" si="12"/>
        <v>6.5862690008081635E-4</v>
      </c>
      <c r="Y20">
        <f t="shared" si="12"/>
        <v>4.9749128632448081E-8</v>
      </c>
      <c r="AD20">
        <v>368</v>
      </c>
      <c r="AE20">
        <v>238.88</v>
      </c>
      <c r="AF20" s="8">
        <f t="shared" si="20"/>
        <v>512.03</v>
      </c>
      <c r="AG20">
        <v>5.9816599999999998</v>
      </c>
      <c r="AH20">
        <f t="shared" si="13"/>
        <v>0.93590369438551024</v>
      </c>
      <c r="AI20">
        <f t="shared" si="14"/>
        <v>6.4096305614489757E-2</v>
      </c>
      <c r="AJ20">
        <f t="shared" si="15"/>
        <v>9.5735309763866905E-4</v>
      </c>
      <c r="AK20">
        <f t="shared" si="21"/>
        <v>3.0670565799491234E-2</v>
      </c>
      <c r="AL20">
        <f t="shared" si="16"/>
        <v>5.2452093390480885E-4</v>
      </c>
      <c r="AM20">
        <f t="shared" si="17"/>
        <v>1.1172800821799775E-3</v>
      </c>
      <c r="AN20">
        <f t="shared" si="17"/>
        <v>1.8734368196253517E-7</v>
      </c>
    </row>
    <row r="21" spans="1:40">
      <c r="A21">
        <v>1128</v>
      </c>
      <c r="B21">
        <v>229.05799999999999</v>
      </c>
      <c r="C21" s="8">
        <f t="shared" si="23"/>
        <v>502.20799999999997</v>
      </c>
      <c r="D21">
        <v>4.6863599999999996</v>
      </c>
      <c r="E21">
        <f t="shared" si="3"/>
        <v>0.91766875994994901</v>
      </c>
      <c r="F21">
        <f t="shared" si="4"/>
        <v>8.2331240050050991E-2</v>
      </c>
      <c r="G21">
        <f t="shared" si="5"/>
        <v>3.5863667567466125E-4</v>
      </c>
      <c r="H21">
        <f t="shared" si="18"/>
        <v>6.8513067898527194E-2</v>
      </c>
      <c r="I21">
        <f t="shared" si="6"/>
        <v>3.8290861210695882E-4</v>
      </c>
      <c r="J21">
        <f t="shared" si="7"/>
        <v>1.909418816091478E-4</v>
      </c>
      <c r="K21">
        <f t="shared" si="7"/>
        <v>5.8912689817349365E-10</v>
      </c>
      <c r="O21">
        <v>576</v>
      </c>
      <c r="P21">
        <v>239.994</v>
      </c>
      <c r="Q21" s="9">
        <f t="shared" si="22"/>
        <v>513.14400000000001</v>
      </c>
      <c r="R21">
        <v>4.7052199999999997</v>
      </c>
      <c r="S21">
        <f t="shared" si="8"/>
        <v>0.92096872375949046</v>
      </c>
      <c r="T21">
        <f t="shared" si="9"/>
        <v>7.903127624050954E-2</v>
      </c>
      <c r="U21">
        <f t="shared" si="10"/>
        <v>7.2160381340864721E-4</v>
      </c>
      <c r="V21">
        <f t="shared" si="19"/>
        <v>4.8014465872539144E-2</v>
      </c>
      <c r="W21">
        <f t="shared" si="11"/>
        <v>5.2373733417533143E-4</v>
      </c>
      <c r="X21">
        <f t="shared" si="12"/>
        <v>9.6204252540263587E-4</v>
      </c>
      <c r="Y21">
        <f t="shared" si="12"/>
        <v>3.9151143604188185E-8</v>
      </c>
      <c r="AD21">
        <v>384</v>
      </c>
      <c r="AE21">
        <v>246.774</v>
      </c>
      <c r="AF21" s="8">
        <f t="shared" si="20"/>
        <v>519.92399999999998</v>
      </c>
      <c r="AG21">
        <v>5.8837599999999997</v>
      </c>
      <c r="AH21">
        <f t="shared" si="13"/>
        <v>0.92058604482329154</v>
      </c>
      <c r="AI21">
        <f t="shared" si="14"/>
        <v>7.9413955176708462E-2</v>
      </c>
      <c r="AJ21">
        <f t="shared" si="15"/>
        <v>1.0167109454697898E-3</v>
      </c>
      <c r="AK21">
        <f t="shared" si="21"/>
        <v>3.9062900741968179E-2</v>
      </c>
      <c r="AL21">
        <f t="shared" si="16"/>
        <v>6.2789286832656854E-4</v>
      </c>
      <c r="AM21">
        <f t="shared" si="17"/>
        <v>1.6282075939953735E-3</v>
      </c>
      <c r="AN21">
        <f t="shared" si="17"/>
        <v>1.5117949711335194E-7</v>
      </c>
    </row>
    <row r="22" spans="1:40">
      <c r="A22">
        <v>1175</v>
      </c>
      <c r="B22">
        <v>236.928</v>
      </c>
      <c r="C22" s="8">
        <f t="shared" si="23"/>
        <v>510.07799999999997</v>
      </c>
      <c r="D22">
        <v>4.6002799999999997</v>
      </c>
      <c r="E22">
        <f t="shared" si="3"/>
        <v>0.90081283619323993</v>
      </c>
      <c r="F22">
        <f t="shared" si="4"/>
        <v>9.918716380676007E-2</v>
      </c>
      <c r="G22">
        <f t="shared" si="5"/>
        <v>3.6621937490477247E-4</v>
      </c>
      <c r="H22">
        <f t="shared" si="18"/>
        <v>8.6509772667554261E-2</v>
      </c>
      <c r="I22">
        <f t="shared" si="6"/>
        <v>4.5318648132897771E-4</v>
      </c>
      <c r="J22">
        <f t="shared" si="7"/>
        <v>1.6071624609641398E-4</v>
      </c>
      <c r="K22">
        <f t="shared" si="7"/>
        <v>7.5632775997990419E-9</v>
      </c>
      <c r="O22">
        <v>600</v>
      </c>
      <c r="P22">
        <v>247.94399999999999</v>
      </c>
      <c r="Q22" s="9">
        <f t="shared" si="22"/>
        <v>521.09399999999994</v>
      </c>
      <c r="R22">
        <v>4.6167400000000001</v>
      </c>
      <c r="S22">
        <f t="shared" si="8"/>
        <v>0.90365023223768293</v>
      </c>
      <c r="T22">
        <f t="shared" si="9"/>
        <v>9.6349767762317073E-2</v>
      </c>
      <c r="U22">
        <f t="shared" si="10"/>
        <v>7.4696760024975384E-4</v>
      </c>
      <c r="V22">
        <f t="shared" si="19"/>
        <v>6.0584161892747096E-2</v>
      </c>
      <c r="W22">
        <f t="shared" si="11"/>
        <v>6.2247096090248515E-4</v>
      </c>
      <c r="X22">
        <f t="shared" si="12"/>
        <v>1.2791785632174184E-3</v>
      </c>
      <c r="Y22">
        <f t="shared" si="12"/>
        <v>1.5499413208763891E-8</v>
      </c>
      <c r="AD22">
        <v>400</v>
      </c>
      <c r="AE22">
        <v>254.655</v>
      </c>
      <c r="AF22" s="8">
        <f t="shared" si="20"/>
        <v>527.80499999999995</v>
      </c>
      <c r="AG22">
        <v>5.7797900000000002</v>
      </c>
      <c r="AH22">
        <f t="shared" si="13"/>
        <v>0.9043186696957749</v>
      </c>
      <c r="AI22">
        <f t="shared" si="14"/>
        <v>9.5681330304225098E-2</v>
      </c>
      <c r="AJ22">
        <f t="shared" si="15"/>
        <v>1.067658949950874E-3</v>
      </c>
      <c r="AK22">
        <f t="shared" si="21"/>
        <v>4.9109186635193272E-2</v>
      </c>
      <c r="AL22">
        <f t="shared" si="16"/>
        <v>7.4480268367916713E-4</v>
      </c>
      <c r="AM22">
        <f t="shared" si="17"/>
        <v>2.1689645659289411E-3</v>
      </c>
      <c r="AN22">
        <f t="shared" si="17"/>
        <v>1.042361686709073E-7</v>
      </c>
    </row>
    <row r="23" spans="1:40">
      <c r="A23">
        <v>1222</v>
      </c>
      <c r="B23">
        <v>244.774</v>
      </c>
      <c r="C23" s="8">
        <f t="shared" si="23"/>
        <v>517.92399999999998</v>
      </c>
      <c r="D23">
        <v>4.5123800000000003</v>
      </c>
      <c r="E23">
        <f t="shared" si="3"/>
        <v>0.88360052557271562</v>
      </c>
      <c r="F23">
        <f t="shared" si="4"/>
        <v>0.11639947442728438</v>
      </c>
      <c r="G23">
        <f t="shared" si="5"/>
        <v>3.7551026462078835E-4</v>
      </c>
      <c r="H23">
        <f t="shared" si="18"/>
        <v>0.10780953729001622</v>
      </c>
      <c r="I23">
        <f t="shared" si="6"/>
        <v>5.2888138013708894E-4</v>
      </c>
      <c r="J23">
        <f t="shared" si="7"/>
        <v>7.3787020022218723E-5</v>
      </c>
      <c r="K23">
        <f t="shared" si="7"/>
        <v>2.3522699074714419E-8</v>
      </c>
      <c r="O23">
        <v>624</v>
      </c>
      <c r="P23">
        <v>255.89500000000001</v>
      </c>
      <c r="Q23" s="9">
        <f t="shared" si="22"/>
        <v>529.04499999999996</v>
      </c>
      <c r="R23">
        <v>4.52515</v>
      </c>
      <c r="S23">
        <f t="shared" si="8"/>
        <v>0.88572300983168883</v>
      </c>
      <c r="T23">
        <f t="shared" si="9"/>
        <v>0.11427699016831117</v>
      </c>
      <c r="U23">
        <f t="shared" si="10"/>
        <v>7.8228116842403439E-4</v>
      </c>
      <c r="V23">
        <f t="shared" si="19"/>
        <v>7.5523464954406733E-2</v>
      </c>
      <c r="W23">
        <f t="shared" si="11"/>
        <v>7.3205725292688488E-4</v>
      </c>
      <c r="X23">
        <f t="shared" si="12"/>
        <v>1.5018357165047266E-3</v>
      </c>
      <c r="Y23">
        <f t="shared" si="12"/>
        <v>2.5224416878648145E-9</v>
      </c>
      <c r="AD23">
        <v>416</v>
      </c>
      <c r="AE23">
        <v>262.52600000000001</v>
      </c>
      <c r="AF23" s="8">
        <f t="shared" si="20"/>
        <v>535.67599999999993</v>
      </c>
      <c r="AG23">
        <v>5.6706099999999999</v>
      </c>
      <c r="AH23">
        <f t="shared" si="13"/>
        <v>0.88723612649656092</v>
      </c>
      <c r="AI23">
        <f t="shared" si="14"/>
        <v>0.11276387350343908</v>
      </c>
      <c r="AJ23">
        <f t="shared" si="15"/>
        <v>1.137675785283794E-3</v>
      </c>
      <c r="AK23">
        <f t="shared" si="21"/>
        <v>6.1026029574059948E-2</v>
      </c>
      <c r="AL23">
        <f t="shared" si="16"/>
        <v>8.7528825532009991E-4</v>
      </c>
      <c r="AM23">
        <f t="shared" si="17"/>
        <v>2.6768044944607936E-3</v>
      </c>
      <c r="AN23">
        <f t="shared" si="17"/>
        <v>6.8847215880448483E-8</v>
      </c>
    </row>
    <row r="24" spans="1:40">
      <c r="A24">
        <v>1269</v>
      </c>
      <c r="B24">
        <v>252.62200000000001</v>
      </c>
      <c r="C24" s="8">
        <f t="shared" si="23"/>
        <v>525.77199999999993</v>
      </c>
      <c r="D24">
        <v>4.42225</v>
      </c>
      <c r="E24">
        <f t="shared" si="3"/>
        <v>0.86595154313553857</v>
      </c>
      <c r="F24">
        <f t="shared" si="4"/>
        <v>0.13404845686446143</v>
      </c>
      <c r="G24">
        <f t="shared" si="5"/>
        <v>3.9600855045163435E-4</v>
      </c>
      <c r="H24">
        <f t="shared" si="18"/>
        <v>0.1326669621564594</v>
      </c>
      <c r="I24">
        <f t="shared" si="6"/>
        <v>6.0834468039860858E-4</v>
      </c>
      <c r="J24">
        <f t="shared" si="7"/>
        <v>1.9085276282376112E-6</v>
      </c>
      <c r="K24">
        <f t="shared" si="7"/>
        <v>4.5086632080858321E-8</v>
      </c>
      <c r="O24">
        <v>648</v>
      </c>
      <c r="P24">
        <v>263.81799999999998</v>
      </c>
      <c r="Q24" s="9">
        <f t="shared" si="22"/>
        <v>536.96799999999996</v>
      </c>
      <c r="R24">
        <v>4.4292299999999996</v>
      </c>
      <c r="S24">
        <f t="shared" si="8"/>
        <v>0.86694826178951201</v>
      </c>
      <c r="T24">
        <f t="shared" si="9"/>
        <v>0.13305173821048799</v>
      </c>
      <c r="U24">
        <f t="shared" si="10"/>
        <v>8.3724963251052831E-4</v>
      </c>
      <c r="V24">
        <f t="shared" si="19"/>
        <v>9.3092839024651972E-2</v>
      </c>
      <c r="W24">
        <f t="shared" si="11"/>
        <v>8.5083741905014009E-4</v>
      </c>
      <c r="X24">
        <f t="shared" si="12"/>
        <v>1.5967136241438066E-3</v>
      </c>
      <c r="Y24">
        <f t="shared" si="12"/>
        <v>1.8462794304605503E-10</v>
      </c>
      <c r="AD24">
        <v>432</v>
      </c>
      <c r="AE24">
        <v>270.39100000000002</v>
      </c>
      <c r="AF24" s="8">
        <f t="shared" si="20"/>
        <v>543.54099999999994</v>
      </c>
      <c r="AG24">
        <v>5.5542699999999998</v>
      </c>
      <c r="AH24">
        <f t="shared" si="13"/>
        <v>0.86903331393202021</v>
      </c>
      <c r="AI24">
        <f t="shared" si="14"/>
        <v>0.13096668606797979</v>
      </c>
      <c r="AJ24">
        <f t="shared" si="15"/>
        <v>1.2247078850691206E-3</v>
      </c>
      <c r="AK24">
        <f t="shared" si="21"/>
        <v>7.5030641659181552E-2</v>
      </c>
      <c r="AL24">
        <f t="shared" si="16"/>
        <v>1.0188318189029606E-3</v>
      </c>
      <c r="AM24">
        <f t="shared" si="17"/>
        <v>3.1288410641030482E-3</v>
      </c>
      <c r="AN24">
        <f t="shared" si="17"/>
        <v>4.2384954620053102E-8</v>
      </c>
    </row>
    <row r="25" spans="1:40">
      <c r="A25">
        <v>1316</v>
      </c>
      <c r="B25">
        <v>260.47500000000002</v>
      </c>
      <c r="C25" s="8">
        <f t="shared" si="23"/>
        <v>533.625</v>
      </c>
      <c r="D25">
        <v>4.3272000000000004</v>
      </c>
      <c r="E25">
        <f t="shared" si="3"/>
        <v>0.84733914126431176</v>
      </c>
      <c r="F25">
        <f t="shared" si="4"/>
        <v>0.15266085873568824</v>
      </c>
      <c r="G25">
        <f t="shared" si="5"/>
        <v>4.2546442053783222E-4</v>
      </c>
      <c r="H25">
        <f t="shared" si="18"/>
        <v>0.16125916213519401</v>
      </c>
      <c r="I25">
        <f t="shared" si="6"/>
        <v>6.887858050264958E-4</v>
      </c>
      <c r="J25">
        <f t="shared" si="7"/>
        <v>7.3930821349952371E-5</v>
      </c>
      <c r="K25">
        <f t="shared" si="7"/>
        <v>6.933815152902659E-8</v>
      </c>
      <c r="O25">
        <v>672</v>
      </c>
      <c r="P25">
        <v>271.75099999999998</v>
      </c>
      <c r="Q25" s="9">
        <f t="shared" si="22"/>
        <v>544.90099999999995</v>
      </c>
      <c r="R25">
        <v>4.3265700000000002</v>
      </c>
      <c r="S25">
        <f t="shared" si="8"/>
        <v>0.84685427060925933</v>
      </c>
      <c r="T25">
        <f t="shared" si="9"/>
        <v>0.15314572939074067</v>
      </c>
      <c r="U25">
        <f t="shared" si="10"/>
        <v>8.7639631316561994E-4</v>
      </c>
      <c r="V25">
        <f t="shared" si="19"/>
        <v>0.11351293708185534</v>
      </c>
      <c r="W25">
        <f t="shared" si="11"/>
        <v>9.774684625666974E-4</v>
      </c>
      <c r="X25">
        <f t="shared" si="12"/>
        <v>1.5707582261992406E-3</v>
      </c>
      <c r="Y25">
        <f t="shared" si="12"/>
        <v>1.0215579384553722E-8</v>
      </c>
      <c r="AD25">
        <v>448</v>
      </c>
      <c r="AE25">
        <v>278.25200000000001</v>
      </c>
      <c r="AF25" s="8">
        <f t="shared" si="20"/>
        <v>551.40200000000004</v>
      </c>
      <c r="AG25">
        <v>5.42903</v>
      </c>
      <c r="AH25">
        <f t="shared" si="13"/>
        <v>0.84943798777091428</v>
      </c>
      <c r="AI25">
        <f t="shared" si="14"/>
        <v>0.15056201222908572</v>
      </c>
      <c r="AJ25">
        <f t="shared" si="15"/>
        <v>1.3157493287771563E-3</v>
      </c>
      <c r="AK25">
        <f t="shared" si="21"/>
        <v>9.1331950761628922E-2</v>
      </c>
      <c r="AL25">
        <f t="shared" si="16"/>
        <v>1.1741303537225476E-3</v>
      </c>
      <c r="AM25">
        <f t="shared" si="17"/>
        <v>3.5082001814387104E-3</v>
      </c>
      <c r="AN25">
        <f t="shared" si="17"/>
        <v>2.0055934095517884E-8</v>
      </c>
    </row>
    <row r="26" spans="1:40">
      <c r="A26">
        <v>1363</v>
      </c>
      <c r="B26">
        <v>268.315</v>
      </c>
      <c r="C26" s="8">
        <f t="shared" si="23"/>
        <v>541.46499999999992</v>
      </c>
      <c r="D26">
        <v>4.2250800000000002</v>
      </c>
      <c r="E26">
        <f t="shared" si="3"/>
        <v>0.82734231349903364</v>
      </c>
      <c r="F26">
        <f t="shared" si="4"/>
        <v>0.17265768650096636</v>
      </c>
      <c r="G26">
        <f t="shared" si="5"/>
        <v>4.4958740325340418E-4</v>
      </c>
      <c r="H26">
        <f t="shared" si="18"/>
        <v>0.19363209497143929</v>
      </c>
      <c r="I26">
        <f t="shared" si="6"/>
        <v>7.6606561708036371E-4</v>
      </c>
      <c r="J26">
        <f t="shared" si="7"/>
        <v>4.3992581068624695E-4</v>
      </c>
      <c r="K26">
        <f t="shared" si="7"/>
        <v>1.0015845982710273E-7</v>
      </c>
      <c r="O26">
        <v>696</v>
      </c>
      <c r="P26">
        <v>279.67500000000001</v>
      </c>
      <c r="Q26" s="9">
        <f t="shared" si="22"/>
        <v>552.82500000000005</v>
      </c>
      <c r="R26">
        <v>4.2191099999999997</v>
      </c>
      <c r="S26">
        <f t="shared" si="8"/>
        <v>0.82582075909328445</v>
      </c>
      <c r="T26">
        <f t="shared" si="9"/>
        <v>0.17417924090671555</v>
      </c>
      <c r="U26">
        <f t="shared" si="10"/>
        <v>9.2484033047627223E-4</v>
      </c>
      <c r="V26">
        <f t="shared" si="19"/>
        <v>0.13697218018345608</v>
      </c>
      <c r="W26">
        <f t="shared" si="11"/>
        <v>1.1085114985517094E-3</v>
      </c>
      <c r="X26">
        <f t="shared" si="12"/>
        <v>1.3843653676643172E-3</v>
      </c>
      <c r="Y26">
        <f t="shared" si="12"/>
        <v>3.3735097982195495E-8</v>
      </c>
      <c r="AD26">
        <v>464</v>
      </c>
      <c r="AE26">
        <v>286.101</v>
      </c>
      <c r="AF26" s="8">
        <f t="shared" si="20"/>
        <v>559.25099999999998</v>
      </c>
      <c r="AG26">
        <v>5.2944800000000001</v>
      </c>
      <c r="AH26">
        <f t="shared" si="13"/>
        <v>0.82838599851047978</v>
      </c>
      <c r="AI26">
        <f t="shared" si="14"/>
        <v>0.17161400148952022</v>
      </c>
      <c r="AJ26">
        <f t="shared" si="15"/>
        <v>1.3773563207600328E-3</v>
      </c>
      <c r="AK26">
        <f t="shared" si="21"/>
        <v>0.11011803642118968</v>
      </c>
      <c r="AL26">
        <f t="shared" si="16"/>
        <v>1.3386716104201294E-3</v>
      </c>
      <c r="AM26">
        <f t="shared" si="17"/>
        <v>3.7817537196853292E-3</v>
      </c>
      <c r="AN26">
        <f t="shared" si="17"/>
        <v>1.4965068140822305E-9</v>
      </c>
    </row>
    <row r="27" spans="1:40">
      <c r="A27">
        <v>1410</v>
      </c>
      <c r="B27">
        <v>276.14499999999998</v>
      </c>
      <c r="C27" s="8">
        <f t="shared" si="23"/>
        <v>549.29499999999996</v>
      </c>
      <c r="D27">
        <v>4.1171699999999998</v>
      </c>
      <c r="E27">
        <f t="shared" si="3"/>
        <v>0.80621170554612365</v>
      </c>
      <c r="F27">
        <f t="shared" si="4"/>
        <v>0.19378829445387635</v>
      </c>
      <c r="G27">
        <f t="shared" si="5"/>
        <v>4.639612012445444E-4</v>
      </c>
      <c r="H27">
        <f t="shared" si="18"/>
        <v>0.2296371789742164</v>
      </c>
      <c r="I27">
        <f t="shared" si="6"/>
        <v>8.3540006870090795E-4</v>
      </c>
      <c r="J27">
        <f t="shared" si="7"/>
        <v>1.2851425213526763E-3</v>
      </c>
      <c r="K27">
        <f t="shared" si="7"/>
        <v>1.3796683225726601E-7</v>
      </c>
      <c r="O27">
        <v>720</v>
      </c>
      <c r="P27">
        <v>287.58499999999998</v>
      </c>
      <c r="Q27" s="9">
        <f t="shared" si="22"/>
        <v>560.7349999999999</v>
      </c>
      <c r="R27">
        <v>4.1057100000000002</v>
      </c>
      <c r="S27">
        <f t="shared" si="8"/>
        <v>0.80362459116185392</v>
      </c>
      <c r="T27">
        <f t="shared" si="9"/>
        <v>0.19637540883814608</v>
      </c>
      <c r="U27">
        <f t="shared" si="10"/>
        <v>9.5974612072706E-4</v>
      </c>
      <c r="V27">
        <f t="shared" si="19"/>
        <v>0.16357645614869712</v>
      </c>
      <c r="W27">
        <f t="shared" si="11"/>
        <v>1.2395563305379863E-3</v>
      </c>
      <c r="X27">
        <f t="shared" si="12"/>
        <v>1.0757712975247114E-3</v>
      </c>
      <c r="Y27">
        <f t="shared" si="12"/>
        <v>7.8293753514434572E-8</v>
      </c>
      <c r="AD27" s="4">
        <v>480</v>
      </c>
      <c r="AE27">
        <v>293.964</v>
      </c>
      <c r="AF27" s="8">
        <f t="shared" si="20"/>
        <v>567.11400000000003</v>
      </c>
      <c r="AG27">
        <v>5.1536299999999997</v>
      </c>
      <c r="AH27">
        <f t="shared" si="13"/>
        <v>0.80634829737831926</v>
      </c>
      <c r="AI27">
        <f t="shared" si="14"/>
        <v>0.19365170262168074</v>
      </c>
      <c r="AJ27">
        <f t="shared" si="15"/>
        <v>1.437496479600453E-3</v>
      </c>
      <c r="AK27">
        <f t="shared" si="21"/>
        <v>0.13153678218791176</v>
      </c>
      <c r="AL27">
        <f t="shared" si="16"/>
        <v>1.5097973962202712E-3</v>
      </c>
      <c r="AM27">
        <f t="shared" si="17"/>
        <v>3.8582633404934514E-3</v>
      </c>
      <c r="AN27">
        <f t="shared" si="17"/>
        <v>5.2274225440659048E-9</v>
      </c>
    </row>
    <row r="28" spans="1:40">
      <c r="A28">
        <v>1457</v>
      </c>
      <c r="B28">
        <v>283.95800000000003</v>
      </c>
      <c r="C28" s="8">
        <f t="shared" si="23"/>
        <v>557.10799999999995</v>
      </c>
      <c r="D28">
        <v>4.0058100000000003</v>
      </c>
      <c r="E28">
        <f t="shared" si="3"/>
        <v>0.78440552908763006</v>
      </c>
      <c r="F28">
        <f t="shared" si="4"/>
        <v>0.21559447091236994</v>
      </c>
      <c r="G28">
        <f t="shared" si="5"/>
        <v>4.8895911079436106E-4</v>
      </c>
      <c r="H28">
        <f t="shared" si="18"/>
        <v>0.26890098220315906</v>
      </c>
      <c r="I28">
        <f t="shared" si="6"/>
        <v>8.9108508974451619E-4</v>
      </c>
      <c r="J28">
        <f t="shared" si="7"/>
        <v>2.8415841459950276E-3</v>
      </c>
      <c r="K28">
        <f t="shared" si="7"/>
        <v>1.6170530294662061E-7</v>
      </c>
      <c r="O28">
        <v>744</v>
      </c>
      <c r="P28">
        <v>295.48599999999999</v>
      </c>
      <c r="Q28" s="9">
        <f t="shared" si="22"/>
        <v>568.63599999999997</v>
      </c>
      <c r="R28">
        <v>3.9880300000000002</v>
      </c>
      <c r="S28">
        <f t="shared" si="8"/>
        <v>0.78059068426440448</v>
      </c>
      <c r="T28">
        <f t="shared" si="9"/>
        <v>0.21940931573559552</v>
      </c>
      <c r="U28">
        <f t="shared" si="10"/>
        <v>9.9073724291233001E-4</v>
      </c>
      <c r="V28">
        <f t="shared" si="19"/>
        <v>0.19332580808160879</v>
      </c>
      <c r="W28">
        <f t="shared" si="11"/>
        <v>1.3652213370620593E-3</v>
      </c>
      <c r="X28">
        <f t="shared" si="12"/>
        <v>6.8034937153558443E-4</v>
      </c>
      <c r="Y28">
        <f t="shared" si="12"/>
        <v>1.4023833677114328E-7</v>
      </c>
      <c r="AD28">
        <v>496</v>
      </c>
      <c r="AE28">
        <v>301.82299999999998</v>
      </c>
      <c r="AF28" s="8">
        <f t="shared" si="20"/>
        <v>574.97299999999996</v>
      </c>
      <c r="AG28">
        <v>5.0066300000000004</v>
      </c>
      <c r="AH28">
        <f t="shared" si="13"/>
        <v>0.78334835370471201</v>
      </c>
      <c r="AI28">
        <f t="shared" si="14"/>
        <v>0.21665164629528799</v>
      </c>
      <c r="AJ28">
        <f t="shared" si="15"/>
        <v>1.4843373512826788E-3</v>
      </c>
      <c r="AK28">
        <f t="shared" si="21"/>
        <v>0.15569354052743611</v>
      </c>
      <c r="AL28">
        <f t="shared" si="16"/>
        <v>1.6823838044834195E-3</v>
      </c>
      <c r="AM28">
        <f t="shared" si="17"/>
        <v>3.7158906588046162E-3</v>
      </c>
      <c r="AN28">
        <f t="shared" si="17"/>
        <v>3.9222397625393187E-8</v>
      </c>
    </row>
    <row r="29" spans="1:40">
      <c r="A29">
        <v>1504</v>
      </c>
      <c r="B29">
        <v>291.767</v>
      </c>
      <c r="C29" s="8">
        <f t="shared" si="23"/>
        <v>564.91699999999992</v>
      </c>
      <c r="D29">
        <v>3.8884500000000002</v>
      </c>
      <c r="E29">
        <f t="shared" si="3"/>
        <v>0.76142445088029509</v>
      </c>
      <c r="F29">
        <f t="shared" si="4"/>
        <v>0.23857554911970491</v>
      </c>
      <c r="G29">
        <f t="shared" si="5"/>
        <v>5.1749839086372954E-4</v>
      </c>
      <c r="H29">
        <f t="shared" si="18"/>
        <v>0.31078198142115132</v>
      </c>
      <c r="I29">
        <f t="shared" si="6"/>
        <v>9.2748172975544712E-4</v>
      </c>
      <c r="J29">
        <f t="shared" si="7"/>
        <v>5.2137688657033637E-3</v>
      </c>
      <c r="K29">
        <f t="shared" si="7"/>
        <v>1.6808633816880096E-7</v>
      </c>
      <c r="O29">
        <v>768</v>
      </c>
      <c r="P29">
        <v>303.40199999999999</v>
      </c>
      <c r="Q29" s="9">
        <f t="shared" si="22"/>
        <v>576.55199999999991</v>
      </c>
      <c r="R29">
        <v>3.8665500000000002</v>
      </c>
      <c r="S29">
        <f t="shared" si="8"/>
        <v>0.75681299043450856</v>
      </c>
      <c r="T29">
        <f t="shared" si="9"/>
        <v>0.24318700956549144</v>
      </c>
      <c r="U29">
        <f t="shared" si="10"/>
        <v>1.0497834862337417E-3</v>
      </c>
      <c r="V29">
        <f t="shared" si="19"/>
        <v>0.22609112017109823</v>
      </c>
      <c r="W29">
        <f t="shared" si="11"/>
        <v>1.4795768580320192E-3</v>
      </c>
      <c r="X29">
        <f t="shared" si="12"/>
        <v>2.9226943418532642E-4</v>
      </c>
      <c r="Y29">
        <f t="shared" si="12"/>
        <v>1.8472234244173234E-7</v>
      </c>
      <c r="AD29">
        <v>512</v>
      </c>
      <c r="AE29">
        <v>309.67700000000002</v>
      </c>
      <c r="AF29" s="8">
        <f t="shared" si="20"/>
        <v>582.827</v>
      </c>
      <c r="AG29">
        <v>4.8548400000000003</v>
      </c>
      <c r="AH29">
        <f t="shared" si="13"/>
        <v>0.75959895608418915</v>
      </c>
      <c r="AI29">
        <f t="shared" si="14"/>
        <v>0.24040104391581085</v>
      </c>
      <c r="AJ29">
        <f t="shared" si="15"/>
        <v>1.5576790084051509E-3</v>
      </c>
      <c r="AK29">
        <f t="shared" si="21"/>
        <v>0.18261168139917083</v>
      </c>
      <c r="AL29">
        <f t="shared" si="16"/>
        <v>1.8504364415292186E-3</v>
      </c>
      <c r="AM29">
        <f t="shared" si="17"/>
        <v>3.3396104200796384E-3</v>
      </c>
      <c r="AN29">
        <f t="shared" si="17"/>
        <v>8.570691464939297E-8</v>
      </c>
    </row>
    <row r="30" spans="1:40">
      <c r="A30">
        <v>1551</v>
      </c>
      <c r="B30">
        <v>299.565</v>
      </c>
      <c r="C30" s="8">
        <f t="shared" si="23"/>
        <v>572.71499999999992</v>
      </c>
      <c r="D30">
        <v>3.76424</v>
      </c>
      <c r="E30">
        <f t="shared" si="3"/>
        <v>0.7371020265096998</v>
      </c>
      <c r="F30">
        <f t="shared" si="4"/>
        <v>0.2628979734903002</v>
      </c>
      <c r="G30">
        <f t="shared" si="5"/>
        <v>5.6141138530623716E-4</v>
      </c>
      <c r="H30">
        <f t="shared" si="18"/>
        <v>0.35437362271965733</v>
      </c>
      <c r="I30">
        <f t="shared" si="6"/>
        <v>9.3888237094209121E-4</v>
      </c>
      <c r="J30">
        <f t="shared" si="7"/>
        <v>8.3677944019323863E-3</v>
      </c>
      <c r="K30">
        <f t="shared" si="7"/>
        <v>1.4248434499690314E-7</v>
      </c>
      <c r="O30">
        <v>792</v>
      </c>
      <c r="P30">
        <v>311.33699999999999</v>
      </c>
      <c r="Q30" s="9">
        <f t="shared" si="22"/>
        <v>584.48699999999997</v>
      </c>
      <c r="R30">
        <v>3.7378300000000002</v>
      </c>
      <c r="S30">
        <f t="shared" si="8"/>
        <v>0.73161818676489876</v>
      </c>
      <c r="T30">
        <f t="shared" si="9"/>
        <v>0.26838181323510124</v>
      </c>
      <c r="U30">
        <f t="shared" si="10"/>
        <v>1.1264457358499448E-3</v>
      </c>
      <c r="V30">
        <f t="shared" si="19"/>
        <v>0.26160096476386668</v>
      </c>
      <c r="W30">
        <f t="shared" si="11"/>
        <v>1.5752430511378128E-3</v>
      </c>
      <c r="X30">
        <f t="shared" si="12"/>
        <v>4.5979905989844034E-5</v>
      </c>
      <c r="Y30">
        <f t="shared" si="12"/>
        <v>2.01419030209598E-7</v>
      </c>
      <c r="AD30">
        <v>528</v>
      </c>
      <c r="AE30">
        <v>317.50799999999998</v>
      </c>
      <c r="AF30" s="8">
        <f t="shared" si="20"/>
        <v>590.6579999999999</v>
      </c>
      <c r="AG30">
        <v>4.6955499999999999</v>
      </c>
      <c r="AH30">
        <f t="shared" si="13"/>
        <v>0.73467609194970673</v>
      </c>
      <c r="AI30">
        <f t="shared" si="14"/>
        <v>0.26532390805029327</v>
      </c>
      <c r="AJ30">
        <f t="shared" si="15"/>
        <v>1.6616285837667347E-3</v>
      </c>
      <c r="AK30">
        <f t="shared" si="21"/>
        <v>0.21221866446363832</v>
      </c>
      <c r="AL30">
        <f t="shared" si="16"/>
        <v>2.0060608324885781E-3</v>
      </c>
      <c r="AM30">
        <f t="shared" si="17"/>
        <v>2.8201668963979561E-3</v>
      </c>
      <c r="AN30">
        <f t="shared" si="17"/>
        <v>1.1863357395958583E-7</v>
      </c>
    </row>
    <row r="31" spans="1:40">
      <c r="A31">
        <v>1598</v>
      </c>
      <c r="B31">
        <v>307.375</v>
      </c>
      <c r="C31" s="8">
        <f t="shared" si="23"/>
        <v>580.52499999999998</v>
      </c>
      <c r="D31">
        <v>3.6294900000000001</v>
      </c>
      <c r="E31">
        <f t="shared" si="3"/>
        <v>0.71071569140030666</v>
      </c>
      <c r="F31">
        <f t="shared" si="4"/>
        <v>0.28928430859969334</v>
      </c>
      <c r="G31">
        <f t="shared" si="5"/>
        <v>6.2111472594771034E-4</v>
      </c>
      <c r="H31">
        <f t="shared" si="18"/>
        <v>0.39850109415393564</v>
      </c>
      <c r="I31">
        <f t="shared" si="6"/>
        <v>9.2133407523194719E-4</v>
      </c>
      <c r="J31">
        <f t="shared" si="7"/>
        <v>1.192830624680135E-2</v>
      </c>
      <c r="K31">
        <f t="shared" si="7"/>
        <v>9.0131657684650606E-8</v>
      </c>
      <c r="O31">
        <v>816</v>
      </c>
      <c r="P31">
        <v>319.24700000000001</v>
      </c>
      <c r="Q31" s="9">
        <f t="shared" si="22"/>
        <v>592.39699999999993</v>
      </c>
      <c r="R31">
        <v>3.59971</v>
      </c>
      <c r="S31">
        <f t="shared" si="8"/>
        <v>0.70458348910450008</v>
      </c>
      <c r="T31">
        <f t="shared" si="9"/>
        <v>0.29541651089549992</v>
      </c>
      <c r="U31">
        <f t="shared" si="10"/>
        <v>1.2439673333998851E-3</v>
      </c>
      <c r="V31">
        <f t="shared" si="19"/>
        <v>0.2994067979911742</v>
      </c>
      <c r="W31">
        <f t="shared" si="11"/>
        <v>1.6428337140844736E-3</v>
      </c>
      <c r="X31">
        <f t="shared" si="12"/>
        <v>1.5922391105904706E-5</v>
      </c>
      <c r="Y31">
        <f t="shared" si="12"/>
        <v>1.5909438964042313E-7</v>
      </c>
      <c r="AD31">
        <v>544</v>
      </c>
      <c r="AE31" s="1">
        <v>325.34500000000003</v>
      </c>
      <c r="AF31" s="8">
        <f t="shared" si="20"/>
        <v>598.495</v>
      </c>
      <c r="AG31" s="1">
        <v>4.5256299999999996</v>
      </c>
      <c r="AH31">
        <f t="shared" si="13"/>
        <v>0.70809003460943898</v>
      </c>
      <c r="AI31">
        <f t="shared" si="14"/>
        <v>0.29190996539056102</v>
      </c>
      <c r="AJ31">
        <f t="shared" si="15"/>
        <v>1.8095831534017948E-3</v>
      </c>
      <c r="AK31">
        <f t="shared" si="21"/>
        <v>0.24431563778345558</v>
      </c>
      <c r="AL31">
        <f t="shared" si="16"/>
        <v>2.1421033387882403E-3</v>
      </c>
      <c r="AM31">
        <f t="shared" si="17"/>
        <v>2.265220020372479E-3</v>
      </c>
      <c r="AN31">
        <f t="shared" si="17"/>
        <v>1.1056967368943612E-7</v>
      </c>
    </row>
    <row r="32" spans="1:40">
      <c r="A32">
        <v>1645</v>
      </c>
      <c r="B32">
        <v>315.19200000000001</v>
      </c>
      <c r="C32" s="8">
        <f t="shared" si="23"/>
        <v>588.34199999999998</v>
      </c>
      <c r="D32">
        <v>3.48041</v>
      </c>
      <c r="E32">
        <f t="shared" si="3"/>
        <v>0.68152329928076427</v>
      </c>
      <c r="F32">
        <f t="shared" si="4"/>
        <v>0.31847670071923573</v>
      </c>
      <c r="G32">
        <f t="shared" si="5"/>
        <v>7.0719086116423629E-4</v>
      </c>
      <c r="H32">
        <f t="shared" si="18"/>
        <v>0.44180379568983719</v>
      </c>
      <c r="I32">
        <f t="shared" si="6"/>
        <v>8.7240205895202901E-4</v>
      </c>
      <c r="J32">
        <f t="shared" si="7"/>
        <v>1.5209572353887752E-2</v>
      </c>
      <c r="K32">
        <f t="shared" si="7"/>
        <v>2.7294739874477166E-8</v>
      </c>
      <c r="O32">
        <v>840</v>
      </c>
      <c r="P32">
        <v>327.14800000000002</v>
      </c>
      <c r="Q32" s="9">
        <f t="shared" si="22"/>
        <v>600.298</v>
      </c>
      <c r="R32">
        <v>3.4471799999999999</v>
      </c>
      <c r="S32">
        <f t="shared" si="8"/>
        <v>0.67472827310290284</v>
      </c>
      <c r="T32">
        <f t="shared" si="9"/>
        <v>0.32527172689709716</v>
      </c>
      <c r="U32">
        <f t="shared" si="10"/>
        <v>1.4018589453753717E-3</v>
      </c>
      <c r="V32">
        <f t="shared" si="19"/>
        <v>0.33883480712920155</v>
      </c>
      <c r="W32">
        <f t="shared" si="11"/>
        <v>1.6751449323451695E-3</v>
      </c>
      <c r="X32">
        <f t="shared" si="12"/>
        <v>1.8395714538250104E-4</v>
      </c>
      <c r="Y32">
        <f t="shared" si="12"/>
        <v>7.4685230674056508E-8</v>
      </c>
      <c r="AD32">
        <v>560</v>
      </c>
      <c r="AE32">
        <v>333.16300000000001</v>
      </c>
      <c r="AF32" s="8">
        <f t="shared" si="20"/>
        <v>606.31299999999999</v>
      </c>
      <c r="AG32">
        <v>4.3405800000000001</v>
      </c>
      <c r="AH32">
        <f t="shared" si="13"/>
        <v>0.67913670415501026</v>
      </c>
      <c r="AI32">
        <f t="shared" si="14"/>
        <v>0.32086329584498974</v>
      </c>
      <c r="AJ32">
        <f t="shared" si="15"/>
        <v>2.064616542435678E-3</v>
      </c>
      <c r="AK32">
        <f t="shared" si="21"/>
        <v>0.27858929120406745</v>
      </c>
      <c r="AL32">
        <f t="shared" si="16"/>
        <v>2.2486880865768876E-3</v>
      </c>
      <c r="AM32">
        <f t="shared" si="17"/>
        <v>1.7870914683807194E-3</v>
      </c>
      <c r="AN32">
        <f t="shared" si="17"/>
        <v>3.388233336252927E-8</v>
      </c>
    </row>
    <row r="33" spans="1:40">
      <c r="A33">
        <v>1692</v>
      </c>
      <c r="B33">
        <v>322.99599999999998</v>
      </c>
      <c r="C33" s="8">
        <f t="shared" si="23"/>
        <v>596.14599999999996</v>
      </c>
      <c r="D33">
        <v>3.31067</v>
      </c>
      <c r="E33">
        <f t="shared" si="3"/>
        <v>0.64828532880604517</v>
      </c>
      <c r="F33">
        <f t="shared" si="4"/>
        <v>0.35171467119395483</v>
      </c>
      <c r="G33">
        <f t="shared" si="5"/>
        <v>8.3272203028688383E-4</v>
      </c>
      <c r="H33">
        <f t="shared" si="18"/>
        <v>0.48280669246058255</v>
      </c>
      <c r="I33">
        <f t="shared" si="6"/>
        <v>7.9253930682151327E-4</v>
      </c>
      <c r="J33">
        <f t="shared" si="7"/>
        <v>1.7185118039769975E-2</v>
      </c>
      <c r="K33">
        <f t="shared" si="7"/>
        <v>1.6146512650944412E-9</v>
      </c>
      <c r="O33">
        <v>864</v>
      </c>
      <c r="P33" s="1">
        <v>335.03500000000003</v>
      </c>
      <c r="Q33" s="9">
        <f t="shared" si="22"/>
        <v>608.18499999999995</v>
      </c>
      <c r="R33" s="1">
        <v>3.27529</v>
      </c>
      <c r="S33">
        <f t="shared" si="8"/>
        <v>0.64108365841389392</v>
      </c>
      <c r="T33">
        <f t="shared" si="9"/>
        <v>0.35891634158610608</v>
      </c>
      <c r="U33">
        <f t="shared" si="10"/>
        <v>1.6398381415243847E-3</v>
      </c>
      <c r="V33">
        <f t="shared" si="19"/>
        <v>0.37903828550548563</v>
      </c>
      <c r="W33">
        <f t="shared" si="11"/>
        <v>1.6655636579064681E-3</v>
      </c>
      <c r="X33">
        <f t="shared" si="12"/>
        <v>4.0489262709465557E-4</v>
      </c>
      <c r="Y33">
        <f t="shared" si="12"/>
        <v>6.618021931248443E-10</v>
      </c>
      <c r="AD33">
        <v>576</v>
      </c>
      <c r="AE33">
        <v>340.98599999999999</v>
      </c>
      <c r="AF33" s="8">
        <f t="shared" si="20"/>
        <v>614.13599999999997</v>
      </c>
      <c r="AG33">
        <v>4.1294500000000003</v>
      </c>
      <c r="AH33">
        <f t="shared" si="13"/>
        <v>0.64610283947603941</v>
      </c>
      <c r="AI33">
        <f t="shared" si="14"/>
        <v>0.35389716052396059</v>
      </c>
      <c r="AJ33">
        <f t="shared" si="15"/>
        <v>2.4617371685348305E-3</v>
      </c>
      <c r="AK33">
        <f t="shared" si="21"/>
        <v>0.31456830058929763</v>
      </c>
      <c r="AL33">
        <f t="shared" si="16"/>
        <v>2.3178987513256121E-3</v>
      </c>
      <c r="AM33">
        <f t="shared" si="17"/>
        <v>1.5467592237603368E-3</v>
      </c>
      <c r="AN33">
        <f t="shared" si="17"/>
        <v>2.0689490265253183E-8</v>
      </c>
    </row>
    <row r="34" spans="1:40">
      <c r="A34">
        <v>1739</v>
      </c>
      <c r="B34" s="1">
        <v>330.78399999999999</v>
      </c>
      <c r="C34" s="8">
        <f t="shared" si="23"/>
        <v>603.93399999999997</v>
      </c>
      <c r="D34" s="1">
        <v>3.1107999999999998</v>
      </c>
      <c r="E34">
        <f t="shared" si="3"/>
        <v>0.60914739338256163</v>
      </c>
      <c r="F34">
        <f t="shared" si="4"/>
        <v>0.39085260661743837</v>
      </c>
      <c r="G34">
        <f t="shared" si="5"/>
        <v>9.6496097180539793E-4</v>
      </c>
      <c r="H34">
        <f t="shared" si="18"/>
        <v>0.52005603988119364</v>
      </c>
      <c r="I34">
        <f t="shared" si="6"/>
        <v>6.8639721516772787E-4</v>
      </c>
      <c r="J34">
        <f t="shared" si="7"/>
        <v>1.6693527167141661E-2</v>
      </c>
      <c r="K34">
        <f t="shared" si="7"/>
        <v>7.7597766512091069E-8</v>
      </c>
      <c r="O34">
        <v>888</v>
      </c>
      <c r="P34">
        <v>342.91899999999998</v>
      </c>
      <c r="Q34" s="9">
        <f t="shared" si="22"/>
        <v>616.06899999999996</v>
      </c>
      <c r="R34">
        <v>3.07422</v>
      </c>
      <c r="S34">
        <f t="shared" si="8"/>
        <v>0.60172754301730869</v>
      </c>
      <c r="T34">
        <f t="shared" si="9"/>
        <v>0.39827245698269131</v>
      </c>
      <c r="U34">
        <f t="shared" si="10"/>
        <v>1.8862175628972984E-3</v>
      </c>
      <c r="V34">
        <f t="shared" si="19"/>
        <v>0.41901181329524084</v>
      </c>
      <c r="W34">
        <f t="shared" si="11"/>
        <v>1.6103224384543041E-3</v>
      </c>
      <c r="X34">
        <f t="shared" si="12"/>
        <v>4.3012090025888798E-4</v>
      </c>
      <c r="Y34">
        <f t="shared" si="12"/>
        <v>7.6118119691415302E-8</v>
      </c>
      <c r="AD34">
        <v>592</v>
      </c>
      <c r="AE34" s="1">
        <v>348.80599999999998</v>
      </c>
      <c r="AF34" s="8">
        <f t="shared" si="20"/>
        <v>621.9559999999999</v>
      </c>
      <c r="AG34" s="1">
        <v>3.87771</v>
      </c>
      <c r="AH34">
        <f t="shared" si="13"/>
        <v>0.60671504477948213</v>
      </c>
      <c r="AI34">
        <f t="shared" si="14"/>
        <v>0.39328495522051787</v>
      </c>
      <c r="AJ34">
        <f t="shared" si="15"/>
        <v>2.8755796924578927E-3</v>
      </c>
      <c r="AK34">
        <f t="shared" si="21"/>
        <v>0.35165468061050742</v>
      </c>
      <c r="AL34">
        <f t="shared" si="16"/>
        <v>2.341243104403117E-3</v>
      </c>
      <c r="AM34">
        <f t="shared" si="17"/>
        <v>1.7330797641048809E-3</v>
      </c>
      <c r="AN34">
        <f t="shared" si="17"/>
        <v>2.855155893340191E-7</v>
      </c>
    </row>
    <row r="35" spans="1:40">
      <c r="A35">
        <v>1786</v>
      </c>
      <c r="B35" s="2">
        <v>338.58699999999999</v>
      </c>
      <c r="C35" s="8">
        <f t="shared" si="23"/>
        <v>611.73699999999997</v>
      </c>
      <c r="D35" s="2">
        <v>2.8791899999999999</v>
      </c>
      <c r="E35">
        <f t="shared" si="3"/>
        <v>0.56379422770770793</v>
      </c>
      <c r="F35">
        <f t="shared" si="4"/>
        <v>0.43620577229229207</v>
      </c>
      <c r="G35">
        <f t="shared" si="5"/>
        <v>1.0746184683639174E-3</v>
      </c>
      <c r="H35">
        <f t="shared" si="18"/>
        <v>0.55231670899407681</v>
      </c>
      <c r="I35">
        <f t="shared" si="6"/>
        <v>5.627693312530008E-4</v>
      </c>
      <c r="J35">
        <f t="shared" si="7"/>
        <v>1.3481749621765862E-2</v>
      </c>
      <c r="K35">
        <f t="shared" si="7"/>
        <v>2.6198953916118989E-7</v>
      </c>
      <c r="O35">
        <v>912</v>
      </c>
      <c r="P35" s="2">
        <v>350.803</v>
      </c>
      <c r="Q35" s="9">
        <f t="shared" si="22"/>
        <v>623.95299999999997</v>
      </c>
      <c r="R35" s="2">
        <v>2.84294</v>
      </c>
      <c r="S35">
        <f t="shared" si="8"/>
        <v>0.55645832150777352</v>
      </c>
      <c r="T35">
        <f t="shared" si="9"/>
        <v>0.44354167849222648</v>
      </c>
      <c r="U35">
        <f t="shared" si="10"/>
        <v>2.1008718618226591E-3</v>
      </c>
      <c r="V35">
        <f t="shared" si="19"/>
        <v>0.45765955181814416</v>
      </c>
      <c r="W35">
        <f t="shared" si="11"/>
        <v>1.5087330228086633E-3</v>
      </c>
      <c r="X35">
        <f t="shared" si="12"/>
        <v>1.9931434724665807E-4</v>
      </c>
      <c r="Y35">
        <f t="shared" si="12"/>
        <v>3.5062840466884278E-7</v>
      </c>
      <c r="AD35">
        <v>608</v>
      </c>
      <c r="AE35" s="2">
        <v>356.58600000000001</v>
      </c>
      <c r="AF35" s="8">
        <f t="shared" si="20"/>
        <v>629.73599999999999</v>
      </c>
      <c r="AG35" s="2">
        <v>3.58365</v>
      </c>
      <c r="AH35">
        <f t="shared" si="13"/>
        <v>0.56070576970015584</v>
      </c>
      <c r="AI35">
        <f t="shared" si="14"/>
        <v>0.43929423029984416</v>
      </c>
      <c r="AJ35">
        <f t="shared" si="15"/>
        <v>3.1635679327588068E-3</v>
      </c>
      <c r="AK35">
        <f t="shared" si="21"/>
        <v>0.38911457028095731</v>
      </c>
      <c r="AL35">
        <f t="shared" si="16"/>
        <v>2.3109215970174317E-3</v>
      </c>
      <c r="AM35">
        <f t="shared" si="17"/>
        <v>2.5179982796110717E-3</v>
      </c>
      <c r="AN35">
        <f t="shared" si="17"/>
        <v>7.270057738531938E-7</v>
      </c>
    </row>
    <row r="36" spans="1:40">
      <c r="A36">
        <v>1833</v>
      </c>
      <c r="B36">
        <v>346.36399999999998</v>
      </c>
      <c r="C36" s="8">
        <f t="shared" si="23"/>
        <v>619.5139999999999</v>
      </c>
      <c r="D36">
        <v>2.6212599999999999</v>
      </c>
      <c r="E36">
        <f t="shared" si="3"/>
        <v>0.51328715969460381</v>
      </c>
      <c r="F36">
        <f t="shared" si="4"/>
        <v>0.48671284030539619</v>
      </c>
      <c r="G36">
        <f t="shared" si="5"/>
        <v>9.3354693213779864E-4</v>
      </c>
      <c r="H36">
        <f t="shared" si="18"/>
        <v>0.5787668675629678</v>
      </c>
      <c r="I36">
        <f t="shared" si="6"/>
        <v>4.3234978448832196E-4</v>
      </c>
      <c r="J36">
        <f t="shared" si="7"/>
        <v>8.4739439343377368E-3</v>
      </c>
      <c r="K36">
        <f t="shared" si="7"/>
        <v>2.5119858081197135E-7</v>
      </c>
      <c r="O36">
        <v>936</v>
      </c>
      <c r="P36">
        <v>358.68900000000002</v>
      </c>
      <c r="Q36" s="9">
        <f t="shared" si="22"/>
        <v>631.83899999999994</v>
      </c>
      <c r="R36">
        <v>2.58534</v>
      </c>
      <c r="S36">
        <f t="shared" si="8"/>
        <v>0.50603739682402971</v>
      </c>
      <c r="T36">
        <f t="shared" si="9"/>
        <v>0.49396260317597029</v>
      </c>
      <c r="U36">
        <f t="shared" si="10"/>
        <v>1.8576731082529663E-3</v>
      </c>
      <c r="V36">
        <f t="shared" si="19"/>
        <v>0.49386914436555207</v>
      </c>
      <c r="W36">
        <f t="shared" si="11"/>
        <v>1.364275525975755E-3</v>
      </c>
      <c r="X36">
        <f t="shared" si="12"/>
        <v>8.734549244789392E-9</v>
      </c>
      <c r="Y36">
        <f t="shared" si="12"/>
        <v>2.4344117419699746E-7</v>
      </c>
      <c r="AD36">
        <v>624</v>
      </c>
      <c r="AE36">
        <v>364.375</v>
      </c>
      <c r="AF36" s="8">
        <f t="shared" si="20"/>
        <v>637.52499999999998</v>
      </c>
      <c r="AG36">
        <v>3.2601399999999998</v>
      </c>
      <c r="AH36">
        <f t="shared" si="13"/>
        <v>0.51008868277601493</v>
      </c>
      <c r="AI36">
        <f t="shared" si="14"/>
        <v>0.48991131722398507</v>
      </c>
      <c r="AJ36">
        <f t="shared" si="15"/>
        <v>2.7402398878478978E-3</v>
      </c>
      <c r="AK36">
        <f t="shared" si="21"/>
        <v>0.42608931583323623</v>
      </c>
      <c r="AL36">
        <f t="shared" si="16"/>
        <v>2.2256289891262552E-3</v>
      </c>
      <c r="AM36">
        <f t="shared" si="17"/>
        <v>4.0732478615207466E-3</v>
      </c>
      <c r="AN36">
        <f t="shared" si="17"/>
        <v>2.6482437708309675E-7</v>
      </c>
    </row>
    <row r="37" spans="1:40">
      <c r="A37">
        <v>1880</v>
      </c>
      <c r="B37">
        <v>354.13900000000001</v>
      </c>
      <c r="C37" s="8">
        <f t="shared" si="23"/>
        <v>627.28899999999999</v>
      </c>
      <c r="D37">
        <v>2.3971900000000002</v>
      </c>
      <c r="E37">
        <f t="shared" si="3"/>
        <v>0.46941045388412728</v>
      </c>
      <c r="F37">
        <f t="shared" si="4"/>
        <v>0.53058954611587272</v>
      </c>
      <c r="G37">
        <f t="shared" si="5"/>
        <v>5.0654097384439617E-4</v>
      </c>
      <c r="H37">
        <f t="shared" si="18"/>
        <v>0.59908730743391891</v>
      </c>
      <c r="I37">
        <f t="shared" si="6"/>
        <v>3.0780994157546569E-4</v>
      </c>
      <c r="J37">
        <f t="shared" si="7"/>
        <v>4.6919433055840247E-3</v>
      </c>
      <c r="K37">
        <f t="shared" si="7"/>
        <v>3.9494023186674686E-8</v>
      </c>
      <c r="O37">
        <v>960</v>
      </c>
      <c r="P37">
        <v>366.56799999999998</v>
      </c>
      <c r="Q37" s="9">
        <f t="shared" si="22"/>
        <v>639.71799999999996</v>
      </c>
      <c r="R37">
        <v>2.3575599999999999</v>
      </c>
      <c r="S37">
        <f t="shared" si="8"/>
        <v>0.46145324222595852</v>
      </c>
      <c r="T37">
        <f t="shared" si="9"/>
        <v>0.53854675777404148</v>
      </c>
      <c r="U37">
        <f t="shared" si="10"/>
        <v>1.0579390447035542E-3</v>
      </c>
      <c r="V37">
        <f t="shared" si="19"/>
        <v>0.52661175698897023</v>
      </c>
      <c r="W37">
        <f t="shared" si="11"/>
        <v>1.1847869790723251E-3</v>
      </c>
      <c r="X37">
        <f t="shared" si="12"/>
        <v>1.4244424373965157E-4</v>
      </c>
      <c r="Y37">
        <f t="shared" si="12"/>
        <v>1.6090398453624026E-8</v>
      </c>
      <c r="AD37">
        <v>640</v>
      </c>
      <c r="AE37">
        <v>372.18799999999999</v>
      </c>
      <c r="AF37" s="8">
        <f t="shared" si="20"/>
        <v>645.33799999999997</v>
      </c>
      <c r="AG37">
        <v>2.9799199999999999</v>
      </c>
      <c r="AH37">
        <f t="shared" si="13"/>
        <v>0.46624484457044862</v>
      </c>
      <c r="AI37">
        <f t="shared" si="14"/>
        <v>0.53375515542955143</v>
      </c>
      <c r="AJ37">
        <f t="shared" si="15"/>
        <v>1.6810885701232237E-3</v>
      </c>
      <c r="AK37">
        <f t="shared" si="21"/>
        <v>0.46169937965925634</v>
      </c>
      <c r="AL37">
        <f t="shared" si="16"/>
        <v>2.0860330080051579E-3</v>
      </c>
      <c r="AM37">
        <f t="shared" si="17"/>
        <v>5.192034821859046E-3</v>
      </c>
      <c r="AN37">
        <f t="shared" si="17"/>
        <v>1.639799977715157E-7</v>
      </c>
    </row>
    <row r="38" spans="1:40">
      <c r="A38">
        <v>1927</v>
      </c>
      <c r="B38">
        <v>361.952</v>
      </c>
      <c r="C38" s="8">
        <f t="shared" si="23"/>
        <v>635.10199999999998</v>
      </c>
      <c r="D38">
        <v>2.2756099999999999</v>
      </c>
      <c r="E38">
        <f t="shared" si="3"/>
        <v>0.44560302811344066</v>
      </c>
      <c r="F38">
        <f t="shared" si="4"/>
        <v>0.55439697188655934</v>
      </c>
      <c r="G38">
        <f t="shared" si="5"/>
        <v>2.68519211747583E-4</v>
      </c>
      <c r="H38">
        <f t="shared" si="18"/>
        <v>0.61355437468796581</v>
      </c>
      <c r="I38">
        <f t="shared" si="6"/>
        <v>2.0021693008849206E-4</v>
      </c>
      <c r="J38">
        <f t="shared" si="7"/>
        <v>3.4995983062078538E-3</v>
      </c>
      <c r="K38">
        <f t="shared" si="7"/>
        <v>4.6652016798377916E-9</v>
      </c>
      <c r="O38">
        <v>984</v>
      </c>
      <c r="P38">
        <v>374.46800000000002</v>
      </c>
      <c r="Q38" s="9">
        <f t="shared" si="22"/>
        <v>647.61799999999994</v>
      </c>
      <c r="R38">
        <v>2.22784</v>
      </c>
      <c r="S38">
        <f t="shared" si="8"/>
        <v>0.43606270515307327</v>
      </c>
      <c r="T38">
        <f t="shared" si="9"/>
        <v>0.56393729484692678</v>
      </c>
      <c r="U38">
        <f t="shared" si="10"/>
        <v>5.6248886766268691E-4</v>
      </c>
      <c r="V38">
        <f t="shared" si="19"/>
        <v>0.55504664448670604</v>
      </c>
      <c r="W38">
        <f t="shared" si="11"/>
        <v>9.8308824453568339E-4</v>
      </c>
      <c r="X38">
        <f t="shared" si="12"/>
        <v>7.9043663827693209E-5</v>
      </c>
      <c r="Y38">
        <f t="shared" si="12"/>
        <v>1.7690383582595293E-7</v>
      </c>
      <c r="AD38">
        <v>656</v>
      </c>
      <c r="AE38">
        <v>380.02699999999999</v>
      </c>
      <c r="AF38" s="8">
        <f t="shared" si="20"/>
        <v>653.17699999999991</v>
      </c>
      <c r="AG38">
        <v>2.8080099999999999</v>
      </c>
      <c r="AH38">
        <f t="shared" si="13"/>
        <v>0.43934742744847693</v>
      </c>
      <c r="AI38">
        <f t="shared" si="14"/>
        <v>0.56065257255152301</v>
      </c>
      <c r="AJ38">
        <f t="shared" si="15"/>
        <v>8.9848419418836478E-4</v>
      </c>
      <c r="AK38">
        <f t="shared" si="21"/>
        <v>0.49507590778733884</v>
      </c>
      <c r="AL38">
        <f t="shared" si="16"/>
        <v>1.8965315269114467E-3</v>
      </c>
      <c r="AM38">
        <f t="shared" si="17"/>
        <v>4.3002989615941933E-3</v>
      </c>
      <c r="AN38">
        <f t="shared" si="17"/>
        <v>9.9609847835565819E-7</v>
      </c>
    </row>
    <row r="39" spans="1:40">
      <c r="A39">
        <v>1974</v>
      </c>
      <c r="B39">
        <v>369.72800000000001</v>
      </c>
      <c r="C39" s="8">
        <f t="shared" si="23"/>
        <v>642.87799999999993</v>
      </c>
      <c r="D39">
        <v>2.21116</v>
      </c>
      <c r="E39">
        <f t="shared" si="3"/>
        <v>0.4329826251613042</v>
      </c>
      <c r="F39">
        <f t="shared" si="4"/>
        <v>0.56701737483869574</v>
      </c>
      <c r="G39">
        <f t="shared" si="5"/>
        <v>2.0606610105563316E-4</v>
      </c>
      <c r="H39">
        <f t="shared" si="18"/>
        <v>0.62296457040212494</v>
      </c>
      <c r="I39">
        <f t="shared" si="6"/>
        <v>1.1647468488146655E-4</v>
      </c>
      <c r="J39">
        <f t="shared" si="7"/>
        <v>3.1300886914125917E-3</v>
      </c>
      <c r="K39">
        <f t="shared" si="7"/>
        <v>8.026621852092723E-9</v>
      </c>
      <c r="O39">
        <v>1008</v>
      </c>
      <c r="P39">
        <v>382.36200000000002</v>
      </c>
      <c r="Q39" s="9">
        <f t="shared" si="22"/>
        <v>655.51199999999994</v>
      </c>
      <c r="R39">
        <v>2.1588699999999998</v>
      </c>
      <c r="S39">
        <f t="shared" si="8"/>
        <v>0.42256297232916873</v>
      </c>
      <c r="T39">
        <f t="shared" si="9"/>
        <v>0.57743702767083127</v>
      </c>
      <c r="U39">
        <f t="shared" si="10"/>
        <v>3.9407658526114292E-4</v>
      </c>
      <c r="V39">
        <f t="shared" si="19"/>
        <v>0.5786407623555625</v>
      </c>
      <c r="W39">
        <f t="shared" si="11"/>
        <v>7.7375868331864921E-4</v>
      </c>
      <c r="X39">
        <f t="shared" si="12"/>
        <v>1.4489771912249889E-6</v>
      </c>
      <c r="Y39">
        <f t="shared" si="12"/>
        <v>1.4415849558534983E-7</v>
      </c>
      <c r="AD39">
        <v>672</v>
      </c>
      <c r="AE39">
        <v>387.87200000000001</v>
      </c>
      <c r="AF39" s="8">
        <f t="shared" si="20"/>
        <v>661.02199999999993</v>
      </c>
      <c r="AG39">
        <v>2.7161300000000002</v>
      </c>
      <c r="AH39">
        <f t="shared" si="13"/>
        <v>0.4249716803414631</v>
      </c>
      <c r="AI39">
        <f t="shared" si="14"/>
        <v>0.57502831965853685</v>
      </c>
      <c r="AJ39">
        <f t="shared" si="15"/>
        <v>5.9964138863333877E-4</v>
      </c>
      <c r="AK39">
        <f t="shared" si="21"/>
        <v>0.52542041221792202</v>
      </c>
      <c r="AL39">
        <f t="shared" si="16"/>
        <v>1.6655847188316801E-3</v>
      </c>
      <c r="AM39">
        <f t="shared" si="17"/>
        <v>2.4609444806366083E-3</v>
      </c>
      <c r="AN39">
        <f t="shared" si="17"/>
        <v>1.13623518319433E-6</v>
      </c>
    </row>
    <row r="40" spans="1:40">
      <c r="A40">
        <v>2021</v>
      </c>
      <c r="B40">
        <v>377.48099999999999</v>
      </c>
      <c r="C40" s="8">
        <f t="shared" si="23"/>
        <v>650.63099999999997</v>
      </c>
      <c r="D40">
        <v>2.1617000000000002</v>
      </c>
      <c r="E40">
        <f t="shared" si="3"/>
        <v>0.4232975184116895</v>
      </c>
      <c r="F40">
        <f t="shared" si="4"/>
        <v>0.5767024815883105</v>
      </c>
      <c r="G40">
        <f t="shared" si="5"/>
        <v>1.8610943659836315E-4</v>
      </c>
      <c r="H40">
        <f t="shared" si="18"/>
        <v>0.62843888059155384</v>
      </c>
      <c r="I40">
        <f t="shared" si="6"/>
        <v>5.9050450814780084E-5</v>
      </c>
      <c r="J40">
        <f t="shared" si="7"/>
        <v>2.6766549818227985E-3</v>
      </c>
      <c r="K40">
        <f t="shared" si="7"/>
        <v>1.6143985868352764E-8</v>
      </c>
      <c r="O40">
        <v>1032</v>
      </c>
      <c r="P40">
        <v>390.238</v>
      </c>
      <c r="Q40" s="9">
        <f t="shared" si="22"/>
        <v>663.38799999999992</v>
      </c>
      <c r="R40">
        <v>2.1105499999999999</v>
      </c>
      <c r="S40">
        <f t="shared" si="8"/>
        <v>0.4131051342829013</v>
      </c>
      <c r="T40">
        <f t="shared" si="9"/>
        <v>0.5868948657170987</v>
      </c>
      <c r="U40">
        <f t="shared" si="10"/>
        <v>3.4571412353517905E-4</v>
      </c>
      <c r="V40">
        <f t="shared" si="19"/>
        <v>0.59721097075521012</v>
      </c>
      <c r="W40">
        <f t="shared" si="11"/>
        <v>5.7294534041644129E-4</v>
      </c>
      <c r="X40">
        <f t="shared" si="12"/>
        <v>1.0642202315734788E-4</v>
      </c>
      <c r="Y40">
        <f t="shared" si="12"/>
        <v>5.1634025925339233E-8</v>
      </c>
      <c r="AD40">
        <v>688</v>
      </c>
      <c r="AE40">
        <v>395.71</v>
      </c>
      <c r="AF40" s="8">
        <f t="shared" si="20"/>
        <v>668.8599999999999</v>
      </c>
      <c r="AG40">
        <v>2.6548099999999999</v>
      </c>
      <c r="AH40">
        <f t="shared" si="13"/>
        <v>0.41537741812332973</v>
      </c>
      <c r="AI40">
        <f t="shared" si="14"/>
        <v>0.58462258187667027</v>
      </c>
      <c r="AJ40">
        <f t="shared" si="15"/>
        <v>5.1965008793176254E-4</v>
      </c>
      <c r="AK40">
        <f t="shared" si="21"/>
        <v>0.55206976771922889</v>
      </c>
      <c r="AL40">
        <f t="shared" si="16"/>
        <v>1.406585611519087E-3</v>
      </c>
      <c r="AM40">
        <f t="shared" si="17"/>
        <v>1.0596857095689159E-3</v>
      </c>
      <c r="AN40">
        <f t="shared" si="17"/>
        <v>7.8665462300112143E-7</v>
      </c>
    </row>
    <row r="41" spans="1:40">
      <c r="A41">
        <v>2068</v>
      </c>
      <c r="B41">
        <v>385.19799999999998</v>
      </c>
      <c r="C41" s="8">
        <f t="shared" si="23"/>
        <v>658.34799999999996</v>
      </c>
      <c r="D41">
        <v>2.1170300000000002</v>
      </c>
      <c r="E41">
        <f t="shared" si="3"/>
        <v>0.41455037489156638</v>
      </c>
      <c r="F41">
        <f t="shared" si="4"/>
        <v>0.58544962510843357</v>
      </c>
      <c r="G41">
        <f t="shared" si="5"/>
        <v>1.803182542193261E-4</v>
      </c>
      <c r="H41">
        <f t="shared" si="18"/>
        <v>0.63121425177984847</v>
      </c>
      <c r="I41">
        <f t="shared" si="6"/>
        <v>2.5119513037321642E-5</v>
      </c>
      <c r="J41">
        <f t="shared" si="7"/>
        <v>2.0944010543739798E-3</v>
      </c>
      <c r="K41">
        <f t="shared" si="7"/>
        <v>2.4086649264478801E-8</v>
      </c>
      <c r="O41">
        <v>1056</v>
      </c>
      <c r="P41">
        <v>398.09800000000001</v>
      </c>
      <c r="Q41" s="9">
        <f t="shared" si="22"/>
        <v>671.24800000000005</v>
      </c>
      <c r="R41">
        <v>2.0681600000000002</v>
      </c>
      <c r="S41">
        <f t="shared" si="8"/>
        <v>0.404807995318057</v>
      </c>
      <c r="T41">
        <f t="shared" si="9"/>
        <v>0.595192004681943</v>
      </c>
      <c r="U41">
        <f t="shared" si="10"/>
        <v>3.3796634298886391E-4</v>
      </c>
      <c r="V41">
        <f t="shared" si="19"/>
        <v>0.61096165892520471</v>
      </c>
      <c r="W41">
        <f t="shared" si="11"/>
        <v>3.9529995946010403E-4</v>
      </c>
      <c r="X41">
        <f t="shared" si="12"/>
        <v>2.4868199495202208E-4</v>
      </c>
      <c r="Y41">
        <f t="shared" si="12"/>
        <v>3.2871435776712563E-9</v>
      </c>
      <c r="AD41" s="4">
        <v>704</v>
      </c>
      <c r="AE41">
        <v>403.505</v>
      </c>
      <c r="AF41" s="8">
        <f t="shared" si="20"/>
        <v>676.65499999999997</v>
      </c>
      <c r="AG41">
        <v>2.6016699999999999</v>
      </c>
      <c r="AH41">
        <f t="shared" si="13"/>
        <v>0.40706301671642159</v>
      </c>
      <c r="AI41">
        <f t="shared" si="14"/>
        <v>0.59293698328357847</v>
      </c>
      <c r="AJ41">
        <f t="shared" si="15"/>
        <v>4.969630686618709E-4</v>
      </c>
      <c r="AK41">
        <f t="shared" si="21"/>
        <v>0.57457513750353428</v>
      </c>
      <c r="AL41">
        <f t="shared" si="16"/>
        <v>1.1359673564931645E-3</v>
      </c>
      <c r="AM41">
        <f t="shared" si="17"/>
        <v>3.3715738045012641E-4</v>
      </c>
      <c r="AN41">
        <f t="shared" si="17"/>
        <v>4.0832647986677876E-7</v>
      </c>
    </row>
    <row r="42" spans="1:40">
      <c r="A42">
        <v>2115</v>
      </c>
      <c r="B42">
        <v>392.935</v>
      </c>
      <c r="C42" s="8">
        <f t="shared" si="23"/>
        <v>666.08500000000004</v>
      </c>
      <c r="D42">
        <v>2.07375</v>
      </c>
      <c r="E42">
        <f t="shared" si="3"/>
        <v>0.40607541694325811</v>
      </c>
      <c r="F42">
        <f t="shared" si="4"/>
        <v>0.59392458305674189</v>
      </c>
      <c r="G42">
        <f t="shared" si="5"/>
        <v>1.7906835874183501E-4</v>
      </c>
      <c r="H42">
        <f t="shared" si="18"/>
        <v>0.63239486889260255</v>
      </c>
      <c r="I42">
        <f t="shared" si="6"/>
        <v>8.4674035308850854E-6</v>
      </c>
      <c r="J42">
        <f t="shared" si="7"/>
        <v>1.4799628922928206E-3</v>
      </c>
      <c r="K42">
        <f t="shared" si="7"/>
        <v>2.9104685918888539E-8</v>
      </c>
      <c r="O42">
        <v>1080</v>
      </c>
      <c r="P42">
        <v>405.947</v>
      </c>
      <c r="Q42" s="9">
        <f t="shared" si="22"/>
        <v>679.09699999999998</v>
      </c>
      <c r="R42">
        <v>2.0267200000000001</v>
      </c>
      <c r="S42">
        <f t="shared" si="8"/>
        <v>0.39669680308632427</v>
      </c>
      <c r="T42">
        <f t="shared" si="9"/>
        <v>0.60330319691367573</v>
      </c>
      <c r="U42">
        <f t="shared" si="10"/>
        <v>3.3551967544791689E-4</v>
      </c>
      <c r="V42">
        <f t="shared" si="19"/>
        <v>0.62044885795224725</v>
      </c>
      <c r="W42">
        <f t="shared" si="11"/>
        <v>2.5110833926562899E-4</v>
      </c>
      <c r="X42">
        <f t="shared" si="12"/>
        <v>2.939736924495892E-4</v>
      </c>
      <c r="Y42">
        <f t="shared" si="12"/>
        <v>7.1252736760792268E-9</v>
      </c>
      <c r="AD42">
        <v>720</v>
      </c>
      <c r="AE42">
        <v>411.30700000000002</v>
      </c>
      <c r="AF42" s="8">
        <f t="shared" si="20"/>
        <v>684.45699999999999</v>
      </c>
      <c r="AG42">
        <v>2.5508500000000001</v>
      </c>
      <c r="AH42">
        <f t="shared" si="13"/>
        <v>0.39911160761783165</v>
      </c>
      <c r="AI42">
        <f t="shared" si="14"/>
        <v>0.6008883923821684</v>
      </c>
      <c r="AJ42">
        <f t="shared" si="15"/>
        <v>4.9598517990023794E-4</v>
      </c>
      <c r="AK42">
        <f t="shared" si="21"/>
        <v>0.59275061520742489</v>
      </c>
      <c r="AL42">
        <f t="shared" si="16"/>
        <v>8.7305429965071045E-4</v>
      </c>
      <c r="AM42">
        <f t="shared" si="17"/>
        <v>6.6223417345776461E-5</v>
      </c>
      <c r="AN42">
        <f t="shared" si="17"/>
        <v>1.4218112106939618E-7</v>
      </c>
    </row>
    <row r="43" spans="1:40">
      <c r="A43">
        <v>2162</v>
      </c>
      <c r="B43">
        <v>400.67700000000002</v>
      </c>
      <c r="C43" s="8">
        <f t="shared" si="23"/>
        <v>673.827</v>
      </c>
      <c r="D43">
        <v>2.03077</v>
      </c>
      <c r="E43">
        <f t="shared" si="3"/>
        <v>0.39765920408239191</v>
      </c>
      <c r="F43">
        <f t="shared" si="4"/>
        <v>0.60234079591760814</v>
      </c>
      <c r="G43">
        <f t="shared" si="5"/>
        <v>1.7573530413519058E-4</v>
      </c>
      <c r="H43">
        <f t="shared" si="18"/>
        <v>0.63279283685855414</v>
      </c>
      <c r="I43">
        <f t="shared" si="6"/>
        <v>2.0358104443487724E-6</v>
      </c>
      <c r="J43">
        <f t="shared" si="7"/>
        <v>9.2732679746905142E-4</v>
      </c>
      <c r="K43">
        <f t="shared" si="7"/>
        <v>3.0171514108454798E-8</v>
      </c>
      <c r="O43">
        <v>1104</v>
      </c>
      <c r="P43">
        <v>413.78300000000002</v>
      </c>
      <c r="Q43" s="9">
        <f t="shared" si="22"/>
        <v>686.93299999999999</v>
      </c>
      <c r="R43">
        <v>1.9855799999999999</v>
      </c>
      <c r="S43">
        <f t="shared" si="8"/>
        <v>0.38864433087557421</v>
      </c>
      <c r="T43">
        <f t="shared" si="9"/>
        <v>0.61135566912442574</v>
      </c>
      <c r="U43">
        <f t="shared" si="10"/>
        <v>3.3617212012550707E-4</v>
      </c>
      <c r="V43">
        <f t="shared" si="19"/>
        <v>0.62647545809462235</v>
      </c>
      <c r="W43">
        <f t="shared" si="11"/>
        <v>1.4462958861718967E-4</v>
      </c>
      <c r="X43">
        <f t="shared" si="12"/>
        <v>2.2860801850327914E-4</v>
      </c>
      <c r="Y43">
        <f t="shared" si="12"/>
        <v>3.6688541376614765E-8</v>
      </c>
      <c r="AD43">
        <v>736</v>
      </c>
      <c r="AE43">
        <v>419.08499999999998</v>
      </c>
      <c r="AF43" s="8">
        <f t="shared" si="20"/>
        <v>692.2349999999999</v>
      </c>
      <c r="AG43">
        <v>2.50013</v>
      </c>
      <c r="AH43">
        <f t="shared" si="13"/>
        <v>0.39117584473942785</v>
      </c>
      <c r="AI43">
        <f t="shared" si="14"/>
        <v>0.60882415526057221</v>
      </c>
      <c r="AJ43">
        <f t="shared" si="15"/>
        <v>5.0067904595607615E-4</v>
      </c>
      <c r="AK43">
        <f t="shared" si="21"/>
        <v>0.60671948400183628</v>
      </c>
      <c r="AL43">
        <f t="shared" si="16"/>
        <v>6.3383200987249418E-4</v>
      </c>
      <c r="AM43">
        <f t="shared" si="17"/>
        <v>4.4296411073490589E-6</v>
      </c>
      <c r="AN43">
        <f t="shared" si="17"/>
        <v>1.7729711799726923E-8</v>
      </c>
    </row>
    <row r="44" spans="1:40">
      <c r="A44">
        <v>2209</v>
      </c>
      <c r="B44">
        <v>408.41399999999999</v>
      </c>
      <c r="C44" s="8">
        <f t="shared" si="23"/>
        <v>681.56399999999996</v>
      </c>
      <c r="D44">
        <v>1.9885900000000001</v>
      </c>
      <c r="E44">
        <f t="shared" si="3"/>
        <v>0.3893996447880379</v>
      </c>
      <c r="F44">
        <f t="shared" si="4"/>
        <v>0.6106003552119621</v>
      </c>
      <c r="G44">
        <f t="shared" si="5"/>
        <v>1.6902753173932405E-4</v>
      </c>
      <c r="H44">
        <f t="shared" si="18"/>
        <v>0.63288851994943851</v>
      </c>
      <c r="I44">
        <f t="shared" si="6"/>
        <v>2.7505739243117798E-7</v>
      </c>
      <c r="J44">
        <f t="shared" si="7"/>
        <v>4.9676228736488697E-4</v>
      </c>
      <c r="K44">
        <f t="shared" si="7"/>
        <v>2.8477397598198733E-8</v>
      </c>
      <c r="O44">
        <v>1128</v>
      </c>
      <c r="P44">
        <v>421.62400000000002</v>
      </c>
      <c r="Q44" s="9">
        <f t="shared" si="22"/>
        <v>694.774</v>
      </c>
      <c r="R44">
        <v>1.9443600000000001</v>
      </c>
      <c r="S44">
        <f t="shared" si="8"/>
        <v>0.38057619999256215</v>
      </c>
      <c r="T44">
        <f t="shared" si="9"/>
        <v>0.61942380000743791</v>
      </c>
      <c r="U44">
        <f t="shared" si="10"/>
        <v>3.2402033800548829E-4</v>
      </c>
      <c r="V44">
        <f t="shared" si="19"/>
        <v>0.62994656822143491</v>
      </c>
      <c r="W44">
        <f t="shared" si="11"/>
        <v>7.4052088368090164E-5</v>
      </c>
      <c r="X44">
        <f t="shared" si="12"/>
        <v>1.1072865088550566E-4</v>
      </c>
      <c r="Y44">
        <f t="shared" si="12"/>
        <v>6.2484125826784594E-8</v>
      </c>
      <c r="AD44">
        <v>752</v>
      </c>
      <c r="AE44">
        <v>426.858</v>
      </c>
      <c r="AF44" s="8">
        <f t="shared" si="20"/>
        <v>700.00800000000004</v>
      </c>
      <c r="AG44">
        <v>2.4489299999999998</v>
      </c>
      <c r="AH44">
        <f t="shared" si="13"/>
        <v>0.38316498000413057</v>
      </c>
      <c r="AI44">
        <f t="shared" si="14"/>
        <v>0.61683501999586943</v>
      </c>
      <c r="AJ44">
        <f t="shared" si="15"/>
        <v>4.9569181327174805E-4</v>
      </c>
      <c r="AK44">
        <f t="shared" si="21"/>
        <v>0.61686079615979617</v>
      </c>
      <c r="AL44">
        <f t="shared" si="16"/>
        <v>4.312759982584793E-4</v>
      </c>
      <c r="AM44">
        <f t="shared" si="17"/>
        <v>6.6441062677809139E-10</v>
      </c>
      <c r="AN44">
        <f t="shared" si="17"/>
        <v>4.1493972238236591E-9</v>
      </c>
    </row>
    <row r="45" spans="1:40">
      <c r="A45">
        <v>2256</v>
      </c>
      <c r="B45">
        <v>416.15899999999999</v>
      </c>
      <c r="C45" s="8">
        <f t="shared" si="23"/>
        <v>689.30899999999997</v>
      </c>
      <c r="D45">
        <v>1.9480200000000001</v>
      </c>
      <c r="E45">
        <f t="shared" si="3"/>
        <v>0.38145535079628967</v>
      </c>
      <c r="F45">
        <f t="shared" si="4"/>
        <v>0.61854464920371033</v>
      </c>
      <c r="G45">
        <f t="shared" si="5"/>
        <v>1.5873672564131866E-4</v>
      </c>
      <c r="H45">
        <f t="shared" si="18"/>
        <v>0.63290144764688283</v>
      </c>
      <c r="I45">
        <f t="shared" si="6"/>
        <v>5.7103874093618339E-9</v>
      </c>
      <c r="J45">
        <f t="shared" si="7"/>
        <v>2.061176615378804E-4</v>
      </c>
      <c r="K45">
        <f t="shared" si="7"/>
        <v>2.519553520353679E-8</v>
      </c>
      <c r="O45">
        <v>1152</v>
      </c>
      <c r="P45">
        <v>429.45499999999998</v>
      </c>
      <c r="Q45" s="9">
        <f t="shared" si="22"/>
        <v>702.60500000000002</v>
      </c>
      <c r="R45">
        <v>1.90463</v>
      </c>
      <c r="S45">
        <f t="shared" si="8"/>
        <v>0.37279971188043037</v>
      </c>
      <c r="T45">
        <f t="shared" si="9"/>
        <v>0.62720028811956963</v>
      </c>
      <c r="U45">
        <f t="shared" si="10"/>
        <v>3.030605527380853E-4</v>
      </c>
      <c r="V45">
        <f t="shared" si="19"/>
        <v>0.63172381834226909</v>
      </c>
      <c r="W45">
        <f t="shared" si="11"/>
        <v>3.278102618100069E-5</v>
      </c>
      <c r="X45">
        <f t="shared" si="12"/>
        <v>2.0462325675675496E-5</v>
      </c>
      <c r="Y45">
        <f t="shared" si="12"/>
        <v>7.3051022475921804E-8</v>
      </c>
      <c r="AD45">
        <v>768</v>
      </c>
      <c r="AE45">
        <v>434.61700000000002</v>
      </c>
      <c r="AF45" s="8">
        <f t="shared" si="20"/>
        <v>707.76700000000005</v>
      </c>
      <c r="AG45">
        <v>2.3982399999999999</v>
      </c>
      <c r="AH45">
        <f t="shared" si="13"/>
        <v>0.37523391099178255</v>
      </c>
      <c r="AI45">
        <f t="shared" si="14"/>
        <v>0.6247660890082174</v>
      </c>
      <c r="AJ45">
        <f t="shared" si="15"/>
        <v>4.6361706189018692E-4</v>
      </c>
      <c r="AK45">
        <f t="shared" si="21"/>
        <v>0.62376121213193181</v>
      </c>
      <c r="AL45">
        <f t="shared" si="16"/>
        <v>2.7225408418096183E-4</v>
      </c>
      <c r="AM45">
        <f t="shared" si="17"/>
        <v>1.00977753649348E-6</v>
      </c>
      <c r="AN45">
        <f t="shared" si="17"/>
        <v>3.6619789237741378E-8</v>
      </c>
    </row>
    <row r="46" spans="1:40">
      <c r="A46">
        <v>2303</v>
      </c>
      <c r="B46">
        <v>423.88900000000001</v>
      </c>
      <c r="C46" s="8">
        <f t="shared" si="23"/>
        <v>697.03899999999999</v>
      </c>
      <c r="D46">
        <v>1.9099200000000001</v>
      </c>
      <c r="E46">
        <f t="shared" si="3"/>
        <v>0.3739947246911477</v>
      </c>
      <c r="F46">
        <f t="shared" si="4"/>
        <v>0.6260052753088523</v>
      </c>
      <c r="G46">
        <f t="shared" si="5"/>
        <v>1.4890421455172445E-4</v>
      </c>
      <c r="H46">
        <f t="shared" si="18"/>
        <v>0.63290171603509104</v>
      </c>
      <c r="I46">
        <f t="shared" si="6"/>
        <v>-5.9045893645657216E-10</v>
      </c>
      <c r="J46">
        <f t="shared" si="7"/>
        <v>4.7560894690524316E-5</v>
      </c>
      <c r="K46">
        <f t="shared" si="7"/>
        <v>2.2172640955262947E-8</v>
      </c>
      <c r="O46">
        <v>1176</v>
      </c>
      <c r="P46">
        <v>437.27300000000002</v>
      </c>
      <c r="Q46" s="9">
        <f t="shared" si="22"/>
        <v>710.423</v>
      </c>
      <c r="R46">
        <v>1.86747</v>
      </c>
      <c r="S46">
        <f t="shared" si="8"/>
        <v>0.36552625861471638</v>
      </c>
      <c r="T46">
        <f t="shared" si="9"/>
        <v>0.63447374138528367</v>
      </c>
      <c r="U46">
        <f t="shared" si="10"/>
        <v>2.8055121136140909E-4</v>
      </c>
      <c r="V46">
        <f t="shared" si="19"/>
        <v>0.63251056297061314</v>
      </c>
      <c r="W46">
        <f t="shared" si="11"/>
        <v>1.2059494557144243E-5</v>
      </c>
      <c r="X46">
        <f t="shared" si="12"/>
        <v>3.8540694878282958E-6</v>
      </c>
      <c r="Y46">
        <f t="shared" si="12"/>
        <v>7.2087801992501561E-8</v>
      </c>
      <c r="AD46">
        <v>784</v>
      </c>
      <c r="AE46">
        <v>442.38400000000001</v>
      </c>
      <c r="AF46" s="8">
        <f t="shared" si="20"/>
        <v>715.53399999999999</v>
      </c>
      <c r="AG46">
        <v>2.3508300000000002</v>
      </c>
      <c r="AH46">
        <f t="shared" si="13"/>
        <v>0.36781603800153961</v>
      </c>
      <c r="AI46">
        <f t="shared" si="14"/>
        <v>0.63218396199846039</v>
      </c>
      <c r="AJ46">
        <f t="shared" si="15"/>
        <v>4.1081106876201395E-4</v>
      </c>
      <c r="AK46">
        <f t="shared" si="21"/>
        <v>0.62811727747882717</v>
      </c>
      <c r="AL46">
        <f t="shared" si="16"/>
        <v>1.5754067984645207E-4</v>
      </c>
      <c r="AM46">
        <f t="shared" si="17"/>
        <v>1.6537922982224413E-5</v>
      </c>
      <c r="AN46">
        <f t="shared" si="17"/>
        <v>6.4145889901439956E-8</v>
      </c>
    </row>
    <row r="47" spans="1:40">
      <c r="A47">
        <v>2350</v>
      </c>
      <c r="B47">
        <v>431.59800000000001</v>
      </c>
      <c r="C47" s="8">
        <f t="shared" si="23"/>
        <v>704.74800000000005</v>
      </c>
      <c r="D47">
        <v>1.87418</v>
      </c>
      <c r="E47">
        <f t="shared" si="3"/>
        <v>0.36699622660721659</v>
      </c>
      <c r="F47">
        <f t="shared" si="4"/>
        <v>0.63300377339278335</v>
      </c>
      <c r="G47">
        <f t="shared" si="5"/>
        <v>1.4198812624294352E-4</v>
      </c>
      <c r="H47">
        <f t="shared" si="18"/>
        <v>0.632901688283521</v>
      </c>
      <c r="I47">
        <f t="shared" si="6"/>
        <v>1.4024155901597063E-10</v>
      </c>
      <c r="J47">
        <f t="shared" si="7"/>
        <v>1.0421369533106127E-8</v>
      </c>
      <c r="K47">
        <f t="shared" si="7"/>
        <v>2.0160588168729365E-8</v>
      </c>
      <c r="O47">
        <v>1200</v>
      </c>
      <c r="P47">
        <v>445.08699999999999</v>
      </c>
      <c r="Q47" s="9">
        <f t="shared" si="22"/>
        <v>718.23699999999997</v>
      </c>
      <c r="R47">
        <v>1.83307</v>
      </c>
      <c r="S47">
        <f t="shared" si="8"/>
        <v>0.35879302954204251</v>
      </c>
      <c r="T47">
        <f t="shared" si="9"/>
        <v>0.64120697045795749</v>
      </c>
      <c r="U47">
        <f t="shared" si="10"/>
        <v>2.6513720585347178E-4</v>
      </c>
      <c r="V47">
        <f t="shared" si="19"/>
        <v>0.63279999083998462</v>
      </c>
      <c r="W47">
        <f t="shared" si="11"/>
        <v>3.4660322625404738E-6</v>
      </c>
      <c r="X47">
        <f t="shared" si="12"/>
        <v>7.0677306297011369E-5</v>
      </c>
      <c r="Y47">
        <f t="shared" si="12"/>
        <v>6.8471803088455299E-8</v>
      </c>
      <c r="AD47">
        <v>800</v>
      </c>
      <c r="AE47">
        <v>450.17200000000003</v>
      </c>
      <c r="AF47" s="8">
        <f t="shared" si="20"/>
        <v>723.322</v>
      </c>
      <c r="AG47">
        <v>2.3088199999999999</v>
      </c>
      <c r="AH47">
        <f t="shared" si="13"/>
        <v>0.36124306090134739</v>
      </c>
      <c r="AI47">
        <f t="shared" si="14"/>
        <v>0.63875693909865261</v>
      </c>
      <c r="AJ47">
        <f t="shared" si="15"/>
        <v>3.6895742976410933E-4</v>
      </c>
      <c r="AK47">
        <f t="shared" si="21"/>
        <v>0.63063792835637045</v>
      </c>
      <c r="AL47">
        <f t="shared" si="16"/>
        <v>8.2249277017333732E-5</v>
      </c>
      <c r="AM47">
        <f t="shared" si="17"/>
        <v>6.5918335433293149E-5</v>
      </c>
      <c r="AN47">
        <f t="shared" si="17"/>
        <v>8.2201564851468413E-8</v>
      </c>
    </row>
    <row r="48" spans="1:40">
      <c r="A48">
        <v>2397</v>
      </c>
      <c r="B48">
        <v>439.31400000000002</v>
      </c>
      <c r="C48" s="8">
        <f t="shared" si="23"/>
        <v>712.46399999999994</v>
      </c>
      <c r="D48">
        <v>1.8401000000000001</v>
      </c>
      <c r="E48">
        <f t="shared" si="3"/>
        <v>0.3603227846737983</v>
      </c>
      <c r="F48">
        <f t="shared" si="4"/>
        <v>0.6396772153262017</v>
      </c>
      <c r="G48">
        <f t="shared" si="5"/>
        <v>1.40863220313202E-4</v>
      </c>
      <c r="H48">
        <f t="shared" si="18"/>
        <v>0.63290169487487424</v>
      </c>
      <c r="I48">
        <f t="shared" si="6"/>
        <v>-5.3590067744635864E-11</v>
      </c>
      <c r="J48">
        <f t="shared" si="7"/>
        <v>4.5907677386356594E-5</v>
      </c>
      <c r="K48">
        <f t="shared" si="7"/>
        <v>1.9842461934747594E-8</v>
      </c>
      <c r="O48">
        <v>1224</v>
      </c>
      <c r="P48">
        <v>452.88900000000001</v>
      </c>
      <c r="Q48" s="9">
        <f t="shared" si="22"/>
        <v>726.03899999999999</v>
      </c>
      <c r="R48">
        <v>1.8005599999999999</v>
      </c>
      <c r="S48">
        <f t="shared" si="8"/>
        <v>0.35242973660155918</v>
      </c>
      <c r="T48">
        <f t="shared" si="9"/>
        <v>0.64757026339844082</v>
      </c>
      <c r="U48">
        <f t="shared" si="10"/>
        <v>2.5967298167869912E-4</v>
      </c>
      <c r="V48">
        <f t="shared" si="19"/>
        <v>0.63288317561428564</v>
      </c>
      <c r="W48">
        <f t="shared" si="11"/>
        <v>6.9595097380173703E-7</v>
      </c>
      <c r="X48">
        <f t="shared" si="12"/>
        <v>2.1571054757948011E-4</v>
      </c>
      <c r="Y48">
        <f t="shared" si="12"/>
        <v>6.7069102432725352E-8</v>
      </c>
      <c r="AD48">
        <v>816</v>
      </c>
      <c r="AE48">
        <v>457.91899999999998</v>
      </c>
      <c r="AF48" s="8">
        <f t="shared" si="20"/>
        <v>731.06899999999996</v>
      </c>
      <c r="AG48">
        <v>2.2710900000000001</v>
      </c>
      <c r="AH48">
        <f t="shared" si="13"/>
        <v>0.35533974202512159</v>
      </c>
      <c r="AI48">
        <f t="shared" si="14"/>
        <v>0.64466025797487836</v>
      </c>
      <c r="AJ48">
        <f t="shared" si="15"/>
        <v>3.4040307792444074E-4</v>
      </c>
      <c r="AK48">
        <f t="shared" si="21"/>
        <v>0.63195391678864776</v>
      </c>
      <c r="AL48">
        <f t="shared" si="16"/>
        <v>3.7897912263845005E-5</v>
      </c>
      <c r="AM48">
        <f t="shared" si="17"/>
        <v>1.6145110634089996E-4</v>
      </c>
      <c r="AN48">
        <f t="shared" si="17"/>
        <v>9.150937525134448E-8</v>
      </c>
    </row>
    <row r="49" spans="1:40">
      <c r="A49">
        <v>2444</v>
      </c>
      <c r="B49">
        <v>446.99400000000003</v>
      </c>
      <c r="C49" s="8">
        <f t="shared" si="23"/>
        <v>720.14400000000001</v>
      </c>
      <c r="D49">
        <v>1.80629</v>
      </c>
      <c r="E49">
        <f t="shared" si="3"/>
        <v>0.35370221331907781</v>
      </c>
      <c r="F49">
        <f t="shared" si="4"/>
        <v>0.64629778668092219</v>
      </c>
      <c r="G49">
        <f t="shared" si="5"/>
        <v>1.3890505073179822E-4</v>
      </c>
      <c r="H49">
        <f t="shared" si="18"/>
        <v>0.63290169235614102</v>
      </c>
      <c r="I49">
        <f t="shared" si="6"/>
        <v>2.8832370177654666E-11</v>
      </c>
      <c r="J49">
        <f t="shared" si="7"/>
        <v>1.7945534315843431E-4</v>
      </c>
      <c r="K49">
        <f t="shared" si="7"/>
        <v>1.9294605108880588E-8</v>
      </c>
      <c r="O49">
        <v>1248</v>
      </c>
      <c r="P49">
        <v>460.678</v>
      </c>
      <c r="Q49" s="9">
        <f t="shared" si="22"/>
        <v>733.82799999999997</v>
      </c>
      <c r="R49">
        <v>1.7687200000000001</v>
      </c>
      <c r="S49">
        <f t="shared" si="8"/>
        <v>0.34619758504127035</v>
      </c>
      <c r="T49">
        <f t="shared" si="9"/>
        <v>0.65380241495872959</v>
      </c>
      <c r="U49">
        <f t="shared" si="10"/>
        <v>2.4996786709963192E-4</v>
      </c>
      <c r="V49">
        <f t="shared" si="19"/>
        <v>0.63289987843765694</v>
      </c>
      <c r="W49">
        <f t="shared" si="11"/>
        <v>7.5046614256615818E-8</v>
      </c>
      <c r="X49">
        <f t="shared" si="12"/>
        <v>4.3691603301477622E-4</v>
      </c>
      <c r="Y49">
        <f t="shared" si="12"/>
        <v>6.2446421730136015E-8</v>
      </c>
      <c r="AD49">
        <v>832</v>
      </c>
      <c r="AE49">
        <v>465.66399999999999</v>
      </c>
      <c r="AF49" s="8">
        <f t="shared" si="20"/>
        <v>738.81399999999996</v>
      </c>
      <c r="AG49">
        <v>2.2362799999999998</v>
      </c>
      <c r="AH49">
        <f t="shared" si="13"/>
        <v>0.34989329277833059</v>
      </c>
      <c r="AI49">
        <f t="shared" si="14"/>
        <v>0.65010670722166941</v>
      </c>
      <c r="AJ49">
        <f t="shared" si="15"/>
        <v>3.1654259214058955E-4</v>
      </c>
      <c r="AK49">
        <f t="shared" si="21"/>
        <v>0.63256028338486925</v>
      </c>
      <c r="AL49">
        <f t="shared" si="16"/>
        <v>1.4993775307580889E-5</v>
      </c>
      <c r="AM49">
        <f t="shared" si="17"/>
        <v>3.0787698946062894E-4</v>
      </c>
      <c r="AN49">
        <f t="shared" si="17"/>
        <v>9.0931688933387417E-8</v>
      </c>
    </row>
    <row r="50" spans="1:40">
      <c r="A50">
        <v>2491</v>
      </c>
      <c r="B50">
        <v>454.697</v>
      </c>
      <c r="C50" s="8">
        <f t="shared" si="23"/>
        <v>727.84699999999998</v>
      </c>
      <c r="D50">
        <v>1.77295</v>
      </c>
      <c r="E50">
        <f t="shared" si="3"/>
        <v>0.34717367593468329</v>
      </c>
      <c r="F50">
        <f t="shared" si="4"/>
        <v>0.65282632406531671</v>
      </c>
      <c r="G50">
        <f t="shared" si="5"/>
        <v>1.4048825166995563E-4</v>
      </c>
      <c r="H50">
        <f t="shared" si="18"/>
        <v>0.63290169371126237</v>
      </c>
      <c r="I50">
        <f t="shared" si="6"/>
        <v>-2.0341389333597102E-11</v>
      </c>
      <c r="J50">
        <f t="shared" si="7"/>
        <v>3.9699089474570359E-4</v>
      </c>
      <c r="K50">
        <f t="shared" si="7"/>
        <v>1.9736954572733651E-8</v>
      </c>
      <c r="O50">
        <v>1272</v>
      </c>
      <c r="P50">
        <v>468.48399999999998</v>
      </c>
      <c r="Q50" s="9">
        <f t="shared" si="22"/>
        <v>741.63400000000001</v>
      </c>
      <c r="R50">
        <v>1.73807</v>
      </c>
      <c r="S50">
        <f t="shared" si="8"/>
        <v>0.3401983562308793</v>
      </c>
      <c r="T50">
        <f t="shared" si="9"/>
        <v>0.65980164376912076</v>
      </c>
      <c r="U50">
        <f t="shared" si="10"/>
        <v>2.4817364423627047E-4</v>
      </c>
      <c r="V50">
        <f t="shared" si="19"/>
        <v>0.63290167955639909</v>
      </c>
      <c r="W50">
        <f t="shared" si="11"/>
        <v>6.1888216654894167E-10</v>
      </c>
      <c r="X50">
        <f t="shared" si="12"/>
        <v>7.2360807464570665E-4</v>
      </c>
      <c r="Y50">
        <f t="shared" si="12"/>
        <v>6.1589850513408715E-8</v>
      </c>
      <c r="AD50">
        <v>848</v>
      </c>
      <c r="AE50">
        <v>473.41399999999999</v>
      </c>
      <c r="AF50" s="8">
        <f t="shared" si="20"/>
        <v>746.56399999999996</v>
      </c>
      <c r="AG50">
        <v>2.20391</v>
      </c>
      <c r="AH50">
        <f t="shared" si="13"/>
        <v>0.34482861130408116</v>
      </c>
      <c r="AI50">
        <f t="shared" si="14"/>
        <v>0.65517138869591884</v>
      </c>
      <c r="AJ50">
        <f t="shared" si="15"/>
        <v>3.128266148463843E-4</v>
      </c>
      <c r="AK50">
        <f t="shared" si="21"/>
        <v>0.63280018378979053</v>
      </c>
      <c r="AL50">
        <f t="shared" si="16"/>
        <v>4.8870563710604447E-6</v>
      </c>
      <c r="AM50">
        <f t="shared" si="17"/>
        <v>5.0047080895197966E-4</v>
      </c>
      <c r="AN50">
        <f t="shared" si="17"/>
        <v>9.4826771673977389E-8</v>
      </c>
    </row>
    <row r="51" spans="1:40">
      <c r="A51">
        <v>2538</v>
      </c>
      <c r="B51">
        <v>462.40199999999999</v>
      </c>
      <c r="C51" s="8">
        <f t="shared" si="23"/>
        <v>735.55199999999991</v>
      </c>
      <c r="D51">
        <v>1.7392300000000001</v>
      </c>
      <c r="E51">
        <f t="shared" si="3"/>
        <v>0.34057072810619543</v>
      </c>
      <c r="F51">
        <f t="shared" si="4"/>
        <v>0.65942927189380462</v>
      </c>
      <c r="G51">
        <f t="shared" si="5"/>
        <v>1.4486288584116965E-4</v>
      </c>
      <c r="H51">
        <f t="shared" si="18"/>
        <v>0.63290169275521702</v>
      </c>
      <c r="I51">
        <f t="shared" si="6"/>
        <v>1.8021744409093747E-11</v>
      </c>
      <c r="J51">
        <f t="shared" si="7"/>
        <v>7.0371245495402855E-4</v>
      </c>
      <c r="K51">
        <f t="shared" si="7"/>
        <v>2.0985250472868265E-8</v>
      </c>
      <c r="O51">
        <v>1296</v>
      </c>
      <c r="P51">
        <v>476.27100000000002</v>
      </c>
      <c r="Q51" s="9">
        <f t="shared" si="22"/>
        <v>749.42100000000005</v>
      </c>
      <c r="R51">
        <v>1.70764</v>
      </c>
      <c r="S51">
        <f t="shared" si="8"/>
        <v>0.33424218876920875</v>
      </c>
      <c r="T51">
        <f t="shared" si="9"/>
        <v>0.66575781123079125</v>
      </c>
      <c r="U51">
        <f t="shared" si="10"/>
        <v>2.5918364817051343E-4</v>
      </c>
      <c r="V51">
        <f t="shared" si="19"/>
        <v>0.63290169440957111</v>
      </c>
      <c r="W51">
        <f t="shared" si="11"/>
        <v>-6.1106834930670269E-11</v>
      </c>
      <c r="X51">
        <f t="shared" si="12"/>
        <v>1.079524412569665E-3</v>
      </c>
      <c r="Y51">
        <f t="shared" si="12"/>
        <v>6.7176195154765027E-8</v>
      </c>
      <c r="AD51">
        <v>864</v>
      </c>
      <c r="AE51">
        <v>481.14699999999999</v>
      </c>
      <c r="AF51" s="8">
        <f t="shared" si="20"/>
        <v>754.29700000000003</v>
      </c>
      <c r="AG51">
        <v>2.1719200000000001</v>
      </c>
      <c r="AH51">
        <f t="shared" si="13"/>
        <v>0.33982338546653901</v>
      </c>
      <c r="AI51">
        <f t="shared" si="14"/>
        <v>0.66017661453346099</v>
      </c>
      <c r="AJ51">
        <f t="shared" si="15"/>
        <v>2.9708260578410056E-4</v>
      </c>
      <c r="AK51">
        <f t="shared" si="21"/>
        <v>0.63287837669172753</v>
      </c>
      <c r="AL51">
        <f t="shared" si="16"/>
        <v>1.2280202668817117E-6</v>
      </c>
      <c r="AM51">
        <f t="shared" si="17"/>
        <v>7.4519378926384884E-4</v>
      </c>
      <c r="AN51">
        <f t="shared" si="17"/>
        <v>8.7529935771565375E-8</v>
      </c>
    </row>
    <row r="52" spans="1:40">
      <c r="A52">
        <v>2585</v>
      </c>
      <c r="B52">
        <v>470.09699999999998</v>
      </c>
      <c r="C52" s="8">
        <f t="shared" si="23"/>
        <v>743.24699999999996</v>
      </c>
      <c r="D52">
        <v>1.7044600000000001</v>
      </c>
      <c r="E52">
        <f t="shared" si="3"/>
        <v>0.3337621724716604</v>
      </c>
      <c r="F52">
        <f t="shared" si="4"/>
        <v>0.6662378275283396</v>
      </c>
      <c r="G52">
        <f t="shared" si="5"/>
        <v>1.4982080456855154E-4</v>
      </c>
      <c r="H52">
        <f t="shared" si="18"/>
        <v>0.63290169360223902</v>
      </c>
      <c r="I52">
        <f t="shared" si="6"/>
        <v>-1.9456142280968506E-11</v>
      </c>
      <c r="J52">
        <f t="shared" si="7"/>
        <v>1.1112978251389138E-3</v>
      </c>
      <c r="K52">
        <f t="shared" si="7"/>
        <v>2.2446279311438276E-8</v>
      </c>
      <c r="O52">
        <v>1320</v>
      </c>
      <c r="P52">
        <v>484.07499999999999</v>
      </c>
      <c r="Q52" s="9">
        <f t="shared" si="22"/>
        <v>757.22499999999991</v>
      </c>
      <c r="R52">
        <v>1.6758599999999999</v>
      </c>
      <c r="S52">
        <f t="shared" si="8"/>
        <v>0.32802178121311643</v>
      </c>
      <c r="T52">
        <f t="shared" si="9"/>
        <v>0.67197821878688357</v>
      </c>
      <c r="U52">
        <f t="shared" si="10"/>
        <v>2.5070186736191047E-4</v>
      </c>
      <c r="V52">
        <f t="shared" si="19"/>
        <v>0.63290169294300702</v>
      </c>
      <c r="W52">
        <f t="shared" si="11"/>
        <v>1.3016429372645668E-11</v>
      </c>
      <c r="X52">
        <f t="shared" si="12"/>
        <v>1.526974872027152E-3</v>
      </c>
      <c r="Y52">
        <f t="shared" si="12"/>
        <v>6.285141977226283E-8</v>
      </c>
      <c r="AD52">
        <v>880</v>
      </c>
      <c r="AE52">
        <v>488.89</v>
      </c>
      <c r="AF52" s="8">
        <f t="shared" si="20"/>
        <v>762.04</v>
      </c>
      <c r="AG52">
        <v>2.14154</v>
      </c>
      <c r="AH52">
        <f t="shared" si="13"/>
        <v>0.33507006377399345</v>
      </c>
      <c r="AI52">
        <f t="shared" si="14"/>
        <v>0.6649299362260066</v>
      </c>
      <c r="AJ52">
        <f t="shared" si="15"/>
        <v>3.0109194970678876E-4</v>
      </c>
      <c r="AK52">
        <f t="shared" si="21"/>
        <v>0.63289802501599768</v>
      </c>
      <c r="AL52">
        <f t="shared" si="16"/>
        <v>2.109841936047092E-7</v>
      </c>
      <c r="AM52">
        <f t="shared" si="17"/>
        <v>1.0260433357658953E-3</v>
      </c>
      <c r="AN52">
        <f t="shared" si="17"/>
        <v>9.052935540814585E-8</v>
      </c>
    </row>
    <row r="53" spans="1:40">
      <c r="A53">
        <v>2632</v>
      </c>
      <c r="B53">
        <v>477.78699999999998</v>
      </c>
      <c r="C53" s="8">
        <f t="shared" si="23"/>
        <v>750.9369999999999</v>
      </c>
      <c r="D53">
        <v>1.6685000000000001</v>
      </c>
      <c r="E53">
        <f t="shared" si="3"/>
        <v>0.32672059465693848</v>
      </c>
      <c r="F53">
        <f t="shared" si="4"/>
        <v>0.67327940534306152</v>
      </c>
      <c r="G53">
        <f t="shared" si="5"/>
        <v>1.5215394279319934E-4</v>
      </c>
      <c r="H53">
        <f t="shared" si="18"/>
        <v>0.63290169268780039</v>
      </c>
      <c r="I53">
        <f t="shared" si="6"/>
        <v>2.5038006476510172E-11</v>
      </c>
      <c r="J53">
        <f t="shared" si="7"/>
        <v>1.6303596792708352E-3</v>
      </c>
      <c r="K53">
        <f t="shared" si="7"/>
        <v>2.3150814688253994E-8</v>
      </c>
      <c r="O53">
        <v>1344</v>
      </c>
      <c r="P53">
        <v>491.86099999999999</v>
      </c>
      <c r="Q53" s="9">
        <f t="shared" si="22"/>
        <v>765.01099999999997</v>
      </c>
      <c r="R53">
        <v>1.6451199999999999</v>
      </c>
      <c r="S53">
        <f t="shared" si="8"/>
        <v>0.32200493639643057</v>
      </c>
      <c r="T53">
        <f t="shared" si="9"/>
        <v>0.67799506360356943</v>
      </c>
      <c r="U53">
        <f t="shared" si="10"/>
        <v>2.4743964397398732E-4</v>
      </c>
      <c r="V53">
        <f t="shared" si="19"/>
        <v>0.63290169325540135</v>
      </c>
      <c r="W53">
        <f t="shared" si="11"/>
        <v>-4.364787615259535E-12</v>
      </c>
      <c r="X53">
        <f t="shared" si="12"/>
        <v>2.0334120493570433E-3</v>
      </c>
      <c r="Y53">
        <f t="shared" si="12"/>
        <v>6.1226379570016599E-8</v>
      </c>
      <c r="AD53">
        <v>896</v>
      </c>
      <c r="AE53">
        <v>496.59399999999999</v>
      </c>
      <c r="AF53" s="8">
        <f t="shared" si="20"/>
        <v>769.74399999999991</v>
      </c>
      <c r="AG53">
        <v>2.1107499999999999</v>
      </c>
      <c r="AH53">
        <f t="shared" si="13"/>
        <v>0.33025259257868483</v>
      </c>
      <c r="AI53">
        <f t="shared" si="14"/>
        <v>0.66974740742131522</v>
      </c>
      <c r="AJ53">
        <f t="shared" si="15"/>
        <v>2.9043296220498949E-4</v>
      </c>
      <c r="AK53">
        <f t="shared" si="21"/>
        <v>0.63290140076309531</v>
      </c>
      <c r="AL53">
        <f t="shared" si="16"/>
        <v>1.832771721571394E-8</v>
      </c>
      <c r="AM53">
        <f t="shared" si="17"/>
        <v>1.3576282066575858E-3</v>
      </c>
      <c r="AN53">
        <f t="shared" si="17"/>
        <v>8.434065992466723E-8</v>
      </c>
    </row>
    <row r="54" spans="1:40">
      <c r="A54">
        <v>2679</v>
      </c>
      <c r="B54">
        <v>485.46800000000002</v>
      </c>
      <c r="C54" s="8">
        <f t="shared" si="23"/>
        <v>758.61799999999994</v>
      </c>
      <c r="D54">
        <v>1.63198</v>
      </c>
      <c r="E54">
        <f t="shared" si="3"/>
        <v>0.31956935934565806</v>
      </c>
      <c r="F54">
        <f t="shared" si="4"/>
        <v>0.68043064065434189</v>
      </c>
      <c r="G54">
        <f t="shared" si="5"/>
        <v>1.5198729006286971E-4</v>
      </c>
      <c r="H54">
        <f t="shared" si="18"/>
        <v>0.63290169386458672</v>
      </c>
      <c r="I54">
        <f t="shared" si="6"/>
        <v>-3.7769832245894555E-11</v>
      </c>
      <c r="J54">
        <f t="shared" si="7"/>
        <v>2.2590007829433778E-3</v>
      </c>
      <c r="K54">
        <f t="shared" si="7"/>
        <v>2.3100147821725216E-8</v>
      </c>
      <c r="O54">
        <v>1368</v>
      </c>
      <c r="P54">
        <v>499.637</v>
      </c>
      <c r="Q54" s="9">
        <f t="shared" si="22"/>
        <v>772.78700000000003</v>
      </c>
      <c r="R54">
        <v>1.6147800000000001</v>
      </c>
      <c r="S54">
        <f t="shared" si="8"/>
        <v>0.31606638494105488</v>
      </c>
      <c r="T54">
        <f t="shared" si="9"/>
        <v>0.68393361505894512</v>
      </c>
      <c r="U54">
        <f t="shared" si="10"/>
        <v>2.4784742189748005E-4</v>
      </c>
      <c r="V54">
        <f t="shared" si="19"/>
        <v>0.63290169315064648</v>
      </c>
      <c r="W54">
        <f t="shared" si="11"/>
        <v>2.0321513609057588E-12</v>
      </c>
      <c r="X54">
        <f t="shared" si="12"/>
        <v>2.6042570536546905E-3</v>
      </c>
      <c r="Y54">
        <f t="shared" si="12"/>
        <v>6.1428343533900523E-8</v>
      </c>
      <c r="AD54">
        <v>912</v>
      </c>
      <c r="AE54">
        <v>504.32</v>
      </c>
      <c r="AF54" s="8">
        <f t="shared" si="20"/>
        <v>777.47</v>
      </c>
      <c r="AG54">
        <v>2.0810499999999998</v>
      </c>
      <c r="AH54">
        <f t="shared" si="13"/>
        <v>0.32560566518340495</v>
      </c>
      <c r="AI54">
        <f t="shared" si="14"/>
        <v>0.67439433481659505</v>
      </c>
      <c r="AJ54">
        <f t="shared" si="15"/>
        <v>-4.2149645926037191E-2</v>
      </c>
      <c r="AK54">
        <f t="shared" si="21"/>
        <v>0.63290169400657081</v>
      </c>
      <c r="AL54">
        <f t="shared" si="16"/>
        <v>-5.6233553410747634E-11</v>
      </c>
      <c r="AM54">
        <f t="shared" si="17"/>
        <v>1.7216392413896889E-3</v>
      </c>
      <c r="AN54">
        <f t="shared" si="17"/>
        <v>1.7765926469498548E-3</v>
      </c>
    </row>
    <row r="55" spans="1:40">
      <c r="A55">
        <v>2726</v>
      </c>
      <c r="B55">
        <v>493.15199999999999</v>
      </c>
      <c r="C55" s="8">
        <f t="shared" si="23"/>
        <v>766.30199999999991</v>
      </c>
      <c r="D55">
        <v>1.5954999999999999</v>
      </c>
      <c r="E55">
        <f t="shared" si="3"/>
        <v>0.31242595671270318</v>
      </c>
      <c r="F55">
        <f t="shared" si="4"/>
        <v>0.68757404328729677</v>
      </c>
      <c r="G55">
        <f t="shared" si="5"/>
        <v>1.5257057461903048E-4</v>
      </c>
      <c r="H55">
        <f t="shared" si="18"/>
        <v>0.63290169208940461</v>
      </c>
      <c r="I55">
        <f t="shared" si="6"/>
        <v>6.5915909985449461E-11</v>
      </c>
      <c r="J55">
        <f t="shared" si="7"/>
        <v>2.9890659855056597E-3</v>
      </c>
      <c r="K55">
        <f t="shared" si="7"/>
        <v>2.3277760125928965E-8</v>
      </c>
      <c r="O55">
        <v>1392</v>
      </c>
      <c r="P55">
        <v>507.41199999999998</v>
      </c>
      <c r="Q55" s="9">
        <f t="shared" si="22"/>
        <v>780.5619999999999</v>
      </c>
      <c r="R55">
        <v>1.58439</v>
      </c>
      <c r="S55">
        <f t="shared" si="8"/>
        <v>0.31011804681551536</v>
      </c>
      <c r="T55">
        <f t="shared" si="9"/>
        <v>0.68988195318448464</v>
      </c>
      <c r="U55">
        <f t="shared" si="10"/>
        <v>4.9560485142563547E-4</v>
      </c>
      <c r="V55">
        <f t="shared" si="19"/>
        <v>0.63290169319941814</v>
      </c>
      <c r="W55">
        <f t="shared" si="11"/>
        <v>-1.2279287824153467E-12</v>
      </c>
      <c r="X55">
        <f t="shared" si="12"/>
        <v>3.2467500279657713E-3</v>
      </c>
      <c r="Y55">
        <f t="shared" si="12"/>
        <v>2.4562416997376113E-7</v>
      </c>
      <c r="AD55">
        <v>928</v>
      </c>
      <c r="AE55">
        <v>512.04600000000005</v>
      </c>
      <c r="AF55" s="8">
        <f t="shared" si="20"/>
        <v>785.19600000000003</v>
      </c>
      <c r="AG55">
        <v>2.0518700000000001</v>
      </c>
    </row>
    <row r="56" spans="1:40">
      <c r="A56">
        <v>2773</v>
      </c>
      <c r="B56">
        <v>500.82499999999999</v>
      </c>
      <c r="C56" s="8">
        <f t="shared" si="23"/>
        <v>773.97499999999991</v>
      </c>
      <c r="D56">
        <v>1.55888</v>
      </c>
      <c r="E56">
        <f t="shared" si="3"/>
        <v>0.3052551397056088</v>
      </c>
      <c r="F56">
        <f t="shared" si="4"/>
        <v>0.6947448602943912</v>
      </c>
      <c r="G56">
        <f t="shared" si="5"/>
        <v>2.5053907691828027E-4</v>
      </c>
      <c r="H56">
        <f t="shared" si="18"/>
        <v>0.63290169518745243</v>
      </c>
      <c r="I56">
        <f t="shared" si="6"/>
        <v>-1.3166940329589191E-10</v>
      </c>
      <c r="J56">
        <f t="shared" si="7"/>
        <v>3.8245770704440889E-3</v>
      </c>
      <c r="K56">
        <f t="shared" si="7"/>
        <v>6.2769895039742814E-8</v>
      </c>
    </row>
  </sheetData>
  <mergeCells count="3">
    <mergeCell ref="A9:L9"/>
    <mergeCell ref="O9:AA9"/>
    <mergeCell ref="AD9:AP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56"/>
  <sheetViews>
    <sheetView topLeftCell="A4" workbookViewId="0">
      <selection activeCell="B1" sqref="B1:B3"/>
    </sheetView>
  </sheetViews>
  <sheetFormatPr defaultRowHeight="15"/>
  <cols>
    <col min="7" max="7" width="11.42578125" customWidth="1"/>
    <col min="8" max="8" width="12.42578125" customWidth="1"/>
    <col min="9" max="10" width="11.85546875" customWidth="1"/>
    <col min="12" max="13" width="11.85546875" bestFit="1" customWidth="1"/>
    <col min="22" max="22" width="12.42578125" bestFit="1" customWidth="1"/>
    <col min="25" max="25" width="12.42578125" bestFit="1" customWidth="1"/>
    <col min="37" max="37" width="12.42578125" bestFit="1" customWidth="1"/>
    <col min="40" max="40" width="12.42578125" bestFit="1" customWidth="1"/>
  </cols>
  <sheetData>
    <row r="1" spans="1:43">
      <c r="A1" t="s">
        <v>4</v>
      </c>
      <c r="B1">
        <v>24723.687222497741</v>
      </c>
      <c r="G1" t="s">
        <v>14</v>
      </c>
      <c r="H1">
        <f>M11+AB11+AQ11</f>
        <v>0.28971704818357613</v>
      </c>
    </row>
    <row r="2" spans="1:43">
      <c r="A2" t="s">
        <v>5</v>
      </c>
      <c r="B2">
        <v>74640.160351223618</v>
      </c>
    </row>
    <row r="3" spans="1:43">
      <c r="A3" t="s">
        <v>32</v>
      </c>
      <c r="B3">
        <v>0.61749912148691821</v>
      </c>
    </row>
    <row r="4" spans="1:43">
      <c r="A4" t="s">
        <v>7</v>
      </c>
      <c r="B4">
        <v>8.3140000000000001</v>
      </c>
    </row>
    <row r="5" spans="1:43">
      <c r="A5" t="s">
        <v>8</v>
      </c>
      <c r="B5">
        <v>1</v>
      </c>
    </row>
    <row r="9" spans="1:43">
      <c r="A9" s="10">
        <v>10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P9" s="10">
        <v>20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E9" s="10">
        <v>30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</row>
    <row r="10" spans="1:43">
      <c r="A10" t="s">
        <v>0</v>
      </c>
      <c r="B10" t="s">
        <v>1</v>
      </c>
      <c r="C10" t="s">
        <v>2</v>
      </c>
      <c r="D10" t="s">
        <v>3</v>
      </c>
      <c r="E10" t="s">
        <v>9</v>
      </c>
      <c r="F10" s="3" t="s">
        <v>33</v>
      </c>
      <c r="G10" s="3" t="s">
        <v>29</v>
      </c>
      <c r="H10" s="3" t="s">
        <v>10</v>
      </c>
      <c r="I10" s="3" t="s">
        <v>30</v>
      </c>
      <c r="J10" s="3" t="s">
        <v>31</v>
      </c>
      <c r="K10" s="3" t="s">
        <v>11</v>
      </c>
      <c r="L10" s="3" t="s">
        <v>12</v>
      </c>
      <c r="M10" s="3" t="s">
        <v>13</v>
      </c>
      <c r="P10" t="s">
        <v>0</v>
      </c>
      <c r="Q10" t="s">
        <v>1</v>
      </c>
      <c r="R10" t="s">
        <v>2</v>
      </c>
      <c r="S10" t="s">
        <v>3</v>
      </c>
      <c r="T10" t="s">
        <v>9</v>
      </c>
      <c r="U10" s="3" t="s">
        <v>33</v>
      </c>
      <c r="V10" s="3" t="s">
        <v>35</v>
      </c>
      <c r="W10" s="3" t="s">
        <v>10</v>
      </c>
      <c r="X10" s="3" t="s">
        <v>30</v>
      </c>
      <c r="Y10" s="3" t="s">
        <v>31</v>
      </c>
      <c r="Z10" s="3" t="s">
        <v>11</v>
      </c>
      <c r="AA10" s="3" t="s">
        <v>12</v>
      </c>
      <c r="AB10" s="3" t="s">
        <v>13</v>
      </c>
      <c r="AE10" t="s">
        <v>0</v>
      </c>
      <c r="AF10" t="s">
        <v>1</v>
      </c>
      <c r="AG10" t="s">
        <v>2</v>
      </c>
      <c r="AH10" t="s">
        <v>3</v>
      </c>
      <c r="AI10" t="s">
        <v>9</v>
      </c>
      <c r="AJ10" s="3" t="s">
        <v>33</v>
      </c>
      <c r="AK10" s="3" t="s">
        <v>36</v>
      </c>
      <c r="AL10" s="3" t="s">
        <v>10</v>
      </c>
      <c r="AM10" s="3" t="s">
        <v>30</v>
      </c>
      <c r="AN10" s="3" t="s">
        <v>31</v>
      </c>
      <c r="AO10" s="3" t="s">
        <v>11</v>
      </c>
      <c r="AP10" s="3" t="s">
        <v>12</v>
      </c>
      <c r="AQ10" s="3" t="s">
        <v>13</v>
      </c>
    </row>
    <row r="11" spans="1:43">
      <c r="A11">
        <v>658</v>
      </c>
      <c r="B11">
        <v>150.43299999999999</v>
      </c>
      <c r="C11">
        <f t="shared" ref="C11:C56" si="0">B11+273.15</f>
        <v>423.58299999999997</v>
      </c>
      <c r="D11">
        <v>2.5630099999999998</v>
      </c>
      <c r="E11">
        <f>D11/$D$11</f>
        <v>1</v>
      </c>
      <c r="F11">
        <f>1-E11</f>
        <v>0</v>
      </c>
      <c r="G11">
        <f>(F12-F11)/(A12-A11)</f>
        <v>8.7164800495930868E-6</v>
      </c>
      <c r="H11">
        <v>1</v>
      </c>
      <c r="I11">
        <f>($H$11-H11)/($H$11-$B$3)</f>
        <v>0</v>
      </c>
      <c r="J11">
        <f>$B$1*EXP(-$B$2/($B$4*C11))*(($B$3-I11)^($B$5))</f>
        <v>9.529656688746646E-6</v>
      </c>
      <c r="K11">
        <f>(I11-F11)^2</f>
        <v>0</v>
      </c>
      <c r="L11">
        <f>(J11-G11)^2</f>
        <v>6.6125624646507779E-13</v>
      </c>
      <c r="M11">
        <f>SUM(K11:K55)+100*SUM(L11:L55)</f>
        <v>8.593136589739285E-2</v>
      </c>
      <c r="P11">
        <v>336</v>
      </c>
      <c r="Q11">
        <v>160.584</v>
      </c>
      <c r="R11">
        <f t="shared" ref="R11:R55" si="1">Q11+273.15</f>
        <v>433.73399999999998</v>
      </c>
      <c r="S11">
        <v>2.2589999999999999</v>
      </c>
      <c r="T11">
        <f>S11/$S$11</f>
        <v>1</v>
      </c>
      <c r="U11">
        <f>1-T11</f>
        <v>0</v>
      </c>
      <c r="V11">
        <f>(U12-U11)/(P12-P11)</f>
        <v>2.0473660911901614E-5</v>
      </c>
      <c r="W11">
        <v>1</v>
      </c>
      <c r="X11">
        <f>($H$11-W11)/($H$11-$B$3)</f>
        <v>0</v>
      </c>
      <c r="Y11">
        <f>$B$1*EXP(-$B$2/($B$4*R11))*(($B$3-X11))</f>
        <v>1.5649521411349496E-5</v>
      </c>
      <c r="Z11">
        <f>(X11-U11)^2</f>
        <v>0</v>
      </c>
      <c r="AA11">
        <f>(Y11-V11)^2</f>
        <v>2.3272321920787236E-11</v>
      </c>
      <c r="AB11">
        <f>SUM(Z11:Z55)+10000*SUM(AA11:AA55)</f>
        <v>5.2046315430710643E-2</v>
      </c>
      <c r="AE11">
        <v>224</v>
      </c>
      <c r="AF11">
        <v>167.94</v>
      </c>
      <c r="AG11">
        <f t="shared" ref="AG11:AG54" si="2">AF11+273.15</f>
        <v>441.09</v>
      </c>
      <c r="AH11">
        <v>2.53546</v>
      </c>
      <c r="AI11">
        <f>AH11/$AH$11</f>
        <v>1</v>
      </c>
      <c r="AJ11">
        <f>1-AI11</f>
        <v>0</v>
      </c>
      <c r="AK11">
        <f>(AJ12-AJ11)/(AE12-AE11)</f>
        <v>4.8807711421204603E-5</v>
      </c>
      <c r="AL11">
        <v>1</v>
      </c>
      <c r="AM11">
        <f>($H$11-AL11)/($H$11-$B$3)</f>
        <v>0</v>
      </c>
      <c r="AN11">
        <f>$B$1*EXP(-$B$2/($B$4*AG11))*(($B$3-AM11))</f>
        <v>2.2101084125587072E-5</v>
      </c>
      <c r="AO11">
        <f>(AM11-AJ11)^2</f>
        <v>0</v>
      </c>
      <c r="AP11">
        <f>(AN11-AK11)^2</f>
        <v>7.1324394150702338E-10</v>
      </c>
      <c r="AQ11">
        <f>SUM(AO11:AO55)+10000*SUM(AP11:AP55)</f>
        <v>0.15173936685547265</v>
      </c>
    </row>
    <row r="12" spans="1:43">
      <c r="A12">
        <v>705</v>
      </c>
      <c r="B12">
        <v>158.327</v>
      </c>
      <c r="C12">
        <f t="shared" si="0"/>
        <v>431.47699999999998</v>
      </c>
      <c r="D12">
        <v>2.56196</v>
      </c>
      <c r="E12">
        <f t="shared" ref="E12:E56" si="3">D12/$D$11</f>
        <v>0.99959032543766912</v>
      </c>
      <c r="F12">
        <f t="shared" ref="F12:F56" si="4">1-E12</f>
        <v>4.0967456233087507E-4</v>
      </c>
      <c r="G12">
        <f t="shared" ref="G12:G56" si="5">(F13-F12)/(A13-A12)</f>
        <v>1.9840368874796241E-5</v>
      </c>
      <c r="H12">
        <f>$H$11-I12*($H$11-$B$3)</f>
        <v>0.99982868020339744</v>
      </c>
      <c r="I12">
        <f>J11*(A12-A11)+I11</f>
        <v>4.4789386437109238E-4</v>
      </c>
      <c r="J12">
        <f t="shared" ref="J12:J56" si="6">$B$1*EXP(-$B$2/($B$4*C12))*(($B$3-I12))</f>
        <v>1.4033446677307973E-5</v>
      </c>
      <c r="K12">
        <f t="shared" ref="K12:L56" si="7">(I12-F12)^2</f>
        <v>1.4607150484413588E-9</v>
      </c>
      <c r="L12">
        <f t="shared" si="7"/>
        <v>3.3720345407681975E-11</v>
      </c>
      <c r="P12">
        <v>360</v>
      </c>
      <c r="Q12">
        <v>168.57499999999999</v>
      </c>
      <c r="R12">
        <f t="shared" si="1"/>
        <v>441.72499999999997</v>
      </c>
      <c r="S12">
        <v>2.2578900000000002</v>
      </c>
      <c r="T12">
        <f t="shared" ref="T12:T55" si="8">S12/$S$11</f>
        <v>0.99950863213811436</v>
      </c>
      <c r="U12">
        <f t="shared" ref="U12:U55" si="9">1-T12</f>
        <v>4.9136786188563875E-4</v>
      </c>
      <c r="V12">
        <f t="shared" ref="V12:V55" si="10">(U13-U12)/(P13-P12)</f>
        <v>4.9985244208355005E-5</v>
      </c>
      <c r="W12">
        <f>$H$11-X12*($H$11-$B$3)</f>
        <v>0.99985633706348442</v>
      </c>
      <c r="X12">
        <f>Y11*(P12-P11)+X11</f>
        <v>3.7558851387238794E-4</v>
      </c>
      <c r="Y12">
        <f t="shared" ref="Y12:Y55" si="11">$B$1*EXP(-$B$2/($B$4*R12))*(($B$3-X12))</f>
        <v>2.2743447332367084E-5</v>
      </c>
      <c r="Z12">
        <f t="shared" ref="Z12:Z55" si="12">(X12-U12)^2</f>
        <v>1.3404857426373442E-8</v>
      </c>
      <c r="AA12">
        <f t="shared" ref="AA12:AA55" si="13">(Y12-V12)^2</f>
        <v>7.4211549703258523E-10</v>
      </c>
      <c r="AE12">
        <v>240</v>
      </c>
      <c r="AF12">
        <v>175.94900000000001</v>
      </c>
      <c r="AG12">
        <f t="shared" si="2"/>
        <v>449.09899999999999</v>
      </c>
      <c r="AH12">
        <v>2.53348</v>
      </c>
      <c r="AI12">
        <f t="shared" ref="AI12:AI54" si="14">AH12/$AH$11</f>
        <v>0.99921907661726073</v>
      </c>
      <c r="AJ12">
        <f t="shared" ref="AJ12:AJ54" si="15">1-AI12</f>
        <v>7.8092338273927364E-4</v>
      </c>
      <c r="AK12">
        <f t="shared" ref="AK12:AK54" si="16">(AJ13-AJ12)/(AE13-AE12)</f>
        <v>6.3104919817306981E-5</v>
      </c>
      <c r="AL12">
        <f>$H$11-AM12*($H$11-$B$3)</f>
        <v>0.99986474105449397</v>
      </c>
      <c r="AM12">
        <f>AN11*(AE12-AE11)+AM11</f>
        <v>3.5361734600939315E-4</v>
      </c>
      <c r="AN12">
        <f t="shared" ref="AN12:AN54" si="17">$B$1*EXP(-$B$2/($B$4*AG12))*(($B$3-AM12))</f>
        <v>3.1754184493700354E-5</v>
      </c>
      <c r="AO12">
        <f t="shared" ref="AO12:AO54" si="18">(AM12-AJ12)^2</f>
        <v>1.8259044902579799E-7</v>
      </c>
      <c r="AP12">
        <f t="shared" ref="AP12:AP54" si="19">(AN12-AK12)^2</f>
        <v>9.8286860533083629E-10</v>
      </c>
    </row>
    <row r="13" spans="1:43">
      <c r="A13">
        <v>752</v>
      </c>
      <c r="B13">
        <v>166.227</v>
      </c>
      <c r="C13">
        <f t="shared" si="0"/>
        <v>439.37699999999995</v>
      </c>
      <c r="D13">
        <v>2.5595699999999999</v>
      </c>
      <c r="E13">
        <f t="shared" si="3"/>
        <v>0.9986578281005537</v>
      </c>
      <c r="F13">
        <f t="shared" si="4"/>
        <v>1.3421718994462983E-3</v>
      </c>
      <c r="G13">
        <f t="shared" si="5"/>
        <v>2.7560679775866562E-5</v>
      </c>
      <c r="H13">
        <f t="shared" ref="H13:H56" si="20">$H$11-I13*($H$11-$B$3)</f>
        <v>0.99957639333631354</v>
      </c>
      <c r="I13">
        <f t="shared" ref="I13:I56" si="21">J12*(A13-A12)+I12</f>
        <v>1.1074658582045671E-3</v>
      </c>
      <c r="J13">
        <f t="shared" si="6"/>
        <v>2.0378492188379836E-5</v>
      </c>
      <c r="K13">
        <f t="shared" si="7"/>
        <v>5.5086925795365262E-8</v>
      </c>
      <c r="L13">
        <f t="shared" si="7"/>
        <v>5.1583818541848394E-11</v>
      </c>
      <c r="P13">
        <v>384</v>
      </c>
      <c r="Q13">
        <v>176.56</v>
      </c>
      <c r="R13">
        <f t="shared" si="1"/>
        <v>449.71</v>
      </c>
      <c r="S13">
        <v>2.2551800000000002</v>
      </c>
      <c r="T13">
        <f t="shared" si="8"/>
        <v>0.99830898627711384</v>
      </c>
      <c r="U13">
        <f t="shared" si="9"/>
        <v>1.6910137228861588E-3</v>
      </c>
      <c r="V13">
        <f t="shared" si="10"/>
        <v>6.8798878559830912E-5</v>
      </c>
      <c r="W13">
        <f t="shared" ref="W13:W55" si="22">$H$11-X13*($H$11-$B$3)</f>
        <v>0.99964755173744324</v>
      </c>
      <c r="X13">
        <f t="shared" ref="X13:X55" si="23">Y12*(P13-P12)+X12</f>
        <v>9.2143124984919798E-4</v>
      </c>
      <c r="Y13">
        <f t="shared" si="11"/>
        <v>3.2598425283339871E-5</v>
      </c>
      <c r="Z13">
        <f t="shared" si="12"/>
        <v>5.9225718280568454E-7</v>
      </c>
      <c r="AA13">
        <f t="shared" si="13"/>
        <v>1.3104728174234108E-9</v>
      </c>
      <c r="AE13">
        <v>256</v>
      </c>
      <c r="AF13">
        <v>183.92099999999999</v>
      </c>
      <c r="AG13">
        <f t="shared" si="2"/>
        <v>457.07099999999997</v>
      </c>
      <c r="AH13">
        <v>2.5309200000000001</v>
      </c>
      <c r="AI13">
        <f t="shared" si="14"/>
        <v>0.99820939790018381</v>
      </c>
      <c r="AJ13">
        <f t="shared" si="15"/>
        <v>1.7906020998161853E-3</v>
      </c>
      <c r="AK13">
        <f t="shared" si="16"/>
        <v>9.4903883319001625E-5</v>
      </c>
      <c r="AL13">
        <f t="shared" ref="AL13:AL54" si="24">$H$11-AM13*($H$11-$B$3)</f>
        <v>0.99967040499904902</v>
      </c>
      <c r="AM13">
        <f t="shared" ref="AM13:AM54" si="25">AN12*(AE13-AE12)+AM12</f>
        <v>8.6168429790859876E-4</v>
      </c>
      <c r="AN13">
        <f t="shared" si="17"/>
        <v>4.4964014274180903E-5</v>
      </c>
      <c r="AO13">
        <f t="shared" si="18"/>
        <v>8.6288828270082223E-7</v>
      </c>
      <c r="AP13">
        <f t="shared" si="19"/>
        <v>2.493990520213843E-9</v>
      </c>
    </row>
    <row r="14" spans="1:43">
      <c r="A14">
        <v>799</v>
      </c>
      <c r="B14">
        <v>174.10400000000001</v>
      </c>
      <c r="C14">
        <f t="shared" si="0"/>
        <v>447.25400000000002</v>
      </c>
      <c r="D14">
        <v>2.5562499999999999</v>
      </c>
      <c r="E14">
        <f t="shared" si="3"/>
        <v>0.99736247615108797</v>
      </c>
      <c r="F14">
        <f t="shared" si="4"/>
        <v>2.6375238489120267E-3</v>
      </c>
      <c r="G14">
        <f t="shared" si="5"/>
        <v>3.6692230304012372E-5</v>
      </c>
      <c r="H14">
        <f t="shared" si="20"/>
        <v>0.99921003815156662</v>
      </c>
      <c r="I14">
        <f t="shared" si="21"/>
        <v>2.0652549910584192E-3</v>
      </c>
      <c r="J14">
        <f t="shared" si="6"/>
        <v>2.915958065108684E-5</v>
      </c>
      <c r="K14">
        <f t="shared" si="7"/>
        <v>3.2749164566907245E-7</v>
      </c>
      <c r="L14">
        <f t="shared" si="7"/>
        <v>5.6740810793719145E-11</v>
      </c>
      <c r="P14">
        <v>408</v>
      </c>
      <c r="Q14">
        <v>184.53100000000001</v>
      </c>
      <c r="R14">
        <f t="shared" si="1"/>
        <v>457.68099999999998</v>
      </c>
      <c r="S14">
        <v>2.2514500000000002</v>
      </c>
      <c r="T14">
        <f t="shared" si="8"/>
        <v>0.9966578131916779</v>
      </c>
      <c r="U14">
        <f t="shared" si="9"/>
        <v>3.3421868083221007E-3</v>
      </c>
      <c r="V14">
        <f t="shared" si="10"/>
        <v>8.2632433230043586E-5</v>
      </c>
      <c r="W14">
        <f t="shared" si="22"/>
        <v>0.99934829750602683</v>
      </c>
      <c r="X14">
        <f t="shared" si="23"/>
        <v>1.7037934566493549E-3</v>
      </c>
      <c r="Y14">
        <f t="shared" si="11"/>
        <v>4.609361656084398E-5</v>
      </c>
      <c r="Z14">
        <f t="shared" si="12"/>
        <v>2.6843327748054537E-6</v>
      </c>
      <c r="AA14">
        <f t="shared" si="13"/>
        <v>1.335085123585379E-9</v>
      </c>
      <c r="AE14">
        <v>272</v>
      </c>
      <c r="AF14">
        <v>191.851</v>
      </c>
      <c r="AG14">
        <f t="shared" si="2"/>
        <v>465.00099999999998</v>
      </c>
      <c r="AH14">
        <v>2.5270700000000001</v>
      </c>
      <c r="AI14">
        <f t="shared" si="14"/>
        <v>0.99669093576707979</v>
      </c>
      <c r="AJ14">
        <f t="shared" si="15"/>
        <v>3.3090642329202113E-3</v>
      </c>
      <c r="AK14">
        <f t="shared" si="16"/>
        <v>1.2620983963462784E-4</v>
      </c>
      <c r="AL14">
        <f t="shared" si="24"/>
        <v>0.99939522459966745</v>
      </c>
      <c r="AM14">
        <f t="shared" si="25"/>
        <v>1.5811085262954932E-3</v>
      </c>
      <c r="AN14">
        <f t="shared" si="17"/>
        <v>6.2781418735354449E-5</v>
      </c>
      <c r="AO14">
        <f t="shared" si="18"/>
        <v>2.9858309240569289E-6</v>
      </c>
      <c r="AP14">
        <f t="shared" si="19"/>
        <v>4.0231645777753818E-9</v>
      </c>
    </row>
    <row r="15" spans="1:43">
      <c r="A15">
        <v>846</v>
      </c>
      <c r="B15">
        <v>181.99100000000001</v>
      </c>
      <c r="C15">
        <f t="shared" si="0"/>
        <v>455.14099999999996</v>
      </c>
      <c r="D15">
        <v>2.5518299999999998</v>
      </c>
      <c r="E15">
        <f t="shared" si="3"/>
        <v>0.99563794132679939</v>
      </c>
      <c r="F15">
        <f t="shared" si="4"/>
        <v>4.3620586732006084E-3</v>
      </c>
      <c r="G15">
        <f t="shared" si="5"/>
        <v>5.2547922584705745E-5</v>
      </c>
      <c r="H15">
        <f t="shared" si="20"/>
        <v>0.99868582058640931</v>
      </c>
      <c r="I15">
        <f t="shared" si="21"/>
        <v>3.4357552816595008E-3</v>
      </c>
      <c r="J15">
        <f t="shared" si="6"/>
        <v>4.1198007296919031E-5</v>
      </c>
      <c r="K15">
        <f t="shared" si="7"/>
        <v>8.5803797318055839E-7</v>
      </c>
      <c r="L15">
        <f t="shared" si="7"/>
        <v>1.2882057703993457E-10</v>
      </c>
      <c r="P15">
        <v>432</v>
      </c>
      <c r="Q15">
        <v>192.499</v>
      </c>
      <c r="R15">
        <f t="shared" si="1"/>
        <v>465.649</v>
      </c>
      <c r="S15">
        <v>2.2469700000000001</v>
      </c>
      <c r="T15">
        <f t="shared" si="8"/>
        <v>0.99467463479415685</v>
      </c>
      <c r="U15">
        <f t="shared" si="9"/>
        <v>5.3253652058431467E-3</v>
      </c>
      <c r="V15">
        <f t="shared" si="10"/>
        <v>1.0993064777925499E-4</v>
      </c>
      <c r="W15">
        <f t="shared" si="22"/>
        <v>0.99892515713414598</v>
      </c>
      <c r="X15">
        <f t="shared" si="23"/>
        <v>2.8100402541096107E-3</v>
      </c>
      <c r="Y15">
        <f t="shared" si="11"/>
        <v>6.4362375527464178E-5</v>
      </c>
      <c r="Z15">
        <f t="shared" si="12"/>
        <v>6.3268596128133151E-6</v>
      </c>
      <c r="AA15">
        <f t="shared" si="13"/>
        <v>2.0764674360133283E-9</v>
      </c>
      <c r="AE15">
        <v>288</v>
      </c>
      <c r="AF15">
        <v>199.76400000000001</v>
      </c>
      <c r="AG15">
        <f t="shared" si="2"/>
        <v>472.91399999999999</v>
      </c>
      <c r="AH15">
        <v>2.5219499999999999</v>
      </c>
      <c r="AI15">
        <f t="shared" si="14"/>
        <v>0.99467157833292574</v>
      </c>
      <c r="AJ15">
        <f t="shared" si="15"/>
        <v>5.3284216670742568E-3</v>
      </c>
      <c r="AK15">
        <f t="shared" si="16"/>
        <v>1.5948782469452777E-4</v>
      </c>
      <c r="AL15">
        <f t="shared" si="24"/>
        <v>0.99901100143453836</v>
      </c>
      <c r="AM15">
        <f t="shared" si="25"/>
        <v>2.5856112260611644E-3</v>
      </c>
      <c r="AN15">
        <f t="shared" si="17"/>
        <v>8.6580564115583958E-5</v>
      </c>
      <c r="AO15">
        <f t="shared" si="18"/>
        <v>7.5230091153304343E-6</v>
      </c>
      <c r="AP15">
        <f t="shared" si="19"/>
        <v>5.315468645126014E-9</v>
      </c>
    </row>
    <row r="16" spans="1:43">
      <c r="A16">
        <v>893</v>
      </c>
      <c r="B16" s="4">
        <v>189.85599999999999</v>
      </c>
      <c r="C16">
        <f t="shared" si="0"/>
        <v>463.00599999999997</v>
      </c>
      <c r="D16">
        <v>2.5455000000000001</v>
      </c>
      <c r="E16">
        <f t="shared" si="3"/>
        <v>0.99316818896531822</v>
      </c>
      <c r="F16">
        <f t="shared" si="4"/>
        <v>6.8318110346817784E-3</v>
      </c>
      <c r="G16">
        <f t="shared" si="5"/>
        <v>6.4834008749851331E-5</v>
      </c>
      <c r="H16">
        <f t="shared" si="20"/>
        <v>0.99794518170915847</v>
      </c>
      <c r="I16">
        <f t="shared" si="21"/>
        <v>5.3720616246146951E-3</v>
      </c>
      <c r="J16">
        <f t="shared" si="6"/>
        <v>5.7414469360192683E-5</v>
      </c>
      <c r="K16">
        <f t="shared" si="7"/>
        <v>2.1308683401911979E-6</v>
      </c>
      <c r="L16">
        <f t="shared" si="7"/>
        <v>5.5049564754696223E-11</v>
      </c>
      <c r="P16">
        <v>456</v>
      </c>
      <c r="Q16" s="4">
        <v>200.45699999999999</v>
      </c>
      <c r="R16">
        <f t="shared" si="1"/>
        <v>473.60699999999997</v>
      </c>
      <c r="S16">
        <v>2.2410100000000002</v>
      </c>
      <c r="T16">
        <f t="shared" si="8"/>
        <v>0.99203629924745473</v>
      </c>
      <c r="U16">
        <f t="shared" si="9"/>
        <v>7.9637007525452663E-3</v>
      </c>
      <c r="V16">
        <f t="shared" si="10"/>
        <v>1.3704441493286404E-4</v>
      </c>
      <c r="W16">
        <f t="shared" si="22"/>
        <v>0.99833430916976729</v>
      </c>
      <c r="X16">
        <f t="shared" si="23"/>
        <v>4.3547372667687512E-3</v>
      </c>
      <c r="Y16">
        <f t="shared" si="11"/>
        <v>8.8763171460125981E-5</v>
      </c>
      <c r="Z16">
        <f t="shared" si="12"/>
        <v>1.3024617441668175E-5</v>
      </c>
      <c r="AA16">
        <f t="shared" si="13"/>
        <v>2.3310784712738112E-9</v>
      </c>
      <c r="AE16">
        <v>304</v>
      </c>
      <c r="AF16" s="4">
        <v>207.673</v>
      </c>
      <c r="AG16">
        <f t="shared" si="2"/>
        <v>480.82299999999998</v>
      </c>
      <c r="AH16">
        <v>2.5154800000000002</v>
      </c>
      <c r="AI16">
        <f t="shared" si="14"/>
        <v>0.9921197731378133</v>
      </c>
      <c r="AJ16">
        <f t="shared" si="15"/>
        <v>7.8802268621867011E-3</v>
      </c>
      <c r="AK16">
        <f t="shared" si="16"/>
        <v>2.0262595347590034E-4</v>
      </c>
      <c r="AL16">
        <f t="shared" si="24"/>
        <v>0.99848112716515647</v>
      </c>
      <c r="AM16">
        <f t="shared" si="25"/>
        <v>3.9709002519105075E-3</v>
      </c>
      <c r="AN16">
        <f t="shared" si="17"/>
        <v>1.1804669363192649E-4</v>
      </c>
      <c r="AO16">
        <f t="shared" si="18"/>
        <v>1.5282834545813556E-5</v>
      </c>
      <c r="AP16">
        <f t="shared" si="19"/>
        <v>7.1536511957544487E-9</v>
      </c>
    </row>
    <row r="17" spans="1:42">
      <c r="A17">
        <v>940</v>
      </c>
      <c r="B17" s="4">
        <v>197.75</v>
      </c>
      <c r="C17">
        <f t="shared" si="0"/>
        <v>470.9</v>
      </c>
      <c r="D17">
        <v>2.53769</v>
      </c>
      <c r="E17">
        <f t="shared" si="3"/>
        <v>0.99012099055407521</v>
      </c>
      <c r="F17">
        <f t="shared" si="4"/>
        <v>9.8790094459247912E-3</v>
      </c>
      <c r="G17">
        <f t="shared" si="5"/>
        <v>7.6871052627863876E-5</v>
      </c>
      <c r="H17">
        <f t="shared" si="20"/>
        <v>0.99691301071558558</v>
      </c>
      <c r="I17">
        <f t="shared" si="21"/>
        <v>8.0705416845437521E-3</v>
      </c>
      <c r="J17">
        <f t="shared" si="6"/>
        <v>7.9116692906157222E-5</v>
      </c>
      <c r="K17">
        <f t="shared" si="7"/>
        <v>3.2705556439545471E-6</v>
      </c>
      <c r="L17">
        <f t="shared" si="7"/>
        <v>5.042900259493417E-12</v>
      </c>
      <c r="P17">
        <v>480</v>
      </c>
      <c r="Q17" s="4">
        <v>208.404</v>
      </c>
      <c r="R17">
        <f t="shared" si="1"/>
        <v>481.55399999999997</v>
      </c>
      <c r="S17">
        <v>2.2335799999999999</v>
      </c>
      <c r="T17">
        <f t="shared" si="8"/>
        <v>0.988747233289066</v>
      </c>
      <c r="U17">
        <f t="shared" si="9"/>
        <v>1.1252766710934003E-2</v>
      </c>
      <c r="V17">
        <f t="shared" si="10"/>
        <v>1.6508041906448481E-4</v>
      </c>
      <c r="W17">
        <f t="shared" si="22"/>
        <v>0.99751946138425274</v>
      </c>
      <c r="X17">
        <f t="shared" si="23"/>
        <v>6.4850533818117742E-3</v>
      </c>
      <c r="Y17">
        <f t="shared" si="11"/>
        <v>1.2094274212262809E-4</v>
      </c>
      <c r="Z17">
        <f t="shared" si="12"/>
        <v>2.2731090388689771E-5</v>
      </c>
      <c r="AA17">
        <f t="shared" si="13"/>
        <v>1.9481345258237108E-9</v>
      </c>
      <c r="AE17">
        <v>320</v>
      </c>
      <c r="AF17" s="4">
        <v>215.57599999999999</v>
      </c>
      <c r="AG17">
        <f t="shared" si="2"/>
        <v>488.726</v>
      </c>
      <c r="AH17">
        <v>2.50726</v>
      </c>
      <c r="AI17">
        <f t="shared" si="14"/>
        <v>0.98887775788219889</v>
      </c>
      <c r="AJ17">
        <f t="shared" si="15"/>
        <v>1.1122242117801107E-2</v>
      </c>
      <c r="AK17">
        <f t="shared" si="16"/>
        <v>2.2086721936059178E-4</v>
      </c>
      <c r="AL17">
        <f t="shared" si="24"/>
        <v>0.99775867974083998</v>
      </c>
      <c r="AM17">
        <f t="shared" si="25"/>
        <v>5.8596473500213313E-3</v>
      </c>
      <c r="AN17">
        <f t="shared" si="17"/>
        <v>1.5916244127864792E-4</v>
      </c>
      <c r="AO17">
        <f t="shared" si="18"/>
        <v>2.7694903689863066E-5</v>
      </c>
      <c r="AP17">
        <f t="shared" si="19"/>
        <v>3.8074796381419396E-9</v>
      </c>
    </row>
    <row r="18" spans="1:42">
      <c r="A18">
        <v>987</v>
      </c>
      <c r="B18" s="4">
        <v>205.62200000000001</v>
      </c>
      <c r="C18">
        <f t="shared" si="0"/>
        <v>478.77199999999999</v>
      </c>
      <c r="D18">
        <v>2.5284300000000002</v>
      </c>
      <c r="E18">
        <f t="shared" si="3"/>
        <v>0.98650805108056561</v>
      </c>
      <c r="F18">
        <f t="shared" si="4"/>
        <v>1.3491948919434393E-2</v>
      </c>
      <c r="G18">
        <f t="shared" si="5"/>
        <v>8.5421504486044378E-5</v>
      </c>
      <c r="H18">
        <f t="shared" si="20"/>
        <v>0.99549068710212774</v>
      </c>
      <c r="I18">
        <f t="shared" si="21"/>
        <v>1.1789026251133141E-2</v>
      </c>
      <c r="J18">
        <f t="shared" si="6"/>
        <v>1.0758372985332941E-4</v>
      </c>
      <c r="K18">
        <f t="shared" si="7"/>
        <v>2.8999456142142558E-6</v>
      </c>
      <c r="L18">
        <f t="shared" si="7"/>
        <v>4.9116423323033242E-10</v>
      </c>
      <c r="P18">
        <v>504</v>
      </c>
      <c r="Q18" s="4">
        <v>216.37799999999999</v>
      </c>
      <c r="R18">
        <f t="shared" si="1"/>
        <v>489.52799999999996</v>
      </c>
      <c r="S18">
        <v>2.2246299999999999</v>
      </c>
      <c r="T18">
        <f t="shared" si="8"/>
        <v>0.98478530323151836</v>
      </c>
      <c r="U18">
        <f t="shared" si="9"/>
        <v>1.5214696768481639E-2</v>
      </c>
      <c r="V18">
        <f t="shared" si="10"/>
        <v>1.7559392061383683E-4</v>
      </c>
      <c r="W18">
        <f t="shared" si="22"/>
        <v>0.99640920446157233</v>
      </c>
      <c r="X18">
        <f t="shared" si="23"/>
        <v>9.387679192754848E-3</v>
      </c>
      <c r="Y18">
        <f t="shared" si="11"/>
        <v>1.6307911303096808E-4</v>
      </c>
      <c r="Z18">
        <f t="shared" si="12"/>
        <v>3.3954133827828933E-5</v>
      </c>
      <c r="AA18">
        <f t="shared" si="13"/>
        <v>1.5662040883622919E-10</v>
      </c>
      <c r="AE18">
        <v>336</v>
      </c>
      <c r="AF18" s="4">
        <v>223.47399999999999</v>
      </c>
      <c r="AG18">
        <f t="shared" si="2"/>
        <v>496.62399999999997</v>
      </c>
      <c r="AH18">
        <v>2.4983</v>
      </c>
      <c r="AI18">
        <f t="shared" si="14"/>
        <v>0.98534388237242942</v>
      </c>
      <c r="AJ18">
        <f t="shared" si="15"/>
        <v>1.4656117627570575E-2</v>
      </c>
      <c r="AK18">
        <f t="shared" si="16"/>
        <v>2.4601058585030366E-4</v>
      </c>
      <c r="AL18">
        <f t="shared" si="24"/>
        <v>0.99678460336299413</v>
      </c>
      <c r="AM18">
        <f t="shared" si="25"/>
        <v>8.406246410479698E-3</v>
      </c>
      <c r="AN18">
        <f t="shared" si="17"/>
        <v>2.1227657919483016E-4</v>
      </c>
      <c r="AO18">
        <f t="shared" si="18"/>
        <v>3.9060890230221004E-5</v>
      </c>
      <c r="AP18">
        <f t="shared" si="19"/>
        <v>1.1379832050315308E-9</v>
      </c>
    </row>
    <row r="19" spans="1:42">
      <c r="A19">
        <v>1034</v>
      </c>
      <c r="B19" s="4">
        <v>213.488</v>
      </c>
      <c r="C19">
        <f t="shared" si="0"/>
        <v>486.63799999999998</v>
      </c>
      <c r="D19">
        <v>2.5181399999999998</v>
      </c>
      <c r="E19">
        <f t="shared" si="3"/>
        <v>0.98249324036972152</v>
      </c>
      <c r="F19">
        <f t="shared" si="4"/>
        <v>1.7506759630278479E-2</v>
      </c>
      <c r="G19">
        <f t="shared" si="5"/>
        <v>9.8205675225444255E-5</v>
      </c>
      <c r="H19">
        <f t="shared" si="20"/>
        <v>0.99355659615654501</v>
      </c>
      <c r="I19">
        <f t="shared" si="21"/>
        <v>1.6845461554239625E-2</v>
      </c>
      <c r="J19">
        <f t="shared" si="6"/>
        <v>1.444572333860471E-4</v>
      </c>
      <c r="K19">
        <f t="shared" si="7"/>
        <v>4.3731514537268917E-7</v>
      </c>
      <c r="L19">
        <f t="shared" si="7"/>
        <v>2.1392066322836279E-9</v>
      </c>
      <c r="P19">
        <v>528</v>
      </c>
      <c r="Q19" s="4">
        <v>224.321</v>
      </c>
      <c r="R19">
        <f t="shared" si="1"/>
        <v>497.471</v>
      </c>
      <c r="S19">
        <v>2.2151100000000001</v>
      </c>
      <c r="T19">
        <f t="shared" si="8"/>
        <v>0.98057104913678628</v>
      </c>
      <c r="U19">
        <f t="shared" si="9"/>
        <v>1.9428950863213723E-2</v>
      </c>
      <c r="V19">
        <f t="shared" si="10"/>
        <v>1.8905858049284482E-4</v>
      </c>
      <c r="W19">
        <f t="shared" si="22"/>
        <v>0.99491213476553675</v>
      </c>
      <c r="X19">
        <f t="shared" si="23"/>
        <v>1.3301577905498081E-2</v>
      </c>
      <c r="Y19">
        <f t="shared" si="11"/>
        <v>2.1715235438233844E-4</v>
      </c>
      <c r="Z19">
        <f t="shared" si="12"/>
        <v>3.7544699362944935E-5</v>
      </c>
      <c r="AA19">
        <f t="shared" si="13"/>
        <v>7.8926013135399321E-10</v>
      </c>
      <c r="AE19">
        <v>352</v>
      </c>
      <c r="AF19" s="4">
        <v>231.37</v>
      </c>
      <c r="AG19">
        <f t="shared" si="2"/>
        <v>504.52</v>
      </c>
      <c r="AH19">
        <v>2.4883199999999999</v>
      </c>
      <c r="AI19">
        <f t="shared" si="14"/>
        <v>0.98140771299882457</v>
      </c>
      <c r="AJ19">
        <f t="shared" si="15"/>
        <v>1.8592287001175434E-2</v>
      </c>
      <c r="AK19">
        <f t="shared" si="16"/>
        <v>2.9112074337594301E-4</v>
      </c>
      <c r="AL19">
        <f t="shared" si="24"/>
        <v>0.99548546771451774</v>
      </c>
      <c r="AM19">
        <f t="shared" si="25"/>
        <v>1.1802671677596981E-2</v>
      </c>
      <c r="AN19">
        <f t="shared" si="17"/>
        <v>2.8012003243844345E-4</v>
      </c>
      <c r="AO19">
        <f t="shared" si="18"/>
        <v>4.6098876242171335E-5</v>
      </c>
      <c r="AP19">
        <f t="shared" si="19"/>
        <v>1.2101564113042262E-10</v>
      </c>
    </row>
    <row r="20" spans="1:42">
      <c r="A20">
        <v>1081</v>
      </c>
      <c r="B20" s="4">
        <v>221.358</v>
      </c>
      <c r="C20">
        <f t="shared" si="0"/>
        <v>494.50799999999998</v>
      </c>
      <c r="D20">
        <v>2.50631</v>
      </c>
      <c r="E20">
        <f t="shared" si="3"/>
        <v>0.97787757363412564</v>
      </c>
      <c r="F20">
        <f t="shared" si="4"/>
        <v>2.2122426365874359E-2</v>
      </c>
      <c r="G20">
        <f t="shared" si="5"/>
        <v>1.1904221324877036E-4</v>
      </c>
      <c r="H20">
        <f t="shared" si="20"/>
        <v>0.99095961027869162</v>
      </c>
      <c r="I20">
        <f t="shared" si="21"/>
        <v>2.3634951523383838E-2</v>
      </c>
      <c r="J20">
        <f t="shared" si="6"/>
        <v>1.9156303185320132E-4</v>
      </c>
      <c r="K20">
        <f t="shared" si="7"/>
        <v>2.2877323520990721E-6</v>
      </c>
      <c r="L20">
        <f t="shared" si="7"/>
        <v>5.2592691310567797E-9</v>
      </c>
      <c r="P20">
        <v>552</v>
      </c>
      <c r="Q20" s="4">
        <v>232.268</v>
      </c>
      <c r="R20">
        <f t="shared" si="1"/>
        <v>505.41800000000001</v>
      </c>
      <c r="S20">
        <v>2.20486</v>
      </c>
      <c r="T20">
        <f t="shared" si="8"/>
        <v>0.976033643204958</v>
      </c>
      <c r="U20">
        <f t="shared" si="9"/>
        <v>2.3966356795041999E-2</v>
      </c>
      <c r="V20">
        <f t="shared" si="10"/>
        <v>2.3683045595396709E-4</v>
      </c>
      <c r="W20">
        <f t="shared" si="22"/>
        <v>0.99291867157379854</v>
      </c>
      <c r="X20">
        <f t="shared" si="23"/>
        <v>1.8513234410674203E-2</v>
      </c>
      <c r="Y20">
        <f t="shared" si="11"/>
        <v>2.8591469341391425E-4</v>
      </c>
      <c r="Z20">
        <f t="shared" si="12"/>
        <v>2.9736543738893115E-5</v>
      </c>
      <c r="AA20">
        <f t="shared" si="13"/>
        <v>2.4092623670244792E-9</v>
      </c>
      <c r="AE20">
        <v>368</v>
      </c>
      <c r="AF20" s="4">
        <v>239.26400000000001</v>
      </c>
      <c r="AG20">
        <f t="shared" si="2"/>
        <v>512.41399999999999</v>
      </c>
      <c r="AH20">
        <v>2.4765100000000002</v>
      </c>
      <c r="AI20">
        <f t="shared" si="14"/>
        <v>0.97674978110480948</v>
      </c>
      <c r="AJ20">
        <f t="shared" si="15"/>
        <v>2.3250218895190522E-2</v>
      </c>
      <c r="AK20">
        <f t="shared" si="16"/>
        <v>3.6433231050776033E-4</v>
      </c>
      <c r="AL20">
        <f t="shared" si="24"/>
        <v>0.99377112917856858</v>
      </c>
      <c r="AM20">
        <f t="shared" si="25"/>
        <v>1.6284592196612074E-2</v>
      </c>
      <c r="AN20">
        <f t="shared" si="17"/>
        <v>3.6574026474356938E-4</v>
      </c>
      <c r="AO20">
        <f t="shared" si="18"/>
        <v>4.8519955303948883E-5</v>
      </c>
      <c r="AP20">
        <f t="shared" si="19"/>
        <v>1.9823351301326684E-12</v>
      </c>
    </row>
    <row r="21" spans="1:42">
      <c r="A21">
        <v>1128</v>
      </c>
      <c r="B21" s="4">
        <v>229.20699999999999</v>
      </c>
      <c r="C21">
        <f t="shared" si="0"/>
        <v>502.35699999999997</v>
      </c>
      <c r="D21">
        <v>2.4919699999999998</v>
      </c>
      <c r="E21">
        <f t="shared" si="3"/>
        <v>0.97228258961143343</v>
      </c>
      <c r="F21">
        <f t="shared" si="4"/>
        <v>2.7717410388566566E-2</v>
      </c>
      <c r="G21">
        <f t="shared" si="5"/>
        <v>1.5191579515009954E-4</v>
      </c>
      <c r="H21">
        <f t="shared" si="20"/>
        <v>0.98751577796389112</v>
      </c>
      <c r="I21">
        <f t="shared" si="21"/>
        <v>3.2638414020484299E-2</v>
      </c>
      <c r="J21">
        <f t="shared" si="6"/>
        <v>2.5053419431021111E-4</v>
      </c>
      <c r="K21">
        <f t="shared" si="7"/>
        <v>2.4216276745347524E-5</v>
      </c>
      <c r="L21">
        <f t="shared" si="7"/>
        <v>9.7255886529030939E-9</v>
      </c>
      <c r="P21">
        <v>576</v>
      </c>
      <c r="Q21" s="4">
        <v>240.20500000000001</v>
      </c>
      <c r="R21">
        <f t="shared" si="1"/>
        <v>513.35500000000002</v>
      </c>
      <c r="S21">
        <v>2.1920199999999999</v>
      </c>
      <c r="T21">
        <f t="shared" si="8"/>
        <v>0.97034971226206279</v>
      </c>
      <c r="U21">
        <f t="shared" si="9"/>
        <v>2.9650287737937209E-2</v>
      </c>
      <c r="V21">
        <f t="shared" si="10"/>
        <v>2.8866017411833628E-4</v>
      </c>
      <c r="W21">
        <f t="shared" si="22"/>
        <v>0.99029396865994357</v>
      </c>
      <c r="X21">
        <f t="shared" si="23"/>
        <v>2.5375187052608144E-2</v>
      </c>
      <c r="Y21">
        <f t="shared" si="11"/>
        <v>3.7196618991351758E-4</v>
      </c>
      <c r="Z21">
        <f t="shared" si="12"/>
        <v>1.8276485869701039E-5</v>
      </c>
      <c r="AA21">
        <f t="shared" si="13"/>
        <v>6.9398922676669971E-9</v>
      </c>
      <c r="AE21">
        <v>384</v>
      </c>
      <c r="AF21" s="4">
        <v>247.14599999999999</v>
      </c>
      <c r="AG21">
        <f t="shared" si="2"/>
        <v>520.29599999999994</v>
      </c>
      <c r="AH21">
        <v>2.4617300000000002</v>
      </c>
      <c r="AI21">
        <f t="shared" si="14"/>
        <v>0.97092046413668531</v>
      </c>
      <c r="AJ21">
        <f t="shared" si="15"/>
        <v>2.9079535863314687E-2</v>
      </c>
      <c r="AK21">
        <f t="shared" si="16"/>
        <v>4.5430612196604298E-4</v>
      </c>
      <c r="AL21">
        <f t="shared" si="24"/>
        <v>0.9915327936174162</v>
      </c>
      <c r="AM21">
        <f t="shared" si="25"/>
        <v>2.2136436432509184E-2</v>
      </c>
      <c r="AN21">
        <f t="shared" si="17"/>
        <v>4.7227366524064615E-4</v>
      </c>
      <c r="AO21">
        <f t="shared" si="18"/>
        <v>4.8206629706051706E-5</v>
      </c>
      <c r="AP21">
        <f t="shared" si="19"/>
        <v>3.2283261132473772E-10</v>
      </c>
    </row>
    <row r="22" spans="1:42">
      <c r="A22">
        <v>1175</v>
      </c>
      <c r="B22" s="4">
        <v>237.06800000000001</v>
      </c>
      <c r="C22">
        <f t="shared" si="0"/>
        <v>510.21799999999996</v>
      </c>
      <c r="D22">
        <v>2.4736699999999998</v>
      </c>
      <c r="E22">
        <f t="shared" si="3"/>
        <v>0.96514254723937876</v>
      </c>
      <c r="F22">
        <f t="shared" si="4"/>
        <v>3.4857452760621244E-2</v>
      </c>
      <c r="G22">
        <f t="shared" si="5"/>
        <v>1.9159653289968964E-4</v>
      </c>
      <c r="H22">
        <f t="shared" si="20"/>
        <v>0.98301178914109355</v>
      </c>
      <c r="I22">
        <f t="shared" si="21"/>
        <v>4.4413521153064225E-2</v>
      </c>
      <c r="J22">
        <f t="shared" si="6"/>
        <v>3.2330578312897971E-4</v>
      </c>
      <c r="K22">
        <f t="shared" si="7"/>
        <v>9.1318443121047799E-5</v>
      </c>
      <c r="L22">
        <f t="shared" si="7"/>
        <v>1.7347326595961745E-8</v>
      </c>
      <c r="P22">
        <v>600</v>
      </c>
      <c r="Q22" s="4">
        <v>248.15799999999999</v>
      </c>
      <c r="R22">
        <f t="shared" si="1"/>
        <v>521.30799999999999</v>
      </c>
      <c r="S22">
        <v>2.1763699999999999</v>
      </c>
      <c r="T22">
        <f t="shared" si="8"/>
        <v>0.96342186808322272</v>
      </c>
      <c r="U22">
        <f t="shared" si="9"/>
        <v>3.6578131916777279E-2</v>
      </c>
      <c r="V22">
        <f t="shared" si="10"/>
        <v>3.7129260734838448E-4</v>
      </c>
      <c r="W22">
        <f t="shared" si="22"/>
        <v>0.98687931119388561</v>
      </c>
      <c r="X22">
        <f t="shared" si="23"/>
        <v>3.4302375610532565E-2</v>
      </c>
      <c r="Y22">
        <f t="shared" si="11"/>
        <v>4.7838165084592473E-4</v>
      </c>
      <c r="Z22">
        <f t="shared" si="12"/>
        <v>5.1790667654125844E-6</v>
      </c>
      <c r="AA22">
        <f t="shared" si="13"/>
        <v>1.1468063237218068E-8</v>
      </c>
      <c r="AE22">
        <v>400</v>
      </c>
      <c r="AF22" s="4">
        <v>255.03399999999999</v>
      </c>
      <c r="AG22">
        <f t="shared" si="2"/>
        <v>528.18399999999997</v>
      </c>
      <c r="AH22">
        <v>2.4432999999999998</v>
      </c>
      <c r="AI22">
        <f t="shared" si="14"/>
        <v>0.96365156618522863</v>
      </c>
      <c r="AJ22">
        <f t="shared" si="15"/>
        <v>3.6348433814771375E-2</v>
      </c>
      <c r="AK22">
        <f t="shared" si="16"/>
        <v>5.7386036458866724E-4</v>
      </c>
      <c r="AL22">
        <f t="shared" si="24"/>
        <v>0.98864247214776602</v>
      </c>
      <c r="AM22">
        <f t="shared" si="25"/>
        <v>2.969281507635952E-2</v>
      </c>
      <c r="AN22">
        <f t="shared" si="17"/>
        <v>6.0333526764242698E-4</v>
      </c>
      <c r="AO22">
        <f t="shared" si="18"/>
        <v>4.4297260791099009E-5</v>
      </c>
      <c r="AP22">
        <f t="shared" si="19"/>
        <v>8.6876991002853504E-10</v>
      </c>
    </row>
    <row r="23" spans="1:42">
      <c r="A23">
        <v>1222</v>
      </c>
      <c r="B23" s="4">
        <v>244.886</v>
      </c>
      <c r="C23">
        <f t="shared" si="0"/>
        <v>518.03599999999994</v>
      </c>
      <c r="D23">
        <v>2.45059</v>
      </c>
      <c r="E23">
        <f t="shared" si="3"/>
        <v>0.95613751019309334</v>
      </c>
      <c r="F23">
        <f t="shared" si="4"/>
        <v>4.3862489806906657E-2</v>
      </c>
      <c r="G23">
        <f t="shared" si="5"/>
        <v>2.4082389165597831E-4</v>
      </c>
      <c r="H23">
        <f t="shared" si="20"/>
        <v>0.97719954607555948</v>
      </c>
      <c r="I23">
        <f t="shared" si="21"/>
        <v>5.9608892960126274E-2</v>
      </c>
      <c r="J23">
        <f t="shared" si="6"/>
        <v>4.1045789980196946E-4</v>
      </c>
      <c r="K23">
        <f t="shared" si="7"/>
        <v>2.4794921226372468E-4</v>
      </c>
      <c r="L23">
        <f t="shared" si="7"/>
        <v>2.877569671967419E-8</v>
      </c>
      <c r="P23">
        <v>624</v>
      </c>
      <c r="Q23" s="4">
        <v>256.08999999999997</v>
      </c>
      <c r="R23">
        <f t="shared" si="1"/>
        <v>529.24</v>
      </c>
      <c r="S23">
        <v>2.1562399999999999</v>
      </c>
      <c r="T23">
        <f t="shared" si="8"/>
        <v>0.95451084550686149</v>
      </c>
      <c r="U23">
        <f t="shared" si="9"/>
        <v>4.5489154493138506E-2</v>
      </c>
      <c r="V23">
        <f t="shared" si="10"/>
        <v>4.5724509369927485E-4</v>
      </c>
      <c r="W23">
        <f t="shared" si="22"/>
        <v>0.98248775755277107</v>
      </c>
      <c r="X23">
        <f t="shared" si="23"/>
        <v>4.5783535230834754E-2</v>
      </c>
      <c r="Y23">
        <f t="shared" si="11"/>
        <v>6.0706261770205998E-4</v>
      </c>
      <c r="Z23">
        <f t="shared" si="12"/>
        <v>8.6660018726587266E-8</v>
      </c>
      <c r="AA23">
        <f t="shared" si="13"/>
        <v>2.2445290498325097E-8</v>
      </c>
      <c r="AE23">
        <v>416</v>
      </c>
      <c r="AF23" s="4">
        <v>262.87400000000002</v>
      </c>
      <c r="AG23">
        <f t="shared" si="2"/>
        <v>536.024</v>
      </c>
      <c r="AH23">
        <v>2.4200200000000001</v>
      </c>
      <c r="AI23">
        <f t="shared" si="14"/>
        <v>0.95446980035180995</v>
      </c>
      <c r="AJ23">
        <f t="shared" si="15"/>
        <v>4.5530199648190051E-2</v>
      </c>
      <c r="AK23">
        <f t="shared" si="16"/>
        <v>7.1091636231690458E-4</v>
      </c>
      <c r="AL23">
        <f t="shared" si="24"/>
        <v>0.9849500518291876</v>
      </c>
      <c r="AM23">
        <f t="shared" si="25"/>
        <v>3.934617935863835E-2</v>
      </c>
      <c r="AN23">
        <f t="shared" si="17"/>
        <v>7.6091265969576512E-4</v>
      </c>
      <c r="AO23">
        <f t="shared" si="18"/>
        <v>3.82421069415871E-5</v>
      </c>
      <c r="AP23">
        <f t="shared" si="19"/>
        <v>2.4996297515954572E-9</v>
      </c>
    </row>
    <row r="24" spans="1:42">
      <c r="A24">
        <v>1269</v>
      </c>
      <c r="B24" s="4">
        <v>252.73099999999999</v>
      </c>
      <c r="C24">
        <f t="shared" si="0"/>
        <v>525.88099999999997</v>
      </c>
      <c r="D24">
        <v>2.4215800000000001</v>
      </c>
      <c r="E24">
        <f t="shared" si="3"/>
        <v>0.94481878728526236</v>
      </c>
      <c r="F24">
        <f t="shared" si="4"/>
        <v>5.5181212714737637E-2</v>
      </c>
      <c r="G24">
        <f t="shared" si="5"/>
        <v>2.9802060360047269E-4</v>
      </c>
      <c r="H24">
        <f t="shared" si="20"/>
        <v>0.96982052223401571</v>
      </c>
      <c r="I24">
        <f t="shared" si="21"/>
        <v>7.890041425081884E-2</v>
      </c>
      <c r="J24">
        <f t="shared" si="6"/>
        <v>5.1317155956660419E-4</v>
      </c>
      <c r="K24">
        <f t="shared" si="7"/>
        <v>5.6260052150923685E-4</v>
      </c>
      <c r="L24">
        <f t="shared" si="7"/>
        <v>4.6289933853140255E-8</v>
      </c>
      <c r="P24">
        <v>648</v>
      </c>
      <c r="Q24" s="4">
        <v>264.02100000000002</v>
      </c>
      <c r="R24">
        <f t="shared" si="1"/>
        <v>537.17100000000005</v>
      </c>
      <c r="S24">
        <v>2.1314500000000001</v>
      </c>
      <c r="T24">
        <f t="shared" si="8"/>
        <v>0.9435369632580789</v>
      </c>
      <c r="U24">
        <f t="shared" si="9"/>
        <v>5.6463036741921102E-2</v>
      </c>
      <c r="V24">
        <f t="shared" si="10"/>
        <v>5.7547587428065838E-4</v>
      </c>
      <c r="W24">
        <f t="shared" si="22"/>
        <v>0.9769149099227673</v>
      </c>
      <c r="X24">
        <f t="shared" si="23"/>
        <v>6.0353038055684191E-2</v>
      </c>
      <c r="Y24">
        <f t="shared" si="11"/>
        <v>7.5996336032086343E-4</v>
      </c>
      <c r="Z24">
        <f t="shared" si="12"/>
        <v>1.5132110221078558E-5</v>
      </c>
      <c r="AA24">
        <f t="shared" si="13"/>
        <v>3.4035632505434853E-8</v>
      </c>
      <c r="AE24">
        <v>432</v>
      </c>
      <c r="AF24" s="4">
        <v>270.72000000000003</v>
      </c>
      <c r="AG24">
        <f t="shared" si="2"/>
        <v>543.87</v>
      </c>
      <c r="AH24">
        <v>2.3911799999999999</v>
      </c>
      <c r="AI24">
        <f t="shared" si="14"/>
        <v>0.94309513855473948</v>
      </c>
      <c r="AJ24">
        <f t="shared" si="15"/>
        <v>5.6904861445260524E-2</v>
      </c>
      <c r="AK24">
        <f t="shared" si="16"/>
        <v>8.7705978402340817E-4</v>
      </c>
      <c r="AL24">
        <f t="shared" si="24"/>
        <v>0.98029325565630188</v>
      </c>
      <c r="AM24">
        <f t="shared" si="25"/>
        <v>5.1520781913770589E-2</v>
      </c>
      <c r="AN24">
        <f t="shared" si="17"/>
        <v>9.4847476749811751E-4</v>
      </c>
      <c r="AO24">
        <f t="shared" si="18"/>
        <v>2.8988312401408881E-5</v>
      </c>
      <c r="AP24">
        <f t="shared" si="19"/>
        <v>5.1000998646930071E-9</v>
      </c>
    </row>
    <row r="25" spans="1:42">
      <c r="A25">
        <v>1316</v>
      </c>
      <c r="B25" s="4">
        <v>260.61200000000002</v>
      </c>
      <c r="C25">
        <f t="shared" si="0"/>
        <v>533.76199999999994</v>
      </c>
      <c r="D25">
        <v>2.3856799999999998</v>
      </c>
      <c r="E25">
        <f t="shared" si="3"/>
        <v>0.93081181891604015</v>
      </c>
      <c r="F25">
        <f t="shared" si="4"/>
        <v>6.9188181083959854E-2</v>
      </c>
      <c r="G25">
        <f t="shared" si="5"/>
        <v>3.6783545809294731E-4</v>
      </c>
      <c r="H25">
        <f t="shared" si="20"/>
        <v>0.96059495933299444</v>
      </c>
      <c r="I25">
        <f t="shared" si="21"/>
        <v>0.10301947755044924</v>
      </c>
      <c r="J25">
        <f t="shared" si="6"/>
        <v>6.3071759634887082E-4</v>
      </c>
      <c r="K25">
        <f t="shared" si="7"/>
        <v>1.1445566206034971E-3</v>
      </c>
      <c r="L25">
        <f t="shared" si="7"/>
        <v>6.9107018614006478E-8</v>
      </c>
      <c r="P25">
        <v>672</v>
      </c>
      <c r="Q25" s="4">
        <v>271.959</v>
      </c>
      <c r="R25">
        <f t="shared" si="1"/>
        <v>545.10899999999992</v>
      </c>
      <c r="S25">
        <v>2.10025</v>
      </c>
      <c r="T25">
        <f t="shared" si="8"/>
        <v>0.9297255422753431</v>
      </c>
      <c r="U25">
        <f t="shared" si="9"/>
        <v>7.0274457724656902E-2</v>
      </c>
      <c r="V25">
        <f t="shared" si="10"/>
        <v>7.213737642024487E-4</v>
      </c>
      <c r="W25">
        <f t="shared" si="22"/>
        <v>0.96993843025171578</v>
      </c>
      <c r="X25">
        <f t="shared" si="23"/>
        <v>7.8592158703384915E-2</v>
      </c>
      <c r="Y25">
        <f t="shared" si="11"/>
        <v>9.3763587543054482E-4</v>
      </c>
      <c r="Z25">
        <f t="shared" si="12"/>
        <v>6.9184149571532941E-5</v>
      </c>
      <c r="AA25">
        <f t="shared" si="13"/>
        <v>4.6769300752833417E-8</v>
      </c>
      <c r="AE25">
        <v>448</v>
      </c>
      <c r="AF25" s="4">
        <v>278.56900000000002</v>
      </c>
      <c r="AG25">
        <f t="shared" si="2"/>
        <v>551.71900000000005</v>
      </c>
      <c r="AH25">
        <v>2.3555999999999999</v>
      </c>
      <c r="AI25">
        <f t="shared" si="14"/>
        <v>0.92906218201036495</v>
      </c>
      <c r="AJ25">
        <f t="shared" si="15"/>
        <v>7.0937817989635055E-2</v>
      </c>
      <c r="AK25">
        <f t="shared" si="16"/>
        <v>1.0971874926048869E-3</v>
      </c>
      <c r="AL25">
        <f t="shared" si="24"/>
        <v>0.97448857674725353</v>
      </c>
      <c r="AM25">
        <f t="shared" si="25"/>
        <v>6.6696378193740469E-2</v>
      </c>
      <c r="AN25">
        <f t="shared" si="17"/>
        <v>1.1673735419138141E-3</v>
      </c>
      <c r="AO25">
        <f t="shared" si="18"/>
        <v>1.7989811542198307E-5</v>
      </c>
      <c r="AP25">
        <f t="shared" si="19"/>
        <v>4.9260815175951665E-9</v>
      </c>
    </row>
    <row r="26" spans="1:42">
      <c r="A26">
        <v>1363</v>
      </c>
      <c r="B26" s="4">
        <v>268.45699999999999</v>
      </c>
      <c r="C26">
        <f t="shared" si="0"/>
        <v>541.60699999999997</v>
      </c>
      <c r="D26">
        <v>2.34137</v>
      </c>
      <c r="E26">
        <f t="shared" si="3"/>
        <v>0.91352355238567162</v>
      </c>
      <c r="F26">
        <f t="shared" si="4"/>
        <v>8.6476447614328378E-2</v>
      </c>
      <c r="G26">
        <f t="shared" si="5"/>
        <v>4.6911265485968269E-4</v>
      </c>
      <c r="H26">
        <f t="shared" si="20"/>
        <v>0.94925620770223063</v>
      </c>
      <c r="I26">
        <f t="shared" si="21"/>
        <v>0.13266320457884617</v>
      </c>
      <c r="J26">
        <f t="shared" si="6"/>
        <v>7.5834521098282659E-4</v>
      </c>
      <c r="K26">
        <f t="shared" si="7"/>
        <v>2.1332165188994328E-3</v>
      </c>
      <c r="L26">
        <f t="shared" si="7"/>
        <v>8.3655471521527587E-8</v>
      </c>
      <c r="P26">
        <v>696</v>
      </c>
      <c r="Q26" s="4">
        <v>279.88799999999998</v>
      </c>
      <c r="R26">
        <f t="shared" si="1"/>
        <v>553.03800000000001</v>
      </c>
      <c r="S26">
        <v>2.06114</v>
      </c>
      <c r="T26">
        <f t="shared" si="8"/>
        <v>0.91241257193448433</v>
      </c>
      <c r="U26">
        <f t="shared" si="9"/>
        <v>8.7587428065515671E-2</v>
      </c>
      <c r="V26">
        <f t="shared" si="10"/>
        <v>9.2094584624465015E-4</v>
      </c>
      <c r="W26">
        <f t="shared" si="22"/>
        <v>0.96133091314585417</v>
      </c>
      <c r="X26">
        <f t="shared" si="23"/>
        <v>0.10109541971371799</v>
      </c>
      <c r="Y26">
        <f t="shared" si="11"/>
        <v>1.1377784643456079E-3</v>
      </c>
      <c r="Z26">
        <f t="shared" si="12"/>
        <v>1.824658383679037E-4</v>
      </c>
      <c r="AA26">
        <f t="shared" si="13"/>
        <v>4.701638427251577E-8</v>
      </c>
      <c r="AE26">
        <v>464</v>
      </c>
      <c r="AF26" s="4">
        <v>286.40100000000001</v>
      </c>
      <c r="AG26">
        <f t="shared" si="2"/>
        <v>559.55099999999993</v>
      </c>
      <c r="AH26">
        <v>2.3110900000000001</v>
      </c>
      <c r="AI26">
        <f t="shared" si="14"/>
        <v>0.91150718212868675</v>
      </c>
      <c r="AJ26">
        <f t="shared" si="15"/>
        <v>8.8492817871313245E-2</v>
      </c>
      <c r="AK26">
        <f t="shared" si="16"/>
        <v>1.3932383078415767E-3</v>
      </c>
      <c r="AL26">
        <f t="shared" si="24"/>
        <v>0.96734423426189409</v>
      </c>
      <c r="AM26">
        <f t="shared" si="25"/>
        <v>8.5374354864361499E-2</v>
      </c>
      <c r="AN26">
        <f t="shared" si="17"/>
        <v>1.4162573273402326E-3</v>
      </c>
      <c r="AO26">
        <f t="shared" si="18"/>
        <v>9.7248115257265288E-6</v>
      </c>
      <c r="AP26">
        <f t="shared" si="19"/>
        <v>5.2987525867950222E-10</v>
      </c>
    </row>
    <row r="27" spans="1:42">
      <c r="A27">
        <v>1410</v>
      </c>
      <c r="B27" s="4">
        <v>276.26600000000002</v>
      </c>
      <c r="C27">
        <f t="shared" si="0"/>
        <v>549.41599999999994</v>
      </c>
      <c r="D27">
        <v>2.2848600000000001</v>
      </c>
      <c r="E27">
        <f t="shared" si="3"/>
        <v>0.89147525760726654</v>
      </c>
      <c r="F27">
        <f t="shared" si="4"/>
        <v>0.10852474239273346</v>
      </c>
      <c r="G27">
        <f t="shared" si="5"/>
        <v>6.0575385639906364E-4</v>
      </c>
      <c r="H27">
        <f t="shared" si="20"/>
        <v>0.93562302535962605</v>
      </c>
      <c r="I27">
        <f t="shared" si="21"/>
        <v>0.16830542949503902</v>
      </c>
      <c r="J27">
        <f t="shared" si="6"/>
        <v>8.8925212364935984E-4</v>
      </c>
      <c r="K27">
        <f t="shared" si="7"/>
        <v>3.5737305504237615E-3</v>
      </c>
      <c r="L27">
        <f t="shared" si="7"/>
        <v>8.0371267533920364E-8</v>
      </c>
      <c r="P27">
        <v>720</v>
      </c>
      <c r="Q27" s="4">
        <v>287.82499999999999</v>
      </c>
      <c r="R27">
        <f t="shared" si="1"/>
        <v>560.97499999999991</v>
      </c>
      <c r="S27">
        <v>2.0112100000000002</v>
      </c>
      <c r="T27">
        <f t="shared" si="8"/>
        <v>0.89030987162461273</v>
      </c>
      <c r="U27">
        <f t="shared" si="9"/>
        <v>0.10969012837538727</v>
      </c>
      <c r="V27">
        <f t="shared" si="10"/>
        <v>1.2062859672421443E-3</v>
      </c>
      <c r="W27">
        <f t="shared" si="22"/>
        <v>0.9508860828538831</v>
      </c>
      <c r="X27">
        <f t="shared" si="23"/>
        <v>0.12840210285801257</v>
      </c>
      <c r="Y27">
        <f t="shared" si="11"/>
        <v>1.3558495651470413E-3</v>
      </c>
      <c r="Z27">
        <f t="shared" si="12"/>
        <v>3.501379890384201E-4</v>
      </c>
      <c r="AA27">
        <f t="shared" si="13"/>
        <v>2.2369269818257693E-8</v>
      </c>
      <c r="AE27" s="4">
        <v>480</v>
      </c>
      <c r="AF27" s="4">
        <v>294.25299999999999</v>
      </c>
      <c r="AG27">
        <f t="shared" si="2"/>
        <v>567.40300000000002</v>
      </c>
      <c r="AH27">
        <v>2.2545700000000002</v>
      </c>
      <c r="AI27">
        <f t="shared" si="14"/>
        <v>0.88921536920322153</v>
      </c>
      <c r="AJ27">
        <f t="shared" si="15"/>
        <v>0.11078463079677847</v>
      </c>
      <c r="AK27">
        <f t="shared" si="16"/>
        <v>1.8063783297705346E-3</v>
      </c>
      <c r="AL27">
        <f t="shared" si="24"/>
        <v>0.95867671951136246</v>
      </c>
      <c r="AM27">
        <f t="shared" si="25"/>
        <v>0.10803447210180522</v>
      </c>
      <c r="AN27">
        <f t="shared" si="17"/>
        <v>1.6930474386514381E-3</v>
      </c>
      <c r="AO27">
        <f t="shared" si="18"/>
        <v>7.5633728475369593E-6</v>
      </c>
      <c r="AP27">
        <f t="shared" si="19"/>
        <v>1.2843890881848508E-8</v>
      </c>
    </row>
    <row r="28" spans="1:42">
      <c r="A28">
        <v>1457</v>
      </c>
      <c r="B28" s="4">
        <v>284.08699999999999</v>
      </c>
      <c r="C28">
        <f t="shared" si="0"/>
        <v>557.23699999999997</v>
      </c>
      <c r="D28">
        <v>2.2118899999999999</v>
      </c>
      <c r="E28">
        <f t="shared" si="3"/>
        <v>0.86300482635651055</v>
      </c>
      <c r="F28">
        <f t="shared" si="4"/>
        <v>0.13699517364348945</v>
      </c>
      <c r="G28">
        <f t="shared" si="5"/>
        <v>7.7128396324567321E-4</v>
      </c>
      <c r="H28">
        <f t="shared" si="20"/>
        <v>0.91963645858939735</v>
      </c>
      <c r="I28">
        <f t="shared" si="21"/>
        <v>0.21010027930655895</v>
      </c>
      <c r="J28">
        <f t="shared" si="6"/>
        <v>1.014408814759573E-3</v>
      </c>
      <c r="K28">
        <f t="shared" si="7"/>
        <v>5.3443564740085553E-3</v>
      </c>
      <c r="L28">
        <f t="shared" si="7"/>
        <v>5.9109693423655833E-8</v>
      </c>
      <c r="P28">
        <v>744</v>
      </c>
      <c r="Q28" s="4">
        <v>295.733</v>
      </c>
      <c r="R28">
        <f t="shared" si="1"/>
        <v>568.88300000000004</v>
      </c>
      <c r="S28">
        <v>1.94581</v>
      </c>
      <c r="T28">
        <f t="shared" si="8"/>
        <v>0.86135900841080126</v>
      </c>
      <c r="U28">
        <f t="shared" si="9"/>
        <v>0.13864099158919874</v>
      </c>
      <c r="V28">
        <f t="shared" si="10"/>
        <v>1.5180020658108289E-3</v>
      </c>
      <c r="W28">
        <f t="shared" si="22"/>
        <v>0.93843935525867539</v>
      </c>
      <c r="X28">
        <f t="shared" si="23"/>
        <v>0.16094249242154157</v>
      </c>
      <c r="Y28">
        <f t="shared" si="11"/>
        <v>1.5809811740964646E-3</v>
      </c>
      <c r="Z28">
        <f t="shared" si="12"/>
        <v>4.9735693937498818E-4</v>
      </c>
      <c r="AA28">
        <f t="shared" si="13"/>
        <v>3.9663680804538376E-9</v>
      </c>
      <c r="AE28">
        <v>496</v>
      </c>
      <c r="AF28" s="4">
        <v>302.07299999999998</v>
      </c>
      <c r="AG28">
        <f t="shared" si="2"/>
        <v>575.22299999999996</v>
      </c>
      <c r="AH28">
        <v>2.1812900000000002</v>
      </c>
      <c r="AI28">
        <f t="shared" si="14"/>
        <v>0.86031331592689297</v>
      </c>
      <c r="AJ28">
        <f t="shared" si="15"/>
        <v>0.13968668407310703</v>
      </c>
      <c r="AK28">
        <f t="shared" si="16"/>
        <v>2.29026488290094E-3</v>
      </c>
      <c r="AL28">
        <f t="shared" si="24"/>
        <v>0.94831524538898648</v>
      </c>
      <c r="AM28">
        <f t="shared" si="25"/>
        <v>0.13512323112022823</v>
      </c>
      <c r="AN28">
        <f t="shared" si="17"/>
        <v>1.9877310744965122E-3</v>
      </c>
      <c r="AO28">
        <f t="shared" si="18"/>
        <v>2.0825102853138232E-5</v>
      </c>
      <c r="AP28">
        <f t="shared" si="19"/>
        <v>9.1526705227687047E-8</v>
      </c>
    </row>
    <row r="29" spans="1:42">
      <c r="A29">
        <v>1504</v>
      </c>
      <c r="B29" s="4">
        <v>291.89499999999998</v>
      </c>
      <c r="C29">
        <f t="shared" si="0"/>
        <v>565.04499999999996</v>
      </c>
      <c r="D29">
        <v>2.1189800000000001</v>
      </c>
      <c r="E29">
        <f t="shared" si="3"/>
        <v>0.82675448008396391</v>
      </c>
      <c r="F29">
        <f t="shared" si="4"/>
        <v>0.17324551991603609</v>
      </c>
      <c r="G29">
        <f t="shared" si="5"/>
        <v>9.6578598949523199E-4</v>
      </c>
      <c r="H29">
        <f t="shared" si="20"/>
        <v>0.90139988223700063</v>
      </c>
      <c r="I29">
        <f t="shared" si="21"/>
        <v>0.25777749360025887</v>
      </c>
      <c r="J29">
        <f t="shared" si="6"/>
        <v>1.1190404695805779E-3</v>
      </c>
      <c r="K29">
        <f t="shared" si="7"/>
        <v>7.1456545749501313E-3</v>
      </c>
      <c r="L29">
        <f t="shared" si="7"/>
        <v>2.3486935666229701E-8</v>
      </c>
      <c r="P29">
        <v>768</v>
      </c>
      <c r="Q29" s="4">
        <v>303.637</v>
      </c>
      <c r="R29">
        <f t="shared" si="1"/>
        <v>576.78700000000003</v>
      </c>
      <c r="S29">
        <v>1.86351</v>
      </c>
      <c r="T29">
        <f t="shared" si="8"/>
        <v>0.82492695883134137</v>
      </c>
      <c r="U29">
        <f t="shared" si="9"/>
        <v>0.17507304116865863</v>
      </c>
      <c r="V29">
        <f t="shared" si="10"/>
        <v>1.852589641434264E-3</v>
      </c>
      <c r="W29">
        <f t="shared" si="22"/>
        <v>0.92392591474656638</v>
      </c>
      <c r="X29">
        <f t="shared" si="23"/>
        <v>0.19888604059985671</v>
      </c>
      <c r="Y29">
        <f t="shared" si="11"/>
        <v>1.7995513889446514E-3</v>
      </c>
      <c r="Z29">
        <f t="shared" si="12"/>
        <v>5.6705894191023997E-4</v>
      </c>
      <c r="AA29">
        <f t="shared" si="13"/>
        <v>2.8130562271518965E-9</v>
      </c>
      <c r="AE29">
        <v>512</v>
      </c>
      <c r="AF29" s="4">
        <v>309.89400000000001</v>
      </c>
      <c r="AG29">
        <f t="shared" si="2"/>
        <v>583.04399999999998</v>
      </c>
      <c r="AH29">
        <v>2.0883799999999999</v>
      </c>
      <c r="AI29">
        <f t="shared" si="14"/>
        <v>0.82366907780047793</v>
      </c>
      <c r="AJ29">
        <f t="shared" si="15"/>
        <v>0.17633092219952207</v>
      </c>
      <c r="AK29">
        <f t="shared" si="16"/>
        <v>2.8244381690107484E-3</v>
      </c>
      <c r="AL29">
        <f t="shared" si="24"/>
        <v>0.93615030327310378</v>
      </c>
      <c r="AM29">
        <f t="shared" si="25"/>
        <v>0.16692692831217243</v>
      </c>
      <c r="AN29">
        <f t="shared" si="17"/>
        <v>2.2890694093209477E-3</v>
      </c>
      <c r="AO29">
        <f t="shared" si="18"/>
        <v>8.8435101033309353E-5</v>
      </c>
      <c r="AP29">
        <f t="shared" si="19"/>
        <v>2.8661970885179556E-7</v>
      </c>
    </row>
    <row r="30" spans="1:42">
      <c r="A30">
        <v>1551</v>
      </c>
      <c r="B30" s="4">
        <v>299.68900000000002</v>
      </c>
      <c r="C30">
        <f t="shared" si="0"/>
        <v>572.83899999999994</v>
      </c>
      <c r="D30">
        <v>2.00264</v>
      </c>
      <c r="E30">
        <f t="shared" si="3"/>
        <v>0.781362538577688</v>
      </c>
      <c r="F30">
        <f t="shared" si="4"/>
        <v>0.218637461422312</v>
      </c>
      <c r="G30">
        <f t="shared" si="5"/>
        <v>1.1700836790386152E-3</v>
      </c>
      <c r="H30">
        <f t="shared" si="20"/>
        <v>0.88128228598980629</v>
      </c>
      <c r="I30">
        <f t="shared" si="21"/>
        <v>0.31037239567054603</v>
      </c>
      <c r="J30">
        <f t="shared" si="6"/>
        <v>1.1859895573132597E-3</v>
      </c>
      <c r="K30">
        <f t="shared" si="7"/>
        <v>8.4152981615278222E-3</v>
      </c>
      <c r="L30">
        <f t="shared" si="7"/>
        <v>2.5299696368780801E-10</v>
      </c>
      <c r="P30">
        <v>792</v>
      </c>
      <c r="Q30" s="4">
        <v>311.52300000000002</v>
      </c>
      <c r="R30">
        <f t="shared" si="1"/>
        <v>584.673</v>
      </c>
      <c r="S30">
        <v>1.7630699999999999</v>
      </c>
      <c r="T30">
        <f t="shared" si="8"/>
        <v>0.78046480743691904</v>
      </c>
      <c r="U30">
        <f t="shared" si="9"/>
        <v>0.21953519256308096</v>
      </c>
      <c r="V30">
        <f t="shared" si="10"/>
        <v>2.1973218238158509E-3</v>
      </c>
      <c r="W30">
        <f t="shared" si="22"/>
        <v>0.90740599505374797</v>
      </c>
      <c r="X30">
        <f t="shared" si="23"/>
        <v>0.24207527393452832</v>
      </c>
      <c r="Y30">
        <f t="shared" si="11"/>
        <v>1.9908941869613223E-3</v>
      </c>
      <c r="Z30">
        <f t="shared" si="12"/>
        <v>5.0805526823146838E-4</v>
      </c>
      <c r="AA30">
        <f t="shared" si="13"/>
        <v>4.2612369257345159E-8</v>
      </c>
      <c r="AE30">
        <v>528</v>
      </c>
      <c r="AF30" s="4">
        <v>317.697</v>
      </c>
      <c r="AG30">
        <f t="shared" si="2"/>
        <v>590.84699999999998</v>
      </c>
      <c r="AH30">
        <v>1.9738</v>
      </c>
      <c r="AI30">
        <f t="shared" si="14"/>
        <v>0.77847806709630596</v>
      </c>
      <c r="AJ30">
        <f t="shared" si="15"/>
        <v>0.22152193290369404</v>
      </c>
      <c r="AK30">
        <f t="shared" si="16"/>
        <v>3.3287845203631705E-3</v>
      </c>
      <c r="AL30">
        <f t="shared" si="24"/>
        <v>0.92214116631242082</v>
      </c>
      <c r="AM30">
        <f t="shared" si="25"/>
        <v>0.2035520388613076</v>
      </c>
      <c r="AN30">
        <f t="shared" si="17"/>
        <v>2.577234393807545E-3</v>
      </c>
      <c r="AO30">
        <f t="shared" si="18"/>
        <v>3.229170918945957E-4</v>
      </c>
      <c r="AP30">
        <f t="shared" si="19"/>
        <v>5.648275927257767E-7</v>
      </c>
    </row>
    <row r="31" spans="1:42">
      <c r="A31">
        <v>1598</v>
      </c>
      <c r="B31" s="4">
        <v>307.48099999999999</v>
      </c>
      <c r="C31">
        <f t="shared" si="0"/>
        <v>580.63099999999997</v>
      </c>
      <c r="D31">
        <v>1.8616900000000001</v>
      </c>
      <c r="E31">
        <f t="shared" si="3"/>
        <v>0.72636860566287309</v>
      </c>
      <c r="F31">
        <f t="shared" si="4"/>
        <v>0.27363139433712691</v>
      </c>
      <c r="G31">
        <f t="shared" si="5"/>
        <v>1.3518015345487669E-3</v>
      </c>
      <c r="H31">
        <f t="shared" si="20"/>
        <v>0.85996110975356221</v>
      </c>
      <c r="I31">
        <f t="shared" si="21"/>
        <v>0.36611390486426926</v>
      </c>
      <c r="J31">
        <f t="shared" si="6"/>
        <v>1.1979630114016093E-3</v>
      </c>
      <c r="K31">
        <f t="shared" si="7"/>
        <v>8.5530147534029956E-3</v>
      </c>
      <c r="L31">
        <f t="shared" si="7"/>
        <v>2.3666291204098559E-8</v>
      </c>
      <c r="P31">
        <v>816</v>
      </c>
      <c r="Q31" s="4">
        <v>319.404</v>
      </c>
      <c r="R31">
        <f t="shared" si="1"/>
        <v>592.55399999999997</v>
      </c>
      <c r="S31" s="1">
        <v>1.64394</v>
      </c>
      <c r="T31">
        <f t="shared" si="8"/>
        <v>0.72772908366533862</v>
      </c>
      <c r="U31">
        <f t="shared" si="9"/>
        <v>0.27227091633466138</v>
      </c>
      <c r="V31">
        <f t="shared" si="10"/>
        <v>2.5741478530323103E-3</v>
      </c>
      <c r="W31">
        <f t="shared" si="22"/>
        <v>0.88912954444080494</v>
      </c>
      <c r="X31">
        <f t="shared" si="23"/>
        <v>0.28985673442160004</v>
      </c>
      <c r="Y31">
        <f t="shared" si="11"/>
        <v>2.1311742861963153E-3</v>
      </c>
      <c r="Z31">
        <f t="shared" si="12"/>
        <v>3.0926099778689868E-4</v>
      </c>
      <c r="AA31">
        <f t="shared" si="13"/>
        <v>1.9622558091540368E-7</v>
      </c>
      <c r="AE31">
        <v>544</v>
      </c>
      <c r="AF31" s="4">
        <v>325.49799999999999</v>
      </c>
      <c r="AG31">
        <f t="shared" si="2"/>
        <v>598.64799999999991</v>
      </c>
      <c r="AH31">
        <v>1.83876</v>
      </c>
      <c r="AI31">
        <f t="shared" si="14"/>
        <v>0.72521751477049523</v>
      </c>
      <c r="AJ31">
        <f t="shared" si="15"/>
        <v>0.27478248522950477</v>
      </c>
      <c r="AK31">
        <f t="shared" si="16"/>
        <v>3.8301728285991474E-3</v>
      </c>
      <c r="AL31">
        <f t="shared" si="24"/>
        <v>0.90636845559617263</v>
      </c>
      <c r="AM31">
        <f t="shared" si="25"/>
        <v>0.24478778916222832</v>
      </c>
      <c r="AN31">
        <f t="shared" si="17"/>
        <v>2.8286043663708102E-3</v>
      </c>
      <c r="AO31">
        <f t="shared" si="18"/>
        <v>8.9968179216828935E-4</v>
      </c>
      <c r="AP31">
        <f t="shared" si="19"/>
        <v>1.0031393845304361E-6</v>
      </c>
    </row>
    <row r="32" spans="1:42">
      <c r="A32">
        <v>1645</v>
      </c>
      <c r="B32" s="6">
        <v>315.28399999999999</v>
      </c>
      <c r="C32">
        <f t="shared" si="0"/>
        <v>588.43399999999997</v>
      </c>
      <c r="D32" s="2">
        <v>1.69885</v>
      </c>
      <c r="E32">
        <f t="shared" si="3"/>
        <v>0.66283393353908104</v>
      </c>
      <c r="F32">
        <f t="shared" si="4"/>
        <v>0.33716606646091896</v>
      </c>
      <c r="G32">
        <f t="shared" si="5"/>
        <v>1.4140621063315933E-3</v>
      </c>
      <c r="H32">
        <f t="shared" si="20"/>
        <v>0.83842468025205941</v>
      </c>
      <c r="I32">
        <f t="shared" si="21"/>
        <v>0.4224181664001449</v>
      </c>
      <c r="J32">
        <f t="shared" si="6"/>
        <v>1.1412051995391425E-3</v>
      </c>
      <c r="K32">
        <f t="shared" si="7"/>
        <v>7.2679205440477684E-3</v>
      </c>
      <c r="L32">
        <f t="shared" si="7"/>
        <v>7.4450891584344139E-8</v>
      </c>
      <c r="P32">
        <v>840</v>
      </c>
      <c r="Q32" s="6">
        <v>327.27999999999997</v>
      </c>
      <c r="R32">
        <f t="shared" si="1"/>
        <v>600.42999999999995</v>
      </c>
      <c r="S32" s="2">
        <v>1.5043800000000001</v>
      </c>
      <c r="T32">
        <f t="shared" si="8"/>
        <v>0.66594953519256317</v>
      </c>
      <c r="U32">
        <f t="shared" si="9"/>
        <v>0.33405046480743683</v>
      </c>
      <c r="V32">
        <f t="shared" si="10"/>
        <v>2.8408587870739307E-3</v>
      </c>
      <c r="W32">
        <f t="shared" si="22"/>
        <v>0.86956531955917504</v>
      </c>
      <c r="X32">
        <f t="shared" si="23"/>
        <v>0.34100491729031163</v>
      </c>
      <c r="Y32">
        <f t="shared" si="11"/>
        <v>2.1938914850160537E-3</v>
      </c>
      <c r="Z32">
        <f t="shared" si="12"/>
        <v>4.8364409336563411E-5</v>
      </c>
      <c r="AA32">
        <f t="shared" si="13"/>
        <v>4.1856668993204824E-7</v>
      </c>
      <c r="AE32">
        <v>560</v>
      </c>
      <c r="AF32" s="6">
        <v>333.30900000000003</v>
      </c>
      <c r="AG32">
        <f t="shared" si="2"/>
        <v>606.45900000000006</v>
      </c>
      <c r="AH32" s="2">
        <v>1.6833800000000001</v>
      </c>
      <c r="AI32">
        <f t="shared" si="14"/>
        <v>0.66393474951290887</v>
      </c>
      <c r="AJ32">
        <f t="shared" si="15"/>
        <v>0.33606525048709113</v>
      </c>
      <c r="AK32">
        <f t="shared" si="16"/>
        <v>4.1156239893352653E-3</v>
      </c>
      <c r="AL32">
        <f t="shared" si="24"/>
        <v>0.88905735711452827</v>
      </c>
      <c r="AM32">
        <f t="shared" si="25"/>
        <v>0.29004545902416129</v>
      </c>
      <c r="AN32">
        <f t="shared" si="17"/>
        <v>3.0146279990541543E-3</v>
      </c>
      <c r="AO32">
        <f t="shared" si="18"/>
        <v>2.11782120629155E-3</v>
      </c>
      <c r="AP32">
        <f t="shared" si="19"/>
        <v>1.2121921706150844E-6</v>
      </c>
    </row>
    <row r="33" spans="1:42">
      <c r="A33">
        <v>1692</v>
      </c>
      <c r="B33" s="4">
        <v>323.07299999999998</v>
      </c>
      <c r="C33">
        <f t="shared" si="0"/>
        <v>596.22299999999996</v>
      </c>
      <c r="D33">
        <v>1.52851</v>
      </c>
      <c r="E33">
        <f t="shared" si="3"/>
        <v>0.59637301454149616</v>
      </c>
      <c r="F33">
        <f t="shared" si="4"/>
        <v>0.40362698545850384</v>
      </c>
      <c r="G33">
        <f t="shared" si="5"/>
        <v>1.2019610917914239E-3</v>
      </c>
      <c r="H33">
        <f t="shared" si="20"/>
        <v>0.81790861665685077</v>
      </c>
      <c r="I33">
        <f t="shared" si="21"/>
        <v>0.47605481077848461</v>
      </c>
      <c r="J33">
        <f t="shared" si="6"/>
        <v>1.0099393974112277E-3</v>
      </c>
      <c r="K33">
        <f t="shared" si="7"/>
        <v>5.2457898805816465E-3</v>
      </c>
      <c r="L33">
        <f t="shared" si="7"/>
        <v>3.6872331112641496E-8</v>
      </c>
      <c r="P33">
        <v>864</v>
      </c>
      <c r="Q33" s="4">
        <v>335.16</v>
      </c>
      <c r="R33">
        <f t="shared" si="1"/>
        <v>608.30999999999995</v>
      </c>
      <c r="S33">
        <v>1.35036</v>
      </c>
      <c r="T33">
        <f t="shared" si="8"/>
        <v>0.59776892430278883</v>
      </c>
      <c r="U33">
        <f t="shared" si="9"/>
        <v>0.40223107569721117</v>
      </c>
      <c r="V33">
        <f t="shared" si="10"/>
        <v>2.5662166150213959E-3</v>
      </c>
      <c r="W33">
        <f t="shared" si="22"/>
        <v>0.84942534947003079</v>
      </c>
      <c r="X33">
        <f t="shared" si="23"/>
        <v>0.39365831293069692</v>
      </c>
      <c r="Y33">
        <f t="shared" si="11"/>
        <v>2.1556872621521627E-3</v>
      </c>
      <c r="Z33">
        <f t="shared" si="12"/>
        <v>7.3492261450933095E-5</v>
      </c>
      <c r="AA33">
        <f t="shared" si="13"/>
        <v>1.6853434956723135E-7</v>
      </c>
      <c r="AE33">
        <v>576</v>
      </c>
      <c r="AF33" s="4">
        <v>341.1</v>
      </c>
      <c r="AG33">
        <f t="shared" si="2"/>
        <v>614.25</v>
      </c>
      <c r="AH33" s="1">
        <v>1.5164200000000001</v>
      </c>
      <c r="AI33">
        <f t="shared" si="14"/>
        <v>0.59808476568354463</v>
      </c>
      <c r="AJ33">
        <f t="shared" si="15"/>
        <v>0.40191523431645537</v>
      </c>
      <c r="AK33">
        <f t="shared" si="16"/>
        <v>3.7771745560963368E-3</v>
      </c>
      <c r="AL33">
        <f t="shared" si="24"/>
        <v>0.87060779138607469</v>
      </c>
      <c r="AM33">
        <f t="shared" si="25"/>
        <v>0.33827950700902776</v>
      </c>
      <c r="AN33">
        <f t="shared" si="17"/>
        <v>3.1015163091218704E-3</v>
      </c>
      <c r="AO33">
        <f t="shared" si="18"/>
        <v>4.0495057899452881E-3</v>
      </c>
      <c r="AP33">
        <f t="shared" si="19"/>
        <v>4.5651406670460916E-7</v>
      </c>
    </row>
    <row r="34" spans="1:42">
      <c r="A34">
        <v>1739</v>
      </c>
      <c r="B34" s="4">
        <v>330.84399999999999</v>
      </c>
      <c r="C34">
        <f t="shared" si="0"/>
        <v>603.99399999999991</v>
      </c>
      <c r="D34">
        <v>1.3837200000000001</v>
      </c>
      <c r="E34">
        <f t="shared" si="3"/>
        <v>0.53988084322729923</v>
      </c>
      <c r="F34">
        <f t="shared" si="4"/>
        <v>0.46011915677270077</v>
      </c>
      <c r="G34">
        <f t="shared" si="5"/>
        <v>8.5629039725316244E-4</v>
      </c>
      <c r="H34">
        <f t="shared" si="20"/>
        <v>0.79975238943937665</v>
      </c>
      <c r="I34">
        <f t="shared" si="21"/>
        <v>0.52352196245681226</v>
      </c>
      <c r="J34">
        <f t="shared" si="6"/>
        <v>8.1445716780216364E-4</v>
      </c>
      <c r="K34">
        <f t="shared" si="7"/>
        <v>4.0199157686172009E-3</v>
      </c>
      <c r="L34">
        <f t="shared" si="7"/>
        <v>1.7500190862999134E-9</v>
      </c>
      <c r="P34">
        <v>888</v>
      </c>
      <c r="Q34" s="4">
        <v>343.02199999999999</v>
      </c>
      <c r="R34">
        <f t="shared" si="1"/>
        <v>616.17200000000003</v>
      </c>
      <c r="S34">
        <v>1.21123</v>
      </c>
      <c r="T34">
        <f t="shared" si="8"/>
        <v>0.53617972554227533</v>
      </c>
      <c r="U34">
        <f t="shared" si="9"/>
        <v>0.46382027445772467</v>
      </c>
      <c r="V34">
        <f t="shared" si="10"/>
        <v>1.8206802419949801E-3</v>
      </c>
      <c r="W34">
        <f t="shared" si="22"/>
        <v>0.82963609495228685</v>
      </c>
      <c r="X34">
        <f t="shared" si="23"/>
        <v>0.44539480722234881</v>
      </c>
      <c r="Y34">
        <f t="shared" si="11"/>
        <v>2.0008722117969206E-3</v>
      </c>
      <c r="Z34">
        <f t="shared" si="12"/>
        <v>3.3949784284190929E-4</v>
      </c>
      <c r="AA34">
        <f t="shared" si="13"/>
        <v>3.2469145981103427E-8</v>
      </c>
      <c r="AE34">
        <v>592</v>
      </c>
      <c r="AF34" s="4">
        <v>348.90499999999997</v>
      </c>
      <c r="AG34">
        <f t="shared" si="2"/>
        <v>622.05499999999995</v>
      </c>
      <c r="AH34">
        <v>1.3631899999999999</v>
      </c>
      <c r="AI34">
        <f t="shared" si="14"/>
        <v>0.53764997278600324</v>
      </c>
      <c r="AJ34">
        <f t="shared" si="15"/>
        <v>0.46235002721399676</v>
      </c>
      <c r="AK34">
        <f t="shared" si="16"/>
        <v>2.8140850181032143E-3</v>
      </c>
      <c r="AL34">
        <f t="shared" si="24"/>
        <v>0.85162646797868646</v>
      </c>
      <c r="AM34">
        <f t="shared" si="25"/>
        <v>0.38790376795497766</v>
      </c>
      <c r="AN34">
        <f t="shared" si="17"/>
        <v>3.0636130509047468E-3</v>
      </c>
      <c r="AO34">
        <f t="shared" si="18"/>
        <v>5.5422455176610871E-3</v>
      </c>
      <c r="AP34">
        <f t="shared" si="19"/>
        <v>6.2264239153802669E-8</v>
      </c>
    </row>
    <row r="35" spans="1:42">
      <c r="A35">
        <v>1786</v>
      </c>
      <c r="B35" s="4">
        <v>338.62400000000002</v>
      </c>
      <c r="C35">
        <f t="shared" si="0"/>
        <v>611.774</v>
      </c>
      <c r="D35">
        <v>1.28057</v>
      </c>
      <c r="E35">
        <f t="shared" si="3"/>
        <v>0.49963519455640054</v>
      </c>
      <c r="F35">
        <f t="shared" si="4"/>
        <v>0.5003648054435994</v>
      </c>
      <c r="G35">
        <f t="shared" si="5"/>
        <v>5.5179469418728002E-4</v>
      </c>
      <c r="H35">
        <f t="shared" si="20"/>
        <v>0.78511045207618335</v>
      </c>
      <c r="I35">
        <f t="shared" si="21"/>
        <v>0.56180144934351395</v>
      </c>
      <c r="J35">
        <f t="shared" si="6"/>
        <v>5.8314338778867026E-4</v>
      </c>
      <c r="K35">
        <f t="shared" si="7"/>
        <v>3.7744612136849072E-3</v>
      </c>
      <c r="L35">
        <f t="shared" si="7"/>
        <v>9.8274059051384563E-10</v>
      </c>
      <c r="P35">
        <v>912</v>
      </c>
      <c r="Q35" s="4">
        <v>350.892</v>
      </c>
      <c r="R35">
        <f t="shared" si="1"/>
        <v>624.04199999999992</v>
      </c>
      <c r="S35">
        <v>1.11252</v>
      </c>
      <c r="T35">
        <f t="shared" si="8"/>
        <v>0.49248339973439575</v>
      </c>
      <c r="U35">
        <f t="shared" si="9"/>
        <v>0.50751660026560419</v>
      </c>
      <c r="V35">
        <f t="shared" si="10"/>
        <v>1.1526117751217331E-3</v>
      </c>
      <c r="W35">
        <f t="shared" si="22"/>
        <v>0.81126804586097323</v>
      </c>
      <c r="X35">
        <f t="shared" si="23"/>
        <v>0.49341574030547491</v>
      </c>
      <c r="Y35">
        <f t="shared" si="11"/>
        <v>1.733571468278635E-3</v>
      </c>
      <c r="Z35">
        <f t="shared" si="12"/>
        <v>1.9883425161517699E-4</v>
      </c>
      <c r="AA35">
        <f t="shared" si="13"/>
        <v>3.3751416507296165E-7</v>
      </c>
      <c r="AE35">
        <v>608</v>
      </c>
      <c r="AF35" s="4">
        <v>356.70600000000002</v>
      </c>
      <c r="AG35">
        <f t="shared" si="2"/>
        <v>629.85599999999999</v>
      </c>
      <c r="AH35">
        <v>1.2490300000000001</v>
      </c>
      <c r="AI35">
        <f t="shared" si="14"/>
        <v>0.49262461249635175</v>
      </c>
      <c r="AJ35">
        <f t="shared" si="15"/>
        <v>0.50737538750364819</v>
      </c>
      <c r="AK35">
        <f t="shared" si="16"/>
        <v>1.8344797393766848E-3</v>
      </c>
      <c r="AL35">
        <f t="shared" si="24"/>
        <v>0.83287711304436307</v>
      </c>
      <c r="AM35">
        <f t="shared" si="25"/>
        <v>0.43692157676945359</v>
      </c>
      <c r="AN35">
        <f t="shared" si="17"/>
        <v>2.881138337385973E-3</v>
      </c>
      <c r="AO35">
        <f t="shared" si="18"/>
        <v>4.9637394469697138E-3</v>
      </c>
      <c r="AP35">
        <f t="shared" si="19"/>
        <v>1.0954942207867686E-6</v>
      </c>
    </row>
    <row r="36" spans="1:42">
      <c r="A36">
        <v>1833</v>
      </c>
      <c r="B36" s="4">
        <v>346.42099999999999</v>
      </c>
      <c r="C36">
        <f t="shared" si="0"/>
        <v>619.57099999999991</v>
      </c>
      <c r="D36">
        <v>1.2141</v>
      </c>
      <c r="E36">
        <f t="shared" si="3"/>
        <v>0.47370084392959844</v>
      </c>
      <c r="F36">
        <f t="shared" si="4"/>
        <v>0.52629915607040156</v>
      </c>
      <c r="G36">
        <f t="shared" si="5"/>
        <v>3.4334629985836949E-4</v>
      </c>
      <c r="H36">
        <f t="shared" si="20"/>
        <v>0.77462696774415507</v>
      </c>
      <c r="I36">
        <f t="shared" si="21"/>
        <v>0.58920918856958149</v>
      </c>
      <c r="J36">
        <f t="shared" si="6"/>
        <v>3.5626531169733421E-4</v>
      </c>
      <c r="K36">
        <f t="shared" si="7"/>
        <v>3.9576721890478743E-3</v>
      </c>
      <c r="L36">
        <f t="shared" si="7"/>
        <v>1.6690086689531063E-10</v>
      </c>
      <c r="P36">
        <v>936</v>
      </c>
      <c r="Q36" s="4">
        <v>358.75400000000002</v>
      </c>
      <c r="R36">
        <f t="shared" si="1"/>
        <v>631.904</v>
      </c>
      <c r="S36">
        <v>1.05003</v>
      </c>
      <c r="T36">
        <f t="shared" si="8"/>
        <v>0.46482071713147416</v>
      </c>
      <c r="U36">
        <f t="shared" si="9"/>
        <v>0.53517928286852579</v>
      </c>
      <c r="V36">
        <f t="shared" si="10"/>
        <v>7.108602626530921E-4</v>
      </c>
      <c r="W36">
        <f t="shared" si="22"/>
        <v>0.79535382323101023</v>
      </c>
      <c r="X36">
        <f t="shared" si="23"/>
        <v>0.53502145554416214</v>
      </c>
      <c r="Y36">
        <f t="shared" si="11"/>
        <v>1.3781586057825821E-3</v>
      </c>
      <c r="Z36">
        <f t="shared" si="12"/>
        <v>2.4909464315787628E-8</v>
      </c>
      <c r="AA36">
        <f t="shared" si="13"/>
        <v>4.4528707874336255E-7</v>
      </c>
      <c r="AE36">
        <v>624</v>
      </c>
      <c r="AF36" s="4">
        <v>364.50599999999997</v>
      </c>
      <c r="AG36">
        <f t="shared" si="2"/>
        <v>637.65599999999995</v>
      </c>
      <c r="AH36">
        <v>1.1746099999999999</v>
      </c>
      <c r="AI36">
        <f t="shared" si="14"/>
        <v>0.4632729366663248</v>
      </c>
      <c r="AJ36">
        <f t="shared" si="15"/>
        <v>0.53672706333367515</v>
      </c>
      <c r="AK36">
        <f t="shared" si="16"/>
        <v>1.1455021968400231E-3</v>
      </c>
      <c r="AL36">
        <f t="shared" si="24"/>
        <v>0.81524450592167741</v>
      </c>
      <c r="AM36">
        <f t="shared" si="25"/>
        <v>0.48301979016762914</v>
      </c>
      <c r="AN36">
        <f t="shared" si="17"/>
        <v>2.5543267676213068E-3</v>
      </c>
      <c r="AO36">
        <f t="shared" si="18"/>
        <v>2.8844711909322856E-3</v>
      </c>
      <c r="AP36">
        <f t="shared" si="19"/>
        <v>1.9847866712370681E-6</v>
      </c>
    </row>
    <row r="37" spans="1:42">
      <c r="A37">
        <v>1880</v>
      </c>
      <c r="B37" s="4">
        <v>354.16399999999999</v>
      </c>
      <c r="C37">
        <f t="shared" si="0"/>
        <v>627.31399999999996</v>
      </c>
      <c r="D37">
        <v>1.1727399999999999</v>
      </c>
      <c r="E37">
        <f t="shared" si="3"/>
        <v>0.45756356783625501</v>
      </c>
      <c r="F37">
        <f t="shared" si="4"/>
        <v>0.54243643216374493</v>
      </c>
      <c r="G37">
        <f t="shared" si="5"/>
        <v>2.46136793781448E-4</v>
      </c>
      <c r="H37">
        <f t="shared" si="20"/>
        <v>0.76822219339288056</v>
      </c>
      <c r="I37">
        <f t="shared" si="21"/>
        <v>0.60595365821935621</v>
      </c>
      <c r="J37">
        <f t="shared" si="6"/>
        <v>1.7387124689397971E-4</v>
      </c>
      <c r="K37">
        <f t="shared" si="7"/>
        <v>4.0344380057996242E-3</v>
      </c>
      <c r="L37">
        <f t="shared" si="7"/>
        <v>5.2223092669448789E-9</v>
      </c>
      <c r="P37">
        <v>960</v>
      </c>
      <c r="Q37" s="4">
        <v>366.60899999999998</v>
      </c>
      <c r="R37">
        <f t="shared" si="1"/>
        <v>639.75900000000001</v>
      </c>
      <c r="S37">
        <v>1.01149</v>
      </c>
      <c r="T37">
        <f t="shared" si="8"/>
        <v>0.44776007082779995</v>
      </c>
      <c r="U37">
        <f t="shared" si="9"/>
        <v>0.55223992917219999</v>
      </c>
      <c r="V37">
        <f t="shared" si="10"/>
        <v>4.7166888003541868E-4</v>
      </c>
      <c r="W37">
        <f t="shared" si="22"/>
        <v>0.78270229817239745</v>
      </c>
      <c r="X37">
        <f t="shared" si="23"/>
        <v>0.56809726208294409</v>
      </c>
      <c r="Y37">
        <f t="shared" si="11"/>
        <v>9.827965363160445E-4</v>
      </c>
      <c r="Z37">
        <f t="shared" si="12"/>
        <v>2.5145500704216772E-4</v>
      </c>
      <c r="AA37">
        <f t="shared" si="13"/>
        <v>2.6125148101492563E-7</v>
      </c>
      <c r="AE37">
        <v>640</v>
      </c>
      <c r="AF37" s="4">
        <v>372.31099999999998</v>
      </c>
      <c r="AG37">
        <f t="shared" si="2"/>
        <v>645.46100000000001</v>
      </c>
      <c r="AH37">
        <v>1.1281399999999999</v>
      </c>
      <c r="AI37">
        <f t="shared" si="14"/>
        <v>0.44494490151688448</v>
      </c>
      <c r="AJ37">
        <f t="shared" si="15"/>
        <v>0.55505509848311552</v>
      </c>
      <c r="AK37">
        <f t="shared" si="16"/>
        <v>7.4123630426036619E-4</v>
      </c>
      <c r="AL37">
        <f t="shared" si="24"/>
        <v>0.79961199019968332</v>
      </c>
      <c r="AM37">
        <f t="shared" si="25"/>
        <v>0.52388901844957003</v>
      </c>
      <c r="AN37">
        <f t="shared" si="17"/>
        <v>2.108049909256204E-3</v>
      </c>
      <c r="AO37">
        <f t="shared" si="18"/>
        <v>9.7132454465736248E-4</v>
      </c>
      <c r="AP37">
        <f t="shared" si="19"/>
        <v>1.8681794308017183E-6</v>
      </c>
    </row>
    <row r="38" spans="1:42">
      <c r="A38">
        <v>1927</v>
      </c>
      <c r="B38" s="4">
        <v>361.91</v>
      </c>
      <c r="C38">
        <f t="shared" si="0"/>
        <v>635.05999999999995</v>
      </c>
      <c r="D38">
        <v>1.1430899999999999</v>
      </c>
      <c r="E38">
        <f t="shared" si="3"/>
        <v>0.44599513852852701</v>
      </c>
      <c r="F38">
        <f t="shared" si="4"/>
        <v>0.55400486147147299</v>
      </c>
      <c r="G38">
        <f t="shared" si="5"/>
        <v>2.1193498634874492E-4</v>
      </c>
      <c r="H38">
        <f t="shared" si="20"/>
        <v>0.76509641587268029</v>
      </c>
      <c r="I38">
        <f t="shared" si="21"/>
        <v>0.61412560682337325</v>
      </c>
      <c r="J38">
        <f t="shared" si="6"/>
        <v>6.0493495119349855E-5</v>
      </c>
      <c r="K38">
        <f t="shared" si="7"/>
        <v>3.6145040216680369E-3</v>
      </c>
      <c r="L38">
        <f t="shared" si="7"/>
        <v>2.2934525265782942E-8</v>
      </c>
      <c r="P38">
        <v>984</v>
      </c>
      <c r="Q38" s="4">
        <v>374.459</v>
      </c>
      <c r="R38">
        <f t="shared" si="1"/>
        <v>647.60899999999992</v>
      </c>
      <c r="S38">
        <v>0.98591799999999996</v>
      </c>
      <c r="T38">
        <f t="shared" si="8"/>
        <v>0.43644001770694996</v>
      </c>
      <c r="U38">
        <f t="shared" si="9"/>
        <v>0.56355998229305004</v>
      </c>
      <c r="V38">
        <f t="shared" si="10"/>
        <v>3.988490482514373E-4</v>
      </c>
      <c r="W38">
        <f t="shared" si="22"/>
        <v>0.77368020524742542</v>
      </c>
      <c r="X38">
        <f t="shared" si="23"/>
        <v>0.59168437895452919</v>
      </c>
      <c r="Y38">
        <f t="shared" si="11"/>
        <v>6.0878139878543509E-4</v>
      </c>
      <c r="Z38">
        <f t="shared" si="12"/>
        <v>7.9098168757221927E-4</v>
      </c>
      <c r="AA38">
        <f t="shared" si="13"/>
        <v>4.407159180072932E-8</v>
      </c>
      <c r="AE38">
        <v>656</v>
      </c>
      <c r="AF38" s="4">
        <v>380.108</v>
      </c>
      <c r="AG38">
        <f t="shared" si="2"/>
        <v>653.25800000000004</v>
      </c>
      <c r="AH38">
        <v>1.0980700000000001</v>
      </c>
      <c r="AI38">
        <f t="shared" si="14"/>
        <v>0.43308512064871862</v>
      </c>
      <c r="AJ38">
        <f t="shared" si="15"/>
        <v>0.56691487935128138</v>
      </c>
      <c r="AK38">
        <f t="shared" si="16"/>
        <v>5.6572574601847919E-4</v>
      </c>
      <c r="AL38">
        <f t="shared" si="24"/>
        <v>0.78671069512384462</v>
      </c>
      <c r="AM38">
        <f t="shared" si="25"/>
        <v>0.55761781699766932</v>
      </c>
      <c r="AN38">
        <f t="shared" si="17"/>
        <v>1.59201379003298E-3</v>
      </c>
      <c r="AO38">
        <f t="shared" si="18"/>
        <v>8.6435368406950449E-5</v>
      </c>
      <c r="AP38">
        <f t="shared" si="19"/>
        <v>1.05326714928711E-6</v>
      </c>
    </row>
    <row r="39" spans="1:42">
      <c r="A39">
        <v>1974</v>
      </c>
      <c r="B39" s="4">
        <v>369.65499999999997</v>
      </c>
      <c r="C39">
        <f t="shared" si="0"/>
        <v>642.80499999999995</v>
      </c>
      <c r="D39">
        <v>1.1175600000000001</v>
      </c>
      <c r="E39">
        <f t="shared" si="3"/>
        <v>0.43603419417013595</v>
      </c>
      <c r="F39">
        <f t="shared" si="4"/>
        <v>0.563965805829864</v>
      </c>
      <c r="G39">
        <f t="shared" si="5"/>
        <v>1.9400394167529264E-4</v>
      </c>
      <c r="H39">
        <f t="shared" si="20"/>
        <v>0.76400889156638885</v>
      </c>
      <c r="I39">
        <f t="shared" si="21"/>
        <v>0.61696880109398267</v>
      </c>
      <c r="J39">
        <f t="shared" si="6"/>
        <v>1.127554597296671E-5</v>
      </c>
      <c r="K39">
        <f t="shared" si="7"/>
        <v>2.8093175069681862E-3</v>
      </c>
      <c r="L39">
        <f t="shared" si="7"/>
        <v>3.3389666595945809E-8</v>
      </c>
      <c r="P39">
        <v>1008</v>
      </c>
      <c r="Q39" s="4">
        <v>382.30599999999998</v>
      </c>
      <c r="R39">
        <f t="shared" si="1"/>
        <v>655.4559999999999</v>
      </c>
      <c r="S39">
        <v>0.96429399999999998</v>
      </c>
      <c r="T39">
        <f t="shared" si="8"/>
        <v>0.42686764054891546</v>
      </c>
      <c r="U39">
        <f t="shared" si="9"/>
        <v>0.57313235945108454</v>
      </c>
      <c r="V39">
        <f t="shared" si="10"/>
        <v>3.5139073336284504E-4</v>
      </c>
      <c r="W39">
        <f t="shared" si="22"/>
        <v>0.76809157917083692</v>
      </c>
      <c r="X39">
        <f t="shared" si="23"/>
        <v>0.60629513252537959</v>
      </c>
      <c r="Y39">
        <f t="shared" si="11"/>
        <v>3.1191970740688613E-4</v>
      </c>
      <c r="Z39">
        <f t="shared" si="12"/>
        <v>1.0997695179771887E-3</v>
      </c>
      <c r="AA39">
        <f t="shared" si="13"/>
        <v>1.5579618900159824E-9</v>
      </c>
      <c r="AE39">
        <v>672</v>
      </c>
      <c r="AF39" s="4">
        <v>387.92399999999998</v>
      </c>
      <c r="AG39">
        <f t="shared" si="2"/>
        <v>661.07399999999996</v>
      </c>
      <c r="AH39">
        <v>1.0751200000000001</v>
      </c>
      <c r="AI39">
        <f t="shared" si="14"/>
        <v>0.42403350871242301</v>
      </c>
      <c r="AJ39">
        <f t="shared" si="15"/>
        <v>0.57596649128757704</v>
      </c>
      <c r="AK39">
        <f t="shared" si="16"/>
        <v>5.0385334416633981E-4</v>
      </c>
      <c r="AL39">
        <f t="shared" si="24"/>
        <v>0.77696754835116377</v>
      </c>
      <c r="AM39">
        <f t="shared" si="25"/>
        <v>0.583090037638197</v>
      </c>
      <c r="AN39">
        <f t="shared" si="17"/>
        <v>1.076204638407251E-3</v>
      </c>
      <c r="AO39">
        <f t="shared" si="18"/>
        <v>5.0744912609430924E-5</v>
      </c>
      <c r="AP39">
        <f t="shared" si="19"/>
        <v>3.2758600401924606E-7</v>
      </c>
    </row>
    <row r="40" spans="1:42">
      <c r="A40">
        <v>2021</v>
      </c>
      <c r="B40" s="4">
        <v>377.39</v>
      </c>
      <c r="C40">
        <f t="shared" si="0"/>
        <v>650.54</v>
      </c>
      <c r="D40">
        <v>1.09419</v>
      </c>
      <c r="E40">
        <f t="shared" si="3"/>
        <v>0.42691600891139719</v>
      </c>
      <c r="F40">
        <f t="shared" si="4"/>
        <v>0.57308399108860275</v>
      </c>
      <c r="G40">
        <f t="shared" si="5"/>
        <v>1.8204991189299109E-4</v>
      </c>
      <c r="H40">
        <f t="shared" si="20"/>
        <v>0.76380618497309116</v>
      </c>
      <c r="I40">
        <f t="shared" si="21"/>
        <v>0.61749875175471214</v>
      </c>
      <c r="J40">
        <f t="shared" si="6"/>
        <v>9.2812449768083463E-9</v>
      </c>
      <c r="K40">
        <f t="shared" si="7"/>
        <v>1.9726709650277775E-3</v>
      </c>
      <c r="L40">
        <f t="shared" si="7"/>
        <v>3.3138791206726761E-8</v>
      </c>
      <c r="P40">
        <v>1032</v>
      </c>
      <c r="Q40" s="4">
        <v>390.12900000000002</v>
      </c>
      <c r="R40">
        <f t="shared" si="1"/>
        <v>663.279</v>
      </c>
      <c r="S40">
        <v>0.94524300000000006</v>
      </c>
      <c r="T40">
        <f t="shared" si="8"/>
        <v>0.41843426294820724</v>
      </c>
      <c r="U40">
        <f t="shared" si="9"/>
        <v>0.58156573705179282</v>
      </c>
      <c r="V40">
        <f t="shared" si="10"/>
        <v>3.2949682750479936E-4</v>
      </c>
      <c r="W40">
        <f t="shared" si="22"/>
        <v>0.76522814968022868</v>
      </c>
      <c r="X40">
        <f t="shared" si="23"/>
        <v>0.61378120550314486</v>
      </c>
      <c r="Y40">
        <f t="shared" si="11"/>
        <v>1.2165451455053769E-4</v>
      </c>
      <c r="Z40">
        <f t="shared" si="12"/>
        <v>1.0378364075400584E-3</v>
      </c>
      <c r="AA40">
        <f t="shared" si="13"/>
        <v>4.3198427054177248E-8</v>
      </c>
      <c r="AE40">
        <v>688</v>
      </c>
      <c r="AF40" s="4">
        <v>395.71300000000002</v>
      </c>
      <c r="AG40">
        <f t="shared" si="2"/>
        <v>668.86300000000006</v>
      </c>
      <c r="AH40">
        <v>1.0546800000000001</v>
      </c>
      <c r="AI40">
        <f t="shared" si="14"/>
        <v>0.41597185520576152</v>
      </c>
      <c r="AJ40">
        <f t="shared" si="15"/>
        <v>0.58402814479423848</v>
      </c>
      <c r="AK40">
        <f t="shared" si="16"/>
        <v>4.6564528724570703E-4</v>
      </c>
      <c r="AL40">
        <f t="shared" si="24"/>
        <v>0.77038116083675368</v>
      </c>
      <c r="AM40">
        <f t="shared" si="25"/>
        <v>0.60030931185271297</v>
      </c>
      <c r="AN40">
        <f t="shared" si="17"/>
        <v>6.2975925748551655E-4</v>
      </c>
      <c r="AO40">
        <f t="shared" si="18"/>
        <v>2.6507640078595482E-4</v>
      </c>
      <c r="AP40">
        <f t="shared" si="19"/>
        <v>2.6933395227873086E-8</v>
      </c>
    </row>
    <row r="41" spans="1:42">
      <c r="A41">
        <v>2068</v>
      </c>
      <c r="B41" s="4">
        <v>385.11799999999999</v>
      </c>
      <c r="C41">
        <f t="shared" si="0"/>
        <v>658.26800000000003</v>
      </c>
      <c r="D41">
        <v>1.07226</v>
      </c>
      <c r="E41">
        <f t="shared" si="3"/>
        <v>0.41835966305242667</v>
      </c>
      <c r="F41">
        <f t="shared" si="4"/>
        <v>0.58164033694757333</v>
      </c>
      <c r="G41">
        <f t="shared" si="5"/>
        <v>1.7217123450344614E-4</v>
      </c>
      <c r="H41">
        <f t="shared" si="20"/>
        <v>0.76380601811912641</v>
      </c>
      <c r="I41">
        <f t="shared" si="21"/>
        <v>0.617499187973226</v>
      </c>
      <c r="J41">
        <f t="shared" si="6"/>
        <v>-1.9625151351130763E-9</v>
      </c>
      <c r="K41">
        <f t="shared" si="7"/>
        <v>1.2858571968799516E-3</v>
      </c>
      <c r="L41">
        <f t="shared" si="7"/>
        <v>2.9643609771599192E-8</v>
      </c>
      <c r="P41">
        <v>1056</v>
      </c>
      <c r="Q41" s="4">
        <v>397.959</v>
      </c>
      <c r="R41">
        <f t="shared" si="1"/>
        <v>671.10899999999992</v>
      </c>
      <c r="S41">
        <v>0.92737899999999995</v>
      </c>
      <c r="T41">
        <f t="shared" si="8"/>
        <v>0.41052633908809205</v>
      </c>
      <c r="U41">
        <f t="shared" si="9"/>
        <v>0.589473660911908</v>
      </c>
      <c r="V41">
        <f t="shared" si="10"/>
        <v>3.1451969898184845E-4</v>
      </c>
      <c r="W41">
        <f t="shared" si="22"/>
        <v>0.76411135867165281</v>
      </c>
      <c r="X41">
        <f t="shared" si="23"/>
        <v>0.61670091385235781</v>
      </c>
      <c r="Y41">
        <f t="shared" si="11"/>
        <v>3.0586373146258739E-5</v>
      </c>
      <c r="Z41">
        <f t="shared" si="12"/>
        <v>7.4132330268323276E-4</v>
      </c>
      <c r="AA41">
        <f t="shared" si="13"/>
        <v>8.0618133520059165E-8</v>
      </c>
      <c r="AE41" s="4">
        <v>704</v>
      </c>
      <c r="AF41" s="4">
        <v>403.48200000000003</v>
      </c>
      <c r="AG41">
        <f t="shared" si="2"/>
        <v>676.63200000000006</v>
      </c>
      <c r="AH41">
        <v>1.03579</v>
      </c>
      <c r="AI41">
        <f t="shared" si="14"/>
        <v>0.40852153060983015</v>
      </c>
      <c r="AJ41">
        <f t="shared" si="15"/>
        <v>0.59147846939016979</v>
      </c>
      <c r="AK41">
        <f t="shared" si="16"/>
        <v>4.5036206447745392E-4</v>
      </c>
      <c r="AL41">
        <f t="shared" si="24"/>
        <v>0.76652702532891437</v>
      </c>
      <c r="AM41">
        <f t="shared" si="25"/>
        <v>0.61038545997248128</v>
      </c>
      <c r="AN41">
        <f t="shared" si="17"/>
        <v>3.04037331786631E-4</v>
      </c>
      <c r="AO41">
        <f t="shared" si="18"/>
        <v>3.5747429287961535E-4</v>
      </c>
      <c r="AP41">
        <f t="shared" si="19"/>
        <v>2.1410927397040783E-8</v>
      </c>
    </row>
    <row r="42" spans="1:42">
      <c r="A42">
        <v>2115</v>
      </c>
      <c r="B42">
        <v>392.84399999999999</v>
      </c>
      <c r="C42">
        <f t="shared" si="0"/>
        <v>665.99399999999991</v>
      </c>
      <c r="D42">
        <v>1.05152</v>
      </c>
      <c r="E42">
        <f t="shared" si="3"/>
        <v>0.41026761503076464</v>
      </c>
      <c r="F42">
        <f t="shared" si="4"/>
        <v>0.5897323849692353</v>
      </c>
      <c r="G42">
        <f t="shared" si="5"/>
        <v>1.6685833237798116E-4</v>
      </c>
      <c r="H42">
        <f t="shared" si="20"/>
        <v>0.76380605340032326</v>
      </c>
      <c r="I42">
        <f t="shared" si="21"/>
        <v>0.6174990957350146</v>
      </c>
      <c r="J42">
        <f t="shared" si="6"/>
        <v>8.9043349808219878E-10</v>
      </c>
      <c r="K42">
        <f t="shared" si="7"/>
        <v>7.7099022675044409E-4</v>
      </c>
      <c r="L42">
        <f t="shared" si="7"/>
        <v>2.7841405932256536E-8</v>
      </c>
      <c r="P42">
        <v>1080</v>
      </c>
      <c r="Q42">
        <v>405.78899999999999</v>
      </c>
      <c r="R42">
        <f t="shared" si="1"/>
        <v>678.93899999999996</v>
      </c>
      <c r="S42">
        <v>0.910327</v>
      </c>
      <c r="T42">
        <f t="shared" si="8"/>
        <v>0.40297786631252769</v>
      </c>
      <c r="U42">
        <f t="shared" si="9"/>
        <v>0.59702213368747237</v>
      </c>
      <c r="V42">
        <f t="shared" si="10"/>
        <v>2.9946879150066313E-4</v>
      </c>
      <c r="W42">
        <f t="shared" si="22"/>
        <v>0.76383057512127739</v>
      </c>
      <c r="X42">
        <f t="shared" si="23"/>
        <v>0.61743498680786801</v>
      </c>
      <c r="Y42">
        <f t="shared" si="11"/>
        <v>2.8675207739796109E-6</v>
      </c>
      <c r="Z42">
        <f t="shared" si="12"/>
        <v>4.1668457251484631E-4</v>
      </c>
      <c r="AA42">
        <f t="shared" si="13"/>
        <v>8.7972313796683429E-8</v>
      </c>
      <c r="AE42">
        <v>720</v>
      </c>
      <c r="AF42">
        <v>411.25299999999999</v>
      </c>
      <c r="AG42">
        <f t="shared" si="2"/>
        <v>684.40300000000002</v>
      </c>
      <c r="AH42">
        <v>1.01752</v>
      </c>
      <c r="AI42">
        <f t="shared" si="14"/>
        <v>0.40131573757819095</v>
      </c>
      <c r="AJ42">
        <f t="shared" si="15"/>
        <v>0.59868426242180905</v>
      </c>
      <c r="AK42">
        <f t="shared" si="16"/>
        <v>4.1954911534791001E-4</v>
      </c>
      <c r="AL42">
        <f t="shared" si="24"/>
        <v>0.7646663125847678</v>
      </c>
      <c r="AM42">
        <f t="shared" si="25"/>
        <v>0.61525005728106741</v>
      </c>
      <c r="AN42">
        <f t="shared" si="17"/>
        <v>1.1175395944218434E-4</v>
      </c>
      <c r="AO42">
        <f t="shared" si="18"/>
        <v>2.7442555931903051E-4</v>
      </c>
      <c r="AP42">
        <f t="shared" si="19"/>
        <v>9.4737857999029961E-8</v>
      </c>
    </row>
    <row r="43" spans="1:42">
      <c r="A43">
        <v>2162</v>
      </c>
      <c r="B43">
        <v>400.57100000000003</v>
      </c>
      <c r="C43">
        <f t="shared" si="0"/>
        <v>673.721</v>
      </c>
      <c r="D43">
        <v>1.03142</v>
      </c>
      <c r="E43">
        <f t="shared" si="3"/>
        <v>0.40242527340899958</v>
      </c>
      <c r="F43">
        <f t="shared" si="4"/>
        <v>0.59757472659100042</v>
      </c>
      <c r="G43">
        <f t="shared" si="5"/>
        <v>1.559004717442024E-4</v>
      </c>
      <c r="H43">
        <f t="shared" si="20"/>
        <v>0.7638060373925184</v>
      </c>
      <c r="I43">
        <f t="shared" si="21"/>
        <v>0.61749913758538899</v>
      </c>
      <c r="J43">
        <f t="shared" si="6"/>
        <v>-6.49711867227313E-10</v>
      </c>
      <c r="K43">
        <f t="shared" si="7"/>
        <v>3.9698215347331233E-4</v>
      </c>
      <c r="L43">
        <f t="shared" si="7"/>
        <v>2.4305159671260173E-8</v>
      </c>
      <c r="P43">
        <v>1104</v>
      </c>
      <c r="Q43">
        <v>413.61099999999999</v>
      </c>
      <c r="R43">
        <f t="shared" si="1"/>
        <v>686.76099999999997</v>
      </c>
      <c r="S43">
        <v>0.89409099999999997</v>
      </c>
      <c r="T43">
        <f t="shared" si="8"/>
        <v>0.39579061531651172</v>
      </c>
      <c r="U43">
        <f t="shared" si="9"/>
        <v>0.60420938468348828</v>
      </c>
      <c r="V43">
        <f t="shared" si="10"/>
        <v>2.9244134572819586E-4</v>
      </c>
      <c r="W43">
        <f t="shared" si="22"/>
        <v>0.76380425122011264</v>
      </c>
      <c r="X43">
        <f t="shared" si="23"/>
        <v>0.6175038073064435</v>
      </c>
      <c r="Y43">
        <f t="shared" si="11"/>
        <v>-2.4356047684850242E-7</v>
      </c>
      <c r="Z43">
        <f t="shared" si="12"/>
        <v>1.7674167287774344E-4</v>
      </c>
      <c r="AA43">
        <f t="shared" si="13"/>
        <v>8.5664454320255611E-8</v>
      </c>
      <c r="AE43">
        <v>736</v>
      </c>
      <c r="AF43">
        <v>419.02300000000002</v>
      </c>
      <c r="AG43">
        <f t="shared" si="2"/>
        <v>692.173</v>
      </c>
      <c r="AH43">
        <v>1.0004999999999999</v>
      </c>
      <c r="AI43">
        <f t="shared" si="14"/>
        <v>0.39460295173262444</v>
      </c>
      <c r="AJ43">
        <f t="shared" si="15"/>
        <v>0.60539704826737561</v>
      </c>
      <c r="AK43">
        <f t="shared" si="16"/>
        <v>4.0845645366126282E-4</v>
      </c>
      <c r="AL43">
        <f t="shared" si="24"/>
        <v>0.76398237678214465</v>
      </c>
      <c r="AM43">
        <f t="shared" si="25"/>
        <v>0.61703812063214236</v>
      </c>
      <c r="AN43">
        <f t="shared" si="17"/>
        <v>2.6540732741235207E-5</v>
      </c>
      <c r="AO43">
        <f t="shared" si="18"/>
        <v>1.3551456580173605E-4</v>
      </c>
      <c r="AP43">
        <f t="shared" si="19"/>
        <v>1.458596178858644E-7</v>
      </c>
    </row>
    <row r="44" spans="1:42">
      <c r="A44">
        <v>2209</v>
      </c>
      <c r="B44">
        <v>408.28899999999999</v>
      </c>
      <c r="C44">
        <f t="shared" si="0"/>
        <v>681.43899999999996</v>
      </c>
      <c r="D44">
        <v>1.01264</v>
      </c>
      <c r="E44">
        <f t="shared" si="3"/>
        <v>0.39509795123702213</v>
      </c>
      <c r="F44">
        <f t="shared" si="4"/>
        <v>0.60490204876297793</v>
      </c>
      <c r="G44">
        <f t="shared" si="5"/>
        <v>1.523308656286499E-4</v>
      </c>
      <c r="H44">
        <f t="shared" si="20"/>
        <v>0.7638060490727403</v>
      </c>
      <c r="I44">
        <f t="shared" si="21"/>
        <v>0.61749910704893118</v>
      </c>
      <c r="J44">
        <f t="shared" si="6"/>
        <v>6.7762368323530856E-10</v>
      </c>
      <c r="K44">
        <f t="shared" si="7"/>
        <v>1.5868587745970357E-4</v>
      </c>
      <c r="L44">
        <f t="shared" si="7"/>
        <v>2.3204486177628487E-8</v>
      </c>
      <c r="P44">
        <v>1128</v>
      </c>
      <c r="Q44">
        <v>421.42</v>
      </c>
      <c r="R44">
        <f t="shared" si="1"/>
        <v>694.56999999999994</v>
      </c>
      <c r="S44">
        <v>0.87823600000000002</v>
      </c>
      <c r="T44">
        <f t="shared" si="8"/>
        <v>0.38877202301903502</v>
      </c>
      <c r="U44">
        <f t="shared" si="9"/>
        <v>0.61122797698096498</v>
      </c>
      <c r="V44">
        <f t="shared" si="10"/>
        <v>2.7491884314593634E-4</v>
      </c>
      <c r="W44">
        <f t="shared" si="22"/>
        <v>0.76380648711042531</v>
      </c>
      <c r="X44">
        <f t="shared" si="23"/>
        <v>0.61749796185499917</v>
      </c>
      <c r="Y44">
        <f t="shared" si="11"/>
        <v>6.9818545922870787E-8</v>
      </c>
      <c r="Z44">
        <f t="shared" si="12"/>
        <v>3.9312710320617469E-5</v>
      </c>
      <c r="AA44">
        <f t="shared" si="13"/>
        <v>7.5541986323578806E-8</v>
      </c>
      <c r="AE44">
        <v>752</v>
      </c>
      <c r="AF44">
        <v>426.791</v>
      </c>
      <c r="AG44">
        <f t="shared" si="2"/>
        <v>699.94100000000003</v>
      </c>
      <c r="AH44">
        <v>0.98392999999999997</v>
      </c>
      <c r="AI44">
        <f t="shared" si="14"/>
        <v>0.38806764847404412</v>
      </c>
      <c r="AJ44">
        <f t="shared" si="15"/>
        <v>0.61193235152595582</v>
      </c>
      <c r="AK44">
        <f t="shared" si="16"/>
        <v>3.8321448573434835E-4</v>
      </c>
      <c r="AL44">
        <f t="shared" si="24"/>
        <v>0.76381994712470613</v>
      </c>
      <c r="AM44">
        <f t="shared" si="25"/>
        <v>0.61746277235600211</v>
      </c>
      <c r="AN44">
        <f t="shared" si="17"/>
        <v>2.4166825027079141E-6</v>
      </c>
      <c r="AO44">
        <f t="shared" si="18"/>
        <v>3.0585554557409894E-5</v>
      </c>
      <c r="AP44">
        <f t="shared" si="19"/>
        <v>1.4500696694604314E-7</v>
      </c>
    </row>
    <row r="45" spans="1:42">
      <c r="A45">
        <v>2256</v>
      </c>
      <c r="B45">
        <v>416.00900000000001</v>
      </c>
      <c r="C45">
        <f t="shared" si="0"/>
        <v>689.15899999999999</v>
      </c>
      <c r="D45">
        <v>0.99429000000000001</v>
      </c>
      <c r="E45">
        <f t="shared" si="3"/>
        <v>0.38793840055247547</v>
      </c>
      <c r="F45">
        <f t="shared" si="4"/>
        <v>0.61206159944752447</v>
      </c>
      <c r="G45">
        <f t="shared" si="5"/>
        <v>1.432242193292188E-4</v>
      </c>
      <c r="H45">
        <f t="shared" si="20"/>
        <v>0.76380603689073256</v>
      </c>
      <c r="I45">
        <f t="shared" si="21"/>
        <v>0.61749913889724428</v>
      </c>
      <c r="J45">
        <f t="shared" si="6"/>
        <v>-9.4707176092367423E-10</v>
      </c>
      <c r="K45">
        <f t="shared" si="7"/>
        <v>2.9566835267259195E-5</v>
      </c>
      <c r="L45">
        <f t="shared" si="7"/>
        <v>2.0513448290588328E-8</v>
      </c>
      <c r="P45">
        <v>1152</v>
      </c>
      <c r="Q45">
        <v>429.23500000000001</v>
      </c>
      <c r="R45">
        <f t="shared" si="1"/>
        <v>702.38499999999999</v>
      </c>
      <c r="S45">
        <v>0.86333099999999996</v>
      </c>
      <c r="T45">
        <f t="shared" si="8"/>
        <v>0.38217397078353255</v>
      </c>
      <c r="U45">
        <f t="shared" si="9"/>
        <v>0.61782602921646745</v>
      </c>
      <c r="V45">
        <f t="shared" si="10"/>
        <v>2.5977571196694749E-4</v>
      </c>
      <c r="W45">
        <f t="shared" si="22"/>
        <v>0.76380584617470171</v>
      </c>
      <c r="X45">
        <f t="shared" si="23"/>
        <v>0.61749963750010128</v>
      </c>
      <c r="Y45">
        <f t="shared" si="11"/>
        <v>-3.5873102188954613E-8</v>
      </c>
      <c r="Z45">
        <f t="shared" si="12"/>
        <v>1.0653155251245438E-7</v>
      </c>
      <c r="AA45">
        <f t="shared" si="13"/>
        <v>6.7502059736137137E-8</v>
      </c>
      <c r="AE45">
        <v>768</v>
      </c>
      <c r="AF45">
        <v>434.55</v>
      </c>
      <c r="AG45">
        <f t="shared" si="2"/>
        <v>707.7</v>
      </c>
      <c r="AH45">
        <v>0.96838400000000002</v>
      </c>
      <c r="AI45">
        <f t="shared" si="14"/>
        <v>0.38193621670229466</v>
      </c>
      <c r="AJ45">
        <f t="shared" si="15"/>
        <v>0.61806378329770539</v>
      </c>
      <c r="AK45">
        <f t="shared" si="16"/>
        <v>3.8555626986818553E-4</v>
      </c>
      <c r="AL45">
        <f t="shared" si="24"/>
        <v>0.76380515699382023</v>
      </c>
      <c r="AM45">
        <f t="shared" si="25"/>
        <v>0.61750143927604539</v>
      </c>
      <c r="AN45">
        <f t="shared" si="17"/>
        <v>-1.7736644609053038E-7</v>
      </c>
      <c r="AO45">
        <f t="shared" si="18"/>
        <v>3.1623079869674204E-7</v>
      </c>
      <c r="AP45">
        <f t="shared" si="19"/>
        <v>1.4879043818423416E-7</v>
      </c>
    </row>
    <row r="46" spans="1:42">
      <c r="A46">
        <v>2303</v>
      </c>
      <c r="B46">
        <v>423.726</v>
      </c>
      <c r="C46">
        <f t="shared" si="0"/>
        <v>696.87599999999998</v>
      </c>
      <c r="D46">
        <v>0.97703700000000004</v>
      </c>
      <c r="E46">
        <f t="shared" si="3"/>
        <v>0.38120686224400224</v>
      </c>
      <c r="F46">
        <f t="shared" si="4"/>
        <v>0.61879313775599776</v>
      </c>
      <c r="G46">
        <f t="shared" si="5"/>
        <v>1.3601029441198144E-4</v>
      </c>
      <c r="H46">
        <f t="shared" si="20"/>
        <v>0.76380605391675427</v>
      </c>
      <c r="I46">
        <f>J45*(A46-A45)+I45</f>
        <v>0.61749909438487149</v>
      </c>
      <c r="J46">
        <f>$B$1*EXP(-$B$2/($B$4*C46))*(($B$3-I46))</f>
        <v>1.7030522670950693E-9</v>
      </c>
      <c r="K46">
        <f t="shared" si="7"/>
        <v>1.674548246355824E-6</v>
      </c>
      <c r="L46">
        <f t="shared" si="7"/>
        <v>1.849833692365376E-8</v>
      </c>
      <c r="P46">
        <v>1176</v>
      </c>
      <c r="Q46">
        <v>437.05399999999997</v>
      </c>
      <c r="R46">
        <f t="shared" si="1"/>
        <v>710.20399999999995</v>
      </c>
      <c r="S46">
        <v>0.84924699999999997</v>
      </c>
      <c r="T46">
        <f t="shared" si="8"/>
        <v>0.37593935369632581</v>
      </c>
      <c r="U46">
        <f t="shared" si="9"/>
        <v>0.62406064630367419</v>
      </c>
      <c r="V46">
        <f t="shared" si="10"/>
        <v>2.5298804780876649E-4</v>
      </c>
      <c r="W46">
        <f t="shared" si="22"/>
        <v>0.7638061754905362</v>
      </c>
      <c r="X46">
        <f t="shared" si="23"/>
        <v>0.61749877654564878</v>
      </c>
      <c r="Y46">
        <f t="shared" si="11"/>
        <v>2.7603690948425118E-8</v>
      </c>
      <c r="Z46">
        <f t="shared" si="12"/>
        <v>4.3058134721288562E-5</v>
      </c>
      <c r="AA46">
        <f t="shared" si="13"/>
        <v>6.3988986288283766E-8</v>
      </c>
      <c r="AE46">
        <v>784</v>
      </c>
      <c r="AF46">
        <v>442.30399999999997</v>
      </c>
      <c r="AG46">
        <f t="shared" si="2"/>
        <v>715.45399999999995</v>
      </c>
      <c r="AH46">
        <v>0.95274300000000001</v>
      </c>
      <c r="AI46">
        <f t="shared" si="14"/>
        <v>0.37576731638440364</v>
      </c>
      <c r="AJ46">
        <f t="shared" si="15"/>
        <v>0.62423268361559636</v>
      </c>
      <c r="AK46">
        <f t="shared" si="16"/>
        <v>3.6425835942984625E-4</v>
      </c>
      <c r="AL46">
        <f t="shared" si="24"/>
        <v>0.76380624247896334</v>
      </c>
      <c r="AM46">
        <f t="shared" si="25"/>
        <v>0.61749860141290791</v>
      </c>
      <c r="AN46">
        <f t="shared" si="17"/>
        <v>4.5663790732825282E-8</v>
      </c>
      <c r="AO46">
        <f t="shared" si="18"/>
        <v>4.5347863112565351E-5</v>
      </c>
      <c r="AP46">
        <f t="shared" si="19"/>
        <v>1.3265088766470945E-7</v>
      </c>
    </row>
    <row r="47" spans="1:42">
      <c r="A47">
        <v>2350</v>
      </c>
      <c r="B47">
        <v>431.41199999999998</v>
      </c>
      <c r="C47">
        <f t="shared" si="0"/>
        <v>704.5619999999999</v>
      </c>
      <c r="D47">
        <v>0.96065299999999998</v>
      </c>
      <c r="E47">
        <f t="shared" si="3"/>
        <v>0.37481437840663911</v>
      </c>
      <c r="F47">
        <f t="shared" si="4"/>
        <v>0.62518562159336089</v>
      </c>
      <c r="G47">
        <f t="shared" si="5"/>
        <v>1.3164375297761215E-4</v>
      </c>
      <c r="H47">
        <f t="shared" si="20"/>
        <v>0.76380602330006186</v>
      </c>
      <c r="I47">
        <f t="shared" si="21"/>
        <v>0.61749917442832802</v>
      </c>
      <c r="J47">
        <f t="shared" si="6"/>
        <v>-3.8287365541811005E-9</v>
      </c>
      <c r="K47">
        <f t="shared" si="7"/>
        <v>5.9081470020841711E-5</v>
      </c>
      <c r="L47">
        <f t="shared" si="7"/>
        <v>1.7331085771188097E-8</v>
      </c>
      <c r="P47">
        <v>1200</v>
      </c>
      <c r="Q47">
        <v>444.87</v>
      </c>
      <c r="R47">
        <f t="shared" si="1"/>
        <v>718.02</v>
      </c>
      <c r="S47">
        <v>0.83553100000000002</v>
      </c>
      <c r="T47">
        <f t="shared" si="8"/>
        <v>0.36986764054891547</v>
      </c>
      <c r="U47">
        <f t="shared" si="9"/>
        <v>0.63013235945108459</v>
      </c>
      <c r="V47">
        <f t="shared" si="10"/>
        <v>2.4509369927696217E-4</v>
      </c>
      <c r="W47">
        <f t="shared" si="22"/>
        <v>0.7638059220880713</v>
      </c>
      <c r="X47">
        <f t="shared" si="23"/>
        <v>0.61749943903423155</v>
      </c>
      <c r="Y47">
        <f t="shared" si="11"/>
        <v>-2.9160206930689151E-8</v>
      </c>
      <c r="Z47">
        <f t="shared" si="12"/>
        <v>1.5959067825854249E-4</v>
      </c>
      <c r="AA47">
        <f t="shared" si="13"/>
        <v>6.0085216241560285E-8</v>
      </c>
      <c r="AE47">
        <v>800</v>
      </c>
      <c r="AF47">
        <v>450.05099999999999</v>
      </c>
      <c r="AG47">
        <f t="shared" si="2"/>
        <v>723.20100000000002</v>
      </c>
      <c r="AH47">
        <v>0.93796599999999997</v>
      </c>
      <c r="AI47">
        <f t="shared" si="14"/>
        <v>0.36993918263352604</v>
      </c>
      <c r="AJ47">
        <f t="shared" si="15"/>
        <v>0.6300608173664739</v>
      </c>
      <c r="AK47">
        <f t="shared" si="16"/>
        <v>3.4397111372295314E-4</v>
      </c>
      <c r="AL47">
        <f t="shared" si="24"/>
        <v>0.76380596301592218</v>
      </c>
      <c r="AM47">
        <f t="shared" si="25"/>
        <v>0.61749933203355967</v>
      </c>
      <c r="AN47">
        <f t="shared" si="17"/>
        <v>-2.1146176182497566E-8</v>
      </c>
      <c r="AO47">
        <f t="shared" si="18"/>
        <v>1.5779091376901945E-4</v>
      </c>
      <c r="AP47">
        <f t="shared" si="19"/>
        <v>1.1833067487051447E-7</v>
      </c>
    </row>
    <row r="48" spans="1:42">
      <c r="A48">
        <v>2397</v>
      </c>
      <c r="B48">
        <v>439.11799999999999</v>
      </c>
      <c r="C48">
        <f t="shared" si="0"/>
        <v>712.26800000000003</v>
      </c>
      <c r="D48">
        <v>0.94479500000000005</v>
      </c>
      <c r="E48">
        <f t="shared" si="3"/>
        <v>0.36862712201669134</v>
      </c>
      <c r="F48">
        <f t="shared" si="4"/>
        <v>0.63137287798330866</v>
      </c>
      <c r="G48">
        <f t="shared" si="5"/>
        <v>1.2613161702243884E-4</v>
      </c>
      <c r="H48">
        <f t="shared" si="20"/>
        <v>0.76380609213133133</v>
      </c>
      <c r="I48">
        <f t="shared" si="21"/>
        <v>0.61749899447770995</v>
      </c>
      <c r="J48">
        <f>$B$1*EXP(-$B$2/($B$4*C48))*(($B$3-I48))</f>
        <v>1.0543037129967219E-8</v>
      </c>
      <c r="K48">
        <f t="shared" si="7"/>
        <v>1.9248464352692382E-4</v>
      </c>
      <c r="L48">
        <f t="shared" si="7"/>
        <v>1.5906525303207757E-8</v>
      </c>
      <c r="P48">
        <v>1224</v>
      </c>
      <c r="Q48">
        <v>452.68599999999998</v>
      </c>
      <c r="R48">
        <f t="shared" si="1"/>
        <v>725.83600000000001</v>
      </c>
      <c r="S48">
        <v>0.82224299999999995</v>
      </c>
      <c r="T48">
        <f t="shared" si="8"/>
        <v>0.36398539176626826</v>
      </c>
      <c r="U48">
        <f t="shared" si="9"/>
        <v>0.63601460823373168</v>
      </c>
      <c r="V48">
        <f t="shared" si="10"/>
        <v>2.2340268555407863E-4</v>
      </c>
      <c r="W48">
        <f t="shared" si="22"/>
        <v>0.76380618977938575</v>
      </c>
      <c r="X48">
        <f t="shared" si="23"/>
        <v>0.61749873918926523</v>
      </c>
      <c r="Y48">
        <f t="shared" si="11"/>
        <v>4.0165846396817586E-8</v>
      </c>
      <c r="Z48">
        <f t="shared" si="12"/>
        <v>3.4283740647183088E-4</v>
      </c>
      <c r="AA48">
        <f t="shared" si="13"/>
        <v>4.9890815210164548E-8</v>
      </c>
      <c r="AE48">
        <v>816</v>
      </c>
      <c r="AF48">
        <v>457.78100000000001</v>
      </c>
      <c r="AG48">
        <f t="shared" si="2"/>
        <v>730.93100000000004</v>
      </c>
      <c r="AH48">
        <v>0.92401200000000006</v>
      </c>
      <c r="AI48">
        <f t="shared" si="14"/>
        <v>0.36443564481395885</v>
      </c>
      <c r="AJ48">
        <f t="shared" si="15"/>
        <v>0.63556435518604115</v>
      </c>
      <c r="AK48">
        <f t="shared" si="16"/>
        <v>3.3805502749008343E-4</v>
      </c>
      <c r="AL48">
        <f t="shared" si="24"/>
        <v>0.76380609243081776</v>
      </c>
      <c r="AM48">
        <f t="shared" si="25"/>
        <v>0.61749899369474071</v>
      </c>
      <c r="AN48">
        <f t="shared" si="17"/>
        <v>1.4635347458437701E-8</v>
      </c>
      <c r="AO48">
        <f t="shared" si="18"/>
        <v>3.2635728581136112E-4</v>
      </c>
      <c r="AP48">
        <f t="shared" si="19"/>
        <v>1.1427130671993967E-7</v>
      </c>
    </row>
    <row r="49" spans="1:42">
      <c r="A49">
        <v>2444</v>
      </c>
      <c r="B49">
        <v>446.82299999999998</v>
      </c>
      <c r="C49">
        <f t="shared" si="0"/>
        <v>719.97299999999996</v>
      </c>
      <c r="D49">
        <v>0.92960100000000001</v>
      </c>
      <c r="E49">
        <f t="shared" si="3"/>
        <v>0.36269893601663672</v>
      </c>
      <c r="F49">
        <f t="shared" si="4"/>
        <v>0.63730106398336328</v>
      </c>
      <c r="G49">
        <f t="shared" si="5"/>
        <v>1.2139981356694388E-4</v>
      </c>
      <c r="H49">
        <f t="shared" si="20"/>
        <v>0.76380590259344605</v>
      </c>
      <c r="I49">
        <f t="shared" si="21"/>
        <v>0.61749949000045501</v>
      </c>
      <c r="J49">
        <f t="shared" si="6"/>
        <v>-3.5007845807890554E-8</v>
      </c>
      <c r="K49">
        <f t="shared" si="7"/>
        <v>3.9210233220058976E-4</v>
      </c>
      <c r="L49">
        <f t="shared" si="7"/>
        <v>1.4746415851546917E-8</v>
      </c>
      <c r="P49">
        <v>1248</v>
      </c>
      <c r="Q49">
        <v>460.48</v>
      </c>
      <c r="R49">
        <f t="shared" si="1"/>
        <v>733.63</v>
      </c>
      <c r="S49">
        <v>0.81013100000000005</v>
      </c>
      <c r="T49">
        <f t="shared" si="8"/>
        <v>0.35862372731297038</v>
      </c>
      <c r="U49">
        <f t="shared" si="9"/>
        <v>0.64137627268702957</v>
      </c>
      <c r="V49">
        <f t="shared" si="10"/>
        <v>2.1359008410801184E-4</v>
      </c>
      <c r="W49">
        <f t="shared" si="22"/>
        <v>0.76380582105606887</v>
      </c>
      <c r="X49">
        <f t="shared" si="23"/>
        <v>0.61749970316957881</v>
      </c>
      <c r="Y49">
        <f t="shared" si="11"/>
        <v>-6.9696228919187115E-8</v>
      </c>
      <c r="Z49">
        <f t="shared" si="12"/>
        <v>5.70090571921659E-4</v>
      </c>
      <c r="AA49">
        <f t="shared" si="13"/>
        <v>4.5650501733625618E-8</v>
      </c>
      <c r="AE49">
        <v>832</v>
      </c>
      <c r="AF49">
        <v>465.51100000000002</v>
      </c>
      <c r="AG49">
        <f t="shared" si="2"/>
        <v>738.66100000000006</v>
      </c>
      <c r="AH49">
        <v>0.91029800000000005</v>
      </c>
      <c r="AI49">
        <f t="shared" si="14"/>
        <v>0.35902676437411751</v>
      </c>
      <c r="AJ49">
        <f t="shared" si="15"/>
        <v>0.64097323562588249</v>
      </c>
      <c r="AK49">
        <f t="shared" si="16"/>
        <v>3.1547529836795096E-4</v>
      </c>
      <c r="AL49">
        <f t="shared" si="24"/>
        <v>0.7638060028622855</v>
      </c>
      <c r="AM49">
        <f t="shared" si="25"/>
        <v>0.61749922786030009</v>
      </c>
      <c r="AN49">
        <f t="shared" si="17"/>
        <v>-1.3853313344069231E-8</v>
      </c>
      <c r="AO49">
        <f t="shared" si="18"/>
        <v>5.5102904057862257E-4</v>
      </c>
      <c r="AP49">
        <f t="shared" si="19"/>
        <v>9.9533404828583185E-8</v>
      </c>
    </row>
    <row r="50" spans="1:42">
      <c r="A50">
        <v>2491</v>
      </c>
      <c r="B50">
        <v>454.51499999999999</v>
      </c>
      <c r="C50">
        <f t="shared" si="0"/>
        <v>727.66499999999996</v>
      </c>
      <c r="D50">
        <v>0.91497700000000004</v>
      </c>
      <c r="E50">
        <f t="shared" si="3"/>
        <v>0.35699314477899036</v>
      </c>
      <c r="F50">
        <f t="shared" si="4"/>
        <v>0.64300685522100964</v>
      </c>
      <c r="G50">
        <f t="shared" si="5"/>
        <v>1.1307349976718644E-4</v>
      </c>
      <c r="H50">
        <f t="shared" si="20"/>
        <v>0.7638065319484395</v>
      </c>
      <c r="I50">
        <f t="shared" si="21"/>
        <v>0.61749784463170199</v>
      </c>
      <c r="J50">
        <f t="shared" si="6"/>
        <v>1.3838808896267175E-7</v>
      </c>
      <c r="K50">
        <f t="shared" si="7"/>
        <v>6.5070962124541022E-4</v>
      </c>
      <c r="L50">
        <f t="shared" si="7"/>
        <v>1.2754339449772872E-8</v>
      </c>
      <c r="P50">
        <v>1272</v>
      </c>
      <c r="Q50">
        <v>468.262</v>
      </c>
      <c r="R50">
        <f t="shared" si="1"/>
        <v>741.41200000000003</v>
      </c>
      <c r="S50">
        <v>0.79855100000000001</v>
      </c>
      <c r="T50">
        <f t="shared" si="8"/>
        <v>0.35349756529437809</v>
      </c>
      <c r="U50">
        <f t="shared" si="9"/>
        <v>0.64650243470562185</v>
      </c>
      <c r="V50">
        <f t="shared" si="10"/>
        <v>2.0776154640696673E-4</v>
      </c>
      <c r="W50">
        <f t="shared" si="22"/>
        <v>0.7638064608689199</v>
      </c>
      <c r="X50">
        <f t="shared" si="23"/>
        <v>0.61749803046008478</v>
      </c>
      <c r="Y50">
        <f t="shared" si="11"/>
        <v>1.486419974183085E-7</v>
      </c>
      <c r="Z50">
        <f t="shared" si="12"/>
        <v>8.412554656385291E-4</v>
      </c>
      <c r="AA50">
        <f t="shared" si="13"/>
        <v>4.3103118077368291E-8</v>
      </c>
      <c r="AE50">
        <v>848</v>
      </c>
      <c r="AF50">
        <v>473.25400000000002</v>
      </c>
      <c r="AG50">
        <f t="shared" si="2"/>
        <v>746.404</v>
      </c>
      <c r="AH50">
        <v>0.89749999999999996</v>
      </c>
      <c r="AI50">
        <f t="shared" si="14"/>
        <v>0.3539791596002303</v>
      </c>
      <c r="AJ50">
        <f t="shared" si="15"/>
        <v>0.6460208403997697</v>
      </c>
      <c r="AK50">
        <f t="shared" si="16"/>
        <v>3.1752127819014569E-4</v>
      </c>
      <c r="AL50">
        <f t="shared" si="24"/>
        <v>0.76380608764475788</v>
      </c>
      <c r="AM50">
        <f t="shared" si="25"/>
        <v>0.61749900620728659</v>
      </c>
      <c r="AN50">
        <f t="shared" si="17"/>
        <v>1.7030599475808202E-8</v>
      </c>
      <c r="AO50">
        <f t="shared" si="18"/>
        <v>8.1349502570349859E-4</v>
      </c>
      <c r="AP50">
        <f t="shared" si="19"/>
        <v>1.0080894723811741E-7</v>
      </c>
    </row>
    <row r="51" spans="1:42">
      <c r="A51">
        <v>2538</v>
      </c>
      <c r="B51">
        <v>462.202</v>
      </c>
      <c r="C51">
        <f t="shared" si="0"/>
        <v>735.35199999999998</v>
      </c>
      <c r="D51">
        <v>0.90135600000000005</v>
      </c>
      <c r="E51">
        <f t="shared" si="3"/>
        <v>0.35167869028993259</v>
      </c>
      <c r="F51">
        <f t="shared" si="4"/>
        <v>0.64832130971006741</v>
      </c>
      <c r="G51">
        <f t="shared" si="5"/>
        <v>1.0727911588659851E-4</v>
      </c>
      <c r="H51">
        <f t="shared" si="20"/>
        <v>0.76380404407085611</v>
      </c>
      <c r="I51">
        <f t="shared" si="21"/>
        <v>0.61750434887188321</v>
      </c>
      <c r="J51">
        <f t="shared" si="6"/>
        <v>-6.4454465548662395E-7</v>
      </c>
      <c r="K51">
        <f t="shared" si="7"/>
        <v>9.4968507530217826E-4</v>
      </c>
      <c r="L51">
        <f t="shared" si="7"/>
        <v>1.1647516504803224E-8</v>
      </c>
      <c r="P51">
        <v>1296</v>
      </c>
      <c r="Q51">
        <v>476.04399999999998</v>
      </c>
      <c r="R51">
        <f t="shared" si="1"/>
        <v>749.19399999999996</v>
      </c>
      <c r="S51">
        <v>0.78728699999999996</v>
      </c>
      <c r="T51">
        <f t="shared" si="8"/>
        <v>0.34851128818061089</v>
      </c>
      <c r="U51">
        <f t="shared" si="9"/>
        <v>0.65148871181938905</v>
      </c>
      <c r="V51">
        <f t="shared" si="10"/>
        <v>1.8999926221042093E-4</v>
      </c>
      <c r="W51">
        <f t="shared" si="22"/>
        <v>0.76380509633224958</v>
      </c>
      <c r="X51">
        <f t="shared" si="23"/>
        <v>0.61750159786802283</v>
      </c>
      <c r="Y51">
        <f t="shared" si="11"/>
        <v>-3.826023804380379E-7</v>
      </c>
      <c r="Z51">
        <f t="shared" si="12"/>
        <v>1.1551239147431524E-3</v>
      </c>
      <c r="AA51">
        <f t="shared" si="13"/>
        <v>3.6245254365092157E-8</v>
      </c>
      <c r="AE51">
        <v>864</v>
      </c>
      <c r="AF51">
        <v>480.98700000000002</v>
      </c>
      <c r="AG51">
        <f t="shared" si="2"/>
        <v>754.13699999999994</v>
      </c>
      <c r="AH51">
        <v>0.88461900000000004</v>
      </c>
      <c r="AI51">
        <f t="shared" si="14"/>
        <v>0.34889881914918791</v>
      </c>
      <c r="AJ51">
        <f t="shared" si="15"/>
        <v>0.65110118085081203</v>
      </c>
      <c r="AK51">
        <f t="shared" si="16"/>
        <v>2.9402948577378352E-4</v>
      </c>
      <c r="AL51">
        <f t="shared" si="24"/>
        <v>0.7638059834172497</v>
      </c>
      <c r="AM51">
        <f t="shared" si="25"/>
        <v>0.61749927869687826</v>
      </c>
      <c r="AN51">
        <f t="shared" si="17"/>
        <v>-2.6273693161339046E-8</v>
      </c>
      <c r="AO51">
        <f t="shared" si="18"/>
        <v>1.1290878283625391E-3</v>
      </c>
      <c r="AP51">
        <f t="shared" si="19"/>
        <v>8.6468789675681723E-8</v>
      </c>
    </row>
    <row r="52" spans="1:42">
      <c r="A52">
        <v>2585</v>
      </c>
      <c r="B52">
        <v>469.88499999999999</v>
      </c>
      <c r="C52">
        <f t="shared" si="0"/>
        <v>743.03499999999997</v>
      </c>
      <c r="D52">
        <v>0.88843300000000003</v>
      </c>
      <c r="E52">
        <f t="shared" si="3"/>
        <v>0.34663657184326246</v>
      </c>
      <c r="F52">
        <f t="shared" si="4"/>
        <v>0.65336342815673754</v>
      </c>
      <c r="G52">
        <f t="shared" si="5"/>
        <v>1.0121908689973672E-4</v>
      </c>
      <c r="H52">
        <f t="shared" si="20"/>
        <v>0.76381563139901343</v>
      </c>
      <c r="I52">
        <f t="shared" si="21"/>
        <v>0.61747405527307531</v>
      </c>
      <c r="J52">
        <f t="shared" si="6"/>
        <v>3.5065624113486427E-6</v>
      </c>
      <c r="K52">
        <f t="shared" si="7"/>
        <v>1.2880470859825497E-3</v>
      </c>
      <c r="L52">
        <f t="shared" si="7"/>
        <v>9.5477374418938405E-9</v>
      </c>
      <c r="P52">
        <v>1320</v>
      </c>
      <c r="Q52">
        <v>483.83300000000003</v>
      </c>
      <c r="R52">
        <f t="shared" si="1"/>
        <v>756.98299999999995</v>
      </c>
      <c r="S52">
        <v>0.77698599999999995</v>
      </c>
      <c r="T52">
        <f t="shared" si="8"/>
        <v>0.34395130588756084</v>
      </c>
      <c r="U52">
        <f t="shared" si="9"/>
        <v>0.65604869411243916</v>
      </c>
      <c r="V52">
        <f t="shared" si="10"/>
        <v>1.8007599232698623E-4</v>
      </c>
      <c r="W52">
        <f t="shared" si="22"/>
        <v>0.76380860863016886</v>
      </c>
      <c r="X52">
        <f t="shared" si="23"/>
        <v>0.61749241541089228</v>
      </c>
      <c r="Y52">
        <f t="shared" si="11"/>
        <v>1.1720530284855308E-6</v>
      </c>
      <c r="Z52">
        <f t="shared" si="12"/>
        <v>1.4865866273113572E-3</v>
      </c>
      <c r="AA52">
        <f t="shared" si="13"/>
        <v>3.2006619496521619E-8</v>
      </c>
      <c r="AE52">
        <v>880</v>
      </c>
      <c r="AF52">
        <v>488.70400000000001</v>
      </c>
      <c r="AG52">
        <f t="shared" si="2"/>
        <v>761.85400000000004</v>
      </c>
      <c r="AH52">
        <v>0.87269099999999999</v>
      </c>
      <c r="AI52">
        <f t="shared" si="14"/>
        <v>0.34419434737680737</v>
      </c>
      <c r="AJ52">
        <f t="shared" si="15"/>
        <v>0.65580565262319257</v>
      </c>
      <c r="AK52">
        <f t="shared" si="16"/>
        <v>2.8685623121642995E-4</v>
      </c>
      <c r="AL52">
        <f t="shared" si="24"/>
        <v>0.76380614421262116</v>
      </c>
      <c r="AM52">
        <f t="shared" si="25"/>
        <v>0.61749885831778772</v>
      </c>
      <c r="AN52">
        <f t="shared" si="17"/>
        <v>4.9618644984219073E-8</v>
      </c>
      <c r="AO52">
        <f t="shared" si="18"/>
        <v>1.4674104899565972E-3</v>
      </c>
      <c r="AP52">
        <f t="shared" si="19"/>
        <v>8.2258033014707372E-8</v>
      </c>
    </row>
    <row r="53" spans="1:42">
      <c r="A53">
        <v>2632</v>
      </c>
      <c r="B53">
        <v>477.541</v>
      </c>
      <c r="C53">
        <f t="shared" si="0"/>
        <v>750.69100000000003</v>
      </c>
      <c r="D53">
        <v>0.87624000000000002</v>
      </c>
      <c r="E53">
        <f t="shared" si="3"/>
        <v>0.34187927475897484</v>
      </c>
      <c r="F53">
        <f t="shared" si="4"/>
        <v>0.65812072524102516</v>
      </c>
      <c r="G53">
        <f t="shared" si="5"/>
        <v>9.0551775600946526E-5</v>
      </c>
      <c r="H53">
        <f t="shared" si="20"/>
        <v>0.76375259202847712</v>
      </c>
      <c r="I53">
        <f t="shared" si="21"/>
        <v>0.61763886370640875</v>
      </c>
      <c r="J53">
        <f t="shared" si="6"/>
        <v>-2.2112396376369354E-5</v>
      </c>
      <c r="K53">
        <f t="shared" si="7"/>
        <v>1.6387811133078561E-3</v>
      </c>
      <c r="L53">
        <f t="shared" si="7"/>
        <v>1.269321564733421E-8</v>
      </c>
      <c r="P53">
        <v>1344</v>
      </c>
      <c r="Q53">
        <v>491.601</v>
      </c>
      <c r="R53">
        <f t="shared" si="1"/>
        <v>764.75099999999998</v>
      </c>
      <c r="S53">
        <v>0.76722299999999999</v>
      </c>
      <c r="T53">
        <f t="shared" si="8"/>
        <v>0.33962948207171317</v>
      </c>
      <c r="U53">
        <f t="shared" si="9"/>
        <v>0.66037051792828683</v>
      </c>
      <c r="V53">
        <f t="shared" si="10"/>
        <v>1.6816069057104996E-4</v>
      </c>
      <c r="W53">
        <f t="shared" si="22"/>
        <v>0.76379784915865545</v>
      </c>
      <c r="X53">
        <f t="shared" si="23"/>
        <v>0.61752054468357598</v>
      </c>
      <c r="Y53">
        <f t="shared" si="11"/>
        <v>-4.223581837521822E-6</v>
      </c>
      <c r="Z53">
        <f t="shared" si="12"/>
        <v>1.8361202070724355E-3</v>
      </c>
      <c r="AA53">
        <f t="shared" si="13"/>
        <v>2.9716337373832682E-8</v>
      </c>
      <c r="AE53">
        <v>896</v>
      </c>
      <c r="AF53">
        <v>496.41899999999998</v>
      </c>
      <c r="AG53">
        <f t="shared" si="2"/>
        <v>769.56899999999996</v>
      </c>
      <c r="AH53">
        <v>0.86105399999999999</v>
      </c>
      <c r="AI53">
        <f t="shared" si="14"/>
        <v>0.33960464767734455</v>
      </c>
      <c r="AJ53">
        <f t="shared" si="15"/>
        <v>0.66039535232265545</v>
      </c>
      <c r="AK53">
        <f t="shared" si="16"/>
        <v>2.6067754963596951E-4</v>
      </c>
      <c r="AL53">
        <f t="shared" si="24"/>
        <v>0.76380584054581635</v>
      </c>
      <c r="AM53">
        <f t="shared" si="25"/>
        <v>0.61749965221610748</v>
      </c>
      <c r="AN53">
        <f t="shared" si="17"/>
        <v>-1.1261296013716448E-7</v>
      </c>
      <c r="AO53">
        <f t="shared" si="18"/>
        <v>1.8400410876308999E-3</v>
      </c>
      <c r="AP53">
        <f t="shared" si="19"/>
        <v>6.8011508906903753E-8</v>
      </c>
    </row>
    <row r="54" spans="1:42">
      <c r="A54">
        <v>2679</v>
      </c>
      <c r="B54">
        <v>485.22899999999998</v>
      </c>
      <c r="C54">
        <f t="shared" si="0"/>
        <v>758.37899999999991</v>
      </c>
      <c r="D54">
        <v>0.86533199999999999</v>
      </c>
      <c r="E54">
        <f t="shared" si="3"/>
        <v>0.33762334130573041</v>
      </c>
      <c r="F54">
        <f t="shared" si="4"/>
        <v>0.66237665869426965</v>
      </c>
      <c r="G54">
        <f t="shared" si="5"/>
        <v>8.5853177783733162E-5</v>
      </c>
      <c r="H54">
        <f t="shared" si="20"/>
        <v>0.76415011854735659</v>
      </c>
      <c r="I54">
        <f t="shared" si="21"/>
        <v>0.61659958107671942</v>
      </c>
      <c r="J54">
        <f t="shared" si="6"/>
        <v>1.6068694397465704E-4</v>
      </c>
      <c r="K54">
        <f t="shared" si="7"/>
        <v>2.0955408352032186E-3</v>
      </c>
      <c r="L54">
        <f t="shared" si="7"/>
        <v>5.6000925623178619E-9</v>
      </c>
      <c r="P54">
        <v>1368</v>
      </c>
      <c r="Q54">
        <v>499.38</v>
      </c>
      <c r="R54">
        <f t="shared" si="1"/>
        <v>772.53</v>
      </c>
      <c r="S54">
        <v>0.75810599999999995</v>
      </c>
      <c r="T54">
        <f t="shared" si="8"/>
        <v>0.33559362549800797</v>
      </c>
      <c r="U54">
        <f t="shared" si="9"/>
        <v>0.66440637450199203</v>
      </c>
      <c r="V54">
        <f t="shared" si="10"/>
        <v>1.5443780433820053E-4</v>
      </c>
      <c r="W54">
        <f t="shared" si="22"/>
        <v>0.76383662172897515</v>
      </c>
      <c r="X54">
        <f t="shared" si="23"/>
        <v>0.61741917871947549</v>
      </c>
      <c r="Y54">
        <f t="shared" si="11"/>
        <v>1.7738356425904465E-5</v>
      </c>
      <c r="Z54">
        <f t="shared" si="12"/>
        <v>2.2077965675045396E-3</v>
      </c>
      <c r="AA54">
        <f t="shared" si="13"/>
        <v>1.8686739059526544E-8</v>
      </c>
      <c r="AE54">
        <v>912</v>
      </c>
      <c r="AF54">
        <v>504.13600000000002</v>
      </c>
      <c r="AG54">
        <f t="shared" si="2"/>
        <v>777.28600000000006</v>
      </c>
      <c r="AH54">
        <v>0.85047899999999998</v>
      </c>
      <c r="AI54">
        <f t="shared" si="14"/>
        <v>0.33543380688316909</v>
      </c>
      <c r="AJ54">
        <f t="shared" si="15"/>
        <v>0.66456619311683096</v>
      </c>
      <c r="AK54">
        <f t="shared" si="16"/>
        <v>7.2869100122459536E-4</v>
      </c>
      <c r="AL54">
        <f t="shared" si="24"/>
        <v>0.76380652973871532</v>
      </c>
      <c r="AM54">
        <f t="shared" si="25"/>
        <v>0.61749785040874527</v>
      </c>
      <c r="AN54">
        <f t="shared" si="17"/>
        <v>3.0282208211125401E-7</v>
      </c>
      <c r="AO54">
        <f t="shared" si="18"/>
        <v>2.2154288852858032E-3</v>
      </c>
      <c r="AP54">
        <f t="shared" si="19"/>
        <v>5.3054933951450357E-7</v>
      </c>
    </row>
    <row r="55" spans="1:42">
      <c r="A55">
        <v>2726</v>
      </c>
      <c r="B55">
        <v>492.89400000000001</v>
      </c>
      <c r="C55">
        <f t="shared" si="0"/>
        <v>766.04399999999998</v>
      </c>
      <c r="D55">
        <v>0.85499000000000003</v>
      </c>
      <c r="E55">
        <f t="shared" si="3"/>
        <v>0.33358824194989489</v>
      </c>
      <c r="F55">
        <f t="shared" si="4"/>
        <v>0.66641175805010511</v>
      </c>
      <c r="G55">
        <f t="shared" si="5"/>
        <v>7.6705024436444206E-5</v>
      </c>
      <c r="H55">
        <f t="shared" si="20"/>
        <v>0.76126136237726982</v>
      </c>
      <c r="I55">
        <f t="shared" si="21"/>
        <v>0.62415186744352835</v>
      </c>
      <c r="J55">
        <f t="shared" si="6"/>
        <v>-1.3378363432971245E-3</v>
      </c>
      <c r="K55">
        <f t="shared" si="7"/>
        <v>1.7858983540798342E-3</v>
      </c>
      <c r="L55">
        <f t="shared" si="7"/>
        <v>2.000927281029555E-6</v>
      </c>
      <c r="P55">
        <v>1392</v>
      </c>
      <c r="Q55">
        <v>507.14800000000002</v>
      </c>
      <c r="R55">
        <f t="shared" si="1"/>
        <v>780.298</v>
      </c>
      <c r="S55">
        <v>0.74973299999999998</v>
      </c>
      <c r="T55">
        <f t="shared" si="8"/>
        <v>0.33188711819389111</v>
      </c>
      <c r="U55">
        <f t="shared" si="9"/>
        <v>0.66811288180610884</v>
      </c>
      <c r="V55">
        <f t="shared" si="10"/>
        <v>4.7996615072277933E-4</v>
      </c>
      <c r="W55">
        <f t="shared" si="22"/>
        <v>0.76367378324298429</v>
      </c>
      <c r="X55">
        <f t="shared" si="23"/>
        <v>0.61784489927369723</v>
      </c>
      <c r="Y55">
        <f t="shared" si="11"/>
        <v>-8.6134042064094177E-5</v>
      </c>
      <c r="Z55">
        <f t="shared" si="12"/>
        <v>2.526870067878838E-3</v>
      </c>
      <c r="AA55">
        <f t="shared" si="13"/>
        <v>3.2046942827333536E-7</v>
      </c>
    </row>
    <row r="56" spans="1:42">
      <c r="A56">
        <v>2773</v>
      </c>
      <c r="B56">
        <v>500.54599999999999</v>
      </c>
      <c r="C56">
        <f t="shared" si="0"/>
        <v>773.69599999999991</v>
      </c>
      <c r="D56">
        <v>0.84575</v>
      </c>
      <c r="E56">
        <f t="shared" si="3"/>
        <v>0.32998310580138202</v>
      </c>
      <c r="F56">
        <f t="shared" si="4"/>
        <v>0.67001689419861798</v>
      </c>
      <c r="G56">
        <f t="shared" si="5"/>
        <v>2.416216711859423E-4</v>
      </c>
      <c r="H56">
        <f t="shared" si="20"/>
        <v>0.78531237047831015</v>
      </c>
      <c r="I56">
        <f t="shared" si="21"/>
        <v>0.56127355930856349</v>
      </c>
      <c r="J56">
        <f t="shared" si="6"/>
        <v>1.269620903841517E-2</v>
      </c>
      <c r="K56">
        <f t="shared" si="7"/>
        <v>1.1825112883010544E-2</v>
      </c>
      <c r="L56">
        <f t="shared" si="7"/>
        <v>1.5511674648794585E-4</v>
      </c>
    </row>
  </sheetData>
  <mergeCells count="3">
    <mergeCell ref="A9:M9"/>
    <mergeCell ref="P9:AB9"/>
    <mergeCell ref="AE9:AQ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56"/>
  <sheetViews>
    <sheetView topLeftCell="A7" workbookViewId="0">
      <selection activeCell="E6" sqref="A1:XFD1048576"/>
    </sheetView>
  </sheetViews>
  <sheetFormatPr defaultRowHeight="15"/>
  <cols>
    <col min="7" max="7" width="11.42578125" customWidth="1"/>
    <col min="8" max="8" width="12.42578125" customWidth="1"/>
    <col min="9" max="10" width="11.85546875" customWidth="1"/>
    <col min="12" max="13" width="11.85546875" bestFit="1" customWidth="1"/>
    <col min="22" max="22" width="12.42578125" bestFit="1" customWidth="1"/>
    <col min="25" max="25" width="12.42578125" bestFit="1" customWidth="1"/>
    <col min="37" max="37" width="12.42578125" bestFit="1" customWidth="1"/>
    <col min="40" max="40" width="12.42578125" bestFit="1" customWidth="1"/>
  </cols>
  <sheetData>
    <row r="1" spans="1:43">
      <c r="A1" t="s">
        <v>4</v>
      </c>
      <c r="B1">
        <v>14110.755631865171</v>
      </c>
      <c r="G1" t="s">
        <v>14</v>
      </c>
      <c r="H1">
        <f>M11+AB11+AQ11</f>
        <v>0.15749566207347476</v>
      </c>
    </row>
    <row r="2" spans="1:43">
      <c r="A2" t="s">
        <v>5</v>
      </c>
      <c r="B2">
        <v>72227.51123899981</v>
      </c>
    </row>
    <row r="3" spans="1:43">
      <c r="A3" t="s">
        <v>32</v>
      </c>
      <c r="B3">
        <v>0.60795072207378509</v>
      </c>
    </row>
    <row r="4" spans="1:43">
      <c r="A4" t="s">
        <v>7</v>
      </c>
      <c r="B4">
        <v>8.3140000000000001</v>
      </c>
    </row>
    <row r="5" spans="1:43">
      <c r="A5" t="s">
        <v>8</v>
      </c>
      <c r="B5">
        <v>1</v>
      </c>
    </row>
    <row r="9" spans="1:43">
      <c r="A9" s="10">
        <v>10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P9" s="10">
        <v>20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E9" s="10">
        <v>30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</row>
    <row r="10" spans="1:43">
      <c r="A10" t="s">
        <v>0</v>
      </c>
      <c r="B10" t="s">
        <v>1</v>
      </c>
      <c r="C10" t="s">
        <v>2</v>
      </c>
      <c r="D10" t="s">
        <v>3</v>
      </c>
      <c r="E10" t="s">
        <v>9</v>
      </c>
      <c r="F10" s="3" t="s">
        <v>33</v>
      </c>
      <c r="G10" s="3" t="s">
        <v>34</v>
      </c>
      <c r="H10" s="3" t="s">
        <v>10</v>
      </c>
      <c r="I10" s="3" t="s">
        <v>30</v>
      </c>
      <c r="J10" s="3" t="s">
        <v>31</v>
      </c>
      <c r="K10" s="3" t="s">
        <v>11</v>
      </c>
      <c r="L10" s="3" t="s">
        <v>12</v>
      </c>
      <c r="M10" s="3" t="s">
        <v>13</v>
      </c>
      <c r="P10" t="s">
        <v>0</v>
      </c>
      <c r="Q10" t="s">
        <v>1</v>
      </c>
      <c r="R10" t="s">
        <v>2</v>
      </c>
      <c r="S10" t="s">
        <v>3</v>
      </c>
      <c r="T10" t="s">
        <v>9</v>
      </c>
      <c r="U10" s="3" t="s">
        <v>33</v>
      </c>
      <c r="V10" s="3" t="s">
        <v>34</v>
      </c>
      <c r="W10" s="3" t="s">
        <v>10</v>
      </c>
      <c r="X10" s="3" t="s">
        <v>30</v>
      </c>
      <c r="Y10" s="3" t="s">
        <v>31</v>
      </c>
      <c r="Z10" s="3" t="s">
        <v>11</v>
      </c>
      <c r="AA10" s="3" t="s">
        <v>12</v>
      </c>
      <c r="AB10" s="3" t="s">
        <v>13</v>
      </c>
      <c r="AE10" t="s">
        <v>0</v>
      </c>
      <c r="AF10" t="s">
        <v>1</v>
      </c>
      <c r="AG10" t="s">
        <v>2</v>
      </c>
      <c r="AH10" t="s">
        <v>3</v>
      </c>
      <c r="AI10" t="s">
        <v>9</v>
      </c>
      <c r="AJ10" s="3" t="s">
        <v>33</v>
      </c>
      <c r="AK10" s="3" t="s">
        <v>34</v>
      </c>
      <c r="AL10" s="3" t="s">
        <v>10</v>
      </c>
      <c r="AM10" s="3" t="s">
        <v>30</v>
      </c>
      <c r="AN10" s="3" t="s">
        <v>31</v>
      </c>
      <c r="AO10" s="3" t="s">
        <v>11</v>
      </c>
      <c r="AP10" s="3" t="s">
        <v>12</v>
      </c>
      <c r="AQ10" s="3" t="s">
        <v>13</v>
      </c>
    </row>
    <row r="11" spans="1:43">
      <c r="A11">
        <v>658</v>
      </c>
      <c r="B11">
        <v>150.381</v>
      </c>
      <c r="C11">
        <f t="shared" ref="C11:C56" si="0">B11+273.15</f>
        <v>423.53099999999995</v>
      </c>
      <c r="D11">
        <v>6.3156400000000001</v>
      </c>
      <c r="E11">
        <f>D11/$D$11</f>
        <v>1</v>
      </c>
      <c r="F11">
        <f>1-E11</f>
        <v>0</v>
      </c>
      <c r="G11">
        <f>(F12-F11)/(A12-A11)</f>
        <v>2.7658456001899504E-5</v>
      </c>
      <c r="H11">
        <v>1</v>
      </c>
      <c r="I11">
        <f>($H$11-H11)/($H$11-$B$3)</f>
        <v>0</v>
      </c>
      <c r="J11">
        <f>$B$1*EXP(-$B$2/($B$4*C11))*(($B$3-I11)^($B$5))</f>
        <v>1.0596981031376794E-5</v>
      </c>
      <c r="K11">
        <f>(I11-F11)^2</f>
        <v>0</v>
      </c>
      <c r="L11">
        <f>(J11-G11)^2</f>
        <v>2.9109392816977284E-10</v>
      </c>
      <c r="M11">
        <f>SUM(K11:K55)+100*SUM(L11:L55)</f>
        <v>7.279765795533108E-2</v>
      </c>
      <c r="P11">
        <v>336</v>
      </c>
      <c r="Q11" s="1">
        <v>160.52099999999999</v>
      </c>
      <c r="R11" s="1">
        <f t="shared" ref="R11:R55" si="1">Q11+273.15</f>
        <v>433.67099999999994</v>
      </c>
      <c r="S11" s="1">
        <v>5.3342499999999999</v>
      </c>
      <c r="T11">
        <f>S11/$S$11</f>
        <v>1</v>
      </c>
      <c r="U11">
        <f>1-T11</f>
        <v>0</v>
      </c>
      <c r="V11">
        <f>(U12-U11)/(P12-P11)</f>
        <v>6.1005139741605409E-5</v>
      </c>
      <c r="W11">
        <v>1</v>
      </c>
      <c r="X11">
        <f>($H$11-W11)/($H$11-$B$3)</f>
        <v>0</v>
      </c>
      <c r="Y11">
        <f>$B$1*EXP(-$B$2/($B$4*R11))*(($B$3-X11))</f>
        <v>1.7118771086940763E-5</v>
      </c>
      <c r="Z11">
        <f>(X11-U11)^2</f>
        <v>0</v>
      </c>
      <c r="AA11">
        <f>(Y11-V11)^2</f>
        <v>1.9260133536931318E-9</v>
      </c>
      <c r="AB11">
        <f>SUM(Z11:Z55)+100*SUM(AA11:AA55)</f>
        <v>2.3661323911288293E-2</v>
      </c>
      <c r="AE11">
        <v>224</v>
      </c>
      <c r="AF11">
        <v>168.041</v>
      </c>
      <c r="AG11">
        <f t="shared" ref="AG11:AG54" si="2">AF11+273.15</f>
        <v>441.19099999999997</v>
      </c>
      <c r="AH11">
        <v>6.3897899999999996</v>
      </c>
      <c r="AI11">
        <f>AH11/$AH$11</f>
        <v>1</v>
      </c>
      <c r="AJ11">
        <f>1-AI11</f>
        <v>0</v>
      </c>
      <c r="AK11">
        <f>(AJ12-AJ11)/(AE12-AE11)</f>
        <v>1.0162697052640973E-4</v>
      </c>
      <c r="AL11">
        <v>1</v>
      </c>
      <c r="AM11">
        <f>($H$11-AL11)/($H$11-$B$3)</f>
        <v>0</v>
      </c>
      <c r="AN11">
        <f>$B$1*EXP(-$B$2/($B$4*AG11))*(($B$3-AM11))</f>
        <v>2.408580586654698E-5</v>
      </c>
      <c r="AO11">
        <f>(AM11-AJ11)^2</f>
        <v>0</v>
      </c>
      <c r="AP11">
        <f>(AN11-AK11)^2</f>
        <v>6.0126322168079486E-9</v>
      </c>
      <c r="AQ11">
        <f>SUM(AO11:AO55)+100*SUM(AP11:AP55)</f>
        <v>6.1036680206855397E-2</v>
      </c>
    </row>
    <row r="12" spans="1:43">
      <c r="A12">
        <v>705</v>
      </c>
      <c r="B12" s="1">
        <v>158.27600000000001</v>
      </c>
      <c r="C12" s="1">
        <f t="shared" si="0"/>
        <v>431.42599999999999</v>
      </c>
      <c r="D12" s="1">
        <v>6.3074300000000001</v>
      </c>
      <c r="E12">
        <f t="shared" ref="E12:E56" si="3">D12/$D$11</f>
        <v>0.99870005256791072</v>
      </c>
      <c r="F12">
        <f t="shared" ref="F12:F56" si="4">1-E12</f>
        <v>1.2999474320892768E-3</v>
      </c>
      <c r="G12">
        <f t="shared" ref="G12:G56" si="5">(F13-F12)/(A13-A12)</f>
        <v>3.4665714038920108E-5</v>
      </c>
      <c r="H12">
        <f>$H$11-I12*($H$11-$B$3)</f>
        <v>0.99980473667820724</v>
      </c>
      <c r="I12">
        <f>J11*(A12-A11)+I11</f>
        <v>4.9805810847470937E-4</v>
      </c>
      <c r="J12">
        <f t="shared" ref="J12:J56" si="6">$B$1*EXP(-$B$2/($B$4*C12))*(($B$3-I12))</f>
        <v>1.5411502072338486E-5</v>
      </c>
      <c r="K12">
        <f t="shared" ref="K12:L56" si="7">(I12-F12)^2</f>
        <v>6.4302648732702838E-7</v>
      </c>
      <c r="L12">
        <f t="shared" si="7"/>
        <v>3.7072467845405491E-10</v>
      </c>
      <c r="P12">
        <v>360</v>
      </c>
      <c r="Q12">
        <v>168.458</v>
      </c>
      <c r="R12">
        <f t="shared" si="1"/>
        <v>441.60799999999995</v>
      </c>
      <c r="S12">
        <v>5.3264399999999998</v>
      </c>
      <c r="T12">
        <f t="shared" ref="T12:T55" si="8">S12/$S$11</f>
        <v>0.99853587664620147</v>
      </c>
      <c r="U12">
        <f t="shared" ref="U12:U55" si="9">1-T12</f>
        <v>1.4641233537985299E-3</v>
      </c>
      <c r="V12">
        <f t="shared" ref="V12:V55" si="10">(U13-U12)/(P13-P12)</f>
        <v>7.7018012529096277E-5</v>
      </c>
      <c r="W12">
        <f>$H$11-X12*($H$11-$B$3)</f>
        <v>0.99983892635575311</v>
      </c>
      <c r="X12">
        <f>Y11*(P12-P11)+X11</f>
        <v>4.1085050608657828E-4</v>
      </c>
      <c r="Y12">
        <f t="shared" ref="Y12:Y55" si="11">$B$1*EXP(-$B$2/($B$4*R12))*(($B$3-X12))</f>
        <v>2.4521256267610737E-5</v>
      </c>
      <c r="Z12">
        <f t="shared" ref="Z12:AA55" si="12">(X12-U12)^2</f>
        <v>1.1093836917272438E-6</v>
      </c>
      <c r="AA12">
        <f t="shared" si="12"/>
        <v>2.7559094179778215E-9</v>
      </c>
      <c r="AE12">
        <v>240</v>
      </c>
      <c r="AF12" s="1">
        <v>175.96899999999999</v>
      </c>
      <c r="AG12" s="1">
        <f t="shared" si="2"/>
        <v>449.11899999999997</v>
      </c>
      <c r="AH12" s="1">
        <v>6.3794000000000004</v>
      </c>
      <c r="AI12">
        <f t="shared" ref="AI12:AI54" si="13">AH12/$AH$11</f>
        <v>0.99837396847157744</v>
      </c>
      <c r="AJ12">
        <f t="shared" ref="AJ12:AJ54" si="14">1-AI12</f>
        <v>1.6260315284225557E-3</v>
      </c>
      <c r="AK12">
        <f t="shared" ref="AK12:AK54" si="15">(AJ13-AJ12)/(AE13-AE12)</f>
        <v>1.2715597852199639E-4</v>
      </c>
      <c r="AL12">
        <f>$H$11-AM12*($H$11-$B$3)</f>
        <v>0.99984891483522798</v>
      </c>
      <c r="AM12">
        <f>AN11*(AE12-AE11)+AM11</f>
        <v>3.8537289386475168E-4</v>
      </c>
      <c r="AN12">
        <f t="shared" ref="AN12:AN54" si="16">$B$1*EXP(-$B$2/($B$4*AG12))*(($B$3-AM12))</f>
        <v>3.4075523824075602E-5</v>
      </c>
      <c r="AO12">
        <f t="shared" ref="AO12:AP54" si="17">(AM12-AJ12)^2</f>
        <v>1.5392338475028348E-6</v>
      </c>
      <c r="AP12">
        <f t="shared" si="17"/>
        <v>8.663971046771685E-9</v>
      </c>
    </row>
    <row r="13" spans="1:43">
      <c r="A13">
        <v>752</v>
      </c>
      <c r="B13">
        <v>166.154</v>
      </c>
      <c r="C13">
        <f t="shared" si="0"/>
        <v>439.30399999999997</v>
      </c>
      <c r="D13">
        <v>6.2971399999999997</v>
      </c>
      <c r="E13">
        <f t="shared" si="3"/>
        <v>0.99707076400808148</v>
      </c>
      <c r="F13">
        <f t="shared" si="4"/>
        <v>2.9292359919185218E-3</v>
      </c>
      <c r="G13">
        <f t="shared" si="5"/>
        <v>4.3795362731386435E-5</v>
      </c>
      <c r="H13">
        <f t="shared" ref="H13:H56" si="18">$H$11-I13*($H$11-$B$3)</f>
        <v>0.99952075947002395</v>
      </c>
      <c r="I13">
        <f t="shared" ref="I13:I56" si="19">J12*(A13-A12)+I12</f>
        <v>1.2223987058746183E-3</v>
      </c>
      <c r="J13">
        <f t="shared" si="6"/>
        <v>2.2087879175644484E-5</v>
      </c>
      <c r="K13">
        <f t="shared" si="7"/>
        <v>2.913293521029718E-6</v>
      </c>
      <c r="L13">
        <f t="shared" si="7"/>
        <v>4.7121484232280724E-10</v>
      </c>
      <c r="P13">
        <v>384</v>
      </c>
      <c r="Q13">
        <v>176.41399999999999</v>
      </c>
      <c r="R13">
        <f t="shared" si="1"/>
        <v>449.56399999999996</v>
      </c>
      <c r="S13">
        <v>5.3165800000000001</v>
      </c>
      <c r="T13">
        <f t="shared" si="8"/>
        <v>0.99668744434550316</v>
      </c>
      <c r="U13">
        <f t="shared" si="9"/>
        <v>3.3125556544968404E-3</v>
      </c>
      <c r="V13">
        <f t="shared" si="10"/>
        <v>1.0302916686194541E-4</v>
      </c>
      <c r="W13">
        <f t="shared" ref="W13:W55" si="20">$H$11-X13*($H$11-$B$3)</f>
        <v>0.99960820137622763</v>
      </c>
      <c r="X13">
        <f t="shared" ref="X13:X55" si="21">Y12*(P13-P12)+X12</f>
        <v>9.99360656509236E-4</v>
      </c>
      <c r="Y13">
        <f t="shared" si="11"/>
        <v>3.4699151080099441E-5</v>
      </c>
      <c r="Z13">
        <f t="shared" si="12"/>
        <v>5.3508710987148719E-6</v>
      </c>
      <c r="AA13">
        <f t="shared" si="12"/>
        <v>4.6689910567473188E-9</v>
      </c>
      <c r="AE13">
        <v>256</v>
      </c>
      <c r="AF13">
        <v>183.90700000000001</v>
      </c>
      <c r="AG13">
        <f t="shared" si="2"/>
        <v>457.05700000000002</v>
      </c>
      <c r="AH13">
        <v>6.3663999999999996</v>
      </c>
      <c r="AI13">
        <f t="shared" si="13"/>
        <v>0.9963394728152255</v>
      </c>
      <c r="AJ13">
        <f t="shared" si="14"/>
        <v>3.660527184774498E-3</v>
      </c>
      <c r="AK13">
        <f t="shared" si="15"/>
        <v>1.6217277876110631E-4</v>
      </c>
      <c r="AL13">
        <f t="shared" ref="AL13:AL54" si="22">$H$11-AM13*($H$11-$B$3)</f>
        <v>0.99963516628306504</v>
      </c>
      <c r="AM13">
        <f t="shared" ref="AM13:AM54" si="23">AN12*(AE13-AE12)+AM12</f>
        <v>9.3058127504996131E-4</v>
      </c>
      <c r="AN13">
        <f t="shared" si="16"/>
        <v>4.7637939039072932E-5</v>
      </c>
      <c r="AO13">
        <f t="shared" si="17"/>
        <v>7.4526046700217279E-6</v>
      </c>
      <c r="AP13">
        <f t="shared" si="17"/>
        <v>1.3118229510151874E-8</v>
      </c>
    </row>
    <row r="14" spans="1:43">
      <c r="A14">
        <v>799</v>
      </c>
      <c r="B14">
        <v>174.01900000000001</v>
      </c>
      <c r="C14">
        <f t="shared" si="0"/>
        <v>447.16899999999998</v>
      </c>
      <c r="D14">
        <v>6.2841399999999998</v>
      </c>
      <c r="E14">
        <f t="shared" si="3"/>
        <v>0.99501238195970632</v>
      </c>
      <c r="F14">
        <f t="shared" si="4"/>
        <v>4.9876180402936843E-3</v>
      </c>
      <c r="G14">
        <f t="shared" si="5"/>
        <v>5.5283223263233495E-5</v>
      </c>
      <c r="H14">
        <f t="shared" si="18"/>
        <v>0.99911376122718243</v>
      </c>
      <c r="I14">
        <f t="shared" si="19"/>
        <v>2.2605290271299093E-3</v>
      </c>
      <c r="J14">
        <f t="shared" si="6"/>
        <v>3.122242158876642E-5</v>
      </c>
      <c r="K14">
        <f t="shared" si="7"/>
        <v>7.437014485718572E-6</v>
      </c>
      <c r="L14">
        <f t="shared" si="7"/>
        <v>5.7892217721803764E-10</v>
      </c>
      <c r="P14">
        <v>408</v>
      </c>
      <c r="Q14">
        <v>184.35499999999999</v>
      </c>
      <c r="R14">
        <f t="shared" si="1"/>
        <v>457.505</v>
      </c>
      <c r="S14">
        <v>5.3033900000000003</v>
      </c>
      <c r="T14">
        <f t="shared" si="8"/>
        <v>0.99421474434081647</v>
      </c>
      <c r="U14">
        <f t="shared" si="9"/>
        <v>5.7852556591835302E-3</v>
      </c>
      <c r="V14">
        <f t="shared" si="10"/>
        <v>1.3286778834887639E-4</v>
      </c>
      <c r="W14">
        <f t="shared" si="20"/>
        <v>0.9992817107252131</v>
      </c>
      <c r="X14">
        <f t="shared" si="21"/>
        <v>1.8321402824316227E-3</v>
      </c>
      <c r="Y14">
        <f t="shared" si="11"/>
        <v>4.8460820446793091E-5</v>
      </c>
      <c r="Z14">
        <f t="shared" si="12"/>
        <v>1.5627121181912376E-5</v>
      </c>
      <c r="AA14">
        <f t="shared" si="12"/>
        <v>7.1245362304233211E-9</v>
      </c>
      <c r="AE14">
        <v>272</v>
      </c>
      <c r="AF14">
        <v>191.816</v>
      </c>
      <c r="AG14">
        <f t="shared" si="2"/>
        <v>464.96600000000001</v>
      </c>
      <c r="AH14">
        <v>6.3498200000000002</v>
      </c>
      <c r="AI14">
        <f t="shared" si="13"/>
        <v>0.9937447083550478</v>
      </c>
      <c r="AJ14">
        <f t="shared" si="14"/>
        <v>6.2552916449521989E-3</v>
      </c>
      <c r="AK14">
        <f t="shared" si="15"/>
        <v>2.0071082148240271E-4</v>
      </c>
      <c r="AL14">
        <f t="shared" si="22"/>
        <v>0.99933634356943046</v>
      </c>
      <c r="AM14">
        <f t="shared" si="23"/>
        <v>1.6927882996751282E-3</v>
      </c>
      <c r="AN14">
        <f t="shared" si="16"/>
        <v>6.5738559138325212E-5</v>
      </c>
      <c r="AO14">
        <f t="shared" si="17"/>
        <v>2.081643677566446E-5</v>
      </c>
      <c r="AP14">
        <f t="shared" si="17"/>
        <v>1.821751160227848E-8</v>
      </c>
    </row>
    <row r="15" spans="1:43">
      <c r="A15">
        <v>846</v>
      </c>
      <c r="B15">
        <v>181.928</v>
      </c>
      <c r="C15">
        <f t="shared" si="0"/>
        <v>455.07799999999997</v>
      </c>
      <c r="D15">
        <v>6.2677300000000002</v>
      </c>
      <c r="E15">
        <f t="shared" si="3"/>
        <v>0.99241407046633434</v>
      </c>
      <c r="F15">
        <f t="shared" si="4"/>
        <v>7.5859295336656585E-3</v>
      </c>
      <c r="G15">
        <f t="shared" si="5"/>
        <v>6.8152322158151034E-5</v>
      </c>
      <c r="H15">
        <f t="shared" si="18"/>
        <v>0.99853844701875027</v>
      </c>
      <c r="I15">
        <f t="shared" si="19"/>
        <v>3.727982841801931E-3</v>
      </c>
      <c r="J15">
        <f t="shared" si="6"/>
        <v>4.3656532323996301E-5</v>
      </c>
      <c r="K15">
        <f t="shared" si="7"/>
        <v>1.4883752677262278E-5</v>
      </c>
      <c r="L15">
        <f t="shared" si="7"/>
        <v>6.0004371959907833E-10</v>
      </c>
      <c r="P15">
        <v>432</v>
      </c>
      <c r="Q15">
        <v>192.29300000000001</v>
      </c>
      <c r="R15">
        <f t="shared" si="1"/>
        <v>465.44299999999998</v>
      </c>
      <c r="S15">
        <v>5.2863800000000003</v>
      </c>
      <c r="T15">
        <f t="shared" si="8"/>
        <v>0.99102591742044344</v>
      </c>
      <c r="U15">
        <f t="shared" si="9"/>
        <v>8.9740825795565637E-3</v>
      </c>
      <c r="V15">
        <f t="shared" si="10"/>
        <v>1.6950211682367303E-4</v>
      </c>
      <c r="W15">
        <f t="shared" si="20"/>
        <v>0.99882573401328012</v>
      </c>
      <c r="X15">
        <f t="shared" si="21"/>
        <v>2.9951999731546572E-3</v>
      </c>
      <c r="Y15">
        <f t="shared" si="11"/>
        <v>6.686549437507639E-5</v>
      </c>
      <c r="Z15">
        <f t="shared" si="12"/>
        <v>3.5747037221135254E-5</v>
      </c>
      <c r="AA15">
        <f t="shared" si="12"/>
        <v>1.0534276267655771E-8</v>
      </c>
      <c r="AE15">
        <v>288</v>
      </c>
      <c r="AF15">
        <v>199.71899999999999</v>
      </c>
      <c r="AG15">
        <f t="shared" si="2"/>
        <v>472.86899999999997</v>
      </c>
      <c r="AH15">
        <v>6.3292999999999999</v>
      </c>
      <c r="AI15">
        <f t="shared" si="13"/>
        <v>0.99053333521132936</v>
      </c>
      <c r="AJ15">
        <f t="shared" si="14"/>
        <v>9.4666647886706423E-3</v>
      </c>
      <c r="AK15">
        <f t="shared" si="15"/>
        <v>2.4521541396509139E-4</v>
      </c>
      <c r="AL15">
        <f t="shared" si="22"/>
        <v>0.99892397949515699</v>
      </c>
      <c r="AM15">
        <f t="shared" si="23"/>
        <v>2.7446052458883316E-3</v>
      </c>
      <c r="AN15">
        <f t="shared" si="16"/>
        <v>8.9676942089023844E-5</v>
      </c>
      <c r="AO15">
        <f t="shared" si="17"/>
        <v>4.5186084496710732E-5</v>
      </c>
      <c r="AP15">
        <f t="shared" si="17"/>
        <v>2.4192216233542258E-8</v>
      </c>
    </row>
    <row r="16" spans="1:43">
      <c r="A16">
        <v>893</v>
      </c>
      <c r="B16">
        <v>189.791</v>
      </c>
      <c r="C16">
        <f t="shared" si="0"/>
        <v>462.94099999999997</v>
      </c>
      <c r="D16">
        <v>6.2474999999999996</v>
      </c>
      <c r="E16">
        <f t="shared" si="3"/>
        <v>0.98921091132490124</v>
      </c>
      <c r="F16">
        <f t="shared" si="4"/>
        <v>1.0789088675098757E-2</v>
      </c>
      <c r="G16">
        <f t="shared" si="5"/>
        <v>8.307643422738326E-5</v>
      </c>
      <c r="H16">
        <f t="shared" si="18"/>
        <v>0.99773401795595418</v>
      </c>
      <c r="I16">
        <f t="shared" si="19"/>
        <v>5.7798398610297572E-3</v>
      </c>
      <c r="J16">
        <f t="shared" si="6"/>
        <v>6.0171173649858785E-5</v>
      </c>
      <c r="K16">
        <f t="shared" si="7"/>
        <v>2.509257368125168E-5</v>
      </c>
      <c r="L16">
        <f t="shared" si="7"/>
        <v>5.2465096212429688E-10</v>
      </c>
      <c r="P16">
        <v>456</v>
      </c>
      <c r="Q16">
        <v>200.227</v>
      </c>
      <c r="R16">
        <f t="shared" si="1"/>
        <v>473.37699999999995</v>
      </c>
      <c r="S16">
        <v>5.2646800000000002</v>
      </c>
      <c r="T16">
        <f t="shared" si="8"/>
        <v>0.98695786661667528</v>
      </c>
      <c r="U16">
        <f t="shared" si="9"/>
        <v>1.3042133383324717E-2</v>
      </c>
      <c r="V16">
        <f t="shared" si="10"/>
        <v>2.0184030869694705E-4</v>
      </c>
      <c r="W16">
        <f t="shared" si="20"/>
        <v>0.9981965843623698</v>
      </c>
      <c r="X16">
        <f t="shared" si="21"/>
        <v>4.59997183815649E-3</v>
      </c>
      <c r="Y16">
        <f t="shared" si="11"/>
        <v>9.1182119443432774E-5</v>
      </c>
      <c r="Z16">
        <f t="shared" si="12"/>
        <v>7.1270091554717177E-5</v>
      </c>
      <c r="AA16">
        <f t="shared" si="12"/>
        <v>1.2245234848866583E-8</v>
      </c>
      <c r="AE16">
        <v>304</v>
      </c>
      <c r="AF16">
        <v>207.59299999999999</v>
      </c>
      <c r="AG16">
        <f t="shared" si="2"/>
        <v>480.74299999999994</v>
      </c>
      <c r="AH16">
        <v>6.3042299999999996</v>
      </c>
      <c r="AI16">
        <f t="shared" si="13"/>
        <v>0.9866098885878879</v>
      </c>
      <c r="AJ16">
        <f t="shared" si="14"/>
        <v>1.3390111412112105E-2</v>
      </c>
      <c r="AK16">
        <f t="shared" si="15"/>
        <v>2.8835063437139541E-4</v>
      </c>
      <c r="AL16">
        <f t="shared" si="22"/>
        <v>0.99836145500887485</v>
      </c>
      <c r="AM16">
        <f t="shared" si="23"/>
        <v>4.1794363193127133E-3</v>
      </c>
      <c r="AN16">
        <f t="shared" si="16"/>
        <v>1.2087396527306907E-4</v>
      </c>
      <c r="AO16">
        <f t="shared" si="17"/>
        <v>8.4836535665115074E-5</v>
      </c>
      <c r="AP16">
        <f t="shared" si="17"/>
        <v>2.8048434692270297E-8</v>
      </c>
    </row>
    <row r="17" spans="1:42">
      <c r="A17">
        <v>940</v>
      </c>
      <c r="B17">
        <v>197.66800000000001</v>
      </c>
      <c r="C17">
        <f t="shared" si="0"/>
        <v>470.81799999999998</v>
      </c>
      <c r="D17">
        <v>6.2228399999999997</v>
      </c>
      <c r="E17">
        <f t="shared" si="3"/>
        <v>0.98530631891621423</v>
      </c>
      <c r="F17">
        <f t="shared" si="4"/>
        <v>1.469368108378577E-2</v>
      </c>
      <c r="G17">
        <f t="shared" si="5"/>
        <v>9.4867493424291631E-5</v>
      </c>
      <c r="H17">
        <f t="shared" si="18"/>
        <v>0.9966252848924283</v>
      </c>
      <c r="I17">
        <f t="shared" si="19"/>
        <v>8.6078850225731196E-3</v>
      </c>
      <c r="J17">
        <f t="shared" si="6"/>
        <v>8.1977616633036033E-5</v>
      </c>
      <c r="K17">
        <f t="shared" si="7"/>
        <v>3.7036913698671413E-5</v>
      </c>
      <c r="L17">
        <f t="shared" si="7"/>
        <v>1.6614892369374973E-10</v>
      </c>
      <c r="P17">
        <v>480</v>
      </c>
      <c r="Q17">
        <v>208.154</v>
      </c>
      <c r="R17">
        <f t="shared" si="1"/>
        <v>481.30399999999997</v>
      </c>
      <c r="S17">
        <v>5.2388399999999997</v>
      </c>
      <c r="T17">
        <f t="shared" si="8"/>
        <v>0.98211369920794855</v>
      </c>
      <c r="U17">
        <f t="shared" si="9"/>
        <v>1.7886300792051446E-2</v>
      </c>
      <c r="V17">
        <f t="shared" si="10"/>
        <v>2.2378966115198703E-4</v>
      </c>
      <c r="W17">
        <f t="shared" si="20"/>
        <v>0.9973386351442679</v>
      </c>
      <c r="X17">
        <f t="shared" si="21"/>
        <v>6.7883427047988765E-3</v>
      </c>
      <c r="Y17">
        <f t="shared" si="11"/>
        <v>1.2291353616095433E-4</v>
      </c>
      <c r="Z17">
        <f t="shared" si="12"/>
        <v>1.231646737064147E-4</v>
      </c>
      <c r="AA17">
        <f t="shared" si="12"/>
        <v>1.0175992593206452E-8</v>
      </c>
      <c r="AE17">
        <v>320</v>
      </c>
      <c r="AF17">
        <v>215.49199999999999</v>
      </c>
      <c r="AG17">
        <f t="shared" si="2"/>
        <v>488.64199999999994</v>
      </c>
      <c r="AH17">
        <v>6.27475</v>
      </c>
      <c r="AI17">
        <f t="shared" si="13"/>
        <v>0.98199627843794557</v>
      </c>
      <c r="AJ17">
        <f t="shared" si="14"/>
        <v>1.8003721562054431E-2</v>
      </c>
      <c r="AK17">
        <f t="shared" si="15"/>
        <v>3.1133652279652368E-4</v>
      </c>
      <c r="AL17">
        <f t="shared" si="22"/>
        <v>0.99760323819598873</v>
      </c>
      <c r="AM17">
        <f t="shared" si="23"/>
        <v>6.1134197636818184E-3</v>
      </c>
      <c r="AN17">
        <f t="shared" si="16"/>
        <v>1.6136354638475564E-4</v>
      </c>
      <c r="AO17">
        <f t="shared" si="17"/>
        <v>1.41379276856383E-4</v>
      </c>
      <c r="AP17">
        <f t="shared" si="17"/>
        <v>2.2491893653804734E-8</v>
      </c>
    </row>
    <row r="18" spans="1:42">
      <c r="A18">
        <v>987</v>
      </c>
      <c r="B18">
        <v>205.541</v>
      </c>
      <c r="C18">
        <f t="shared" si="0"/>
        <v>478.69099999999997</v>
      </c>
      <c r="D18">
        <v>6.19468</v>
      </c>
      <c r="E18">
        <f t="shared" si="3"/>
        <v>0.98084754672527252</v>
      </c>
      <c r="F18">
        <f t="shared" si="4"/>
        <v>1.9152453274727477E-2</v>
      </c>
      <c r="G18">
        <f t="shared" si="5"/>
        <v>1.0298647989988455E-4</v>
      </c>
      <c r="H18">
        <f t="shared" si="18"/>
        <v>0.99511473941829487</v>
      </c>
      <c r="I18">
        <f t="shared" si="19"/>
        <v>1.2460833004325813E-2</v>
      </c>
      <c r="J18">
        <f t="shared" si="6"/>
        <v>1.1032968452395996E-4</v>
      </c>
      <c r="K18">
        <f t="shared" si="7"/>
        <v>4.4777781843250428E-5</v>
      </c>
      <c r="L18">
        <f t="shared" si="7"/>
        <v>5.3922654151042366E-11</v>
      </c>
      <c r="P18">
        <v>504</v>
      </c>
      <c r="Q18">
        <v>216.107</v>
      </c>
      <c r="R18">
        <f t="shared" si="1"/>
        <v>489.25699999999995</v>
      </c>
      <c r="S18">
        <v>5.2101899999999999</v>
      </c>
      <c r="T18">
        <f t="shared" si="8"/>
        <v>0.97674274734030087</v>
      </c>
      <c r="U18">
        <f t="shared" si="9"/>
        <v>2.3257252659699135E-2</v>
      </c>
      <c r="V18">
        <f t="shared" si="10"/>
        <v>2.3066347971442691E-4</v>
      </c>
      <c r="W18">
        <f t="shared" si="20"/>
        <v>0.99618211922988564</v>
      </c>
      <c r="X18">
        <f t="shared" si="21"/>
        <v>9.7382675726617809E-3</v>
      </c>
      <c r="Y18">
        <f t="shared" si="11"/>
        <v>1.6401645440600039E-4</v>
      </c>
      <c r="Z18">
        <f t="shared" si="12"/>
        <v>1.8276295778353838E-4</v>
      </c>
      <c r="AA18">
        <f t="shared" si="12"/>
        <v>4.4418259824620456E-9</v>
      </c>
      <c r="AE18">
        <v>336</v>
      </c>
      <c r="AF18">
        <v>223.38200000000001</v>
      </c>
      <c r="AG18">
        <f t="shared" si="2"/>
        <v>496.53199999999998</v>
      </c>
      <c r="AH18">
        <v>6.2429199999999998</v>
      </c>
      <c r="AI18">
        <f t="shared" si="13"/>
        <v>0.97701489407320119</v>
      </c>
      <c r="AJ18">
        <f t="shared" si="14"/>
        <v>2.298510592679881E-2</v>
      </c>
      <c r="AK18">
        <f t="shared" si="15"/>
        <v>3.2219368711648017E-4</v>
      </c>
      <c r="AL18">
        <f t="shared" si="22"/>
        <v>0.99659103880648858</v>
      </c>
      <c r="AM18">
        <f t="shared" si="23"/>
        <v>8.6952365058379083E-3</v>
      </c>
      <c r="AN18">
        <f t="shared" si="16"/>
        <v>2.1312296576067556E-4</v>
      </c>
      <c r="AO18">
        <f t="shared" si="17"/>
        <v>2.0420036806811345E-4</v>
      </c>
      <c r="AP18">
        <f t="shared" si="17"/>
        <v>1.1896422257075571E-8</v>
      </c>
    </row>
    <row r="19" spans="1:42">
      <c r="A19">
        <v>1034</v>
      </c>
      <c r="B19">
        <v>213.41900000000001</v>
      </c>
      <c r="C19">
        <f t="shared" si="0"/>
        <v>486.56899999999996</v>
      </c>
      <c r="D19">
        <v>6.16411</v>
      </c>
      <c r="E19">
        <f t="shared" si="3"/>
        <v>0.97600718216997795</v>
      </c>
      <c r="F19">
        <f t="shared" si="4"/>
        <v>2.3992817830022051E-2</v>
      </c>
      <c r="G19">
        <f t="shared" si="5"/>
        <v>1.1191399614897194E-4</v>
      </c>
      <c r="H19">
        <f t="shared" si="18"/>
        <v>0.99308176978017693</v>
      </c>
      <c r="I19">
        <f t="shared" si="19"/>
        <v>1.7646328176951932E-2</v>
      </c>
      <c r="J19">
        <f t="shared" si="6"/>
        <v>1.4672580510547041E-4</v>
      </c>
      <c r="K19">
        <f t="shared" si="7"/>
        <v>4.0277930916526083E-5</v>
      </c>
      <c r="L19">
        <f t="shared" si="7"/>
        <v>1.2118620428237471E-9</v>
      </c>
      <c r="P19">
        <v>528</v>
      </c>
      <c r="Q19">
        <v>224.05600000000001</v>
      </c>
      <c r="R19">
        <f t="shared" si="1"/>
        <v>497.20600000000002</v>
      </c>
      <c r="S19">
        <v>5.1806599999999996</v>
      </c>
      <c r="T19">
        <f t="shared" si="8"/>
        <v>0.97120682382715462</v>
      </c>
      <c r="U19">
        <f t="shared" si="9"/>
        <v>2.8793176172845381E-2</v>
      </c>
      <c r="V19">
        <f t="shared" si="10"/>
        <v>2.4073987283435017E-4</v>
      </c>
      <c r="W19">
        <f t="shared" si="20"/>
        <v>0.99463885844945632</v>
      </c>
      <c r="X19">
        <f t="shared" si="21"/>
        <v>1.3674662478405791E-2</v>
      </c>
      <c r="Y19">
        <f t="shared" si="11"/>
        <v>2.1642471165917929E-4</v>
      </c>
      <c r="Z19">
        <f t="shared" si="12"/>
        <v>2.285694563289574E-4</v>
      </c>
      <c r="AA19">
        <f t="shared" si="12"/>
        <v>5.9122706297453731E-10</v>
      </c>
      <c r="AE19">
        <v>352</v>
      </c>
      <c r="AF19">
        <v>231.26499999999999</v>
      </c>
      <c r="AG19">
        <f t="shared" si="2"/>
        <v>504.41499999999996</v>
      </c>
      <c r="AH19">
        <v>6.2099799999999998</v>
      </c>
      <c r="AI19">
        <f t="shared" si="13"/>
        <v>0.97185979507933751</v>
      </c>
      <c r="AJ19">
        <f t="shared" si="14"/>
        <v>2.8140204920662493E-2</v>
      </c>
      <c r="AK19">
        <f t="shared" si="15"/>
        <v>3.4762488282087667E-4</v>
      </c>
      <c r="AL19">
        <f t="shared" si="22"/>
        <v>0.99525416352911311</v>
      </c>
      <c r="AM19">
        <f t="shared" si="23"/>
        <v>1.2105203958008718E-2</v>
      </c>
      <c r="AN19">
        <f t="shared" si="16"/>
        <v>2.7854912870378499E-4</v>
      </c>
      <c r="AO19">
        <f t="shared" si="17"/>
        <v>2.5712125587230757E-4</v>
      </c>
      <c r="AP19">
        <f t="shared" si="17"/>
        <v>4.7714598068449075E-9</v>
      </c>
    </row>
    <row r="20" spans="1:42">
      <c r="A20">
        <v>1081</v>
      </c>
      <c r="B20">
        <v>221.286</v>
      </c>
      <c r="C20">
        <f t="shared" si="0"/>
        <v>494.43599999999998</v>
      </c>
      <c r="D20">
        <v>6.13089</v>
      </c>
      <c r="E20">
        <f t="shared" si="3"/>
        <v>0.97074722435097627</v>
      </c>
      <c r="F20">
        <f t="shared" si="4"/>
        <v>2.9252775649023732E-2</v>
      </c>
      <c r="G20">
        <f t="shared" si="5"/>
        <v>1.3007222731221751E-4</v>
      </c>
      <c r="H20">
        <f t="shared" si="18"/>
        <v>0.99037815372077409</v>
      </c>
      <c r="I20">
        <f t="shared" si="19"/>
        <v>2.4542441016909042E-2</v>
      </c>
      <c r="J20">
        <f t="shared" si="6"/>
        <v>1.9265457481034353E-4</v>
      </c>
      <c r="K20">
        <f t="shared" si="7"/>
        <v>2.2187252346499036E-5</v>
      </c>
      <c r="L20">
        <f t="shared" si="7"/>
        <v>3.9165502183762004E-9</v>
      </c>
      <c r="P20">
        <v>552</v>
      </c>
      <c r="Q20">
        <v>232</v>
      </c>
      <c r="R20">
        <f t="shared" si="1"/>
        <v>505.15</v>
      </c>
      <c r="S20">
        <v>5.1498400000000002</v>
      </c>
      <c r="T20">
        <f t="shared" si="8"/>
        <v>0.96542906687913022</v>
      </c>
      <c r="U20">
        <f t="shared" si="9"/>
        <v>3.4570933120869785E-2</v>
      </c>
      <c r="V20">
        <f t="shared" si="10"/>
        <v>2.7885832122604332E-4</v>
      </c>
      <c r="W20">
        <f t="shared" si="20"/>
        <v>0.99260247880310337</v>
      </c>
      <c r="X20">
        <f t="shared" si="21"/>
        <v>1.8868855558226094E-2</v>
      </c>
      <c r="Y20">
        <f t="shared" si="11"/>
        <v>2.8237546853671785E-4</v>
      </c>
      <c r="Z20">
        <f t="shared" si="12"/>
        <v>2.4655523978327844E-4</v>
      </c>
      <c r="AA20">
        <f t="shared" si="12"/>
        <v>1.2370325204985127E-11</v>
      </c>
      <c r="AE20">
        <v>368</v>
      </c>
      <c r="AF20">
        <v>239.14500000000001</v>
      </c>
      <c r="AG20">
        <f t="shared" si="2"/>
        <v>512.29499999999996</v>
      </c>
      <c r="AH20">
        <v>6.1744399999999997</v>
      </c>
      <c r="AI20">
        <f t="shared" si="13"/>
        <v>0.96629779695420348</v>
      </c>
      <c r="AJ20">
        <f t="shared" si="14"/>
        <v>3.3702203045796519E-2</v>
      </c>
      <c r="AK20">
        <f t="shared" si="15"/>
        <v>4.1139849666420314E-4</v>
      </c>
      <c r="AL20">
        <f t="shared" si="22"/>
        <v>0.99350688377270835</v>
      </c>
      <c r="AM20">
        <f t="shared" si="23"/>
        <v>1.6561990017269278E-2</v>
      </c>
      <c r="AN20">
        <f t="shared" si="16"/>
        <v>3.6032417840456795E-4</v>
      </c>
      <c r="AO20">
        <f t="shared" si="17"/>
        <v>2.9378690266329495E-4</v>
      </c>
      <c r="AP20">
        <f t="shared" si="17"/>
        <v>2.6085859856865047E-9</v>
      </c>
    </row>
    <row r="21" spans="1:42">
      <c r="A21">
        <v>1128</v>
      </c>
      <c r="B21">
        <v>229.10499999999999</v>
      </c>
      <c r="C21">
        <f t="shared" si="0"/>
        <v>502.255</v>
      </c>
      <c r="D21">
        <v>6.0922799999999997</v>
      </c>
      <c r="E21">
        <f t="shared" si="3"/>
        <v>0.96463382966730205</v>
      </c>
      <c r="F21">
        <f t="shared" si="4"/>
        <v>3.5366170332697955E-2</v>
      </c>
      <c r="G21">
        <f t="shared" si="5"/>
        <v>1.6200915336556218E-4</v>
      </c>
      <c r="H21">
        <f t="shared" si="18"/>
        <v>0.98682823963442601</v>
      </c>
      <c r="I21">
        <f t="shared" si="19"/>
        <v>3.3597206032995187E-2</v>
      </c>
      <c r="J21">
        <f t="shared" si="6"/>
        <v>2.4933303777961816E-4</v>
      </c>
      <c r="K21">
        <f t="shared" si="7"/>
        <v>3.1292346936229025E-6</v>
      </c>
      <c r="L21">
        <f t="shared" si="7"/>
        <v>7.6254607891594094E-9</v>
      </c>
      <c r="P21">
        <v>576</v>
      </c>
      <c r="Q21">
        <v>239.941</v>
      </c>
      <c r="R21">
        <f t="shared" si="1"/>
        <v>513.09100000000001</v>
      </c>
      <c r="S21">
        <v>5.1141399999999999</v>
      </c>
      <c r="T21">
        <f t="shared" si="8"/>
        <v>0.95873646716970518</v>
      </c>
      <c r="U21">
        <f t="shared" si="9"/>
        <v>4.1263532830294825E-2</v>
      </c>
      <c r="V21">
        <f t="shared" si="10"/>
        <v>3.4205058505569025E-4</v>
      </c>
      <c r="W21">
        <f t="shared" si="20"/>
        <v>0.98994555643804993</v>
      </c>
      <c r="X21">
        <f t="shared" si="21"/>
        <v>2.5645866803107324E-2</v>
      </c>
      <c r="Y21">
        <f t="shared" si="11"/>
        <v>3.6424724714926486E-4</v>
      </c>
      <c r="Z21">
        <f t="shared" si="12"/>
        <v>2.4391149213676662E-4</v>
      </c>
      <c r="AA21">
        <f t="shared" si="12"/>
        <v>4.9269180809633231E-10</v>
      </c>
      <c r="AE21">
        <v>384</v>
      </c>
      <c r="AF21">
        <v>247</v>
      </c>
      <c r="AG21">
        <f t="shared" si="2"/>
        <v>520.15</v>
      </c>
      <c r="AH21">
        <v>6.1323800000000004</v>
      </c>
      <c r="AI21">
        <f t="shared" si="13"/>
        <v>0.95971542100757623</v>
      </c>
      <c r="AJ21">
        <f t="shared" si="14"/>
        <v>4.028457899242377E-2</v>
      </c>
      <c r="AK21">
        <f t="shared" si="15"/>
        <v>5.1586202363457928E-4</v>
      </c>
      <c r="AL21">
        <f t="shared" si="22"/>
        <v>0.99124664642930249</v>
      </c>
      <c r="AM21">
        <f t="shared" si="23"/>
        <v>2.2327176871742366E-2</v>
      </c>
      <c r="AN21">
        <f t="shared" si="16"/>
        <v>4.6095307590241803E-4</v>
      </c>
      <c r="AO21">
        <f t="shared" si="17"/>
        <v>3.2246829092385295E-4</v>
      </c>
      <c r="AP21">
        <f t="shared" si="17"/>
        <v>3.0149925410532159E-9</v>
      </c>
    </row>
    <row r="22" spans="1:42">
      <c r="A22">
        <v>1175</v>
      </c>
      <c r="B22">
        <v>236.94</v>
      </c>
      <c r="C22">
        <f t="shared" si="0"/>
        <v>510.09</v>
      </c>
      <c r="D22">
        <v>6.0441900000000004</v>
      </c>
      <c r="E22">
        <f t="shared" si="3"/>
        <v>0.95701939945912062</v>
      </c>
      <c r="F22">
        <f t="shared" si="4"/>
        <v>4.2980600540879377E-2</v>
      </c>
      <c r="G22">
        <f t="shared" si="5"/>
        <v>2.0553500617245281E-4</v>
      </c>
      <c r="H22">
        <f t="shared" si="18"/>
        <v>0.98223395027546745</v>
      </c>
      <c r="I22">
        <f t="shared" si="19"/>
        <v>4.5315858808637241E-2</v>
      </c>
      <c r="J22">
        <f t="shared" si="6"/>
        <v>3.1857448572203818E-4</v>
      </c>
      <c r="K22">
        <f t="shared" si="7"/>
        <v>5.4534311771314613E-6</v>
      </c>
      <c r="L22">
        <f t="shared" si="7"/>
        <v>1.277792393684113E-8</v>
      </c>
      <c r="P22">
        <v>600</v>
      </c>
      <c r="Q22">
        <v>247.86</v>
      </c>
      <c r="R22">
        <f t="shared" si="1"/>
        <v>521.01</v>
      </c>
      <c r="S22">
        <v>5.0703500000000004</v>
      </c>
      <c r="T22">
        <f t="shared" si="8"/>
        <v>0.95052725312836861</v>
      </c>
      <c r="U22">
        <f t="shared" si="9"/>
        <v>4.947274687163139E-2</v>
      </c>
      <c r="V22">
        <f t="shared" si="10"/>
        <v>4.2703597819125177E-4</v>
      </c>
      <c r="W22">
        <f t="shared" si="20"/>
        <v>0.98651828755249438</v>
      </c>
      <c r="X22">
        <f t="shared" si="21"/>
        <v>3.438780073468968E-2</v>
      </c>
      <c r="Y22">
        <f t="shared" si="11"/>
        <v>4.6407929636060988E-4</v>
      </c>
      <c r="Z22">
        <f t="shared" si="12"/>
        <v>2.2755559995443262E-4</v>
      </c>
      <c r="AA22">
        <f t="shared" si="12"/>
        <v>1.3722074209962963E-9</v>
      </c>
      <c r="AE22">
        <v>400</v>
      </c>
      <c r="AF22">
        <v>254.876</v>
      </c>
      <c r="AG22">
        <f t="shared" si="2"/>
        <v>528.02599999999995</v>
      </c>
      <c r="AH22">
        <v>6.0796400000000004</v>
      </c>
      <c r="AI22">
        <f t="shared" si="13"/>
        <v>0.95146162862942296</v>
      </c>
      <c r="AJ22">
        <f t="shared" si="14"/>
        <v>4.8538371370577038E-2</v>
      </c>
      <c r="AK22">
        <f t="shared" si="15"/>
        <v>6.4614799547402929E-4</v>
      </c>
      <c r="AL22">
        <f t="shared" si="22"/>
        <v>0.9883551853002559</v>
      </c>
      <c r="AM22">
        <f t="shared" si="23"/>
        <v>2.9702426086181056E-2</v>
      </c>
      <c r="AN22">
        <f t="shared" si="16"/>
        <v>5.8390936919191095E-4</v>
      </c>
      <c r="AO22">
        <f t="shared" si="17"/>
        <v>3.5479283475675925E-4</v>
      </c>
      <c r="AP22">
        <f t="shared" si="17"/>
        <v>3.8736466014851915E-9</v>
      </c>
    </row>
    <row r="23" spans="1:42">
      <c r="A23">
        <v>1222</v>
      </c>
      <c r="B23">
        <v>244.79300000000001</v>
      </c>
      <c r="C23">
        <f t="shared" si="0"/>
        <v>517.94299999999998</v>
      </c>
      <c r="D23">
        <v>5.9831799999999999</v>
      </c>
      <c r="E23">
        <f t="shared" si="3"/>
        <v>0.94735925416901534</v>
      </c>
      <c r="F23">
        <f t="shared" si="4"/>
        <v>5.2640745830984659E-2</v>
      </c>
      <c r="G23">
        <f t="shared" si="5"/>
        <v>2.5744935537942509E-4</v>
      </c>
      <c r="H23">
        <f t="shared" si="18"/>
        <v>0.97636379611209456</v>
      </c>
      <c r="I23">
        <f t="shared" si="19"/>
        <v>6.0288859637573036E-2</v>
      </c>
      <c r="J23">
        <f t="shared" si="6"/>
        <v>4.0146052064929627E-4</v>
      </c>
      <c r="K23">
        <f t="shared" si="7"/>
        <v>5.849364479852776E-5</v>
      </c>
      <c r="L23">
        <f t="shared" si="7"/>
        <v>2.073921572238615E-8</v>
      </c>
      <c r="P23">
        <v>624</v>
      </c>
      <c r="Q23">
        <v>255.79599999999999</v>
      </c>
      <c r="R23">
        <f t="shared" si="1"/>
        <v>528.94599999999991</v>
      </c>
      <c r="S23">
        <v>5.0156799999999997</v>
      </c>
      <c r="T23">
        <f t="shared" si="8"/>
        <v>0.94027838965177857</v>
      </c>
      <c r="U23">
        <f t="shared" si="9"/>
        <v>5.9721610348221432E-2</v>
      </c>
      <c r="V23">
        <f t="shared" si="10"/>
        <v>5.2951836403117758E-4</v>
      </c>
      <c r="W23">
        <f t="shared" si="20"/>
        <v>0.98215168067956593</v>
      </c>
      <c r="X23">
        <f t="shared" si="21"/>
        <v>4.552570384734432E-2</v>
      </c>
      <c r="Y23">
        <f t="shared" si="11"/>
        <v>5.8441805419746961E-4</v>
      </c>
      <c r="Z23">
        <f t="shared" si="12"/>
        <v>2.0152376138164504E-4</v>
      </c>
      <c r="AA23">
        <f t="shared" si="12"/>
        <v>3.0139759803548616E-9</v>
      </c>
      <c r="AE23">
        <v>416</v>
      </c>
      <c r="AF23">
        <v>262.74299999999999</v>
      </c>
      <c r="AG23">
        <f t="shared" si="2"/>
        <v>535.89300000000003</v>
      </c>
      <c r="AH23">
        <v>6.0135800000000001</v>
      </c>
      <c r="AI23">
        <f t="shared" si="13"/>
        <v>0.94112326070183849</v>
      </c>
      <c r="AJ23">
        <f t="shared" si="14"/>
        <v>5.8876739298161507E-2</v>
      </c>
      <c r="AK23">
        <f t="shared" si="15"/>
        <v>8.0294109822075937E-4</v>
      </c>
      <c r="AL23">
        <f t="shared" si="22"/>
        <v>0.98469244535519929</v>
      </c>
      <c r="AM23">
        <f t="shared" si="23"/>
        <v>3.9044975993251629E-2</v>
      </c>
      <c r="AN23">
        <f t="shared" si="16"/>
        <v>7.3141842826286718E-4</v>
      </c>
      <c r="AO23">
        <f t="shared" si="17"/>
        <v>3.9329883578196993E-4</v>
      </c>
      <c r="AP23">
        <f t="shared" si="17"/>
        <v>5.1154923179055746E-9</v>
      </c>
    </row>
    <row r="24" spans="1:42">
      <c r="A24">
        <v>1269</v>
      </c>
      <c r="B24">
        <v>252.631</v>
      </c>
      <c r="C24">
        <f t="shared" si="0"/>
        <v>525.78099999999995</v>
      </c>
      <c r="D24">
        <v>5.9067600000000002</v>
      </c>
      <c r="E24">
        <f t="shared" si="3"/>
        <v>0.93525913446618236</v>
      </c>
      <c r="F24">
        <f t="shared" si="4"/>
        <v>6.4740865533817638E-2</v>
      </c>
      <c r="G24">
        <f t="shared" si="5"/>
        <v>3.1593300899610872E-4</v>
      </c>
      <c r="H24">
        <f t="shared" si="18"/>
        <v>0.96896635767198191</v>
      </c>
      <c r="I24">
        <f t="shared" si="19"/>
        <v>7.9157504108089957E-2</v>
      </c>
      <c r="J24">
        <f t="shared" si="6"/>
        <v>4.977457942514417E-4</v>
      </c>
      <c r="K24">
        <f t="shared" si="7"/>
        <v>2.0783946778119662E-4</v>
      </c>
      <c r="L24">
        <f t="shared" si="7"/>
        <v>3.3055888882301823E-8</v>
      </c>
      <c r="P24">
        <v>648</v>
      </c>
      <c r="Q24">
        <v>263.74</v>
      </c>
      <c r="R24">
        <f t="shared" si="1"/>
        <v>536.89</v>
      </c>
      <c r="S24">
        <v>4.9478900000000001</v>
      </c>
      <c r="T24">
        <f t="shared" si="8"/>
        <v>0.92756994891503031</v>
      </c>
      <c r="U24">
        <f t="shared" si="9"/>
        <v>7.2430051084969693E-2</v>
      </c>
      <c r="V24">
        <f t="shared" si="10"/>
        <v>6.5621533798878673E-4</v>
      </c>
      <c r="W24">
        <f t="shared" si="20"/>
        <v>0.97665278445184212</v>
      </c>
      <c r="X24">
        <f t="shared" si="21"/>
        <v>5.9551737148083594E-2</v>
      </c>
      <c r="Y24">
        <f t="shared" si="11"/>
        <v>7.2660139429276815E-4</v>
      </c>
      <c r="Z24">
        <f t="shared" si="12"/>
        <v>1.6585096985699473E-4</v>
      </c>
      <c r="AA24">
        <f t="shared" si="12"/>
        <v>4.9541969220272423E-9</v>
      </c>
      <c r="AE24">
        <v>432</v>
      </c>
      <c r="AF24">
        <v>270.59300000000002</v>
      </c>
      <c r="AG24">
        <f t="shared" si="2"/>
        <v>543.74299999999994</v>
      </c>
      <c r="AH24">
        <v>5.9314900000000002</v>
      </c>
      <c r="AI24">
        <f t="shared" si="13"/>
        <v>0.92827620313030634</v>
      </c>
      <c r="AJ24">
        <f t="shared" si="14"/>
        <v>7.1723796869693657E-2</v>
      </c>
      <c r="AK24">
        <f t="shared" si="15"/>
        <v>9.9279475538319867E-4</v>
      </c>
      <c r="AL24">
        <f t="shared" si="22"/>
        <v>0.98010441228860112</v>
      </c>
      <c r="AM24">
        <f t="shared" si="23"/>
        <v>5.0747670845457504E-2</v>
      </c>
      <c r="AN24">
        <f t="shared" si="16"/>
        <v>9.0527691584504975E-4</v>
      </c>
      <c r="AO24">
        <f t="shared" si="17"/>
        <v>4.3999786298463717E-4</v>
      </c>
      <c r="AP24">
        <f t="shared" si="17"/>
        <v>7.6593722374251818E-9</v>
      </c>
    </row>
    <row r="25" spans="1:42">
      <c r="A25">
        <v>1316</v>
      </c>
      <c r="B25">
        <v>260.47399999999999</v>
      </c>
      <c r="C25">
        <f t="shared" si="0"/>
        <v>533.62400000000002</v>
      </c>
      <c r="D25">
        <v>5.8129799999999996</v>
      </c>
      <c r="E25">
        <f t="shared" si="3"/>
        <v>0.92041028304336525</v>
      </c>
      <c r="F25">
        <f t="shared" si="4"/>
        <v>7.9589716956634748E-2</v>
      </c>
      <c r="G25">
        <f t="shared" si="5"/>
        <v>3.833104901213119E-4</v>
      </c>
      <c r="H25">
        <f t="shared" si="18"/>
        <v>0.95979473634830881</v>
      </c>
      <c r="I25">
        <f t="shared" si="19"/>
        <v>0.10255155643790771</v>
      </c>
      <c r="J25">
        <f t="shared" si="6"/>
        <v>6.0649022711980647E-4</v>
      </c>
      <c r="K25">
        <f t="shared" si="7"/>
        <v>5.2724607236374584E-4</v>
      </c>
      <c r="L25">
        <f t="shared" si="7"/>
        <v>4.9809195006717202E-8</v>
      </c>
      <c r="P25">
        <v>672</v>
      </c>
      <c r="Q25">
        <v>271.64600000000002</v>
      </c>
      <c r="R25">
        <f t="shared" si="1"/>
        <v>544.79600000000005</v>
      </c>
      <c r="S25">
        <v>4.86388</v>
      </c>
      <c r="T25">
        <f t="shared" si="8"/>
        <v>0.91182078080329942</v>
      </c>
      <c r="U25">
        <f t="shared" si="9"/>
        <v>8.8179219196700576E-2</v>
      </c>
      <c r="V25">
        <f t="shared" si="10"/>
        <v>8.050959991251494E-4</v>
      </c>
      <c r="W25">
        <f t="shared" si="20"/>
        <v>0.9698160592044982</v>
      </c>
      <c r="X25">
        <f t="shared" si="21"/>
        <v>7.6990170611110034E-2</v>
      </c>
      <c r="Y25">
        <f t="shared" si="11"/>
        <v>8.8969618303789554E-4</v>
      </c>
      <c r="Z25">
        <f t="shared" si="12"/>
        <v>1.251948082507057E-4</v>
      </c>
      <c r="AA25">
        <f t="shared" si="12"/>
        <v>7.1571911180704707E-9</v>
      </c>
      <c r="AE25">
        <v>448</v>
      </c>
      <c r="AF25">
        <v>278.45</v>
      </c>
      <c r="AG25">
        <f t="shared" si="2"/>
        <v>551.59999999999991</v>
      </c>
      <c r="AH25">
        <v>5.8299899999999996</v>
      </c>
      <c r="AI25">
        <f t="shared" si="13"/>
        <v>0.91239148704417516</v>
      </c>
      <c r="AJ25">
        <f t="shared" si="14"/>
        <v>8.7608512955824835E-2</v>
      </c>
      <c r="AK25">
        <f t="shared" si="15"/>
        <v>1.2111117892763257E-3</v>
      </c>
      <c r="AL25">
        <f t="shared" si="22"/>
        <v>0.97442580170971604</v>
      </c>
      <c r="AM25">
        <f t="shared" si="23"/>
        <v>6.5232101498978304E-2</v>
      </c>
      <c r="AN25">
        <f t="shared" si="16"/>
        <v>1.1070795247723117E-3</v>
      </c>
      <c r="AO25">
        <f t="shared" si="17"/>
        <v>5.0070378968609269E-4</v>
      </c>
      <c r="AP25">
        <f t="shared" si="17"/>
        <v>1.0822712057833123E-8</v>
      </c>
    </row>
    <row r="26" spans="1:42">
      <c r="A26">
        <v>1363</v>
      </c>
      <c r="B26">
        <v>268.29899999999998</v>
      </c>
      <c r="C26">
        <f t="shared" si="0"/>
        <v>541.44899999999996</v>
      </c>
      <c r="D26">
        <v>5.6992000000000003</v>
      </c>
      <c r="E26">
        <f t="shared" si="3"/>
        <v>0.90239469000766359</v>
      </c>
      <c r="F26">
        <f t="shared" si="4"/>
        <v>9.7605309992336409E-2</v>
      </c>
      <c r="G26">
        <f t="shared" si="5"/>
        <v>4.6837456004189299E-4</v>
      </c>
      <c r="H26">
        <f t="shared" si="18"/>
        <v>0.94861935573456235</v>
      </c>
      <c r="I26">
        <f t="shared" si="19"/>
        <v>0.13105659711253861</v>
      </c>
      <c r="J26">
        <f t="shared" si="6"/>
        <v>7.2408882025304334E-4</v>
      </c>
      <c r="K26">
        <f t="shared" si="7"/>
        <v>1.118988609998206E-3</v>
      </c>
      <c r="L26">
        <f t="shared" si="7"/>
        <v>6.5389782875335913E-8</v>
      </c>
      <c r="P26">
        <v>696</v>
      </c>
      <c r="Q26">
        <v>279.57400000000001</v>
      </c>
      <c r="R26">
        <f t="shared" si="1"/>
        <v>552.72399999999993</v>
      </c>
      <c r="S26">
        <v>4.7608100000000002</v>
      </c>
      <c r="T26">
        <f t="shared" si="8"/>
        <v>0.89249847682429584</v>
      </c>
      <c r="U26">
        <f t="shared" si="9"/>
        <v>0.10750152317570416</v>
      </c>
      <c r="V26">
        <f t="shared" si="10"/>
        <v>9.9248566652606718E-4</v>
      </c>
      <c r="W26">
        <f t="shared" si="20"/>
        <v>0.96144474529728907</v>
      </c>
      <c r="X26">
        <f t="shared" si="21"/>
        <v>9.8342879004019529E-2</v>
      </c>
      <c r="Y26">
        <f t="shared" si="11"/>
        <v>1.0733705428135126E-3</v>
      </c>
      <c r="Z26">
        <f t="shared" si="12"/>
        <v>8.3880763063532882E-5</v>
      </c>
      <c r="AA26">
        <f t="shared" si="12"/>
        <v>6.5423632120353504E-9</v>
      </c>
      <c r="AE26">
        <v>464</v>
      </c>
      <c r="AF26">
        <v>286.27800000000002</v>
      </c>
      <c r="AG26">
        <f t="shared" si="2"/>
        <v>559.428</v>
      </c>
      <c r="AH26">
        <v>5.7061700000000002</v>
      </c>
      <c r="AI26">
        <f t="shared" si="13"/>
        <v>0.89301369841575395</v>
      </c>
      <c r="AJ26">
        <f t="shared" si="14"/>
        <v>0.10698630158424605</v>
      </c>
      <c r="AK26">
        <f t="shared" si="15"/>
        <v>1.4858665151749884E-3</v>
      </c>
      <c r="AL26">
        <f t="shared" si="22"/>
        <v>0.96748132605701387</v>
      </c>
      <c r="AM26">
        <f t="shared" si="23"/>
        <v>8.2945373895335295E-2</v>
      </c>
      <c r="AN26">
        <f t="shared" si="16"/>
        <v>1.3349907647688068E-3</v>
      </c>
      <c r="AO26">
        <f t="shared" si="17"/>
        <v>5.7796620414343562E-4</v>
      </c>
      <c r="AP26">
        <f t="shared" si="17"/>
        <v>2.276349206062841E-8</v>
      </c>
    </row>
    <row r="27" spans="1:42">
      <c r="A27">
        <v>1410</v>
      </c>
      <c r="B27">
        <v>276.12</v>
      </c>
      <c r="C27">
        <f t="shared" si="0"/>
        <v>549.27</v>
      </c>
      <c r="D27">
        <v>5.5601700000000003</v>
      </c>
      <c r="E27">
        <f t="shared" si="3"/>
        <v>0.88038108568569462</v>
      </c>
      <c r="F27">
        <f t="shared" si="4"/>
        <v>0.11961891431430538</v>
      </c>
      <c r="G27">
        <f t="shared" si="5"/>
        <v>5.7688599339404299E-4</v>
      </c>
      <c r="H27">
        <f t="shared" si="18"/>
        <v>0.93527706627523377</v>
      </c>
      <c r="I27">
        <f t="shared" si="19"/>
        <v>0.16508877166443164</v>
      </c>
      <c r="J27">
        <f t="shared" si="6"/>
        <v>8.4500145072540259E-4</v>
      </c>
      <c r="K27">
        <f t="shared" si="7"/>
        <v>2.0675079274408313E-3</v>
      </c>
      <c r="L27">
        <f t="shared" si="7"/>
        <v>7.1885898460004112E-8</v>
      </c>
      <c r="P27">
        <v>720</v>
      </c>
      <c r="Q27">
        <v>287.49</v>
      </c>
      <c r="R27">
        <f t="shared" si="1"/>
        <v>560.64</v>
      </c>
      <c r="S27">
        <v>4.63375</v>
      </c>
      <c r="T27">
        <f t="shared" si="8"/>
        <v>0.86867882082767023</v>
      </c>
      <c r="U27">
        <f t="shared" si="9"/>
        <v>0.13132117917232977</v>
      </c>
      <c r="V27">
        <f t="shared" si="10"/>
        <v>1.2215088031744582E-3</v>
      </c>
      <c r="W27">
        <f t="shared" si="20"/>
        <v>0.95134520578711368</v>
      </c>
      <c r="X27">
        <f t="shared" si="21"/>
        <v>0.12410377203154382</v>
      </c>
      <c r="Y27">
        <f t="shared" si="11"/>
        <v>1.2723375133740413E-3</v>
      </c>
      <c r="Z27">
        <f t="shared" si="12"/>
        <v>5.2090965835867987E-5</v>
      </c>
      <c r="AA27">
        <f t="shared" si="12"/>
        <v>2.5835577805532041E-9</v>
      </c>
      <c r="AE27" s="4">
        <v>480</v>
      </c>
      <c r="AF27">
        <v>294.12299999999999</v>
      </c>
      <c r="AG27">
        <f t="shared" si="2"/>
        <v>567.27299999999991</v>
      </c>
      <c r="AH27">
        <v>5.5542600000000002</v>
      </c>
      <c r="AI27">
        <f t="shared" si="13"/>
        <v>0.86923983417295414</v>
      </c>
      <c r="AJ27">
        <f t="shared" si="14"/>
        <v>0.13076016582704586</v>
      </c>
      <c r="AK27">
        <f t="shared" si="15"/>
        <v>1.820677987852494E-3</v>
      </c>
      <c r="AL27">
        <f t="shared" si="22"/>
        <v>0.95910721141116151</v>
      </c>
      <c r="AM27">
        <f t="shared" si="23"/>
        <v>0.1043052261316362</v>
      </c>
      <c r="AN27">
        <f t="shared" si="16"/>
        <v>1.587477886324796E-3</v>
      </c>
      <c r="AO27">
        <f t="shared" si="17"/>
        <v>6.998638342877616E-4</v>
      </c>
      <c r="AP27">
        <f t="shared" si="17"/>
        <v>5.4382287352528633E-8</v>
      </c>
    </row>
    <row r="28" spans="1:42">
      <c r="A28">
        <v>1457</v>
      </c>
      <c r="B28">
        <v>283.93299999999999</v>
      </c>
      <c r="C28">
        <f t="shared" si="0"/>
        <v>557.08299999999997</v>
      </c>
      <c r="D28">
        <v>5.3889300000000002</v>
      </c>
      <c r="E28">
        <f t="shared" si="3"/>
        <v>0.8532674439961746</v>
      </c>
      <c r="F28">
        <f t="shared" si="4"/>
        <v>0.1467325560038254</v>
      </c>
      <c r="G28">
        <f t="shared" si="5"/>
        <v>7.0992282987576857E-4</v>
      </c>
      <c r="H28">
        <f t="shared" si="18"/>
        <v>0.91970680247086944</v>
      </c>
      <c r="I28">
        <f t="shared" si="19"/>
        <v>0.20480383984852557</v>
      </c>
      <c r="J28">
        <f t="shared" si="6"/>
        <v>9.6025919389084845E-4</v>
      </c>
      <c r="K28">
        <f t="shared" si="7"/>
        <v>3.3722740073717354E-3</v>
      </c>
      <c r="L28">
        <f t="shared" si="7"/>
        <v>6.2668295148290588E-8</v>
      </c>
      <c r="P28">
        <v>744</v>
      </c>
      <c r="Q28">
        <v>295.40100000000001</v>
      </c>
      <c r="R28">
        <f t="shared" si="1"/>
        <v>568.55099999999993</v>
      </c>
      <c r="S28">
        <v>4.4773699999999996</v>
      </c>
      <c r="T28">
        <f t="shared" si="8"/>
        <v>0.83936260955148323</v>
      </c>
      <c r="U28">
        <f t="shared" si="9"/>
        <v>0.16063739044851677</v>
      </c>
      <c r="V28">
        <f t="shared" si="10"/>
        <v>1.4832606895689715E-3</v>
      </c>
      <c r="W28">
        <f t="shared" si="20"/>
        <v>0.93937354970559217</v>
      </c>
      <c r="X28">
        <f t="shared" si="21"/>
        <v>0.1546398723525208</v>
      </c>
      <c r="Y28">
        <f t="shared" si="11"/>
        <v>1.478866658710967E-3</v>
      </c>
      <c r="Z28">
        <f t="shared" si="12"/>
        <v>3.5970223311799109E-5</v>
      </c>
      <c r="AA28">
        <f t="shared" si="12"/>
        <v>1.9307507181096045E-11</v>
      </c>
      <c r="AE28">
        <v>496</v>
      </c>
      <c r="AF28">
        <v>301.92700000000002</v>
      </c>
      <c r="AG28">
        <f t="shared" si="2"/>
        <v>575.077</v>
      </c>
      <c r="AH28">
        <v>5.3681200000000002</v>
      </c>
      <c r="AI28">
        <f t="shared" si="13"/>
        <v>0.84010898636731424</v>
      </c>
      <c r="AJ28">
        <f t="shared" si="14"/>
        <v>0.15989101363268576</v>
      </c>
      <c r="AK28">
        <f t="shared" si="15"/>
        <v>2.2089927838004064E-3</v>
      </c>
      <c r="AL28">
        <f t="shared" si="22"/>
        <v>0.94914929846624196</v>
      </c>
      <c r="AM28">
        <f t="shared" si="23"/>
        <v>0.12970487231283295</v>
      </c>
      <c r="AN28">
        <f t="shared" si="16"/>
        <v>1.8556238312274944E-3</v>
      </c>
      <c r="AO28">
        <f t="shared" si="17"/>
        <v>9.1120312778212513E-4</v>
      </c>
      <c r="AP28">
        <f t="shared" si="17"/>
        <v>1.2486961664247694E-7</v>
      </c>
    </row>
    <row r="29" spans="1:42">
      <c r="A29">
        <v>1504</v>
      </c>
      <c r="B29">
        <v>291.72399999999999</v>
      </c>
      <c r="C29">
        <f t="shared" si="0"/>
        <v>564.87400000000002</v>
      </c>
      <c r="D29">
        <v>5.1782000000000004</v>
      </c>
      <c r="E29">
        <f t="shared" si="3"/>
        <v>0.81990107099201348</v>
      </c>
      <c r="F29">
        <f t="shared" si="4"/>
        <v>0.18009892900798652</v>
      </c>
      <c r="G29">
        <f t="shared" si="5"/>
        <v>8.5390850704034017E-4</v>
      </c>
      <c r="H29">
        <f t="shared" si="18"/>
        <v>0.90201276306228428</v>
      </c>
      <c r="I29">
        <f t="shared" si="19"/>
        <v>0.24993602196139544</v>
      </c>
      <c r="J29">
        <f t="shared" si="6"/>
        <v>1.0573947843248777E-3</v>
      </c>
      <c r="K29">
        <f t="shared" si="7"/>
        <v>4.8772195521830783E-3</v>
      </c>
      <c r="L29">
        <f t="shared" si="7"/>
        <v>4.1406665043119712E-8</v>
      </c>
      <c r="P29">
        <v>768</v>
      </c>
      <c r="Q29">
        <v>303.29300000000001</v>
      </c>
      <c r="R29">
        <f t="shared" si="1"/>
        <v>576.44299999999998</v>
      </c>
      <c r="S29">
        <v>4.2874800000000004</v>
      </c>
      <c r="T29">
        <f t="shared" si="8"/>
        <v>0.80376435300182791</v>
      </c>
      <c r="U29">
        <f t="shared" si="9"/>
        <v>0.19623564699817209</v>
      </c>
      <c r="V29">
        <f t="shared" si="10"/>
        <v>1.7676649325897114E-3</v>
      </c>
      <c r="W29">
        <f t="shared" si="20"/>
        <v>0.92545862316886929</v>
      </c>
      <c r="X29">
        <f t="shared" si="21"/>
        <v>0.19013267216158403</v>
      </c>
      <c r="Y29">
        <f t="shared" si="11"/>
        <v>1.6802460449120238E-3</v>
      </c>
      <c r="Z29">
        <f t="shared" si="12"/>
        <v>3.7246301856027054E-5</v>
      </c>
      <c r="AA29">
        <f t="shared" si="12"/>
        <v>7.6420619228041549E-9</v>
      </c>
      <c r="AE29">
        <v>512</v>
      </c>
      <c r="AF29">
        <v>309.71899999999999</v>
      </c>
      <c r="AG29">
        <f t="shared" si="2"/>
        <v>582.86899999999991</v>
      </c>
      <c r="AH29">
        <v>5.1422800000000004</v>
      </c>
      <c r="AI29">
        <f t="shared" si="13"/>
        <v>0.80476510182650773</v>
      </c>
      <c r="AJ29">
        <f t="shared" si="14"/>
        <v>0.19523489817349227</v>
      </c>
      <c r="AK29">
        <f t="shared" si="15"/>
        <v>2.6144247307032034E-3</v>
      </c>
      <c r="AL29">
        <f t="shared" si="22"/>
        <v>0.93750936273607532</v>
      </c>
      <c r="AM29">
        <f t="shared" si="23"/>
        <v>0.15939485361247285</v>
      </c>
      <c r="AN29">
        <f t="shared" si="16"/>
        <v>2.1299097353013447E-3</v>
      </c>
      <c r="AO29">
        <f t="shared" si="17"/>
        <v>1.2845087941358573E-3</v>
      </c>
      <c r="AP29">
        <f t="shared" si="17"/>
        <v>2.3475478076926318E-7</v>
      </c>
    </row>
    <row r="30" spans="1:42">
      <c r="A30">
        <v>1551</v>
      </c>
      <c r="B30">
        <v>299.53100000000001</v>
      </c>
      <c r="C30">
        <f t="shared" si="0"/>
        <v>572.68100000000004</v>
      </c>
      <c r="D30">
        <v>4.9247300000000003</v>
      </c>
      <c r="E30">
        <f t="shared" si="3"/>
        <v>0.7797673711611175</v>
      </c>
      <c r="F30">
        <f t="shared" si="4"/>
        <v>0.2202326288388825</v>
      </c>
      <c r="G30">
        <f t="shared" si="5"/>
        <v>1.0081018725953824E-3</v>
      </c>
      <c r="H30">
        <f t="shared" si="18"/>
        <v>0.88252887256344115</v>
      </c>
      <c r="I30">
        <f t="shared" si="19"/>
        <v>0.29963357682466468</v>
      </c>
      <c r="J30">
        <f t="shared" si="6"/>
        <v>1.1230200376513228E-3</v>
      </c>
      <c r="K30">
        <f t="shared" si="7"/>
        <v>6.3045105410408867E-3</v>
      </c>
      <c r="L30">
        <f t="shared" si="7"/>
        <v>1.3206184659824352E-8</v>
      </c>
      <c r="P30">
        <v>792</v>
      </c>
      <c r="Q30">
        <v>311.17</v>
      </c>
      <c r="R30">
        <f t="shared" si="1"/>
        <v>584.31999999999994</v>
      </c>
      <c r="S30">
        <v>4.0611800000000002</v>
      </c>
      <c r="T30">
        <f t="shared" si="8"/>
        <v>0.76134039461967484</v>
      </c>
      <c r="U30">
        <f t="shared" si="9"/>
        <v>0.23865960538032516</v>
      </c>
      <c r="V30">
        <f t="shared" si="10"/>
        <v>2.0771429910484188E-3</v>
      </c>
      <c r="W30">
        <f t="shared" si="20"/>
        <v>0.90964888120136189</v>
      </c>
      <c r="X30">
        <f t="shared" si="21"/>
        <v>0.23045857723947261</v>
      </c>
      <c r="Y30">
        <f t="shared" si="11"/>
        <v>1.8600581680197181E-3</v>
      </c>
      <c r="Z30">
        <f t="shared" si="12"/>
        <v>6.7256862567055442E-5</v>
      </c>
      <c r="AA30">
        <f t="shared" si="12"/>
        <v>4.7125820389402318E-8</v>
      </c>
      <c r="AE30">
        <v>528</v>
      </c>
      <c r="AF30">
        <v>317.476</v>
      </c>
      <c r="AG30">
        <f t="shared" si="2"/>
        <v>590.62599999999998</v>
      </c>
      <c r="AH30">
        <v>4.8749900000000004</v>
      </c>
      <c r="AI30">
        <f t="shared" si="13"/>
        <v>0.76293430613525648</v>
      </c>
      <c r="AJ30">
        <f t="shared" si="14"/>
        <v>0.23706569386474352</v>
      </c>
      <c r="AK30">
        <f t="shared" si="15"/>
        <v>3.0323766508758565E-3</v>
      </c>
      <c r="AL30">
        <f t="shared" si="22"/>
        <v>0.92414888955570873</v>
      </c>
      <c r="AM30">
        <f t="shared" si="23"/>
        <v>0.19347340937729438</v>
      </c>
      <c r="AN30">
        <f t="shared" si="16"/>
        <v>2.3936397347923202E-3</v>
      </c>
      <c r="AO30">
        <f t="shared" si="17"/>
        <v>1.9002872668346994E-3</v>
      </c>
      <c r="AP30">
        <f t="shared" si="17"/>
        <v>4.0798484796790644E-7</v>
      </c>
    </row>
    <row r="31" spans="1:42">
      <c r="A31">
        <v>1598</v>
      </c>
      <c r="B31">
        <v>307.35700000000003</v>
      </c>
      <c r="C31">
        <f t="shared" si="0"/>
        <v>580.50700000000006</v>
      </c>
      <c r="D31">
        <v>4.6254900000000001</v>
      </c>
      <c r="E31">
        <f t="shared" si="3"/>
        <v>0.73238658314913452</v>
      </c>
      <c r="F31">
        <f t="shared" si="4"/>
        <v>0.26761341685086548</v>
      </c>
      <c r="G31">
        <f t="shared" si="5"/>
        <v>1.2023511506793624E-3</v>
      </c>
      <c r="H31">
        <f t="shared" si="18"/>
        <v>0.86183575040512117</v>
      </c>
      <c r="I31">
        <f t="shared" si="19"/>
        <v>0.35241551859427683</v>
      </c>
      <c r="J31">
        <f t="shared" si="6"/>
        <v>1.1419777958727529E-3</v>
      </c>
      <c r="K31">
        <f t="shared" si="7"/>
        <v>7.1913964600998906E-3</v>
      </c>
      <c r="L31">
        <f t="shared" si="7"/>
        <v>3.6449419706047591E-9</v>
      </c>
      <c r="P31">
        <v>816</v>
      </c>
      <c r="Q31" s="1">
        <v>319.048</v>
      </c>
      <c r="R31">
        <f t="shared" si="1"/>
        <v>592.19799999999998</v>
      </c>
      <c r="S31" s="1">
        <v>3.7952599999999999</v>
      </c>
      <c r="T31">
        <f t="shared" si="8"/>
        <v>0.71148896283451279</v>
      </c>
      <c r="U31">
        <f t="shared" si="9"/>
        <v>0.28851103716548721</v>
      </c>
      <c r="V31">
        <f t="shared" si="10"/>
        <v>2.4070081704707E-3</v>
      </c>
      <c r="W31">
        <f t="shared" si="20"/>
        <v>0.89214725412121265</v>
      </c>
      <c r="X31">
        <f t="shared" si="21"/>
        <v>0.27509997327194585</v>
      </c>
      <c r="Y31">
        <f t="shared" si="11"/>
        <v>1.9987781724751198E-3</v>
      </c>
      <c r="Z31">
        <f t="shared" si="12"/>
        <v>1.7985663475664855E-4</v>
      </c>
      <c r="AA31">
        <f t="shared" si="12"/>
        <v>1.6665173126347146E-7</v>
      </c>
      <c r="AE31">
        <v>544</v>
      </c>
      <c r="AF31" s="1">
        <v>325.20400000000001</v>
      </c>
      <c r="AG31">
        <f t="shared" si="2"/>
        <v>598.35400000000004</v>
      </c>
      <c r="AH31" s="1">
        <v>4.5649699999999998</v>
      </c>
      <c r="AI31">
        <f t="shared" si="13"/>
        <v>0.71441627972124278</v>
      </c>
      <c r="AJ31">
        <f t="shared" si="14"/>
        <v>0.28558372027875722</v>
      </c>
      <c r="AK31">
        <f t="shared" si="15"/>
        <v>3.5465758655605223E-3</v>
      </c>
      <c r="AL31">
        <f t="shared" si="22"/>
        <v>0.90913409388145561</v>
      </c>
      <c r="AM31">
        <f t="shared" si="23"/>
        <v>0.2317716451339715</v>
      </c>
      <c r="AN31">
        <f t="shared" si="16"/>
        <v>2.6269773833711885E-3</v>
      </c>
      <c r="AO31">
        <f t="shared" si="17"/>
        <v>2.8957394313880655E-3</v>
      </c>
      <c r="AP31">
        <f t="shared" si="17"/>
        <v>8.4566136844492645E-7</v>
      </c>
    </row>
    <row r="32" spans="1:42">
      <c r="A32">
        <v>1645</v>
      </c>
      <c r="B32" s="2">
        <v>315.14800000000002</v>
      </c>
      <c r="C32">
        <f t="shared" si="0"/>
        <v>588.298</v>
      </c>
      <c r="D32" s="2">
        <v>4.2685899999999997</v>
      </c>
      <c r="E32">
        <f t="shared" si="3"/>
        <v>0.67587607906720448</v>
      </c>
      <c r="F32">
        <f t="shared" si="4"/>
        <v>0.32412392093279552</v>
      </c>
      <c r="G32">
        <f t="shared" si="5"/>
        <v>1.4108844547618819E-3</v>
      </c>
      <c r="H32">
        <f t="shared" si="18"/>
        <v>0.84079330660197615</v>
      </c>
      <c r="I32">
        <f t="shared" si="19"/>
        <v>0.40608847500029621</v>
      </c>
      <c r="J32">
        <f t="shared" si="6"/>
        <v>1.0998531476481823E-3</v>
      </c>
      <c r="K32">
        <f t="shared" si="7"/>
        <v>6.7181881234842445E-3</v>
      </c>
      <c r="L32">
        <f t="shared" si="7"/>
        <v>9.6740474004856467E-8</v>
      </c>
      <c r="P32">
        <v>840</v>
      </c>
      <c r="Q32" s="2">
        <v>326.899</v>
      </c>
      <c r="R32">
        <f t="shared" si="1"/>
        <v>600.04899999999998</v>
      </c>
      <c r="S32" s="2">
        <v>3.4871099999999999</v>
      </c>
      <c r="T32">
        <f t="shared" si="8"/>
        <v>0.653720766743216</v>
      </c>
      <c r="U32">
        <f t="shared" si="9"/>
        <v>0.346279233256784</v>
      </c>
      <c r="V32">
        <f t="shared" si="10"/>
        <v>2.5922888253581411E-3</v>
      </c>
      <c r="W32">
        <f t="shared" si="20"/>
        <v>0.87334038517912738</v>
      </c>
      <c r="X32">
        <f t="shared" si="21"/>
        <v>0.32307064941134872</v>
      </c>
      <c r="Y32">
        <f t="shared" si="11"/>
        <v>2.0726946165221917E-3</v>
      </c>
      <c r="Z32">
        <f t="shared" si="12"/>
        <v>5.3863836411059956E-4</v>
      </c>
      <c r="AA32">
        <f t="shared" si="12"/>
        <v>2.6997814185585614E-7</v>
      </c>
      <c r="AE32">
        <v>560</v>
      </c>
      <c r="AF32" s="2">
        <v>332.94600000000003</v>
      </c>
      <c r="AG32">
        <f t="shared" si="2"/>
        <v>606.096</v>
      </c>
      <c r="AH32" s="2">
        <v>4.2023799999999998</v>
      </c>
      <c r="AI32">
        <f t="shared" si="13"/>
        <v>0.65767106587227442</v>
      </c>
      <c r="AJ32">
        <f t="shared" si="14"/>
        <v>0.34232893412772558</v>
      </c>
      <c r="AK32">
        <f t="shared" si="15"/>
        <v>4.0659591316772534E-3</v>
      </c>
      <c r="AL32">
        <f t="shared" si="22"/>
        <v>0.89265562050098879</v>
      </c>
      <c r="AM32">
        <f t="shared" si="23"/>
        <v>0.27380328326791054</v>
      </c>
      <c r="AN32">
        <f t="shared" si="16"/>
        <v>2.8089456292673004E-3</v>
      </c>
      <c r="AO32">
        <f t="shared" si="17"/>
        <v>4.6957648257612708E-3</v>
      </c>
      <c r="AP32">
        <f t="shared" si="17"/>
        <v>1.580082945240937E-6</v>
      </c>
    </row>
    <row r="33" spans="1:42">
      <c r="A33">
        <v>1692</v>
      </c>
      <c r="B33">
        <v>322.97500000000002</v>
      </c>
      <c r="C33">
        <f t="shared" si="0"/>
        <v>596.125</v>
      </c>
      <c r="D33">
        <v>3.84979</v>
      </c>
      <c r="E33">
        <f t="shared" si="3"/>
        <v>0.60956450969339604</v>
      </c>
      <c r="F33">
        <f t="shared" si="4"/>
        <v>0.39043549030660396</v>
      </c>
      <c r="G33">
        <f t="shared" si="5"/>
        <v>1.3431363974904863E-3</v>
      </c>
      <c r="H33">
        <f t="shared" si="18"/>
        <v>0.82052706488103988</v>
      </c>
      <c r="I33">
        <f t="shared" si="19"/>
        <v>0.45778157293976079</v>
      </c>
      <c r="J33">
        <f t="shared" si="6"/>
        <v>9.9326528775233944E-4</v>
      </c>
      <c r="K33">
        <f t="shared" si="7"/>
        <v>4.5354948460319885E-3</v>
      </c>
      <c r="L33">
        <f t="shared" si="7"/>
        <v>1.2240979342940239E-7</v>
      </c>
      <c r="P33">
        <v>864</v>
      </c>
      <c r="Q33">
        <v>334.67500000000001</v>
      </c>
      <c r="R33">
        <f t="shared" si="1"/>
        <v>607.82500000000005</v>
      </c>
      <c r="S33">
        <v>3.15524</v>
      </c>
      <c r="T33">
        <f t="shared" si="8"/>
        <v>0.59150583493462061</v>
      </c>
      <c r="U33">
        <f t="shared" si="9"/>
        <v>0.40849416506537939</v>
      </c>
      <c r="V33">
        <f t="shared" si="10"/>
        <v>2.2380528346690417E-3</v>
      </c>
      <c r="W33">
        <f t="shared" si="20"/>
        <v>0.85383802291266953</v>
      </c>
      <c r="X33">
        <f t="shared" si="21"/>
        <v>0.37281532020788133</v>
      </c>
      <c r="Y33">
        <f t="shared" si="11"/>
        <v>2.0588774724016926E-3</v>
      </c>
      <c r="Z33">
        <f t="shared" si="12"/>
        <v>1.2729799703654157E-3</v>
      </c>
      <c r="AA33">
        <f t="shared" si="12"/>
        <v>3.2103810443635789E-8</v>
      </c>
      <c r="AE33">
        <v>576</v>
      </c>
      <c r="AF33">
        <v>340.70400000000001</v>
      </c>
      <c r="AG33">
        <f t="shared" si="2"/>
        <v>613.85400000000004</v>
      </c>
      <c r="AH33">
        <v>3.7866900000000001</v>
      </c>
      <c r="AI33">
        <f t="shared" si="13"/>
        <v>0.59261571976543836</v>
      </c>
      <c r="AJ33">
        <f t="shared" si="14"/>
        <v>0.40738428023456164</v>
      </c>
      <c r="AK33">
        <f t="shared" si="15"/>
        <v>3.7806406783321492E-3</v>
      </c>
      <c r="AL33">
        <f t="shared" si="22"/>
        <v>0.87503569880997689</v>
      </c>
      <c r="AM33">
        <f t="shared" si="23"/>
        <v>0.31874641333618736</v>
      </c>
      <c r="AN33">
        <f t="shared" si="16"/>
        <v>2.9139490813961102E-3</v>
      </c>
      <c r="AO33">
        <f t="shared" si="17"/>
        <v>7.8566714482939132E-3</v>
      </c>
      <c r="AP33">
        <f t="shared" si="17"/>
        <v>7.5115432419954139E-7</v>
      </c>
    </row>
    <row r="34" spans="1:42">
      <c r="A34">
        <v>1739</v>
      </c>
      <c r="B34">
        <v>330.75200000000001</v>
      </c>
      <c r="C34">
        <f t="shared" si="0"/>
        <v>603.90200000000004</v>
      </c>
      <c r="D34">
        <v>3.4510999999999998</v>
      </c>
      <c r="E34">
        <f t="shared" si="3"/>
        <v>0.54643709901134319</v>
      </c>
      <c r="F34">
        <f t="shared" si="4"/>
        <v>0.45356290098865681</v>
      </c>
      <c r="G34">
        <f t="shared" si="5"/>
        <v>8.2342019683118281E-4</v>
      </c>
      <c r="H34">
        <f t="shared" si="18"/>
        <v>0.80222484475497335</v>
      </c>
      <c r="I34">
        <f t="shared" si="19"/>
        <v>0.50446504146412074</v>
      </c>
      <c r="J34">
        <f t="shared" si="6"/>
        <v>8.2579069206696273E-4</v>
      </c>
      <c r="K34">
        <f t="shared" si="7"/>
        <v>2.5910279049838635E-3</v>
      </c>
      <c r="L34">
        <f t="shared" si="7"/>
        <v>5.6192476628553078E-12</v>
      </c>
      <c r="P34">
        <v>888</v>
      </c>
      <c r="Q34">
        <v>342.49099999999999</v>
      </c>
      <c r="R34">
        <f t="shared" si="1"/>
        <v>615.64099999999996</v>
      </c>
      <c r="S34">
        <v>2.8687200000000002</v>
      </c>
      <c r="T34">
        <f t="shared" si="8"/>
        <v>0.53779256690256361</v>
      </c>
      <c r="U34">
        <f t="shared" si="9"/>
        <v>0.46220743309743639</v>
      </c>
      <c r="V34">
        <f t="shared" si="10"/>
        <v>1.417256409054694E-3</v>
      </c>
      <c r="W34">
        <f t="shared" si="20"/>
        <v>0.83446566867922234</v>
      </c>
      <c r="X34">
        <f t="shared" si="21"/>
        <v>0.42222837954552195</v>
      </c>
      <c r="Y34">
        <f t="shared" si="11"/>
        <v>1.9497634650205735E-3</v>
      </c>
      <c r="Z34">
        <f t="shared" si="12"/>
        <v>1.598324722906843E-3</v>
      </c>
      <c r="AA34">
        <f t="shared" si="12"/>
        <v>2.8356376465344831E-7</v>
      </c>
      <c r="AE34">
        <v>592</v>
      </c>
      <c r="AF34">
        <v>348.49799999999999</v>
      </c>
      <c r="AG34">
        <f t="shared" si="2"/>
        <v>621.64799999999991</v>
      </c>
      <c r="AH34">
        <v>3.4001700000000001</v>
      </c>
      <c r="AI34">
        <f t="shared" si="13"/>
        <v>0.53212546891212398</v>
      </c>
      <c r="AJ34">
        <f t="shared" si="14"/>
        <v>0.46787453108787602</v>
      </c>
      <c r="AK34">
        <f t="shared" si="15"/>
        <v>2.3621668317738154E-3</v>
      </c>
      <c r="AL34">
        <f t="shared" si="22"/>
        <v>0.85675711267757526</v>
      </c>
      <c r="AM34">
        <f t="shared" si="23"/>
        <v>0.36536959863852514</v>
      </c>
      <c r="AN34">
        <f t="shared" si="16"/>
        <v>2.9187303443084659E-3</v>
      </c>
      <c r="AO34">
        <f t="shared" si="17"/>
        <v>1.0507261176445988E-2</v>
      </c>
      <c r="AP34">
        <f t="shared" si="17"/>
        <v>3.0976294348490807E-7</v>
      </c>
    </row>
    <row r="35" spans="1:42">
      <c r="A35">
        <v>1786</v>
      </c>
      <c r="B35">
        <v>338.51900000000001</v>
      </c>
      <c r="C35">
        <f t="shared" si="0"/>
        <v>611.66899999999998</v>
      </c>
      <c r="D35">
        <v>3.20668</v>
      </c>
      <c r="E35">
        <f t="shared" si="3"/>
        <v>0.50773634976027759</v>
      </c>
      <c r="F35">
        <f t="shared" si="4"/>
        <v>0.49226365023972241</v>
      </c>
      <c r="G35">
        <f t="shared" si="5"/>
        <v>4.3394466718691028E-4</v>
      </c>
      <c r="H35">
        <f t="shared" si="18"/>
        <v>0.7870085644614504</v>
      </c>
      <c r="I35">
        <f t="shared" si="19"/>
        <v>0.543277203991268</v>
      </c>
      <c r="J35">
        <f t="shared" si="6"/>
        <v>6.195095552193505E-4</v>
      </c>
      <c r="K35">
        <f t="shared" si="7"/>
        <v>2.6023826663618315E-3</v>
      </c>
      <c r="L35">
        <f t="shared" si="7"/>
        <v>3.4434327670492075E-8</v>
      </c>
      <c r="P35">
        <v>912</v>
      </c>
      <c r="Q35">
        <v>350.33600000000001</v>
      </c>
      <c r="R35">
        <f t="shared" si="1"/>
        <v>623.48599999999999</v>
      </c>
      <c r="S35">
        <v>2.6872799999999999</v>
      </c>
      <c r="T35">
        <f t="shared" si="8"/>
        <v>0.50377841308525095</v>
      </c>
      <c r="U35">
        <f t="shared" si="9"/>
        <v>0.49622158691474905</v>
      </c>
      <c r="V35">
        <f t="shared" si="10"/>
        <v>7.9509771757978653E-4</v>
      </c>
      <c r="W35">
        <f t="shared" si="20"/>
        <v>0.81611998807310482</v>
      </c>
      <c r="X35">
        <f t="shared" si="21"/>
        <v>0.4690227027060157</v>
      </c>
      <c r="Y35">
        <f t="shared" si="11"/>
        <v>1.7418810630666951E-3</v>
      </c>
      <c r="Z35">
        <f t="shared" si="12"/>
        <v>7.3977930220008395E-4</v>
      </c>
      <c r="AA35">
        <f t="shared" si="12"/>
        <v>8.9639870329138289E-7</v>
      </c>
      <c r="AE35">
        <v>608</v>
      </c>
      <c r="AF35">
        <v>356.303</v>
      </c>
      <c r="AG35">
        <f t="shared" si="2"/>
        <v>629.45299999999997</v>
      </c>
      <c r="AH35">
        <v>3.1586699999999999</v>
      </c>
      <c r="AI35">
        <f t="shared" si="13"/>
        <v>0.49433079960374288</v>
      </c>
      <c r="AJ35">
        <f t="shared" si="14"/>
        <v>0.50566920039625707</v>
      </c>
      <c r="AK35">
        <f t="shared" si="15"/>
        <v>1.222849264216827E-3</v>
      </c>
      <c r="AL35">
        <f t="shared" si="22"/>
        <v>0.83844853469441583</v>
      </c>
      <c r="AM35">
        <f t="shared" si="23"/>
        <v>0.41206928414746058</v>
      </c>
      <c r="AN35">
        <f t="shared" si="16"/>
        <v>2.8027631852190942E-3</v>
      </c>
      <c r="AO35">
        <f t="shared" si="17"/>
        <v>8.7609443217817173E-3</v>
      </c>
      <c r="AP35">
        <f t="shared" si="17"/>
        <v>2.4961279977767579E-6</v>
      </c>
    </row>
    <row r="36" spans="1:42">
      <c r="A36">
        <v>1833</v>
      </c>
      <c r="B36">
        <v>346.26</v>
      </c>
      <c r="C36">
        <f t="shared" si="0"/>
        <v>619.41</v>
      </c>
      <c r="D36">
        <v>3.0778699999999999</v>
      </c>
      <c r="E36">
        <f t="shared" si="3"/>
        <v>0.48734095040249281</v>
      </c>
      <c r="F36">
        <f t="shared" si="4"/>
        <v>0.51265904959750719</v>
      </c>
      <c r="G36">
        <f t="shared" si="5"/>
        <v>2.9329417533803439E-4</v>
      </c>
      <c r="H36">
        <f t="shared" si="18"/>
        <v>0.77559328559321994</v>
      </c>
      <c r="I36">
        <f t="shared" si="19"/>
        <v>0.57239415308657748</v>
      </c>
      <c r="J36">
        <f t="shared" si="6"/>
        <v>4.0675045518281022E-4</v>
      </c>
      <c r="K36">
        <f t="shared" si="7"/>
        <v>3.5682825888499383E-3</v>
      </c>
      <c r="L36">
        <f t="shared" si="7"/>
        <v>1.2872327436216086E-8</v>
      </c>
      <c r="P36">
        <v>936</v>
      </c>
      <c r="Q36">
        <v>358.18700000000001</v>
      </c>
      <c r="R36">
        <f t="shared" si="1"/>
        <v>631.33699999999999</v>
      </c>
      <c r="S36">
        <v>2.5854900000000001</v>
      </c>
      <c r="T36">
        <f t="shared" si="8"/>
        <v>0.48469606786333602</v>
      </c>
      <c r="U36">
        <f t="shared" si="9"/>
        <v>0.51530393213666392</v>
      </c>
      <c r="V36">
        <f t="shared" si="10"/>
        <v>5.2944025245661253E-4</v>
      </c>
      <c r="W36">
        <f t="shared" si="20"/>
        <v>0.79973031096089731</v>
      </c>
      <c r="X36">
        <f t="shared" si="21"/>
        <v>0.51082784821961635</v>
      </c>
      <c r="Y36">
        <f t="shared" si="11"/>
        <v>1.4481097308248765E-3</v>
      </c>
      <c r="Z36">
        <f t="shared" si="12"/>
        <v>2.0035327232451904E-5</v>
      </c>
      <c r="AA36">
        <f t="shared" si="12"/>
        <v>8.4395361048541812E-7</v>
      </c>
      <c r="AE36">
        <v>624</v>
      </c>
      <c r="AF36">
        <v>364.12</v>
      </c>
      <c r="AG36">
        <f t="shared" si="2"/>
        <v>637.27</v>
      </c>
      <c r="AH36">
        <v>3.0336500000000002</v>
      </c>
      <c r="AI36">
        <f t="shared" si="13"/>
        <v>0.47476521137627375</v>
      </c>
      <c r="AJ36">
        <f t="shared" si="14"/>
        <v>0.5252347886237263</v>
      </c>
      <c r="AK36">
        <f t="shared" si="15"/>
        <v>7.8269395394840735E-4</v>
      </c>
      <c r="AL36">
        <f t="shared" si="22"/>
        <v>0.82086739416700261</v>
      </c>
      <c r="AM36">
        <f t="shared" si="23"/>
        <v>0.45691349511096607</v>
      </c>
      <c r="AN36">
        <f t="shared" si="16"/>
        <v>2.5597722001186006E-3</v>
      </c>
      <c r="AO36">
        <f t="shared" si="17"/>
        <v>4.6677991472567331E-3</v>
      </c>
      <c r="AP36">
        <f t="shared" si="17"/>
        <v>3.1580070930113298E-6</v>
      </c>
    </row>
    <row r="37" spans="1:42">
      <c r="A37">
        <v>1880</v>
      </c>
      <c r="B37">
        <v>354.024</v>
      </c>
      <c r="C37">
        <f t="shared" si="0"/>
        <v>627.17399999999998</v>
      </c>
      <c r="D37">
        <v>2.9908100000000002</v>
      </c>
      <c r="E37">
        <f t="shared" si="3"/>
        <v>0.4735561241616052</v>
      </c>
      <c r="F37">
        <f t="shared" si="4"/>
        <v>0.5264438758383948</v>
      </c>
      <c r="G37">
        <f t="shared" si="5"/>
        <v>2.3518109786754542E-4</v>
      </c>
      <c r="H37">
        <f t="shared" si="18"/>
        <v>0.76809837314744267</v>
      </c>
      <c r="I37">
        <f t="shared" si="19"/>
        <v>0.59151142448016958</v>
      </c>
      <c r="J37">
        <f t="shared" si="6"/>
        <v>2.2371534525536806E-4</v>
      </c>
      <c r="K37">
        <f t="shared" si="7"/>
        <v>4.2337858862497267E-3</v>
      </c>
      <c r="L37">
        <f t="shared" si="7"/>
        <v>1.3146348296365193E-10</v>
      </c>
      <c r="P37">
        <v>960</v>
      </c>
      <c r="Q37">
        <v>366.03100000000001</v>
      </c>
      <c r="R37">
        <f t="shared" si="1"/>
        <v>639.18100000000004</v>
      </c>
      <c r="S37">
        <v>2.5177100000000001</v>
      </c>
      <c r="T37">
        <f t="shared" si="8"/>
        <v>0.47198950180437738</v>
      </c>
      <c r="U37">
        <f t="shared" si="9"/>
        <v>0.52801049819562262</v>
      </c>
      <c r="V37">
        <f t="shared" si="10"/>
        <v>4.2656730874381099E-4</v>
      </c>
      <c r="W37">
        <f t="shared" si="20"/>
        <v>0.78610478197702971</v>
      </c>
      <c r="X37">
        <f t="shared" si="21"/>
        <v>0.54558248175941337</v>
      </c>
      <c r="Y37">
        <f t="shared" si="11"/>
        <v>1.1009852475753609E-3</v>
      </c>
      <c r="Z37">
        <f t="shared" si="12"/>
        <v>3.0877460636613227E-4</v>
      </c>
      <c r="AA37">
        <f t="shared" si="12"/>
        <v>4.548395562177962E-7</v>
      </c>
      <c r="AE37">
        <v>640</v>
      </c>
      <c r="AF37">
        <v>371.93200000000002</v>
      </c>
      <c r="AG37">
        <f t="shared" si="2"/>
        <v>645.08199999999999</v>
      </c>
      <c r="AH37">
        <v>2.95363</v>
      </c>
      <c r="AI37">
        <f t="shared" si="13"/>
        <v>0.46224210811309918</v>
      </c>
      <c r="AJ37">
        <f t="shared" si="14"/>
        <v>0.53775789188690082</v>
      </c>
      <c r="AK37">
        <f t="shared" si="15"/>
        <v>6.2775928473392251E-4</v>
      </c>
      <c r="AL37">
        <f t="shared" si="22"/>
        <v>0.80481048468360905</v>
      </c>
      <c r="AM37">
        <f t="shared" si="23"/>
        <v>0.49786985031286368</v>
      </c>
      <c r="AN37">
        <f t="shared" si="16"/>
        <v>2.2005241595499827E-3</v>
      </c>
      <c r="AO37">
        <f t="shared" si="17"/>
        <v>1.5910558606121151E-3</v>
      </c>
      <c r="AP37">
        <f t="shared" si="17"/>
        <v>2.4735893514551777E-6</v>
      </c>
    </row>
    <row r="38" spans="1:42">
      <c r="A38">
        <v>1927</v>
      </c>
      <c r="B38">
        <v>361.786</v>
      </c>
      <c r="C38">
        <f t="shared" si="0"/>
        <v>634.93599999999992</v>
      </c>
      <c r="D38">
        <v>2.9209999999999998</v>
      </c>
      <c r="E38">
        <f t="shared" si="3"/>
        <v>0.46250261256183062</v>
      </c>
      <c r="F38">
        <f t="shared" si="4"/>
        <v>0.53749738743816944</v>
      </c>
      <c r="G38">
        <f t="shared" si="5"/>
        <v>2.0465909891782022E-4</v>
      </c>
      <c r="H38">
        <f t="shared" si="18"/>
        <v>0.76397612348772881</v>
      </c>
      <c r="I38">
        <f t="shared" si="19"/>
        <v>0.60202604570717189</v>
      </c>
      <c r="J38">
        <f t="shared" si="6"/>
        <v>9.5503363262141135E-5</v>
      </c>
      <c r="K38">
        <f t="shared" si="7"/>
        <v>4.163947737997698E-3</v>
      </c>
      <c r="L38">
        <f t="shared" si="7"/>
        <v>1.1914974626532489E-8</v>
      </c>
      <c r="P38">
        <v>984</v>
      </c>
      <c r="Q38">
        <v>373.87</v>
      </c>
      <c r="R38">
        <f t="shared" si="1"/>
        <v>647.02</v>
      </c>
      <c r="S38">
        <v>2.4630999999999998</v>
      </c>
      <c r="T38">
        <f t="shared" si="8"/>
        <v>0.46175188639452591</v>
      </c>
      <c r="U38">
        <f t="shared" si="9"/>
        <v>0.53824811360547409</v>
      </c>
      <c r="V38">
        <f t="shared" si="10"/>
        <v>3.811844839168253E-4</v>
      </c>
      <c r="W38">
        <f t="shared" si="20"/>
        <v>0.77574541066536562</v>
      </c>
      <c r="X38">
        <f t="shared" si="21"/>
        <v>0.57200612770122206</v>
      </c>
      <c r="Y38">
        <f t="shared" si="11"/>
        <v>7.4811164505870337E-4</v>
      </c>
      <c r="Z38">
        <f t="shared" si="12"/>
        <v>1.1396035156887184E-3</v>
      </c>
      <c r="AA38">
        <f t="shared" si="12"/>
        <v>1.3463554158363775E-7</v>
      </c>
      <c r="AE38">
        <v>656</v>
      </c>
      <c r="AF38">
        <v>379.72699999999998</v>
      </c>
      <c r="AG38">
        <f t="shared" si="2"/>
        <v>652.87699999999995</v>
      </c>
      <c r="AH38">
        <v>2.8894500000000001</v>
      </c>
      <c r="AI38">
        <f t="shared" si="13"/>
        <v>0.45219795955735637</v>
      </c>
      <c r="AJ38">
        <f t="shared" si="14"/>
        <v>0.54780204044264358</v>
      </c>
      <c r="AK38">
        <f t="shared" si="15"/>
        <v>5.5811693342035229E-4</v>
      </c>
      <c r="AL38">
        <f t="shared" si="22"/>
        <v>0.79100706215863692</v>
      </c>
      <c r="AM38">
        <f t="shared" si="23"/>
        <v>0.53307823686566336</v>
      </c>
      <c r="AN38">
        <f t="shared" si="16"/>
        <v>1.7577912142531142E-3</v>
      </c>
      <c r="AO38">
        <f t="shared" si="17"/>
        <v>2.1679039177349555E-4</v>
      </c>
      <c r="AP38">
        <f t="shared" si="17"/>
        <v>1.4392183800916046E-6</v>
      </c>
    </row>
    <row r="39" spans="1:42">
      <c r="A39">
        <v>1974</v>
      </c>
      <c r="B39">
        <v>369.524</v>
      </c>
      <c r="C39">
        <f t="shared" si="0"/>
        <v>642.67399999999998</v>
      </c>
      <c r="D39">
        <v>2.8602500000000002</v>
      </c>
      <c r="E39">
        <f t="shared" si="3"/>
        <v>0.45288363491269296</v>
      </c>
      <c r="F39">
        <f t="shared" si="4"/>
        <v>0.54711636508730699</v>
      </c>
      <c r="G39">
        <f t="shared" si="5"/>
        <v>1.9094778150884504E-4</v>
      </c>
      <c r="H39">
        <f t="shared" si="18"/>
        <v>0.76221634833122576</v>
      </c>
      <c r="I39">
        <f t="shared" si="19"/>
        <v>0.60651470378049255</v>
      </c>
      <c r="J39">
        <f t="shared" si="6"/>
        <v>2.7293544839863029E-5</v>
      </c>
      <c r="K39">
        <f t="shared" si="7"/>
        <v>3.5281626395103848E-3</v>
      </c>
      <c r="L39">
        <f t="shared" si="7"/>
        <v>2.6782709179707171E-8</v>
      </c>
      <c r="P39">
        <v>1008</v>
      </c>
      <c r="Q39">
        <v>381.70499999999998</v>
      </c>
      <c r="R39">
        <f t="shared" si="1"/>
        <v>654.85500000000002</v>
      </c>
      <c r="S39">
        <v>2.4142999999999999</v>
      </c>
      <c r="T39">
        <f t="shared" si="8"/>
        <v>0.45260345878052211</v>
      </c>
      <c r="U39">
        <f t="shared" si="9"/>
        <v>0.54739654121947789</v>
      </c>
      <c r="V39">
        <f t="shared" si="10"/>
        <v>3.5986002405836531E-4</v>
      </c>
      <c r="W39">
        <f t="shared" si="20"/>
        <v>0.7687062915392826</v>
      </c>
      <c r="X39">
        <f t="shared" si="21"/>
        <v>0.58996080718263089</v>
      </c>
      <c r="Y39">
        <f t="shared" si="11"/>
        <v>4.3967262382827626E-4</v>
      </c>
      <c r="Z39">
        <f t="shared" si="12"/>
        <v>1.8117167369820243E-3</v>
      </c>
      <c r="AA39">
        <f t="shared" si="12"/>
        <v>6.3700510820319884E-9</v>
      </c>
      <c r="AE39">
        <v>672</v>
      </c>
      <c r="AF39">
        <v>387.50599999999997</v>
      </c>
      <c r="AG39">
        <f t="shared" si="2"/>
        <v>660.65599999999995</v>
      </c>
      <c r="AH39">
        <v>2.8323900000000002</v>
      </c>
      <c r="AI39">
        <f t="shared" si="13"/>
        <v>0.44326808862263084</v>
      </c>
      <c r="AJ39">
        <f t="shared" si="14"/>
        <v>0.55673191137736922</v>
      </c>
      <c r="AK39">
        <f t="shared" si="15"/>
        <v>5.2456731754877556E-4</v>
      </c>
      <c r="AL39">
        <f t="shared" si="22"/>
        <v>0.77998080973794925</v>
      </c>
      <c r="AM39">
        <f t="shared" si="23"/>
        <v>0.56120289629371323</v>
      </c>
      <c r="AN39">
        <f t="shared" si="16"/>
        <v>1.283663237712038E-3</v>
      </c>
      <c r="AO39">
        <f t="shared" si="17"/>
        <v>1.9989706122175672E-5</v>
      </c>
      <c r="AP39">
        <f t="shared" si="17"/>
        <v>5.7622661600851011E-7</v>
      </c>
    </row>
    <row r="40" spans="1:42">
      <c r="A40">
        <v>2021</v>
      </c>
      <c r="B40">
        <v>377.26400000000001</v>
      </c>
      <c r="C40">
        <f t="shared" si="0"/>
        <v>650.41399999999999</v>
      </c>
      <c r="D40">
        <v>2.8035700000000001</v>
      </c>
      <c r="E40">
        <f t="shared" si="3"/>
        <v>0.44390908918177729</v>
      </c>
      <c r="F40">
        <f t="shared" si="4"/>
        <v>0.55609091081822271</v>
      </c>
      <c r="G40">
        <f t="shared" si="5"/>
        <v>1.8255928510875632E-4</v>
      </c>
      <c r="H40">
        <f t="shared" si="18"/>
        <v>0.76171342884753956</v>
      </c>
      <c r="I40">
        <f t="shared" si="19"/>
        <v>0.60779750038796609</v>
      </c>
      <c r="J40">
        <f t="shared" si="6"/>
        <v>3.4204371111436224E-6</v>
      </c>
      <c r="K40">
        <f t="shared" si="7"/>
        <v>2.6735714049338959E-3</v>
      </c>
      <c r="L40">
        <f t="shared" si="7"/>
        <v>3.209072686191178E-8</v>
      </c>
      <c r="P40">
        <v>1032</v>
      </c>
      <c r="Q40">
        <v>389.52100000000002</v>
      </c>
      <c r="R40">
        <f t="shared" si="1"/>
        <v>662.67100000000005</v>
      </c>
      <c r="S40">
        <v>2.3682300000000001</v>
      </c>
      <c r="T40">
        <f t="shared" si="8"/>
        <v>0.44396681820312134</v>
      </c>
      <c r="U40">
        <f t="shared" si="9"/>
        <v>0.55603318179687866</v>
      </c>
      <c r="V40">
        <f t="shared" si="10"/>
        <v>3.4829951102154089E-4</v>
      </c>
      <c r="W40">
        <f t="shared" si="20"/>
        <v>0.76456933150658346</v>
      </c>
      <c r="X40">
        <f t="shared" si="21"/>
        <v>0.60051295015450956</v>
      </c>
      <c r="Y40">
        <f t="shared" si="11"/>
        <v>2.1256790761227311E-4</v>
      </c>
      <c r="Z40">
        <f t="shared" si="12"/>
        <v>1.9784497931485032E-3</v>
      </c>
      <c r="AA40">
        <f t="shared" si="12"/>
        <v>1.8423068164050751E-8</v>
      </c>
      <c r="AE40">
        <v>688</v>
      </c>
      <c r="AF40">
        <v>395.27699999999999</v>
      </c>
      <c r="AG40">
        <f t="shared" si="2"/>
        <v>668.42699999999991</v>
      </c>
      <c r="AH40">
        <v>2.7787600000000001</v>
      </c>
      <c r="AI40">
        <f t="shared" si="13"/>
        <v>0.43487501154185038</v>
      </c>
      <c r="AJ40">
        <f t="shared" si="14"/>
        <v>0.56512498845814962</v>
      </c>
      <c r="AK40">
        <f t="shared" si="15"/>
        <v>5.0803704034092095E-4</v>
      </c>
      <c r="AL40">
        <f t="shared" si="22"/>
        <v>0.77192866181082231</v>
      </c>
      <c r="AM40">
        <f t="shared" si="23"/>
        <v>0.58174150809710579</v>
      </c>
      <c r="AN40">
        <f t="shared" si="16"/>
        <v>8.3856555297304105E-4</v>
      </c>
      <c r="AO40">
        <f t="shared" si="17"/>
        <v>2.761087249118158E-4</v>
      </c>
      <c r="AP40">
        <f t="shared" si="17"/>
        <v>1.0924909766280157E-7</v>
      </c>
    </row>
    <row r="41" spans="1:42">
      <c r="A41">
        <v>2068</v>
      </c>
      <c r="B41">
        <v>384.99099999999999</v>
      </c>
      <c r="C41">
        <f t="shared" si="0"/>
        <v>658.14099999999996</v>
      </c>
      <c r="D41">
        <v>2.7493799999999999</v>
      </c>
      <c r="E41">
        <f t="shared" si="3"/>
        <v>0.4353288027816658</v>
      </c>
      <c r="F41">
        <f t="shared" si="4"/>
        <v>0.56467119721833425</v>
      </c>
      <c r="G41">
        <f t="shared" si="5"/>
        <v>1.7740490780267622E-4</v>
      </c>
      <c r="H41">
        <f t="shared" si="18"/>
        <v>0.7616504027922576</v>
      </c>
      <c r="I41">
        <f t="shared" si="19"/>
        <v>0.60795826093218985</v>
      </c>
      <c r="J41">
        <f t="shared" si="6"/>
        <v>-1.9686656538230916E-7</v>
      </c>
      <c r="K41">
        <f t="shared" si="7"/>
        <v>1.8737698849673942E-3</v>
      </c>
      <c r="L41">
        <f t="shared" si="7"/>
        <v>3.1542390258682768E-8</v>
      </c>
      <c r="P41">
        <v>1056</v>
      </c>
      <c r="Q41">
        <v>397.33699999999999</v>
      </c>
      <c r="R41">
        <f t="shared" si="1"/>
        <v>670.48699999999997</v>
      </c>
      <c r="S41">
        <v>2.3236400000000001</v>
      </c>
      <c r="T41">
        <f t="shared" si="8"/>
        <v>0.43560762993860436</v>
      </c>
      <c r="U41">
        <f t="shared" si="9"/>
        <v>0.56439237006139564</v>
      </c>
      <c r="V41">
        <f t="shared" si="10"/>
        <v>3.4173813875740255E-4</v>
      </c>
      <c r="W41">
        <f t="shared" si="20"/>
        <v>0.76256924123403114</v>
      </c>
      <c r="X41">
        <f t="shared" si="21"/>
        <v>0.60561457993720413</v>
      </c>
      <c r="Y41">
        <f t="shared" si="11"/>
        <v>7.7790096432605159E-5</v>
      </c>
      <c r="Z41">
        <f t="shared" si="12"/>
        <v>1.6992705870452032E-3</v>
      </c>
      <c r="AA41">
        <f t="shared" si="12"/>
        <v>6.9668569047093032E-8</v>
      </c>
      <c r="AE41" s="4">
        <v>704</v>
      </c>
      <c r="AF41">
        <v>403.04399999999998</v>
      </c>
      <c r="AG41">
        <f t="shared" si="2"/>
        <v>676.19399999999996</v>
      </c>
      <c r="AH41">
        <v>2.72682</v>
      </c>
      <c r="AI41">
        <f t="shared" si="13"/>
        <v>0.4267464188963957</v>
      </c>
      <c r="AJ41">
        <f t="shared" si="14"/>
        <v>0.57325358110360436</v>
      </c>
      <c r="AK41">
        <f t="shared" si="15"/>
        <v>4.9796237435033308E-4</v>
      </c>
      <c r="AL41">
        <f t="shared" si="22"/>
        <v>0.76666851749823228</v>
      </c>
      <c r="AM41">
        <f t="shared" si="23"/>
        <v>0.59515855694467446</v>
      </c>
      <c r="AN41">
        <f t="shared" si="16"/>
        <v>4.751835493172061E-4</v>
      </c>
      <c r="AO41">
        <f t="shared" si="17"/>
        <v>4.7982796659786452E-4</v>
      </c>
      <c r="AP41">
        <f t="shared" si="17"/>
        <v>5.1887486988981258E-10</v>
      </c>
    </row>
    <row r="42" spans="1:42">
      <c r="A42">
        <v>2115</v>
      </c>
      <c r="B42">
        <v>392.72699999999998</v>
      </c>
      <c r="C42">
        <f t="shared" si="0"/>
        <v>665.87699999999995</v>
      </c>
      <c r="D42">
        <v>2.69672</v>
      </c>
      <c r="E42">
        <f t="shared" si="3"/>
        <v>0.42699077211494002</v>
      </c>
      <c r="F42">
        <f t="shared" si="4"/>
        <v>0.57300922788506004</v>
      </c>
      <c r="G42">
        <f t="shared" si="5"/>
        <v>1.752825171472305E-4</v>
      </c>
      <c r="H42">
        <f t="shared" si="18"/>
        <v>0.76165403031781354</v>
      </c>
      <c r="I42">
        <f t="shared" si="19"/>
        <v>0.60794900820361686</v>
      </c>
      <c r="J42">
        <f t="shared" si="6"/>
        <v>5.2172932775639271E-8</v>
      </c>
      <c r="K42">
        <f t="shared" si="7"/>
        <v>1.2207882487090108E-3</v>
      </c>
      <c r="L42">
        <f t="shared" si="7"/>
        <v>3.0705673533516337E-8</v>
      </c>
      <c r="P42">
        <v>1080</v>
      </c>
      <c r="Q42">
        <v>405.14600000000002</v>
      </c>
      <c r="R42">
        <f t="shared" si="1"/>
        <v>678.29600000000005</v>
      </c>
      <c r="S42">
        <v>2.27989</v>
      </c>
      <c r="T42">
        <f t="shared" si="8"/>
        <v>0.4274059146084267</v>
      </c>
      <c r="U42">
        <f t="shared" si="9"/>
        <v>0.5725940853915733</v>
      </c>
      <c r="V42">
        <f t="shared" si="10"/>
        <v>3.3400509287466462E-4</v>
      </c>
      <c r="W42">
        <f t="shared" si="20"/>
        <v>0.76183730000676197</v>
      </c>
      <c r="X42">
        <f t="shared" si="21"/>
        <v>0.60748154225158668</v>
      </c>
      <c r="Y42">
        <f t="shared" si="11"/>
        <v>1.8136255511078045E-5</v>
      </c>
      <c r="Z42">
        <f t="shared" si="12"/>
        <v>1.2171346461592944E-3</v>
      </c>
      <c r="AA42">
        <f t="shared" si="12"/>
        <v>9.9773122417423907E-8</v>
      </c>
      <c r="AE42">
        <v>720</v>
      </c>
      <c r="AF42">
        <v>410.80399999999997</v>
      </c>
      <c r="AG42">
        <f t="shared" si="2"/>
        <v>683.95399999999995</v>
      </c>
      <c r="AH42">
        <v>2.67591</v>
      </c>
      <c r="AI42">
        <f t="shared" si="13"/>
        <v>0.41877902090679037</v>
      </c>
      <c r="AJ42">
        <f t="shared" si="14"/>
        <v>0.58122097909320969</v>
      </c>
      <c r="AK42">
        <f t="shared" si="15"/>
        <v>4.8730083461270834E-4</v>
      </c>
      <c r="AL42">
        <f t="shared" si="22"/>
        <v>0.7636877916199567</v>
      </c>
      <c r="AM42">
        <f t="shared" si="23"/>
        <v>0.60276149373374976</v>
      </c>
      <c r="AN42">
        <f t="shared" si="16"/>
        <v>2.2301058532233186E-4</v>
      </c>
      <c r="AO42">
        <f t="shared" si="17"/>
        <v>4.6399377097932135E-4</v>
      </c>
      <c r="AP42">
        <f t="shared" si="17"/>
        <v>6.9849335869969332E-8</v>
      </c>
    </row>
    <row r="43" spans="1:42">
      <c r="A43">
        <v>2162</v>
      </c>
      <c r="B43">
        <v>400.43200000000002</v>
      </c>
      <c r="C43">
        <f t="shared" si="0"/>
        <v>673.58199999999999</v>
      </c>
      <c r="D43">
        <v>2.6446900000000002</v>
      </c>
      <c r="E43">
        <f t="shared" si="3"/>
        <v>0.41875249380902019</v>
      </c>
      <c r="F43">
        <f t="shared" si="4"/>
        <v>0.58124750619097987</v>
      </c>
      <c r="G43">
        <f t="shared" si="5"/>
        <v>1.690164114025875E-4</v>
      </c>
      <c r="H43">
        <f t="shared" si="18"/>
        <v>0.76165306896286422</v>
      </c>
      <c r="I43">
        <f t="shared" si="19"/>
        <v>0.60795146033145731</v>
      </c>
      <c r="J43">
        <f t="shared" si="6"/>
        <v>-2.6090880968592297E-8</v>
      </c>
      <c r="K43">
        <f t="shared" si="7"/>
        <v>7.1310116673672203E-4</v>
      </c>
      <c r="L43">
        <f t="shared" si="7"/>
        <v>2.8575367578286063E-8</v>
      </c>
      <c r="P43">
        <v>1104</v>
      </c>
      <c r="Q43">
        <v>412.947</v>
      </c>
      <c r="R43">
        <f t="shared" si="1"/>
        <v>686.09699999999998</v>
      </c>
      <c r="S43">
        <v>2.2371300000000001</v>
      </c>
      <c r="T43">
        <f t="shared" si="8"/>
        <v>0.4193897923794348</v>
      </c>
      <c r="U43">
        <f t="shared" si="9"/>
        <v>0.58061020762056526</v>
      </c>
      <c r="V43">
        <f t="shared" si="10"/>
        <v>3.2666260486478399E-4</v>
      </c>
      <c r="W43">
        <f t="shared" si="20"/>
        <v>0.76166665266570432</v>
      </c>
      <c r="X43">
        <f t="shared" si="21"/>
        <v>0.60791681238385253</v>
      </c>
      <c r="Y43">
        <f t="shared" si="11"/>
        <v>1.5162701011689016E-6</v>
      </c>
      <c r="Z43">
        <f t="shared" si="12"/>
        <v>7.4565066369838352E-4</v>
      </c>
      <c r="AA43">
        <f t="shared" si="12"/>
        <v>1.0572013901021286E-7</v>
      </c>
      <c r="AE43">
        <v>736</v>
      </c>
      <c r="AF43">
        <v>418.55599999999998</v>
      </c>
      <c r="AG43">
        <f t="shared" si="2"/>
        <v>691.7059999999999</v>
      </c>
      <c r="AH43">
        <v>2.62609</v>
      </c>
      <c r="AI43">
        <f t="shared" si="13"/>
        <v>0.41098220755298692</v>
      </c>
      <c r="AJ43">
        <f t="shared" si="14"/>
        <v>0.58901779244701302</v>
      </c>
      <c r="AK43">
        <f t="shared" si="15"/>
        <v>4.7605242112808144E-4</v>
      </c>
      <c r="AL43">
        <f t="shared" si="22"/>
        <v>0.76228889339682837</v>
      </c>
      <c r="AM43">
        <f t="shared" si="23"/>
        <v>0.60632966309890712</v>
      </c>
      <c r="AN43">
        <f t="shared" si="16"/>
        <v>8.0323643511674093E-5</v>
      </c>
      <c r="AO43">
        <f t="shared" si="17"/>
        <v>2.9970086546791231E-4</v>
      </c>
      <c r="AP43">
        <f t="shared" si="17"/>
        <v>1.5660126543377597E-7</v>
      </c>
    </row>
    <row r="44" spans="1:42">
      <c r="A44">
        <v>2209</v>
      </c>
      <c r="B44">
        <v>408.13200000000001</v>
      </c>
      <c r="C44">
        <f t="shared" si="0"/>
        <v>681.28199999999993</v>
      </c>
      <c r="D44">
        <v>2.5945200000000002</v>
      </c>
      <c r="E44">
        <f t="shared" si="3"/>
        <v>0.41080872247309852</v>
      </c>
      <c r="F44">
        <f t="shared" si="4"/>
        <v>0.58919127752690148</v>
      </c>
      <c r="G44">
        <f t="shared" si="5"/>
        <v>1.6315457054469291E-4</v>
      </c>
      <c r="H44">
        <f t="shared" si="18"/>
        <v>0.76165354972168342</v>
      </c>
      <c r="I44">
        <f t="shared" si="19"/>
        <v>0.60795023406005178</v>
      </c>
      <c r="J44">
        <f t="shared" si="6"/>
        <v>1.9953523930408893E-8</v>
      </c>
      <c r="K44">
        <f t="shared" si="7"/>
        <v>3.5189845021262213E-4</v>
      </c>
      <c r="L44">
        <f t="shared" si="7"/>
        <v>2.6612903270510854E-8</v>
      </c>
      <c r="P44">
        <v>1128</v>
      </c>
      <c r="Q44">
        <v>420.74700000000001</v>
      </c>
      <c r="R44">
        <f t="shared" si="1"/>
        <v>693.89699999999993</v>
      </c>
      <c r="S44">
        <v>2.1953100000000001</v>
      </c>
      <c r="T44">
        <f t="shared" si="8"/>
        <v>0.41154988986267987</v>
      </c>
      <c r="U44">
        <f t="shared" si="9"/>
        <v>0.58845011013732007</v>
      </c>
      <c r="V44">
        <f t="shared" si="10"/>
        <v>3.1728921591601494E-4</v>
      </c>
      <c r="W44">
        <f t="shared" si="20"/>
        <v>0.76165238580334504</v>
      </c>
      <c r="X44">
        <f t="shared" si="21"/>
        <v>0.60795320286628063</v>
      </c>
      <c r="Y44">
        <f t="shared" si="11"/>
        <v>-1.2789624243622001E-7</v>
      </c>
      <c r="Z44">
        <f t="shared" si="12"/>
        <v>3.8037062599443418E-4</v>
      </c>
      <c r="AA44">
        <f t="shared" si="12"/>
        <v>1.0075362309101076E-7</v>
      </c>
      <c r="AE44">
        <v>752</v>
      </c>
      <c r="AF44">
        <v>426.30099999999999</v>
      </c>
      <c r="AG44">
        <f t="shared" si="2"/>
        <v>699.45100000000002</v>
      </c>
      <c r="AH44">
        <v>2.57742</v>
      </c>
      <c r="AI44">
        <f t="shared" si="13"/>
        <v>0.40336536881493762</v>
      </c>
      <c r="AJ44">
        <f t="shared" si="14"/>
        <v>0.59663463118506233</v>
      </c>
      <c r="AK44">
        <f t="shared" si="15"/>
        <v>4.5971776850256552E-4</v>
      </c>
      <c r="AL44">
        <f t="shared" si="22"/>
        <v>0.76178504017380178</v>
      </c>
      <c r="AM44">
        <f t="shared" si="23"/>
        <v>0.60761484139509392</v>
      </c>
      <c r="AN44">
        <f t="shared" si="16"/>
        <v>1.9126133613906275E-5</v>
      </c>
      <c r="AO44">
        <f t="shared" si="17"/>
        <v>1.2056501625648205E-4</v>
      </c>
      <c r="AP44">
        <f t="shared" si="17"/>
        <v>1.9412098873386159E-7</v>
      </c>
    </row>
    <row r="45" spans="1:42">
      <c r="A45">
        <v>2256</v>
      </c>
      <c r="B45">
        <v>415.834</v>
      </c>
      <c r="C45">
        <f t="shared" si="0"/>
        <v>688.98399999999992</v>
      </c>
      <c r="D45">
        <v>2.54609</v>
      </c>
      <c r="E45">
        <f t="shared" si="3"/>
        <v>0.4031404576574979</v>
      </c>
      <c r="F45">
        <f t="shared" si="4"/>
        <v>0.59685954234250205</v>
      </c>
      <c r="G45">
        <f t="shared" si="5"/>
        <v>1.5786543827636727E-4</v>
      </c>
      <c r="H45">
        <f t="shared" si="18"/>
        <v>0.76165318205174493</v>
      </c>
      <c r="I45">
        <f t="shared" si="19"/>
        <v>0.60795117187567649</v>
      </c>
      <c r="J45">
        <f t="shared" si="6"/>
        <v>-2.1208819793101691E-8</v>
      </c>
      <c r="K45">
        <f t="shared" si="7"/>
        <v>1.2302424570118746E-4</v>
      </c>
      <c r="L45">
        <f t="shared" si="7"/>
        <v>2.492819333126749E-8</v>
      </c>
      <c r="P45">
        <v>1152</v>
      </c>
      <c r="Q45">
        <v>428.54599999999999</v>
      </c>
      <c r="R45">
        <f t="shared" si="1"/>
        <v>701.69599999999991</v>
      </c>
      <c r="S45">
        <v>2.15469</v>
      </c>
      <c r="T45">
        <f t="shared" si="8"/>
        <v>0.40393494868069552</v>
      </c>
      <c r="U45">
        <f t="shared" si="9"/>
        <v>0.59606505131930443</v>
      </c>
      <c r="V45">
        <f t="shared" si="10"/>
        <v>3.0604114917748743E-4</v>
      </c>
      <c r="W45">
        <f t="shared" si="20"/>
        <v>0.76165358920245296</v>
      </c>
      <c r="X45">
        <f t="shared" si="21"/>
        <v>0.6079501333564622</v>
      </c>
      <c r="Y45">
        <f t="shared" si="11"/>
        <v>3.4882438749662131E-8</v>
      </c>
      <c r="Z45">
        <f t="shared" si="12"/>
        <v>1.4125517502997024E-4</v>
      </c>
      <c r="AA45">
        <f t="shared" si="12"/>
        <v>9.3639835283379525E-8</v>
      </c>
      <c r="AE45">
        <v>768</v>
      </c>
      <c r="AF45">
        <v>434.04500000000002</v>
      </c>
      <c r="AG45">
        <f t="shared" si="2"/>
        <v>707.19499999999994</v>
      </c>
      <c r="AH45">
        <v>2.5304199999999999</v>
      </c>
      <c r="AI45">
        <f t="shared" si="13"/>
        <v>0.39600988451889657</v>
      </c>
      <c r="AJ45">
        <f t="shared" si="14"/>
        <v>0.60399011548110337</v>
      </c>
      <c r="AK45">
        <f t="shared" si="15"/>
        <v>4.3917718735670547E-4</v>
      </c>
      <c r="AL45">
        <f t="shared" si="22"/>
        <v>0.76166506598383621</v>
      </c>
      <c r="AM45">
        <f t="shared" si="23"/>
        <v>0.60792085953291641</v>
      </c>
      <c r="AN45">
        <f t="shared" si="16"/>
        <v>1.9482112292296783E-6</v>
      </c>
      <c r="AO45">
        <f t="shared" si="17"/>
        <v>1.5450748800863593E-5</v>
      </c>
      <c r="AP45">
        <f t="shared" si="17"/>
        <v>1.911691775654808E-7</v>
      </c>
    </row>
    <row r="46" spans="1:42">
      <c r="A46">
        <v>2303</v>
      </c>
      <c r="B46">
        <v>423.53899999999999</v>
      </c>
      <c r="C46">
        <f t="shared" si="0"/>
        <v>696.68899999999996</v>
      </c>
      <c r="D46">
        <v>2.4992299999999998</v>
      </c>
      <c r="E46">
        <f t="shared" si="3"/>
        <v>0.39572078205850869</v>
      </c>
      <c r="F46">
        <f t="shared" si="4"/>
        <v>0.60427921794149131</v>
      </c>
      <c r="G46">
        <f t="shared" si="5"/>
        <v>1.4947694187627619E-4</v>
      </c>
      <c r="H46">
        <f t="shared" si="18"/>
        <v>0.76165357285216162</v>
      </c>
      <c r="I46">
        <f>J45*(A46-A45)+I45</f>
        <v>0.60795017506114624</v>
      </c>
      <c r="J46">
        <f>$B$1*EXP(-$B$2/($B$4*C46))*(($B$3-I46))</f>
        <v>2.9652052810498907E-8</v>
      </c>
      <c r="K46">
        <f t="shared" si="7"/>
        <v>1.34759261743452E-5</v>
      </c>
      <c r="L46">
        <f t="shared" si="7"/>
        <v>2.2334492435578952E-8</v>
      </c>
      <c r="P46">
        <v>1176</v>
      </c>
      <c r="Q46">
        <v>436.327</v>
      </c>
      <c r="R46">
        <f t="shared" si="1"/>
        <v>709.47699999999998</v>
      </c>
      <c r="S46">
        <v>2.11551</v>
      </c>
      <c r="T46">
        <f t="shared" si="8"/>
        <v>0.39658996110043587</v>
      </c>
      <c r="U46">
        <f t="shared" si="9"/>
        <v>0.60341003889956413</v>
      </c>
      <c r="V46">
        <f t="shared" si="10"/>
        <v>2.9205917732889425E-4</v>
      </c>
      <c r="W46">
        <f t="shared" si="20"/>
        <v>0.76165326098721475</v>
      </c>
      <c r="X46">
        <f t="shared" si="21"/>
        <v>0.60795097053499214</v>
      </c>
      <c r="Y46">
        <f t="shared" si="11"/>
        <v>-1.6862726212965959E-8</v>
      </c>
      <c r="Z46">
        <f t="shared" si="12"/>
        <v>2.0620060117630935E-5</v>
      </c>
      <c r="AA46">
        <f t="shared" si="12"/>
        <v>8.530841317427261E-8</v>
      </c>
      <c r="AE46">
        <v>784</v>
      </c>
      <c r="AF46">
        <v>441.78699999999998</v>
      </c>
      <c r="AG46">
        <f t="shared" si="2"/>
        <v>714.9369999999999</v>
      </c>
      <c r="AH46">
        <v>2.4855200000000002</v>
      </c>
      <c r="AI46">
        <f t="shared" si="13"/>
        <v>0.38898304952118934</v>
      </c>
      <c r="AJ46">
        <f t="shared" si="14"/>
        <v>0.61101695047881066</v>
      </c>
      <c r="AK46">
        <f t="shared" si="15"/>
        <v>4.1932129224904469E-4</v>
      </c>
      <c r="AL46">
        <f t="shared" si="22"/>
        <v>0.76165284526694554</v>
      </c>
      <c r="AM46">
        <f t="shared" si="23"/>
        <v>0.6079520309125841</v>
      </c>
      <c r="AN46">
        <f t="shared" si="16"/>
        <v>-9.7536734357785588E-8</v>
      </c>
      <c r="AO46">
        <f t="shared" si="17"/>
        <v>9.3937319474384347E-6</v>
      </c>
      <c r="AP46">
        <f t="shared" si="17"/>
        <v>1.759121541058086E-7</v>
      </c>
    </row>
    <row r="47" spans="1:42">
      <c r="A47">
        <v>2350</v>
      </c>
      <c r="B47">
        <v>431.245</v>
      </c>
      <c r="C47">
        <f t="shared" si="0"/>
        <v>704.39499999999998</v>
      </c>
      <c r="D47">
        <v>2.45486</v>
      </c>
      <c r="E47">
        <f t="shared" si="3"/>
        <v>0.38869536579032371</v>
      </c>
      <c r="F47">
        <f t="shared" si="4"/>
        <v>0.61130463420967629</v>
      </c>
      <c r="G47">
        <f t="shared" si="5"/>
        <v>1.4149271036294062E-4</v>
      </c>
      <c r="H47">
        <f t="shared" si="18"/>
        <v>0.76165302647406463</v>
      </c>
      <c r="I47">
        <f t="shared" si="19"/>
        <v>0.60795156870762834</v>
      </c>
      <c r="J47">
        <f t="shared" si="6"/>
        <v>-5.2601471785676339E-8</v>
      </c>
      <c r="K47">
        <f t="shared" si="7"/>
        <v>1.1243048261024052E-5</v>
      </c>
      <c r="L47">
        <f t="shared" si="7"/>
        <v>2.0035075302389913E-8</v>
      </c>
      <c r="P47">
        <v>1200</v>
      </c>
      <c r="Q47">
        <v>444.11799999999999</v>
      </c>
      <c r="R47">
        <f t="shared" si="1"/>
        <v>717.26800000000003</v>
      </c>
      <c r="S47">
        <v>2.0781200000000002</v>
      </c>
      <c r="T47">
        <f t="shared" si="8"/>
        <v>0.38958054084454241</v>
      </c>
      <c r="U47">
        <f t="shared" si="9"/>
        <v>0.61041945915545759</v>
      </c>
      <c r="V47">
        <f t="shared" si="10"/>
        <v>2.7745231288372568E-4</v>
      </c>
      <c r="W47">
        <f t="shared" si="20"/>
        <v>0.76165341965168598</v>
      </c>
      <c r="X47">
        <f t="shared" si="21"/>
        <v>0.60795056582956308</v>
      </c>
      <c r="Y47">
        <f t="shared" si="11"/>
        <v>1.2112568537840413E-8</v>
      </c>
      <c r="Z47">
        <f t="shared" si="12"/>
        <v>6.0954342546464336E-6</v>
      </c>
      <c r="AA47">
        <f t="shared" si="12"/>
        <v>7.6973064750931545E-8</v>
      </c>
      <c r="AE47">
        <v>800</v>
      </c>
      <c r="AF47">
        <v>449.51600000000002</v>
      </c>
      <c r="AG47">
        <f t="shared" si="2"/>
        <v>722.66599999999994</v>
      </c>
      <c r="AH47">
        <v>2.44265</v>
      </c>
      <c r="AI47">
        <f t="shared" si="13"/>
        <v>0.38227390884520462</v>
      </c>
      <c r="AJ47">
        <f t="shared" si="14"/>
        <v>0.61772609115479538</v>
      </c>
      <c r="AK47">
        <f t="shared" si="15"/>
        <v>3.9525946862103284E-4</v>
      </c>
      <c r="AL47">
        <f t="shared" si="22"/>
        <v>0.76165345709424592</v>
      </c>
      <c r="AM47">
        <f t="shared" si="23"/>
        <v>0.6079504703248344</v>
      </c>
      <c r="AN47">
        <f t="shared" si="16"/>
        <v>2.13644018952662E-8</v>
      </c>
      <c r="AO47">
        <f t="shared" si="17"/>
        <v>9.5562762611166874E-5</v>
      </c>
      <c r="AP47">
        <f t="shared" si="17"/>
        <v>1.5621315902673786E-7</v>
      </c>
    </row>
    <row r="48" spans="1:42">
      <c r="A48">
        <v>2397</v>
      </c>
      <c r="B48">
        <v>438.94799999999998</v>
      </c>
      <c r="C48">
        <f t="shared" si="0"/>
        <v>712.09799999999996</v>
      </c>
      <c r="D48">
        <v>2.4128599999999998</v>
      </c>
      <c r="E48">
        <f t="shared" si="3"/>
        <v>0.3820452084032655</v>
      </c>
      <c r="F48">
        <f t="shared" si="4"/>
        <v>0.6179547915967345</v>
      </c>
      <c r="G48">
        <f t="shared" si="5"/>
        <v>1.3340741262791319E-4</v>
      </c>
      <c r="H48">
        <f t="shared" si="18"/>
        <v>0.76165399572540915</v>
      </c>
      <c r="I48">
        <f t="shared" si="19"/>
        <v>0.60794909643845441</v>
      </c>
      <c r="J48">
        <f>$B$1*EXP(-$B$2/($B$4*C48))*(($B$3-I48))</f>
        <v>1.1541591783643704E-7</v>
      </c>
      <c r="K48">
        <f t="shared" si="7"/>
        <v>1.0011393560042969E-4</v>
      </c>
      <c r="L48">
        <f t="shared" si="7"/>
        <v>1.7766756386959112E-8</v>
      </c>
      <c r="P48">
        <v>1224</v>
      </c>
      <c r="Q48">
        <v>451.899</v>
      </c>
      <c r="R48">
        <f t="shared" si="1"/>
        <v>725.04899999999998</v>
      </c>
      <c r="S48">
        <v>2.0426000000000002</v>
      </c>
      <c r="T48">
        <f t="shared" si="8"/>
        <v>0.38292168533533305</v>
      </c>
      <c r="U48">
        <f t="shared" si="9"/>
        <v>0.617078314664667</v>
      </c>
      <c r="V48">
        <f t="shared" si="10"/>
        <v>2.6050210120135792E-4</v>
      </c>
      <c r="W48">
        <f t="shared" si="20"/>
        <v>0.76165330568231604</v>
      </c>
      <c r="X48">
        <f t="shared" si="21"/>
        <v>0.60795085653120795</v>
      </c>
      <c r="Y48">
        <f t="shared" si="11"/>
        <v>-1.1870445328431011E-8</v>
      </c>
      <c r="Z48">
        <f t="shared" si="12"/>
        <v>8.3310491978047846E-5</v>
      </c>
      <c r="AA48">
        <f t="shared" si="12"/>
        <v>6.7867529423130513E-8</v>
      </c>
      <c r="AE48">
        <v>816</v>
      </c>
      <c r="AF48">
        <v>457.24900000000002</v>
      </c>
      <c r="AG48">
        <f t="shared" si="2"/>
        <v>730.399</v>
      </c>
      <c r="AH48">
        <v>2.4022399999999999</v>
      </c>
      <c r="AI48">
        <f t="shared" si="13"/>
        <v>0.3759497573472681</v>
      </c>
      <c r="AJ48">
        <f t="shared" si="14"/>
        <v>0.6240502426527319</v>
      </c>
      <c r="AK48">
        <f t="shared" si="15"/>
        <v>3.7422982601931915E-4</v>
      </c>
      <c r="AL48">
        <f t="shared" si="22"/>
        <v>0.76165332307987255</v>
      </c>
      <c r="AM48">
        <f t="shared" si="23"/>
        <v>0.6079508121552647</v>
      </c>
      <c r="AN48">
        <f t="shared" si="16"/>
        <v>-8.6822718200723236E-9</v>
      </c>
      <c r="AO48">
        <f t="shared" si="17"/>
        <v>2.5919166234277712E-4</v>
      </c>
      <c r="AP48">
        <f t="shared" si="17"/>
        <v>1.4005446108797707E-7</v>
      </c>
    </row>
    <row r="49" spans="1:42">
      <c r="A49">
        <v>2444</v>
      </c>
      <c r="B49">
        <v>446.64100000000002</v>
      </c>
      <c r="C49">
        <f t="shared" si="0"/>
        <v>719.79099999999994</v>
      </c>
      <c r="D49">
        <v>2.3732600000000001</v>
      </c>
      <c r="E49">
        <f t="shared" si="3"/>
        <v>0.37577506000975358</v>
      </c>
      <c r="F49">
        <f t="shared" si="4"/>
        <v>0.62422493999024642</v>
      </c>
      <c r="G49">
        <f t="shared" si="5"/>
        <v>1.2441251889770187E-4</v>
      </c>
      <c r="H49">
        <f t="shared" si="18"/>
        <v>0.76165186903522841</v>
      </c>
      <c r="I49">
        <f t="shared" si="19"/>
        <v>0.60795452098659275</v>
      </c>
      <c r="J49">
        <f t="shared" si="6"/>
        <v>-3.0727645907459624E-7</v>
      </c>
      <c r="K49">
        <f t="shared" si="7"/>
        <v>2.6472653455445442E-4</v>
      </c>
      <c r="L49">
        <f t="shared" si="7"/>
        <v>1.5555027353836203E-8</v>
      </c>
      <c r="P49">
        <v>1248</v>
      </c>
      <c r="Q49">
        <v>459.68700000000001</v>
      </c>
      <c r="R49">
        <f t="shared" si="1"/>
        <v>732.83699999999999</v>
      </c>
      <c r="S49">
        <v>2.0092500000000002</v>
      </c>
      <c r="T49">
        <f t="shared" si="8"/>
        <v>0.37666963490650046</v>
      </c>
      <c r="U49">
        <f t="shared" si="9"/>
        <v>0.62333036509349959</v>
      </c>
      <c r="V49">
        <f t="shared" si="10"/>
        <v>2.4159910015465746E-4</v>
      </c>
      <c r="W49">
        <f t="shared" si="20"/>
        <v>0.76165341737350456</v>
      </c>
      <c r="X49">
        <f t="shared" si="21"/>
        <v>0.60795057164052002</v>
      </c>
      <c r="Y49">
        <f t="shared" si="11"/>
        <v>1.5084346288311045E-8</v>
      </c>
      <c r="Z49">
        <f t="shared" si="12"/>
        <v>2.3653804665631334E-4</v>
      </c>
      <c r="AA49">
        <f t="shared" si="12"/>
        <v>5.8362836694098361E-8</v>
      </c>
      <c r="AE49">
        <v>832</v>
      </c>
      <c r="AF49">
        <v>464.96499999999997</v>
      </c>
      <c r="AG49">
        <f t="shared" si="2"/>
        <v>738.11500000000001</v>
      </c>
      <c r="AH49">
        <v>2.3639800000000002</v>
      </c>
      <c r="AI49">
        <f t="shared" si="13"/>
        <v>0.36996208013095899</v>
      </c>
      <c r="AJ49">
        <f t="shared" si="14"/>
        <v>0.63003791986904101</v>
      </c>
      <c r="AK49">
        <f t="shared" si="15"/>
        <v>3.4918987947960695E-4</v>
      </c>
      <c r="AL49">
        <f t="shared" si="22"/>
        <v>0.76165337754192697</v>
      </c>
      <c r="AM49">
        <f t="shared" si="23"/>
        <v>0.60795067323891561</v>
      </c>
      <c r="AN49">
        <f t="shared" si="16"/>
        <v>5.3299950360384788E-9</v>
      </c>
      <c r="AO49">
        <f t="shared" si="17"/>
        <v>4.8784646369998591E-4</v>
      </c>
      <c r="AP49">
        <f t="shared" si="17"/>
        <v>1.2192984959874275E-7</v>
      </c>
    </row>
    <row r="50" spans="1:42">
      <c r="A50">
        <v>2491</v>
      </c>
      <c r="B50">
        <v>454.32600000000002</v>
      </c>
      <c r="C50">
        <f t="shared" si="0"/>
        <v>727.476</v>
      </c>
      <c r="D50">
        <v>2.3363299999999998</v>
      </c>
      <c r="E50">
        <f t="shared" si="3"/>
        <v>0.36992767162156165</v>
      </c>
      <c r="F50">
        <f t="shared" si="4"/>
        <v>0.63007232837843841</v>
      </c>
      <c r="G50">
        <f t="shared" si="5"/>
        <v>1.163945986437984E-4</v>
      </c>
      <c r="H50">
        <f t="shared" si="18"/>
        <v>0.76165753100838196</v>
      </c>
      <c r="I50">
        <f t="shared" si="19"/>
        <v>0.60794007899301628</v>
      </c>
      <c r="J50">
        <f t="shared" si="6"/>
        <v>9.7793508104412245E-7</v>
      </c>
      <c r="K50">
        <f t="shared" si="7"/>
        <v>4.8983646285851834E-4</v>
      </c>
      <c r="L50">
        <f t="shared" si="7"/>
        <v>1.3321006227958012E-8</v>
      </c>
      <c r="P50">
        <v>1272</v>
      </c>
      <c r="Q50">
        <v>467.471</v>
      </c>
      <c r="R50">
        <f t="shared" si="1"/>
        <v>740.62099999999998</v>
      </c>
      <c r="S50">
        <v>1.9783200000000001</v>
      </c>
      <c r="T50">
        <f t="shared" si="8"/>
        <v>0.37087125650278863</v>
      </c>
      <c r="U50">
        <f t="shared" si="9"/>
        <v>0.62912874349721137</v>
      </c>
      <c r="V50">
        <f t="shared" si="10"/>
        <v>2.2457077689772473E-4</v>
      </c>
      <c r="W50">
        <f t="shared" si="20"/>
        <v>0.76165327544213479</v>
      </c>
      <c r="X50">
        <f t="shared" si="21"/>
        <v>0.60795093366483099</v>
      </c>
      <c r="Y50">
        <f t="shared" si="11"/>
        <v>-2.4031990907871555E-8</v>
      </c>
      <c r="Z50">
        <f t="shared" si="12"/>
        <v>4.4849962929646703E-4</v>
      </c>
      <c r="AA50">
        <f t="shared" si="12"/>
        <v>5.0442828179721395E-8</v>
      </c>
      <c r="AE50">
        <v>848</v>
      </c>
      <c r="AF50">
        <v>472.68599999999998</v>
      </c>
      <c r="AG50">
        <f t="shared" si="2"/>
        <v>745.83600000000001</v>
      </c>
      <c r="AH50">
        <v>2.3282799999999999</v>
      </c>
      <c r="AI50">
        <f t="shared" si="13"/>
        <v>0.36437504205928523</v>
      </c>
      <c r="AJ50">
        <f t="shared" si="14"/>
        <v>0.63562495794071472</v>
      </c>
      <c r="AK50">
        <f t="shared" si="15"/>
        <v>3.267908648015086E-4</v>
      </c>
      <c r="AL50">
        <f t="shared" si="22"/>
        <v>0.76165334410799557</v>
      </c>
      <c r="AM50">
        <f t="shared" si="23"/>
        <v>0.60795075851883618</v>
      </c>
      <c r="AN50">
        <f t="shared" si="16"/>
        <v>-4.4931494370981602E-9</v>
      </c>
      <c r="AO50">
        <f t="shared" si="17"/>
        <v>7.6586131364190266E-4</v>
      </c>
      <c r="AP50">
        <f t="shared" si="17"/>
        <v>1.0679520597828672E-7</v>
      </c>
    </row>
    <row r="51" spans="1:42">
      <c r="A51">
        <v>2538</v>
      </c>
      <c r="B51">
        <v>462.00099999999998</v>
      </c>
      <c r="C51">
        <f t="shared" si="0"/>
        <v>735.15099999999995</v>
      </c>
      <c r="D51">
        <v>2.3017799999999999</v>
      </c>
      <c r="E51">
        <f t="shared" si="3"/>
        <v>0.36445712548530312</v>
      </c>
      <c r="F51">
        <f t="shared" si="4"/>
        <v>0.63554287451469693</v>
      </c>
      <c r="G51">
        <f t="shared" si="5"/>
        <v>1.0797241350314653E-4</v>
      </c>
      <c r="H51">
        <f t="shared" si="18"/>
        <v>0.76163951126748997</v>
      </c>
      <c r="I51">
        <f t="shared" si="19"/>
        <v>0.60798604194182537</v>
      </c>
      <c r="J51">
        <f t="shared" si="6"/>
        <v>-3.67626625347798E-6</v>
      </c>
      <c r="K51">
        <f t="shared" si="7"/>
        <v>7.59379021449275E-4</v>
      </c>
      <c r="L51">
        <f t="shared" si="7"/>
        <v>1.2465427691397295E-8</v>
      </c>
      <c r="P51">
        <v>1296</v>
      </c>
      <c r="Q51">
        <v>475.24400000000003</v>
      </c>
      <c r="R51">
        <f t="shared" si="1"/>
        <v>748.39400000000001</v>
      </c>
      <c r="S51">
        <v>1.94957</v>
      </c>
      <c r="T51">
        <f t="shared" si="8"/>
        <v>0.36548155785724329</v>
      </c>
      <c r="U51">
        <f t="shared" si="9"/>
        <v>0.63451844214275677</v>
      </c>
      <c r="V51">
        <f t="shared" si="10"/>
        <v>2.0519910640358352E-4</v>
      </c>
      <c r="W51">
        <f t="shared" si="20"/>
        <v>0.76165350156352718</v>
      </c>
      <c r="X51">
        <f t="shared" si="21"/>
        <v>0.60795035689704924</v>
      </c>
      <c r="Y51">
        <f t="shared" si="11"/>
        <v>4.6849585656032824E-8</v>
      </c>
      <c r="Z51">
        <f t="shared" si="12"/>
        <v>7.0586315362318214E-4</v>
      </c>
      <c r="AA51">
        <f t="shared" si="12"/>
        <v>4.2087448477488879E-8</v>
      </c>
      <c r="AE51">
        <v>864</v>
      </c>
      <c r="AF51">
        <v>480.41</v>
      </c>
      <c r="AG51">
        <f t="shared" si="2"/>
        <v>753.56</v>
      </c>
      <c r="AH51">
        <v>2.29487</v>
      </c>
      <c r="AI51">
        <f t="shared" si="13"/>
        <v>0.35914638822246114</v>
      </c>
      <c r="AJ51">
        <f t="shared" si="14"/>
        <v>0.64085361177753886</v>
      </c>
      <c r="AK51">
        <f t="shared" si="15"/>
        <v>3.0243560429998179E-4</v>
      </c>
      <c r="AL51">
        <f t="shared" si="22"/>
        <v>0.76165337229257146</v>
      </c>
      <c r="AM51">
        <f t="shared" si="23"/>
        <v>0.6079506866284452</v>
      </c>
      <c r="AN51">
        <f t="shared" si="16"/>
        <v>4.9240510987370752E-9</v>
      </c>
      <c r="AO51">
        <f t="shared" si="17"/>
        <v>1.0826024833668596E-3</v>
      </c>
      <c r="AP51">
        <f t="shared" si="17"/>
        <v>9.1464316355802144E-8</v>
      </c>
    </row>
    <row r="52" spans="1:42">
      <c r="A52">
        <v>2585</v>
      </c>
      <c r="B52">
        <v>469.67599999999999</v>
      </c>
      <c r="C52">
        <f t="shared" si="0"/>
        <v>742.82600000000002</v>
      </c>
      <c r="D52">
        <v>2.26973</v>
      </c>
      <c r="E52">
        <f t="shared" si="3"/>
        <v>0.35938242205065518</v>
      </c>
      <c r="F52">
        <f t="shared" si="4"/>
        <v>0.64061757794934482</v>
      </c>
      <c r="G52">
        <f t="shared" si="5"/>
        <v>9.9011208513493613E-5</v>
      </c>
      <c r="H52">
        <f t="shared" si="18"/>
        <v>0.76170725131140649</v>
      </c>
      <c r="I52">
        <f t="shared" si="19"/>
        <v>0.60781325742791192</v>
      </c>
      <c r="J52">
        <f t="shared" si="6"/>
        <v>1.6166099443080568E-5</v>
      </c>
      <c r="K52">
        <f t="shared" si="7"/>
        <v>1.0761234448729033E-3</v>
      </c>
      <c r="L52">
        <f t="shared" si="7"/>
        <v>6.863312096888634E-9</v>
      </c>
      <c r="P52">
        <v>1320</v>
      </c>
      <c r="Q52">
        <v>483.01900000000001</v>
      </c>
      <c r="R52">
        <f t="shared" si="1"/>
        <v>756.16899999999998</v>
      </c>
      <c r="S52">
        <v>1.9233</v>
      </c>
      <c r="T52">
        <f t="shared" si="8"/>
        <v>0.36055677930355723</v>
      </c>
      <c r="U52">
        <f t="shared" si="9"/>
        <v>0.63944322069644277</v>
      </c>
      <c r="V52">
        <f t="shared" si="10"/>
        <v>1.8692099795347694E-4</v>
      </c>
      <c r="W52">
        <f t="shared" si="20"/>
        <v>0.76165306074721773</v>
      </c>
      <c r="X52">
        <f t="shared" si="21"/>
        <v>0.60795148128710497</v>
      </c>
      <c r="Y52">
        <f t="shared" si="11"/>
        <v>-1.0974938013218676E-7</v>
      </c>
      <c r="Z52">
        <f t="shared" si="12"/>
        <v>9.9172965102563987E-4</v>
      </c>
      <c r="AA52">
        <f t="shared" si="12"/>
        <v>3.4980500448168335E-8</v>
      </c>
      <c r="AE52">
        <v>880</v>
      </c>
      <c r="AF52">
        <v>488.12400000000002</v>
      </c>
      <c r="AG52">
        <f t="shared" si="2"/>
        <v>761.274</v>
      </c>
      <c r="AH52">
        <v>2.2639499999999999</v>
      </c>
      <c r="AI52">
        <f t="shared" si="13"/>
        <v>0.35430741855366138</v>
      </c>
      <c r="AJ52">
        <f t="shared" si="14"/>
        <v>0.64569258144633856</v>
      </c>
      <c r="AK52">
        <f t="shared" si="15"/>
        <v>2.772000331779309E-4</v>
      </c>
      <c r="AL52">
        <f t="shared" si="22"/>
        <v>0.7616533414050406</v>
      </c>
      <c r="AM52">
        <f t="shared" si="23"/>
        <v>0.60795076541326276</v>
      </c>
      <c r="AN52">
        <f t="shared" si="16"/>
        <v>-6.7667622777441669E-9</v>
      </c>
      <c r="AO52">
        <f t="shared" si="17"/>
        <v>1.4244446774745378E-3</v>
      </c>
      <c r="AP52">
        <f t="shared" si="17"/>
        <v>7.6843609933090854E-8</v>
      </c>
    </row>
    <row r="53" spans="1:42">
      <c r="A53">
        <v>2632</v>
      </c>
      <c r="B53">
        <v>477.34800000000001</v>
      </c>
      <c r="C53">
        <f t="shared" si="0"/>
        <v>750.49800000000005</v>
      </c>
      <c r="D53">
        <v>2.2403400000000002</v>
      </c>
      <c r="E53">
        <f t="shared" si="3"/>
        <v>0.35472889525052098</v>
      </c>
      <c r="F53">
        <f t="shared" si="4"/>
        <v>0.64527110474947902</v>
      </c>
      <c r="G53">
        <f t="shared" si="5"/>
        <v>9.03868909294699E-5</v>
      </c>
      <c r="H53">
        <f t="shared" si="18"/>
        <v>0.76140936965356998</v>
      </c>
      <c r="I53">
        <f t="shared" si="19"/>
        <v>0.60857306410173673</v>
      </c>
      <c r="J53">
        <f t="shared" si="6"/>
        <v>-8.2483115917877093E-5</v>
      </c>
      <c r="K53">
        <f t="shared" si="7"/>
        <v>1.3467461873833454E-3</v>
      </c>
      <c r="L53">
        <f t="shared" si="7"/>
        <v>2.9884039267401804E-8</v>
      </c>
      <c r="P53">
        <v>1344</v>
      </c>
      <c r="Q53">
        <v>490.78199999999998</v>
      </c>
      <c r="R53">
        <f t="shared" si="1"/>
        <v>763.93200000000002</v>
      </c>
      <c r="S53">
        <v>1.89937</v>
      </c>
      <c r="T53">
        <f t="shared" si="8"/>
        <v>0.35607067535267378</v>
      </c>
      <c r="U53">
        <f t="shared" si="9"/>
        <v>0.64392932464732622</v>
      </c>
      <c r="V53">
        <f t="shared" si="10"/>
        <v>1.6918967052537612E-4</v>
      </c>
      <c r="W53">
        <f t="shared" si="20"/>
        <v>0.76165409339918333</v>
      </c>
      <c r="X53">
        <f t="shared" si="21"/>
        <v>0.60794884730198184</v>
      </c>
      <c r="Y53">
        <f t="shared" si="11"/>
        <v>3.0457172881662817E-7</v>
      </c>
      <c r="Z53">
        <f t="shared" si="12"/>
        <v>1.2945947499988398E-3</v>
      </c>
      <c r="AA53">
        <f t="shared" si="12"/>
        <v>2.8522176595523661E-8</v>
      </c>
      <c r="AE53">
        <v>896</v>
      </c>
      <c r="AF53">
        <v>495.84100000000001</v>
      </c>
      <c r="AG53">
        <f t="shared" si="2"/>
        <v>768.99099999999999</v>
      </c>
      <c r="AH53">
        <v>2.2356099999999999</v>
      </c>
      <c r="AI53">
        <f t="shared" si="13"/>
        <v>0.34987221802281454</v>
      </c>
      <c r="AJ53">
        <f t="shared" si="14"/>
        <v>0.65012778197718546</v>
      </c>
      <c r="AK53">
        <f t="shared" si="15"/>
        <v>2.5665945203207086E-4</v>
      </c>
      <c r="AL53">
        <f t="shared" si="22"/>
        <v>0.76165338385150894</v>
      </c>
      <c r="AM53">
        <f t="shared" si="23"/>
        <v>0.60795065714506635</v>
      </c>
      <c r="AN53">
        <f t="shared" si="16"/>
        <v>1.1367610945721131E-8</v>
      </c>
      <c r="AO53">
        <f t="shared" si="17"/>
        <v>1.7789098591041582E-3</v>
      </c>
      <c r="AP53">
        <f t="shared" si="17"/>
        <v>6.5868239237032983E-8</v>
      </c>
    </row>
    <row r="54" spans="1:42">
      <c r="A54">
        <v>2679</v>
      </c>
      <c r="B54">
        <v>485.029</v>
      </c>
      <c r="C54">
        <f t="shared" si="0"/>
        <v>758.17899999999997</v>
      </c>
      <c r="D54">
        <v>2.2135099999999999</v>
      </c>
      <c r="E54">
        <f t="shared" si="3"/>
        <v>0.3504807113768359</v>
      </c>
      <c r="F54">
        <f t="shared" si="4"/>
        <v>0.6495192886231641</v>
      </c>
      <c r="G54">
        <f t="shared" si="5"/>
        <v>8.1088798534190154E-5</v>
      </c>
      <c r="H54">
        <f t="shared" si="18"/>
        <v>0.76292922961729526</v>
      </c>
      <c r="I54">
        <f t="shared" si="19"/>
        <v>0.60469635765359653</v>
      </c>
      <c r="J54">
        <f t="shared" si="6"/>
        <v>4.8498921455862793E-4</v>
      </c>
      <c r="K54">
        <f t="shared" si="7"/>
        <v>2.0090951407026199E-3</v>
      </c>
      <c r="L54">
        <f t="shared" si="7"/>
        <v>1.6313554606471391E-7</v>
      </c>
      <c r="P54">
        <v>1368</v>
      </c>
      <c r="Q54">
        <v>498.54300000000001</v>
      </c>
      <c r="R54">
        <f t="shared" si="1"/>
        <v>771.69299999999998</v>
      </c>
      <c r="S54">
        <v>1.87771</v>
      </c>
      <c r="T54">
        <f t="shared" si="8"/>
        <v>0.3520101232600647</v>
      </c>
      <c r="U54">
        <f t="shared" si="9"/>
        <v>0.64798987673993524</v>
      </c>
      <c r="V54">
        <f t="shared" si="10"/>
        <v>1.5161456624642836E-4</v>
      </c>
      <c r="W54">
        <f t="shared" si="20"/>
        <v>0.76165122762815074</v>
      </c>
      <c r="X54">
        <f t="shared" si="21"/>
        <v>0.60795615702347339</v>
      </c>
      <c r="Y54">
        <f t="shared" si="11"/>
        <v>-9.8993536843142672E-7</v>
      </c>
      <c r="Z54">
        <f t="shared" si="12"/>
        <v>1.6026987143362269E-3</v>
      </c>
      <c r="AA54">
        <f t="shared" si="12"/>
        <v>2.3288133913119744E-8</v>
      </c>
      <c r="AE54">
        <v>912</v>
      </c>
      <c r="AF54">
        <v>503.56900000000002</v>
      </c>
      <c r="AG54">
        <f t="shared" si="2"/>
        <v>776.71900000000005</v>
      </c>
      <c r="AH54">
        <v>2.2093699999999998</v>
      </c>
      <c r="AI54">
        <f t="shared" si="13"/>
        <v>0.34576566679030141</v>
      </c>
      <c r="AJ54">
        <f t="shared" si="14"/>
        <v>0.65423433320969859</v>
      </c>
      <c r="AK54">
        <f t="shared" si="15"/>
        <v>7.1736220746677481E-4</v>
      </c>
      <c r="AL54">
        <f t="shared" si="22"/>
        <v>0.76165331254489033</v>
      </c>
      <c r="AM54">
        <f t="shared" si="23"/>
        <v>0.60795083902684144</v>
      </c>
      <c r="AN54">
        <f t="shared" si="16"/>
        <v>-2.2911819072177132E-8</v>
      </c>
      <c r="AO54">
        <f t="shared" si="17"/>
        <v>2.142161833774572E-3</v>
      </c>
      <c r="AP54">
        <f t="shared" si="17"/>
        <v>5.1464140937276891E-7</v>
      </c>
    </row>
    <row r="55" spans="1:42">
      <c r="A55">
        <v>2726</v>
      </c>
      <c r="B55">
        <v>492.70100000000002</v>
      </c>
      <c r="C55">
        <f t="shared" si="0"/>
        <v>765.851</v>
      </c>
      <c r="D55">
        <v>2.1894399999999998</v>
      </c>
      <c r="E55">
        <f t="shared" si="3"/>
        <v>0.34666953784572896</v>
      </c>
      <c r="F55">
        <f t="shared" si="4"/>
        <v>0.65333046215427104</v>
      </c>
      <c r="G55">
        <f t="shared" si="5"/>
        <v>7.3475143167039839E-5</v>
      </c>
      <c r="H55">
        <f t="shared" si="18"/>
        <v>0.75399266506291884</v>
      </c>
      <c r="I55">
        <f t="shared" si="19"/>
        <v>0.62749085073785205</v>
      </c>
      <c r="J55">
        <f t="shared" si="6"/>
        <v>-3.2662078217978647E-3</v>
      </c>
      <c r="K55">
        <f t="shared" si="7"/>
        <v>6.6768551815153091E-4</v>
      </c>
      <c r="L55">
        <f t="shared" si="7"/>
        <v>1.1153482306476776E-5</v>
      </c>
      <c r="P55">
        <v>1392</v>
      </c>
      <c r="Q55">
        <v>506.315</v>
      </c>
      <c r="R55">
        <f t="shared" si="1"/>
        <v>779.46499999999992</v>
      </c>
      <c r="S55">
        <v>1.8583000000000001</v>
      </c>
      <c r="T55">
        <f t="shared" si="8"/>
        <v>0.34837137367015047</v>
      </c>
      <c r="U55">
        <f t="shared" si="9"/>
        <v>0.65162862632984953</v>
      </c>
      <c r="V55">
        <f t="shared" si="10"/>
        <v>4.6812401316799533E-4</v>
      </c>
      <c r="W55">
        <f t="shared" si="20"/>
        <v>0.76166054211086398</v>
      </c>
      <c r="X55">
        <f t="shared" si="21"/>
        <v>0.60793239857463099</v>
      </c>
      <c r="Y55">
        <f t="shared" si="11"/>
        <v>3.7339546962756776E-6</v>
      </c>
      <c r="Z55">
        <f t="shared" si="12"/>
        <v>1.9093603200359302E-3</v>
      </c>
      <c r="AA55">
        <f t="shared" si="12"/>
        <v>2.1565812640736723E-7</v>
      </c>
    </row>
    <row r="56" spans="1:42">
      <c r="A56">
        <v>2773</v>
      </c>
      <c r="B56">
        <v>500.375</v>
      </c>
      <c r="C56">
        <f t="shared" si="0"/>
        <v>773.52499999999998</v>
      </c>
      <c r="D56">
        <v>2.1676299999999999</v>
      </c>
      <c r="E56">
        <f t="shared" si="3"/>
        <v>0.34321620611687809</v>
      </c>
      <c r="F56">
        <f t="shared" si="4"/>
        <v>0.65678379388312191</v>
      </c>
      <c r="G56">
        <f t="shared" si="5"/>
        <v>2.3684954701879622E-4</v>
      </c>
      <c r="H56">
        <f t="shared" si="18"/>
        <v>0.81417684271328072</v>
      </c>
      <c r="I56">
        <f t="shared" si="19"/>
        <v>0.47397908311335241</v>
      </c>
      <c r="J56">
        <f t="shared" si="6"/>
        <v>2.5061295364841744E-2</v>
      </c>
      <c r="K56">
        <f t="shared" si="7"/>
        <v>3.3417562279619083E-2</v>
      </c>
      <c r="L56">
        <f t="shared" si="7"/>
        <v>6.1625311016202727E-4</v>
      </c>
    </row>
  </sheetData>
  <mergeCells count="3">
    <mergeCell ref="A9:M9"/>
    <mergeCell ref="P9:AB9"/>
    <mergeCell ref="AE9:AQ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56"/>
  <sheetViews>
    <sheetView topLeftCell="A2" workbookViewId="0">
      <selection activeCell="H4" sqref="A1:XFD1048576"/>
    </sheetView>
  </sheetViews>
  <sheetFormatPr defaultRowHeight="15"/>
  <cols>
    <col min="7" max="7" width="11.42578125" customWidth="1"/>
    <col min="8" max="8" width="12.42578125" customWidth="1"/>
    <col min="9" max="10" width="11.85546875" customWidth="1"/>
    <col min="12" max="13" width="11.85546875" bestFit="1" customWidth="1"/>
    <col min="22" max="22" width="12.42578125" bestFit="1" customWidth="1"/>
    <col min="25" max="25" width="12.42578125" bestFit="1" customWidth="1"/>
    <col min="37" max="37" width="12.42578125" bestFit="1" customWidth="1"/>
    <col min="40" max="40" width="12.42578125" bestFit="1" customWidth="1"/>
  </cols>
  <sheetData>
    <row r="1" spans="1:43">
      <c r="A1" t="s">
        <v>4</v>
      </c>
      <c r="B1">
        <v>94.679044491932956</v>
      </c>
      <c r="G1" t="s">
        <v>14</v>
      </c>
      <c r="H1">
        <f>M11+AB11+AQ11</f>
        <v>0.17005090420015803</v>
      </c>
    </row>
    <row r="2" spans="1:43">
      <c r="A2" t="s">
        <v>5</v>
      </c>
      <c r="B2">
        <v>50609.787259552759</v>
      </c>
    </row>
    <row r="3" spans="1:43">
      <c r="A3" t="s">
        <v>32</v>
      </c>
      <c r="B3">
        <v>0.60920563438004949</v>
      </c>
    </row>
    <row r="4" spans="1:43">
      <c r="A4" t="s">
        <v>7</v>
      </c>
      <c r="B4">
        <v>8.3140000000000001</v>
      </c>
    </row>
    <row r="5" spans="1:43">
      <c r="A5" t="s">
        <v>8</v>
      </c>
      <c r="B5">
        <v>1</v>
      </c>
    </row>
    <row r="9" spans="1:43">
      <c r="A9" s="10">
        <v>10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P9" s="10">
        <v>20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E9" s="10">
        <v>30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</row>
    <row r="10" spans="1:43">
      <c r="A10" t="s">
        <v>0</v>
      </c>
      <c r="B10" t="s">
        <v>1</v>
      </c>
      <c r="C10" t="s">
        <v>2</v>
      </c>
      <c r="D10" t="s">
        <v>3</v>
      </c>
      <c r="E10" t="s">
        <v>9</v>
      </c>
      <c r="F10" s="3" t="s">
        <v>33</v>
      </c>
      <c r="G10" s="3" t="s">
        <v>34</v>
      </c>
      <c r="H10" s="3" t="s">
        <v>10</v>
      </c>
      <c r="I10" s="3" t="s">
        <v>30</v>
      </c>
      <c r="J10" s="3" t="s">
        <v>31</v>
      </c>
      <c r="K10" s="3" t="s">
        <v>11</v>
      </c>
      <c r="L10" s="3" t="s">
        <v>12</v>
      </c>
      <c r="M10" s="3" t="s">
        <v>13</v>
      </c>
      <c r="P10" t="s">
        <v>0</v>
      </c>
      <c r="Q10" t="s">
        <v>1</v>
      </c>
      <c r="R10" t="s">
        <v>2</v>
      </c>
      <c r="S10" t="s">
        <v>3</v>
      </c>
      <c r="T10" t="s">
        <v>9</v>
      </c>
      <c r="U10" s="3" t="s">
        <v>33</v>
      </c>
      <c r="V10" s="3" t="s">
        <v>34</v>
      </c>
      <c r="W10" s="3" t="s">
        <v>10</v>
      </c>
      <c r="X10" s="3" t="s">
        <v>30</v>
      </c>
      <c r="Y10" s="3" t="s">
        <v>31</v>
      </c>
      <c r="Z10" s="3" t="s">
        <v>11</v>
      </c>
      <c r="AA10" s="3" t="s">
        <v>12</v>
      </c>
      <c r="AB10" s="3" t="s">
        <v>13</v>
      </c>
      <c r="AE10" t="s">
        <v>0</v>
      </c>
      <c r="AF10" t="s">
        <v>1</v>
      </c>
      <c r="AG10" t="s">
        <v>2</v>
      </c>
      <c r="AH10" t="s">
        <v>3</v>
      </c>
      <c r="AI10" t="s">
        <v>9</v>
      </c>
      <c r="AJ10" s="3" t="s">
        <v>33</v>
      </c>
      <c r="AK10" s="3" t="s">
        <v>34</v>
      </c>
      <c r="AL10" s="3" t="s">
        <v>10</v>
      </c>
      <c r="AM10" s="3" t="s">
        <v>30</v>
      </c>
      <c r="AN10" s="3" t="s">
        <v>31</v>
      </c>
      <c r="AO10" s="3" t="s">
        <v>11</v>
      </c>
      <c r="AP10" s="3" t="s">
        <v>12</v>
      </c>
      <c r="AQ10" s="3" t="s">
        <v>13</v>
      </c>
    </row>
    <row r="11" spans="1:43">
      <c r="A11">
        <v>658</v>
      </c>
      <c r="B11">
        <v>150.31700000000001</v>
      </c>
      <c r="C11">
        <f t="shared" ref="C11:C56" si="0">B11+273.15</f>
        <v>423.46699999999998</v>
      </c>
      <c r="D11">
        <v>6.0677300000000001</v>
      </c>
      <c r="E11">
        <f>D11/$D$11</f>
        <v>1</v>
      </c>
      <c r="F11">
        <f>1-E11</f>
        <v>0</v>
      </c>
      <c r="G11">
        <f>(F12-F11)/(A12-A11)</f>
        <v>4.4322369356047822E-5</v>
      </c>
      <c r="H11">
        <v>1</v>
      </c>
      <c r="I11">
        <f>($H$11-H11)/($H$11-$B$3)</f>
        <v>0</v>
      </c>
      <c r="J11">
        <f>$B$1*EXP(-$B$2/($B$4*C11))*(($B$3-I11)^($B$5))</f>
        <v>3.2966798731516239E-5</v>
      </c>
      <c r="K11">
        <f>(I11-F11)^2</f>
        <v>0</v>
      </c>
      <c r="L11">
        <f>(J11-G11)^2</f>
        <v>1.2894898420872462E-10</v>
      </c>
      <c r="M11">
        <f>SUM(K11:K55)+SUM(L11:L55)</f>
        <v>8.3665044461706861E-2</v>
      </c>
      <c r="P11">
        <v>336</v>
      </c>
      <c r="Q11">
        <v>160.476</v>
      </c>
      <c r="R11">
        <f t="shared" ref="R11:R55" si="1">Q11+273.15</f>
        <v>433.62599999999998</v>
      </c>
      <c r="S11">
        <v>5.10907</v>
      </c>
      <c r="T11">
        <f>S11/$S$11</f>
        <v>1</v>
      </c>
      <c r="U11">
        <f>1-T11</f>
        <v>0</v>
      </c>
      <c r="V11">
        <f>(U12-U11)/(P12-P11)</f>
        <v>8.7833989356185069E-5</v>
      </c>
      <c r="W11">
        <v>1</v>
      </c>
      <c r="X11">
        <f>($H$11-W11)/($H$11-$B$3)</f>
        <v>0</v>
      </c>
      <c r="Y11">
        <f>$B$1*EXP(-$B$2/($B$4*R11))*(($B$3-X11))</f>
        <v>4.6167519728194692E-5</v>
      </c>
      <c r="Z11">
        <f>(X11-U11)^2</f>
        <v>0</v>
      </c>
      <c r="AA11">
        <f>(Y11-V11)^2</f>
        <v>1.7360946912602446E-9</v>
      </c>
      <c r="AB11">
        <f>SUM(Z11:Z55)+SUM(AA11:AA55)</f>
        <v>1.7403241038847023E-2</v>
      </c>
      <c r="AE11">
        <v>224</v>
      </c>
      <c r="AF11">
        <v>167.90100000000001</v>
      </c>
      <c r="AG11">
        <f t="shared" ref="AG11:AG54" si="2">AF11+273.15</f>
        <v>441.05099999999999</v>
      </c>
      <c r="AH11">
        <v>4.82768</v>
      </c>
      <c r="AI11">
        <f>AH11/$AH$11</f>
        <v>1</v>
      </c>
      <c r="AJ11">
        <f>1-AI11</f>
        <v>0</v>
      </c>
      <c r="AK11">
        <f>(AJ12-AJ11)/(AE12-AE11)</f>
        <v>1.3386347065257043E-4</v>
      </c>
      <c r="AL11">
        <v>1</v>
      </c>
      <c r="AM11">
        <f>($H$11-AL11)/($H$11-$B$3)</f>
        <v>0</v>
      </c>
      <c r="AN11">
        <f>$B$1*EXP(-$B$2/($B$4*AG11))*(($B$3-AM11))</f>
        <v>5.8475356525042418E-5</v>
      </c>
      <c r="AO11">
        <f>(AM11-AJ11)^2</f>
        <v>0</v>
      </c>
      <c r="AP11">
        <f>(AN11-AK11)^2</f>
        <v>5.6833677517051874E-9</v>
      </c>
      <c r="AQ11">
        <f>SUM(AO11:AO55)+SUM(AP11:AP55)</f>
        <v>6.8982618699604148E-2</v>
      </c>
    </row>
    <row r="12" spans="1:43">
      <c r="A12">
        <v>705</v>
      </c>
      <c r="B12">
        <v>158.17400000000001</v>
      </c>
      <c r="C12">
        <f t="shared" si="0"/>
        <v>431.32399999999996</v>
      </c>
      <c r="D12">
        <v>6.0550899999999999</v>
      </c>
      <c r="E12">
        <f t="shared" ref="E12:E56" si="3">D12/$D$11</f>
        <v>0.99791684864026575</v>
      </c>
      <c r="F12">
        <f t="shared" ref="F12:F56" si="4">1-E12</f>
        <v>2.0831513597342477E-3</v>
      </c>
      <c r="G12">
        <f t="shared" ref="G12:G56" si="5">(F13-F12)/(A13-A12)</f>
        <v>5.315879109475113E-5</v>
      </c>
      <c r="H12">
        <f>$H$11-I12*($H$11-$B$3)</f>
        <v>0.99939448775775019</v>
      </c>
      <c r="I12">
        <f>J11*(A12-A11)+I11</f>
        <v>1.5494395403812633E-3</v>
      </c>
      <c r="J12">
        <f t="shared" ref="J12:J56" si="6">$B$1*EXP(-$B$2/($B$4*C12))*(($B$3-I12))</f>
        <v>4.2726000132593403E-5</v>
      </c>
      <c r="K12">
        <f t="shared" ref="K12:L56" si="7">(I12-F12)^2</f>
        <v>2.8484830611707267E-7</v>
      </c>
      <c r="L12">
        <f t="shared" si="7"/>
        <v>1.0884312726007995E-10</v>
      </c>
      <c r="P12">
        <v>360</v>
      </c>
      <c r="Q12">
        <v>168.46100000000001</v>
      </c>
      <c r="R12">
        <f t="shared" si="1"/>
        <v>441.61099999999999</v>
      </c>
      <c r="S12">
        <v>5.0983000000000001</v>
      </c>
      <c r="T12">
        <f t="shared" ref="T12:T55" si="8">S12/$S$11</f>
        <v>0.99789198425545156</v>
      </c>
      <c r="U12">
        <f t="shared" ref="U12:U55" si="9">1-T12</f>
        <v>2.1080157445484415E-3</v>
      </c>
      <c r="V12">
        <f t="shared" ref="V12:V55" si="10">(U13-U12)/(P13-P12)</f>
        <v>1.1597022550092113E-4</v>
      </c>
      <c r="W12">
        <f>$H$11-X12*($H$11-$B$3)</f>
        <v>0.99956699184197373</v>
      </c>
      <c r="X12">
        <f>Y11*(P12-P11)+X11</f>
        <v>1.1080204734766727E-3</v>
      </c>
      <c r="Y12">
        <f t="shared" ref="Y12:Y55" si="11">$B$1*EXP(-$B$2/($B$4*R12))*(($B$3-X12))</f>
        <v>5.9399559031759047E-5</v>
      </c>
      <c r="Z12">
        <f t="shared" ref="Z12:AA55" si="12">(X12-U12)^2</f>
        <v>9.9999054216590046E-7</v>
      </c>
      <c r="AA12">
        <f t="shared" si="12"/>
        <v>3.2002403047651797E-9</v>
      </c>
      <c r="AE12">
        <v>240</v>
      </c>
      <c r="AF12">
        <v>175.90700000000001</v>
      </c>
      <c r="AG12">
        <f t="shared" si="2"/>
        <v>449.05700000000002</v>
      </c>
      <c r="AH12">
        <v>4.8173399999999997</v>
      </c>
      <c r="AI12">
        <f t="shared" ref="AI12:AI54" si="13">AH12/$AH$11</f>
        <v>0.99785818446955887</v>
      </c>
      <c r="AJ12">
        <f t="shared" ref="AJ12:AJ54" si="14">1-AI12</f>
        <v>2.1418155304411268E-3</v>
      </c>
      <c r="AK12">
        <f t="shared" ref="AK12:AK54" si="15">(AJ13-AJ12)/(AE13-AE12)</f>
        <v>1.7606800782155735E-4</v>
      </c>
      <c r="AL12">
        <f>$H$11-AM12*($H$11-$B$3)</f>
        <v>0.99963437056227833</v>
      </c>
      <c r="AM12">
        <f>AN11*(AE12-AE11)+AM11</f>
        <v>9.3560570440067868E-4</v>
      </c>
      <c r="AN12">
        <f t="shared" ref="AN12:AN54" si="16">$B$1*EXP(-$B$2/($B$4*AG12))*(($B$3-AM12))</f>
        <v>7.4674108187271299E-5</v>
      </c>
      <c r="AO12">
        <f t="shared" ref="AO12:AP54" si="17">(AM12-AJ12)^2</f>
        <v>1.454942144436528E-6</v>
      </c>
      <c r="AP12">
        <f t="shared" si="17"/>
        <v>1.0280722883047673E-8</v>
      </c>
    </row>
    <row r="13" spans="1:43">
      <c r="A13">
        <v>752</v>
      </c>
      <c r="B13">
        <v>166.054</v>
      </c>
      <c r="C13">
        <f t="shared" si="0"/>
        <v>439.20399999999995</v>
      </c>
      <c r="D13">
        <v>6.03993</v>
      </c>
      <c r="E13">
        <f t="shared" si="3"/>
        <v>0.99541838545881245</v>
      </c>
      <c r="F13">
        <f t="shared" si="4"/>
        <v>4.5816145411875508E-3</v>
      </c>
      <c r="G13">
        <f t="shared" si="5"/>
        <v>6.2556255483534707E-5</v>
      </c>
      <c r="H13">
        <f t="shared" ref="H13:H56" si="18">$H$11-I13*($H$11-$B$3)</f>
        <v>0.99860972499223744</v>
      </c>
      <c r="I13">
        <f t="shared" ref="I13:I56" si="19">J12*(A13-A12)+I12</f>
        <v>3.5575615466131531E-3</v>
      </c>
      <c r="J13">
        <f t="shared" si="6"/>
        <v>5.4855772991319495E-5</v>
      </c>
      <c r="K13">
        <f t="shared" si="7"/>
        <v>1.0486845356967917E-6</v>
      </c>
      <c r="L13">
        <f t="shared" si="7"/>
        <v>5.9297430612913001E-11</v>
      </c>
      <c r="P13">
        <v>384</v>
      </c>
      <c r="Q13">
        <v>176.43100000000001</v>
      </c>
      <c r="R13">
        <f t="shared" si="1"/>
        <v>449.58100000000002</v>
      </c>
      <c r="S13">
        <v>5.0840800000000002</v>
      </c>
      <c r="T13">
        <f t="shared" si="8"/>
        <v>0.99510869884342945</v>
      </c>
      <c r="U13">
        <f t="shared" si="9"/>
        <v>4.8913011565705489E-3</v>
      </c>
      <c r="V13">
        <f t="shared" si="10"/>
        <v>1.3766367134005844E-4</v>
      </c>
      <c r="W13">
        <f t="shared" ref="W13:W55" si="20">$H$11-X13*($H$11-$B$3)</f>
        <v>0.99900987953021569</v>
      </c>
      <c r="X13">
        <f t="shared" ref="X13:X55" si="21">Y12*(P13-P12)+X12</f>
        <v>2.5336098902388896E-3</v>
      </c>
      <c r="Y13">
        <f t="shared" si="11"/>
        <v>7.5663996875763182E-5</v>
      </c>
      <c r="Z13">
        <f t="shared" si="12"/>
        <v>5.5587081073365835E-6</v>
      </c>
      <c r="AA13">
        <f t="shared" si="12"/>
        <v>3.8439596336785858E-9</v>
      </c>
      <c r="AE13">
        <v>256</v>
      </c>
      <c r="AF13">
        <v>183.87</v>
      </c>
      <c r="AG13">
        <f t="shared" si="2"/>
        <v>457.02</v>
      </c>
      <c r="AH13">
        <v>4.8037400000000003</v>
      </c>
      <c r="AI13">
        <f t="shared" si="13"/>
        <v>0.99504109634441396</v>
      </c>
      <c r="AJ13">
        <f t="shared" si="14"/>
        <v>4.9589036555860444E-3</v>
      </c>
      <c r="AK13">
        <f t="shared" si="15"/>
        <v>2.0649152387896413E-4</v>
      </c>
      <c r="AL13">
        <f t="shared" ref="AL13:AL54" si="22">$H$11-AM13*($H$11-$B$3)</f>
        <v>0.99916745503048188</v>
      </c>
      <c r="AM13">
        <f t="shared" ref="AM13:AM54" si="23">AN12*(AE13-AE12)+AM12</f>
        <v>2.1303914353970194E-3</v>
      </c>
      <c r="AN13">
        <f t="shared" si="16"/>
        <v>9.4382804320032674E-5</v>
      </c>
      <c r="AO13">
        <f t="shared" si="17"/>
        <v>8.000481379758647E-6</v>
      </c>
      <c r="AP13">
        <f t="shared" si="17"/>
        <v>1.2568365001143141E-8</v>
      </c>
    </row>
    <row r="14" spans="1:43">
      <c r="A14">
        <v>799</v>
      </c>
      <c r="B14">
        <v>173.934</v>
      </c>
      <c r="C14">
        <f t="shared" si="0"/>
        <v>447.08399999999995</v>
      </c>
      <c r="D14">
        <v>6.0220900000000004</v>
      </c>
      <c r="E14">
        <f t="shared" si="3"/>
        <v>0.99247824145108632</v>
      </c>
      <c r="F14">
        <f t="shared" si="4"/>
        <v>7.5217585489136818E-3</v>
      </c>
      <c r="G14">
        <f t="shared" si="5"/>
        <v>6.8657594303116515E-5</v>
      </c>
      <c r="H14">
        <f t="shared" si="18"/>
        <v>0.99760217062292089</v>
      </c>
      <c r="I14">
        <f t="shared" si="19"/>
        <v>6.135782877205169E-3</v>
      </c>
      <c r="J14">
        <f t="shared" si="6"/>
        <v>6.9736617262511989E-5</v>
      </c>
      <c r="K14">
        <f t="shared" si="7"/>
        <v>1.9209285625678633E-6</v>
      </c>
      <c r="L14">
        <f t="shared" si="7"/>
        <v>1.1642905469025665E-12</v>
      </c>
      <c r="P14">
        <v>408</v>
      </c>
      <c r="Q14">
        <v>184.40600000000001</v>
      </c>
      <c r="R14">
        <f t="shared" si="1"/>
        <v>457.55599999999998</v>
      </c>
      <c r="S14">
        <v>5.0671999999999997</v>
      </c>
      <c r="T14">
        <f t="shared" si="8"/>
        <v>0.99180477073126805</v>
      </c>
      <c r="U14">
        <f t="shared" si="9"/>
        <v>8.1952292687319517E-3</v>
      </c>
      <c r="V14">
        <f t="shared" si="10"/>
        <v>1.4818417702895195E-4</v>
      </c>
      <c r="W14">
        <f t="shared" si="20"/>
        <v>0.99830022200239166</v>
      </c>
      <c r="X14">
        <f t="shared" si="21"/>
        <v>4.3495458152572062E-3</v>
      </c>
      <c r="Y14">
        <f t="shared" si="11"/>
        <v>9.5516573596018378E-5</v>
      </c>
      <c r="Z14">
        <f t="shared" si="12"/>
        <v>1.4789281224329445E-5</v>
      </c>
      <c r="AA14">
        <f t="shared" si="12"/>
        <v>2.7738764513687565E-9</v>
      </c>
      <c r="AE14">
        <v>272</v>
      </c>
      <c r="AF14">
        <v>191.791</v>
      </c>
      <c r="AG14">
        <f t="shared" si="2"/>
        <v>464.94099999999997</v>
      </c>
      <c r="AH14">
        <v>4.7877900000000002</v>
      </c>
      <c r="AI14">
        <f t="shared" si="13"/>
        <v>0.99173723196235053</v>
      </c>
      <c r="AJ14">
        <f t="shared" si="14"/>
        <v>8.2627680376494705E-3</v>
      </c>
      <c r="AK14">
        <f t="shared" si="15"/>
        <v>2.3808019587048118E-4</v>
      </c>
      <c r="AL14">
        <f t="shared" si="22"/>
        <v>0.99857730674024703</v>
      </c>
      <c r="AM14">
        <f t="shared" si="23"/>
        <v>3.6405163045175421E-3</v>
      </c>
      <c r="AN14">
        <f t="shared" si="16"/>
        <v>1.1813021912710678E-4</v>
      </c>
      <c r="AO14">
        <f t="shared" si="17"/>
        <v>2.1365211084441114E-5</v>
      </c>
      <c r="AP14">
        <f t="shared" si="17"/>
        <v>1.438799692073606E-8</v>
      </c>
    </row>
    <row r="15" spans="1:43">
      <c r="A15">
        <v>846</v>
      </c>
      <c r="B15">
        <v>181.816</v>
      </c>
      <c r="C15">
        <f t="shared" si="0"/>
        <v>454.96600000000001</v>
      </c>
      <c r="D15">
        <v>6.00251</v>
      </c>
      <c r="E15">
        <f t="shared" si="3"/>
        <v>0.98925133451883984</v>
      </c>
      <c r="F15">
        <f t="shared" si="4"/>
        <v>1.0748665481160158E-2</v>
      </c>
      <c r="G15">
        <f t="shared" si="5"/>
        <v>8.5173287314745135E-5</v>
      </c>
      <c r="H15">
        <f t="shared" si="18"/>
        <v>0.9963212947990524</v>
      </c>
      <c r="I15">
        <f t="shared" si="19"/>
        <v>9.4134038885432328E-3</v>
      </c>
      <c r="J15">
        <f t="shared" si="6"/>
        <v>8.7808364064354235E-5</v>
      </c>
      <c r="K15">
        <f t="shared" si="7"/>
        <v>1.7829235207178872E-6</v>
      </c>
      <c r="L15">
        <f t="shared" si="7"/>
        <v>6.9436294763304615E-12</v>
      </c>
      <c r="P15">
        <v>432</v>
      </c>
      <c r="Q15">
        <v>192.369</v>
      </c>
      <c r="R15">
        <f t="shared" si="1"/>
        <v>465.51900000000001</v>
      </c>
      <c r="S15">
        <v>5.0490300000000001</v>
      </c>
      <c r="T15">
        <f t="shared" si="8"/>
        <v>0.9882483504825732</v>
      </c>
      <c r="U15">
        <f t="shared" si="9"/>
        <v>1.1751649517426799E-2</v>
      </c>
      <c r="V15">
        <f t="shared" si="10"/>
        <v>1.7273202363639792E-4</v>
      </c>
      <c r="W15">
        <f t="shared" si="20"/>
        <v>0.99740436587156012</v>
      </c>
      <c r="X15">
        <f t="shared" si="21"/>
        <v>6.6419435815616469E-3</v>
      </c>
      <c r="Y15">
        <f t="shared" si="11"/>
        <v>1.1947115526235089E-4</v>
      </c>
      <c r="Z15">
        <f t="shared" si="12"/>
        <v>2.6109094751015567E-5</v>
      </c>
      <c r="AA15">
        <f t="shared" si="12"/>
        <v>2.8367200999575629E-9</v>
      </c>
      <c r="AE15">
        <v>288</v>
      </c>
      <c r="AF15">
        <v>199.697</v>
      </c>
      <c r="AG15">
        <f t="shared" si="2"/>
        <v>472.84699999999998</v>
      </c>
      <c r="AH15">
        <v>4.7694000000000001</v>
      </c>
      <c r="AI15">
        <f t="shared" si="13"/>
        <v>0.98792794882842283</v>
      </c>
      <c r="AJ15">
        <f t="shared" si="14"/>
        <v>1.2072051171577169E-2</v>
      </c>
      <c r="AK15">
        <f t="shared" si="15"/>
        <v>2.5581645842309014E-4</v>
      </c>
      <c r="AL15">
        <f t="shared" si="22"/>
        <v>0.99783867275553784</v>
      </c>
      <c r="AM15">
        <f t="shared" si="23"/>
        <v>5.5305998105512509E-3</v>
      </c>
      <c r="AN15">
        <f t="shared" si="16"/>
        <v>1.4657981533353038E-4</v>
      </c>
      <c r="AO15">
        <f t="shared" si="17"/>
        <v>4.2790585908667844E-5</v>
      </c>
      <c r="AP15">
        <f t="shared" si="17"/>
        <v>1.1932644193475865E-8</v>
      </c>
    </row>
    <row r="16" spans="1:43">
      <c r="A16">
        <v>893</v>
      </c>
      <c r="B16">
        <v>189.68899999999999</v>
      </c>
      <c r="C16">
        <f t="shared" si="0"/>
        <v>462.83899999999994</v>
      </c>
      <c r="D16">
        <v>5.9782200000000003</v>
      </c>
      <c r="E16">
        <f t="shared" si="3"/>
        <v>0.98524819001504682</v>
      </c>
      <c r="F16">
        <f t="shared" si="4"/>
        <v>1.4751809984953179E-2</v>
      </c>
      <c r="G16">
        <f t="shared" si="5"/>
        <v>1.0603706086446568E-4</v>
      </c>
      <c r="H16">
        <f t="shared" si="18"/>
        <v>0.99470848914431154</v>
      </c>
      <c r="I16">
        <f t="shared" si="19"/>
        <v>1.3540396999567883E-2</v>
      </c>
      <c r="J16">
        <f t="shared" si="6"/>
        <v>1.0949114478448872E-4</v>
      </c>
      <c r="K16">
        <f t="shared" si="7"/>
        <v>1.4675214211601157E-6</v>
      </c>
      <c r="L16">
        <f t="shared" si="7"/>
        <v>1.1930695726561742E-11</v>
      </c>
      <c r="P16">
        <v>456</v>
      </c>
      <c r="Q16">
        <v>200.31100000000001</v>
      </c>
      <c r="R16">
        <f t="shared" si="1"/>
        <v>473.46100000000001</v>
      </c>
      <c r="S16">
        <v>5.0278499999999999</v>
      </c>
      <c r="T16">
        <f t="shared" si="8"/>
        <v>0.98410278191529965</v>
      </c>
      <c r="U16">
        <f t="shared" si="9"/>
        <v>1.5897218084700349E-2</v>
      </c>
      <c r="V16">
        <f t="shared" si="10"/>
        <v>2.0413043208776979E-4</v>
      </c>
      <c r="W16">
        <f t="shared" si="20"/>
        <v>0.99628383816762489</v>
      </c>
      <c r="X16">
        <f t="shared" si="21"/>
        <v>9.5092513078580687E-3</v>
      </c>
      <c r="Y16">
        <f t="shared" si="11"/>
        <v>1.4806518615828734E-4</v>
      </c>
      <c r="Z16">
        <f t="shared" si="12"/>
        <v>4.0806119542040744E-5</v>
      </c>
      <c r="AA16">
        <f t="shared" si="12"/>
        <v>3.1433118011333488E-9</v>
      </c>
      <c r="AE16">
        <v>304</v>
      </c>
      <c r="AF16">
        <v>207.61199999999999</v>
      </c>
      <c r="AG16">
        <f t="shared" si="2"/>
        <v>480.76199999999994</v>
      </c>
      <c r="AH16">
        <v>4.7496400000000003</v>
      </c>
      <c r="AI16">
        <f t="shared" si="13"/>
        <v>0.98383488549365339</v>
      </c>
      <c r="AJ16">
        <f t="shared" si="14"/>
        <v>1.6165114506346612E-2</v>
      </c>
      <c r="AK16">
        <f t="shared" si="15"/>
        <v>3.0591816358997714E-4</v>
      </c>
      <c r="AL16">
        <f t="shared" si="22"/>
        <v>0.99692215170040255</v>
      </c>
      <c r="AM16">
        <f t="shared" si="23"/>
        <v>7.8758768558877361E-3</v>
      </c>
      <c r="AN16">
        <f t="shared" si="16"/>
        <v>1.8048059114168243E-4</v>
      </c>
      <c r="AO16">
        <f t="shared" si="17"/>
        <v>6.8711460825784975E-5</v>
      </c>
      <c r="AP16">
        <f t="shared" si="17"/>
        <v>1.5734584581721186E-8</v>
      </c>
    </row>
    <row r="17" spans="1:42">
      <c r="A17">
        <v>940</v>
      </c>
      <c r="B17">
        <v>197.53800000000001</v>
      </c>
      <c r="C17">
        <f t="shared" si="0"/>
        <v>470.68799999999999</v>
      </c>
      <c r="D17">
        <v>5.9479800000000003</v>
      </c>
      <c r="E17">
        <f t="shared" si="3"/>
        <v>0.98026444815441693</v>
      </c>
      <c r="F17">
        <f t="shared" si="4"/>
        <v>1.9735551845583066E-2</v>
      </c>
      <c r="G17">
        <f t="shared" si="5"/>
        <v>1.2132547307905302E-4</v>
      </c>
      <c r="H17">
        <f t="shared" si="18"/>
        <v>0.99269742858835996</v>
      </c>
      <c r="I17">
        <f t="shared" si="19"/>
        <v>1.8686480804438854E-2</v>
      </c>
      <c r="J17">
        <f t="shared" si="6"/>
        <v>1.3516356850349194E-4</v>
      </c>
      <c r="K17">
        <f t="shared" si="7"/>
        <v>1.1005500493674002E-6</v>
      </c>
      <c r="L17">
        <f t="shared" si="7"/>
        <v>1.9149288497587751E-10</v>
      </c>
      <c r="P17">
        <v>480</v>
      </c>
      <c r="Q17">
        <v>208.273</v>
      </c>
      <c r="R17">
        <f t="shared" si="1"/>
        <v>481.423</v>
      </c>
      <c r="S17">
        <v>5.0028199999999998</v>
      </c>
      <c r="T17">
        <f t="shared" si="8"/>
        <v>0.97920365154519318</v>
      </c>
      <c r="U17">
        <f t="shared" si="9"/>
        <v>2.0796348454806823E-2</v>
      </c>
      <c r="V17">
        <f t="shared" si="10"/>
        <v>2.4327649976740398E-4</v>
      </c>
      <c r="W17">
        <f t="shared" si="20"/>
        <v>0.99489512519574186</v>
      </c>
      <c r="X17">
        <f t="shared" si="21"/>
        <v>1.3062815775656964E-2</v>
      </c>
      <c r="Y17">
        <f t="shared" si="11"/>
        <v>1.8206154995259965E-4</v>
      </c>
      <c r="Z17">
        <f t="shared" si="12"/>
        <v>5.9807527699478798E-5</v>
      </c>
      <c r="AA17">
        <f t="shared" si="12"/>
        <v>3.7472700808290136E-9</v>
      </c>
      <c r="AE17">
        <v>320</v>
      </c>
      <c r="AF17">
        <v>215.501</v>
      </c>
      <c r="AG17">
        <f t="shared" si="2"/>
        <v>488.65099999999995</v>
      </c>
      <c r="AH17">
        <v>4.7260099999999996</v>
      </c>
      <c r="AI17">
        <f t="shared" si="13"/>
        <v>0.97894019487621375</v>
      </c>
      <c r="AJ17">
        <f t="shared" si="14"/>
        <v>2.1059805123786246E-2</v>
      </c>
      <c r="AK17">
        <f t="shared" si="15"/>
        <v>3.8035868160275071E-4</v>
      </c>
      <c r="AL17">
        <f t="shared" si="22"/>
        <v>0.99579365893045169</v>
      </c>
      <c r="AM17">
        <f t="shared" si="23"/>
        <v>1.0763566314154656E-2</v>
      </c>
      <c r="AN17">
        <f t="shared" si="16"/>
        <v>2.2035210504187244E-4</v>
      </c>
      <c r="AO17">
        <f t="shared" si="17"/>
        <v>1.0601253362496374E-4</v>
      </c>
      <c r="AP17">
        <f t="shared" si="17"/>
        <v>2.5602104542732202E-8</v>
      </c>
    </row>
    <row r="18" spans="1:42">
      <c r="A18">
        <v>987</v>
      </c>
      <c r="B18">
        <v>205.416</v>
      </c>
      <c r="C18">
        <f t="shared" si="0"/>
        <v>478.56599999999997</v>
      </c>
      <c r="D18">
        <v>5.9133800000000001</v>
      </c>
      <c r="E18">
        <f t="shared" si="3"/>
        <v>0.97456215091970144</v>
      </c>
      <c r="F18">
        <f t="shared" si="4"/>
        <v>2.5437849080298558E-2</v>
      </c>
      <c r="G18">
        <f t="shared" si="5"/>
        <v>1.3780610092505E-4</v>
      </c>
      <c r="H18">
        <f t="shared" si="18"/>
        <v>0.9902148340209721</v>
      </c>
      <c r="I18">
        <f t="shared" si="19"/>
        <v>2.5039168524102977E-2</v>
      </c>
      <c r="J18">
        <f t="shared" si="6"/>
        <v>1.6543272190284707E-4</v>
      </c>
      <c r="K18">
        <f t="shared" si="7"/>
        <v>1.5894618588841793E-7</v>
      </c>
      <c r="L18">
        <f t="shared" si="7"/>
        <v>7.6323018665085693E-10</v>
      </c>
      <c r="P18">
        <v>504</v>
      </c>
      <c r="Q18">
        <v>216.21799999999999</v>
      </c>
      <c r="R18">
        <f t="shared" si="1"/>
        <v>489.36799999999994</v>
      </c>
      <c r="S18">
        <v>4.9729900000000002</v>
      </c>
      <c r="T18">
        <f t="shared" si="8"/>
        <v>0.97336501555077548</v>
      </c>
      <c r="U18">
        <f t="shared" si="9"/>
        <v>2.6634984449224519E-2</v>
      </c>
      <c r="V18">
        <f t="shared" si="10"/>
        <v>2.8968090082930981E-4</v>
      </c>
      <c r="W18">
        <f t="shared" si="20"/>
        <v>0.99318755812572157</v>
      </c>
      <c r="X18">
        <f t="shared" si="21"/>
        <v>1.7432292974519356E-2</v>
      </c>
      <c r="Y18">
        <f t="shared" si="11"/>
        <v>2.2191017045281153E-4</v>
      </c>
      <c r="Z18">
        <f t="shared" si="12"/>
        <v>8.4689530378611095E-5</v>
      </c>
      <c r="AA18">
        <f t="shared" si="12"/>
        <v>4.5928718957640261E-9</v>
      </c>
      <c r="AE18">
        <v>336</v>
      </c>
      <c r="AF18">
        <v>223.387</v>
      </c>
      <c r="AG18">
        <f t="shared" si="2"/>
        <v>496.53699999999998</v>
      </c>
      <c r="AH18">
        <v>4.6966299999999999</v>
      </c>
      <c r="AI18">
        <f t="shared" si="13"/>
        <v>0.97285445597056974</v>
      </c>
      <c r="AJ18">
        <f t="shared" si="14"/>
        <v>2.7145544029430257E-2</v>
      </c>
      <c r="AK18">
        <f t="shared" si="15"/>
        <v>4.8897710701620994E-4</v>
      </c>
      <c r="AL18">
        <f t="shared" si="22"/>
        <v>0.99441586115280589</v>
      </c>
      <c r="AM18">
        <f t="shared" si="23"/>
        <v>1.4289199994824614E-2</v>
      </c>
      <c r="AN18">
        <f t="shared" si="16"/>
        <v>2.6697782446254294E-4</v>
      </c>
      <c r="AO18">
        <f t="shared" si="17"/>
        <v>1.6528558193614011E-4</v>
      </c>
      <c r="AP18">
        <f t="shared" si="17"/>
        <v>4.9283681454342875E-8</v>
      </c>
    </row>
    <row r="19" spans="1:42">
      <c r="A19">
        <v>1034</v>
      </c>
      <c r="B19">
        <v>213.26499999999999</v>
      </c>
      <c r="C19">
        <f t="shared" si="0"/>
        <v>486.41499999999996</v>
      </c>
      <c r="D19">
        <v>5.8740800000000002</v>
      </c>
      <c r="E19">
        <f t="shared" si="3"/>
        <v>0.96808526417622409</v>
      </c>
      <c r="F19">
        <f t="shared" si="4"/>
        <v>3.1914735823775908E-2</v>
      </c>
      <c r="G19">
        <f t="shared" si="5"/>
        <v>1.6641927607895441E-4</v>
      </c>
      <c r="H19">
        <f t="shared" si="18"/>
        <v>0.98717627576735834</v>
      </c>
      <c r="I19">
        <f t="shared" si="19"/>
        <v>3.2814506453536792E-2</v>
      </c>
      <c r="J19">
        <f t="shared" si="6"/>
        <v>2.0042063300751024E-4</v>
      </c>
      <c r="K19">
        <f t="shared" si="7"/>
        <v>8.0958718618029683E-7</v>
      </c>
      <c r="L19">
        <f t="shared" si="7"/>
        <v>1.1560922729830518E-9</v>
      </c>
      <c r="P19">
        <v>528</v>
      </c>
      <c r="Q19">
        <v>224.17699999999999</v>
      </c>
      <c r="R19">
        <f t="shared" si="1"/>
        <v>497.327</v>
      </c>
      <c r="S19">
        <v>4.9374700000000002</v>
      </c>
      <c r="T19">
        <f t="shared" si="8"/>
        <v>0.96641267393087205</v>
      </c>
      <c r="U19">
        <f t="shared" si="9"/>
        <v>3.3587326069127954E-2</v>
      </c>
      <c r="V19">
        <f t="shared" si="10"/>
        <v>3.639768751129609E-4</v>
      </c>
      <c r="W19">
        <f t="shared" si="20"/>
        <v>0.99110624826284022</v>
      </c>
      <c r="X19">
        <f t="shared" si="21"/>
        <v>2.2758137065386833E-2</v>
      </c>
      <c r="Y19">
        <f t="shared" si="11"/>
        <v>2.6835263573701481E-4</v>
      </c>
      <c r="Z19">
        <f t="shared" si="12"/>
        <v>1.1727133447874762E-4</v>
      </c>
      <c r="AA19">
        <f t="shared" si="12"/>
        <v>9.1439951562282382E-9</v>
      </c>
      <c r="AE19">
        <v>352</v>
      </c>
      <c r="AF19">
        <v>231.24799999999999</v>
      </c>
      <c r="AG19">
        <f t="shared" si="2"/>
        <v>504.39799999999997</v>
      </c>
      <c r="AH19">
        <v>4.6588599999999998</v>
      </c>
      <c r="AI19">
        <f t="shared" si="13"/>
        <v>0.96503082225831038</v>
      </c>
      <c r="AJ19">
        <f t="shared" si="14"/>
        <v>3.4969177741689617E-2</v>
      </c>
      <c r="AK19">
        <f t="shared" si="15"/>
        <v>6.2258165412786698E-4</v>
      </c>
      <c r="AL19">
        <f t="shared" si="22"/>
        <v>0.99274652628007898</v>
      </c>
      <c r="AM19">
        <f t="shared" si="23"/>
        <v>1.8560845186225302E-2</v>
      </c>
      <c r="AN19">
        <f t="shared" si="16"/>
        <v>3.208657375945882E-4</v>
      </c>
      <c r="AO19">
        <f t="shared" si="17"/>
        <v>2.6923337725071007E-4</v>
      </c>
      <c r="AP19">
        <f t="shared" si="17"/>
        <v>9.103249428951644E-8</v>
      </c>
    </row>
    <row r="20" spans="1:42">
      <c r="A20">
        <v>1081</v>
      </c>
      <c r="B20">
        <v>221.11099999999999</v>
      </c>
      <c r="C20">
        <f t="shared" si="0"/>
        <v>494.26099999999997</v>
      </c>
      <c r="D20">
        <v>5.8266200000000001</v>
      </c>
      <c r="E20">
        <f t="shared" si="3"/>
        <v>0.96026355820051323</v>
      </c>
      <c r="F20">
        <f t="shared" si="4"/>
        <v>3.9736441799486766E-2</v>
      </c>
      <c r="G20">
        <f t="shared" si="5"/>
        <v>2.0649876039379817E-4</v>
      </c>
      <c r="H20">
        <f t="shared" si="18"/>
        <v>0.98349508282309228</v>
      </c>
      <c r="I20">
        <f t="shared" si="19"/>
        <v>4.2234276204889773E-2</v>
      </c>
      <c r="J20">
        <f t="shared" si="6"/>
        <v>2.4047117063055571E-4</v>
      </c>
      <c r="K20">
        <f t="shared" si="7"/>
        <v>6.2391767168149941E-6</v>
      </c>
      <c r="L20">
        <f t="shared" si="7"/>
        <v>1.1541246572945491E-9</v>
      </c>
      <c r="P20">
        <v>552</v>
      </c>
      <c r="Q20">
        <v>232.12799999999999</v>
      </c>
      <c r="R20">
        <f t="shared" si="1"/>
        <v>505.27799999999996</v>
      </c>
      <c r="S20">
        <v>4.8928399999999996</v>
      </c>
      <c r="T20">
        <f t="shared" si="8"/>
        <v>0.95767722892816098</v>
      </c>
      <c r="U20">
        <f t="shared" si="9"/>
        <v>4.2322771071839016E-2</v>
      </c>
      <c r="V20">
        <f t="shared" si="10"/>
        <v>4.615973813890395E-4</v>
      </c>
      <c r="W20">
        <f t="shared" si="20"/>
        <v>0.98858935150975336</v>
      </c>
      <c r="X20">
        <f t="shared" si="21"/>
        <v>2.919860032307519E-2</v>
      </c>
      <c r="Y20">
        <f t="shared" si="11"/>
        <v>3.2177958190069669E-4</v>
      </c>
      <c r="Z20">
        <f t="shared" si="12"/>
        <v>1.7224385784270804E-4</v>
      </c>
      <c r="AA20">
        <f t="shared" si="12"/>
        <v>1.9549017053762433E-8</v>
      </c>
      <c r="AE20">
        <v>368</v>
      </c>
      <c r="AF20">
        <v>239.102</v>
      </c>
      <c r="AG20">
        <f t="shared" si="2"/>
        <v>512.25199999999995</v>
      </c>
      <c r="AH20">
        <v>4.6107699999999996</v>
      </c>
      <c r="AI20">
        <f t="shared" si="13"/>
        <v>0.95506951579226451</v>
      </c>
      <c r="AJ20">
        <f t="shared" si="14"/>
        <v>4.4930484207735488E-2</v>
      </c>
      <c r="AK20">
        <f t="shared" si="15"/>
        <v>7.4828903324163087E-4</v>
      </c>
      <c r="AL20">
        <f t="shared" si="22"/>
        <v>0.99074024592211973</v>
      </c>
      <c r="AM20">
        <f t="shared" si="23"/>
        <v>2.3694696987738711E-2</v>
      </c>
      <c r="AN20">
        <f t="shared" si="16"/>
        <v>3.8272998626888893E-4</v>
      </c>
      <c r="AO20">
        <f t="shared" si="17"/>
        <v>4.5095865885297841E-4</v>
      </c>
      <c r="AP20">
        <f t="shared" si="17"/>
        <v>1.3363341682361936E-7</v>
      </c>
    </row>
    <row r="21" spans="1:42">
      <c r="A21">
        <v>1128</v>
      </c>
      <c r="B21">
        <v>228.96799999999999</v>
      </c>
      <c r="C21">
        <f t="shared" si="0"/>
        <v>502.11799999999994</v>
      </c>
      <c r="D21">
        <v>5.7677300000000002</v>
      </c>
      <c r="E21">
        <f t="shared" si="3"/>
        <v>0.95055811646200472</v>
      </c>
      <c r="F21">
        <f t="shared" si="4"/>
        <v>4.9441883537995279E-2</v>
      </c>
      <c r="G21">
        <f t="shared" si="5"/>
        <v>2.4352757529884982E-4</v>
      </c>
      <c r="H21">
        <f t="shared" si="18"/>
        <v>0.97907826822999899</v>
      </c>
      <c r="I21">
        <f t="shared" si="19"/>
        <v>5.3536421224525892E-2</v>
      </c>
      <c r="J21">
        <f t="shared" si="6"/>
        <v>2.8576825710606099E-4</v>
      </c>
      <c r="K21">
        <f t="shared" si="7"/>
        <v>1.6765238866419459E-5</v>
      </c>
      <c r="L21">
        <f t="shared" si="7"/>
        <v>1.7842751995380607E-9</v>
      </c>
      <c r="P21">
        <v>576</v>
      </c>
      <c r="Q21">
        <v>240.06700000000001</v>
      </c>
      <c r="R21">
        <f t="shared" si="1"/>
        <v>513.21699999999998</v>
      </c>
      <c r="S21">
        <v>4.8362400000000001</v>
      </c>
      <c r="T21">
        <f t="shared" si="8"/>
        <v>0.94659889177482404</v>
      </c>
      <c r="U21">
        <f t="shared" si="9"/>
        <v>5.3401108225175964E-2</v>
      </c>
      <c r="V21">
        <f t="shared" si="10"/>
        <v>5.2904279382875541E-4</v>
      </c>
      <c r="W21">
        <f t="shared" si="20"/>
        <v>0.98557135996787326</v>
      </c>
      <c r="X21">
        <f t="shared" si="21"/>
        <v>3.692131028869191E-2</v>
      </c>
      <c r="Y21">
        <f t="shared" si="11"/>
        <v>3.825369067321284E-4</v>
      </c>
      <c r="Z21">
        <f t="shared" si="12"/>
        <v>2.7158374002734408E-4</v>
      </c>
      <c r="AA21">
        <f t="shared" si="12"/>
        <v>2.1463974953969621E-8</v>
      </c>
      <c r="AE21">
        <v>384</v>
      </c>
      <c r="AF21">
        <v>246.96100000000001</v>
      </c>
      <c r="AG21">
        <f t="shared" si="2"/>
        <v>520.11099999999999</v>
      </c>
      <c r="AH21">
        <v>4.5529700000000002</v>
      </c>
      <c r="AI21">
        <f t="shared" si="13"/>
        <v>0.94309689126039842</v>
      </c>
      <c r="AJ21">
        <f t="shared" si="14"/>
        <v>5.6903108739601582E-2</v>
      </c>
      <c r="AK21">
        <f t="shared" si="15"/>
        <v>8.0240405329268238E-4</v>
      </c>
      <c r="AL21">
        <f t="shared" si="22"/>
        <v>0.98834714636711674</v>
      </c>
      <c r="AM21">
        <f t="shared" si="23"/>
        <v>2.9818376768040934E-2</v>
      </c>
      <c r="AN21">
        <f t="shared" si="16"/>
        <v>4.5321970117550843E-4</v>
      </c>
      <c r="AO21">
        <f t="shared" si="17"/>
        <v>7.3358270597127957E-4</v>
      </c>
      <c r="AP21">
        <f t="shared" si="17"/>
        <v>1.2192971176349053E-7</v>
      </c>
    </row>
    <row r="22" spans="1:42">
      <c r="A22">
        <v>1175</v>
      </c>
      <c r="B22">
        <v>236.80799999999999</v>
      </c>
      <c r="C22">
        <f t="shared" si="0"/>
        <v>509.95799999999997</v>
      </c>
      <c r="D22">
        <v>5.6982799999999996</v>
      </c>
      <c r="E22">
        <f t="shared" si="3"/>
        <v>0.93911232042295878</v>
      </c>
      <c r="F22">
        <f t="shared" si="4"/>
        <v>6.088767957704122E-2</v>
      </c>
      <c r="G22">
        <f t="shared" si="5"/>
        <v>2.6169133109507815E-4</v>
      </c>
      <c r="H22">
        <f t="shared" si="18"/>
        <v>0.9738294668667451</v>
      </c>
      <c r="I22">
        <f t="shared" si="19"/>
        <v>6.6967529308510756E-2</v>
      </c>
      <c r="J22">
        <f t="shared" si="6"/>
        <v>3.3599412624013092E-4</v>
      </c>
      <c r="K22">
        <f t="shared" si="7"/>
        <v>3.6964572757250191E-5</v>
      </c>
      <c r="L22">
        <f t="shared" si="7"/>
        <v>5.5209053663676774E-9</v>
      </c>
      <c r="P22">
        <v>600</v>
      </c>
      <c r="Q22">
        <v>248.001</v>
      </c>
      <c r="R22">
        <f t="shared" si="1"/>
        <v>521.15099999999995</v>
      </c>
      <c r="S22">
        <v>4.7713700000000001</v>
      </c>
      <c r="T22">
        <f t="shared" si="8"/>
        <v>0.93390186472293391</v>
      </c>
      <c r="U22">
        <f t="shared" si="9"/>
        <v>6.6098135277066095E-2</v>
      </c>
      <c r="V22">
        <f t="shared" si="10"/>
        <v>5.5375374905151931E-4</v>
      </c>
      <c r="W22">
        <f t="shared" si="20"/>
        <v>0.98198352154085089</v>
      </c>
      <c r="X22">
        <f t="shared" si="21"/>
        <v>4.6102196050262993E-2</v>
      </c>
      <c r="Y22">
        <f t="shared" si="11"/>
        <v>4.5089082256571895E-4</v>
      </c>
      <c r="Z22">
        <f t="shared" si="12"/>
        <v>3.9983758556200302E-4</v>
      </c>
      <c r="AA22">
        <f t="shared" si="12"/>
        <v>1.0580781645223169E-8</v>
      </c>
      <c r="AE22">
        <v>400</v>
      </c>
      <c r="AF22">
        <v>254.81899999999999</v>
      </c>
      <c r="AG22">
        <f t="shared" si="2"/>
        <v>527.96899999999994</v>
      </c>
      <c r="AH22">
        <v>4.49099</v>
      </c>
      <c r="AI22">
        <f t="shared" si="13"/>
        <v>0.9302584264077155</v>
      </c>
      <c r="AJ22">
        <f t="shared" si="14"/>
        <v>6.97415735922845E-2</v>
      </c>
      <c r="AK22">
        <f t="shared" si="15"/>
        <v>8.3528734298875945E-4</v>
      </c>
      <c r="AL22">
        <f t="shared" si="22"/>
        <v>0.98551329507739927</v>
      </c>
      <c r="AM22">
        <f t="shared" si="23"/>
        <v>3.7069891986849068E-2</v>
      </c>
      <c r="AN22">
        <f t="shared" si="16"/>
        <v>5.327092218615643E-4</v>
      </c>
      <c r="AO22">
        <f t="shared" si="17"/>
        <v>1.0674387789269479E-3</v>
      </c>
      <c r="AP22">
        <f t="shared" si="17"/>
        <v>9.1553519384863584E-8</v>
      </c>
    </row>
    <row r="23" spans="1:42">
      <c r="A23">
        <v>1222</v>
      </c>
      <c r="B23">
        <v>244.631</v>
      </c>
      <c r="C23">
        <f t="shared" si="0"/>
        <v>517.78099999999995</v>
      </c>
      <c r="D23">
        <v>5.6236499999999996</v>
      </c>
      <c r="E23">
        <f t="shared" si="3"/>
        <v>0.92681282786149011</v>
      </c>
      <c r="F23">
        <f t="shared" si="4"/>
        <v>7.3187172138509893E-2</v>
      </c>
      <c r="G23">
        <f t="shared" si="5"/>
        <v>2.7985508689130174E-4</v>
      </c>
      <c r="H23">
        <f t="shared" si="18"/>
        <v>0.96765815013019119</v>
      </c>
      <c r="I23">
        <f t="shared" si="19"/>
        <v>8.2759253241796907E-2</v>
      </c>
      <c r="J23">
        <f t="shared" si="6"/>
        <v>3.9067985187029534E-4</v>
      </c>
      <c r="K23">
        <f t="shared" si="7"/>
        <v>9.162473664790434E-5</v>
      </c>
      <c r="L23">
        <f t="shared" si="7"/>
        <v>1.2282128532649166E-8</v>
      </c>
      <c r="P23">
        <v>624</v>
      </c>
      <c r="Q23">
        <v>255.93</v>
      </c>
      <c r="R23">
        <f t="shared" si="1"/>
        <v>529.07999999999993</v>
      </c>
      <c r="S23">
        <v>4.7034700000000003</v>
      </c>
      <c r="T23">
        <f t="shared" si="8"/>
        <v>0.92061177474569744</v>
      </c>
      <c r="U23">
        <f t="shared" si="9"/>
        <v>7.9388225254302558E-2</v>
      </c>
      <c r="V23">
        <f t="shared" si="10"/>
        <v>5.8792500396354086E-4</v>
      </c>
      <c r="W23">
        <f t="shared" si="20"/>
        <v>0.97775458730960862</v>
      </c>
      <c r="X23">
        <f t="shared" si="21"/>
        <v>5.692357579184025E-2</v>
      </c>
      <c r="Y23">
        <f t="shared" si="11"/>
        <v>5.2682536701773876E-4</v>
      </c>
      <c r="Z23">
        <f t="shared" si="12"/>
        <v>5.0466047547130803E-4</v>
      </c>
      <c r="AA23">
        <f t="shared" si="12"/>
        <v>3.7331656349088244E-9</v>
      </c>
      <c r="AE23">
        <v>416</v>
      </c>
      <c r="AF23">
        <v>262.67500000000001</v>
      </c>
      <c r="AG23">
        <f t="shared" si="2"/>
        <v>535.82500000000005</v>
      </c>
      <c r="AH23">
        <v>4.4264700000000001</v>
      </c>
      <c r="AI23">
        <f t="shared" si="13"/>
        <v>0.91689382891989535</v>
      </c>
      <c r="AJ23">
        <f t="shared" si="14"/>
        <v>8.3106171080104652E-2</v>
      </c>
      <c r="AK23">
        <f t="shared" si="15"/>
        <v>8.8849613064660715E-4</v>
      </c>
      <c r="AL23">
        <f t="shared" si="22"/>
        <v>0.9821824188787226</v>
      </c>
      <c r="AM23">
        <f t="shared" si="23"/>
        <v>4.5593239536634099E-2</v>
      </c>
      <c r="AN23">
        <f t="shared" si="16"/>
        <v>6.2142063395058151E-4</v>
      </c>
      <c r="AO23">
        <f t="shared" si="17"/>
        <v>1.407220032985108E-3</v>
      </c>
      <c r="AP23">
        <f t="shared" si="17"/>
        <v>7.1329320935428802E-8</v>
      </c>
    </row>
    <row r="24" spans="1:42">
      <c r="A24">
        <v>1269</v>
      </c>
      <c r="B24">
        <v>252.46600000000001</v>
      </c>
      <c r="C24">
        <f t="shared" si="0"/>
        <v>525.61599999999999</v>
      </c>
      <c r="D24">
        <v>5.5438400000000003</v>
      </c>
      <c r="E24">
        <f t="shared" si="3"/>
        <v>0.91365963877759893</v>
      </c>
      <c r="F24">
        <f t="shared" si="4"/>
        <v>8.6340361222401074E-2</v>
      </c>
      <c r="G24">
        <f t="shared" si="5"/>
        <v>3.1744494444643366E-4</v>
      </c>
      <c r="H24">
        <f t="shared" si="18"/>
        <v>0.96048240234120019</v>
      </c>
      <c r="I24">
        <f t="shared" si="19"/>
        <v>0.10112120627970078</v>
      </c>
      <c r="J24">
        <f t="shared" si="6"/>
        <v>4.4927395889570376E-4</v>
      </c>
      <c r="K24">
        <f t="shared" si="7"/>
        <v>2.1847338060790119E-4</v>
      </c>
      <c r="L24">
        <f t="shared" si="7"/>
        <v>1.7378889050665865E-8</v>
      </c>
      <c r="P24">
        <v>648</v>
      </c>
      <c r="Q24">
        <v>263.83499999999998</v>
      </c>
      <c r="R24">
        <f t="shared" si="1"/>
        <v>536.9849999999999</v>
      </c>
      <c r="S24">
        <v>4.6313800000000001</v>
      </c>
      <c r="T24">
        <f t="shared" si="8"/>
        <v>0.90650157465057246</v>
      </c>
      <c r="U24">
        <f t="shared" si="9"/>
        <v>9.3498425349427539E-2</v>
      </c>
      <c r="V24">
        <f t="shared" si="10"/>
        <v>6.573277197872337E-4</v>
      </c>
      <c r="W24">
        <f t="shared" si="20"/>
        <v>0.97281345806729991</v>
      </c>
      <c r="X24">
        <f t="shared" si="21"/>
        <v>6.9567384600265986E-2</v>
      </c>
      <c r="Y24">
        <f t="shared" si="11"/>
        <v>6.0976993195250477E-4</v>
      </c>
      <c r="Z24">
        <f t="shared" si="12"/>
        <v>5.7269471133803069E-4</v>
      </c>
      <c r="AA24">
        <f t="shared" si="12"/>
        <v>2.2617431837330907E-9</v>
      </c>
      <c r="AE24">
        <v>432</v>
      </c>
      <c r="AF24">
        <v>270.52199999999999</v>
      </c>
      <c r="AG24">
        <f t="shared" si="2"/>
        <v>543.67200000000003</v>
      </c>
      <c r="AH24">
        <v>4.3578400000000004</v>
      </c>
      <c r="AI24">
        <f t="shared" si="13"/>
        <v>0.90267789082954963</v>
      </c>
      <c r="AJ24">
        <f t="shared" si="14"/>
        <v>9.7322109170450366E-2</v>
      </c>
      <c r="AK24">
        <f t="shared" si="15"/>
        <v>9.9038254399629044E-4</v>
      </c>
      <c r="AL24">
        <f t="shared" si="22"/>
        <v>0.97829685595987681</v>
      </c>
      <c r="AM24">
        <f t="shared" si="23"/>
        <v>5.5535969679843401E-2</v>
      </c>
      <c r="AN24">
        <f t="shared" si="16"/>
        <v>7.1922993400421549E-4</v>
      </c>
      <c r="AO24">
        <f t="shared" si="17"/>
        <v>1.7460814535284629E-3</v>
      </c>
      <c r="AP24">
        <f t="shared" si="17"/>
        <v>7.3523737905514302E-8</v>
      </c>
    </row>
    <row r="25" spans="1:42">
      <c r="A25">
        <v>1316</v>
      </c>
      <c r="B25">
        <v>260.27600000000001</v>
      </c>
      <c r="C25">
        <f t="shared" si="0"/>
        <v>533.42599999999993</v>
      </c>
      <c r="D25">
        <v>5.4533100000000001</v>
      </c>
      <c r="E25">
        <f t="shared" si="3"/>
        <v>0.89873972638861654</v>
      </c>
      <c r="F25">
        <f t="shared" si="4"/>
        <v>0.10126027361138346</v>
      </c>
      <c r="G25">
        <f t="shared" si="5"/>
        <v>3.6927125924725567E-4</v>
      </c>
      <c r="H25">
        <f t="shared" si="18"/>
        <v>0.95223043694865828</v>
      </c>
      <c r="I25">
        <f t="shared" si="19"/>
        <v>0.12223708234779886</v>
      </c>
      <c r="J25">
        <f t="shared" si="6"/>
        <v>5.1017225576097396E-4</v>
      </c>
      <c r="K25">
        <f t="shared" si="7"/>
        <v>4.4002650476415348E-4</v>
      </c>
      <c r="L25">
        <f t="shared" si="7"/>
        <v>1.9853090818558854E-8</v>
      </c>
      <c r="P25">
        <v>672</v>
      </c>
      <c r="Q25">
        <v>271.74700000000001</v>
      </c>
      <c r="R25">
        <f t="shared" si="1"/>
        <v>544.89699999999993</v>
      </c>
      <c r="S25">
        <v>4.5507799999999996</v>
      </c>
      <c r="T25">
        <f t="shared" si="8"/>
        <v>0.89072570937567885</v>
      </c>
      <c r="U25">
        <f t="shared" si="9"/>
        <v>0.10927429062432115</v>
      </c>
      <c r="V25">
        <f t="shared" si="10"/>
        <v>7.399422334527922E-4</v>
      </c>
      <c r="W25">
        <f t="shared" si="20"/>
        <v>0.96709438637774392</v>
      </c>
      <c r="X25">
        <f t="shared" si="21"/>
        <v>8.4201862967126104E-2</v>
      </c>
      <c r="Y25">
        <f t="shared" si="11"/>
        <v>6.9937691677717992E-4</v>
      </c>
      <c r="Z25">
        <f t="shared" si="12"/>
        <v>6.2862662862527886E-4</v>
      </c>
      <c r="AA25">
        <f t="shared" si="12"/>
        <v>1.6455449169927074E-9</v>
      </c>
      <c r="AE25">
        <v>448</v>
      </c>
      <c r="AF25">
        <v>278.36700000000002</v>
      </c>
      <c r="AG25">
        <f t="shared" si="2"/>
        <v>551.51700000000005</v>
      </c>
      <c r="AH25">
        <v>4.2813400000000001</v>
      </c>
      <c r="AI25">
        <f t="shared" si="13"/>
        <v>0.88683177012560899</v>
      </c>
      <c r="AJ25">
        <f t="shared" si="14"/>
        <v>0.11316822987439101</v>
      </c>
      <c r="AK25">
        <f t="shared" si="15"/>
        <v>1.0905859543300297E-3</v>
      </c>
      <c r="AL25">
        <f t="shared" si="22"/>
        <v>0.97379971986717184</v>
      </c>
      <c r="AM25">
        <f t="shared" si="23"/>
        <v>6.7043648623910851E-2</v>
      </c>
      <c r="AN25">
        <f t="shared" si="16"/>
        <v>8.258747600349783E-4</v>
      </c>
      <c r="AO25">
        <f t="shared" si="17"/>
        <v>2.127476995532146E-3</v>
      </c>
      <c r="AP25">
        <f t="shared" si="17"/>
        <v>7.0072016385112475E-8</v>
      </c>
    </row>
    <row r="26" spans="1:42">
      <c r="A26">
        <v>1363</v>
      </c>
      <c r="B26">
        <v>268.08699999999999</v>
      </c>
      <c r="C26">
        <f t="shared" si="0"/>
        <v>541.23699999999997</v>
      </c>
      <c r="D26">
        <v>5.3479999999999999</v>
      </c>
      <c r="E26">
        <f t="shared" si="3"/>
        <v>0.88138397720399553</v>
      </c>
      <c r="F26">
        <f t="shared" si="4"/>
        <v>0.11861602279600447</v>
      </c>
      <c r="G26">
        <f t="shared" si="5"/>
        <v>4.2015081457607065E-4</v>
      </c>
      <c r="H26">
        <f t="shared" si="18"/>
        <v>0.94285993212544883</v>
      </c>
      <c r="I26">
        <f t="shared" si="19"/>
        <v>0.14621517836856462</v>
      </c>
      <c r="J26">
        <f t="shared" si="6"/>
        <v>5.7188971653799638E-4</v>
      </c>
      <c r="K26">
        <f t="shared" si="7"/>
        <v>7.6171338831837812E-4</v>
      </c>
      <c r="L26">
        <f t="shared" si="7"/>
        <v>2.3024694368610906E-8</v>
      </c>
      <c r="P26">
        <v>696</v>
      </c>
      <c r="Q26">
        <v>279.66199999999998</v>
      </c>
      <c r="R26">
        <f t="shared" si="1"/>
        <v>552.8119999999999</v>
      </c>
      <c r="S26">
        <v>4.4600499999999998</v>
      </c>
      <c r="T26">
        <f t="shared" si="8"/>
        <v>0.87296709577281184</v>
      </c>
      <c r="U26">
        <f t="shared" si="9"/>
        <v>0.12703290422718816</v>
      </c>
      <c r="V26">
        <f t="shared" si="10"/>
        <v>8.1701105419707909E-4</v>
      </c>
      <c r="W26">
        <f t="shared" si="20"/>
        <v>0.9605348849732358</v>
      </c>
      <c r="X26">
        <f t="shared" si="21"/>
        <v>0.10098690896977842</v>
      </c>
      <c r="Y26">
        <f t="shared" si="11"/>
        <v>7.944468036395196E-4</v>
      </c>
      <c r="Z26">
        <f t="shared" si="12"/>
        <v>6.7839386894901041E-4</v>
      </c>
      <c r="AA26">
        <f t="shared" si="12"/>
        <v>5.0914540322432379E-10</v>
      </c>
      <c r="AE26">
        <v>464</v>
      </c>
      <c r="AF26">
        <v>286.20299999999997</v>
      </c>
      <c r="AG26">
        <f t="shared" si="2"/>
        <v>559.35299999999995</v>
      </c>
      <c r="AH26">
        <v>4.1970999999999998</v>
      </c>
      <c r="AI26">
        <f t="shared" si="13"/>
        <v>0.86938239485632851</v>
      </c>
      <c r="AJ26">
        <f t="shared" si="14"/>
        <v>0.13061760514367149</v>
      </c>
      <c r="AK26">
        <f t="shared" si="15"/>
        <v>1.1800440377158355E-3</v>
      </c>
      <c r="AL26">
        <f t="shared" si="22"/>
        <v>0.96863576462030154</v>
      </c>
      <c r="AM26">
        <f t="shared" si="23"/>
        <v>8.0257644784470505E-2</v>
      </c>
      <c r="AN26">
        <f t="shared" si="16"/>
        <v>9.4048096242194134E-4</v>
      </c>
      <c r="AO26">
        <f t="shared" si="17"/>
        <v>2.5361256073802947E-3</v>
      </c>
      <c r="AP26">
        <f t="shared" si="17"/>
        <v>5.7390467044268026E-8</v>
      </c>
    </row>
    <row r="27" spans="1:42">
      <c r="A27">
        <v>1410</v>
      </c>
      <c r="B27">
        <v>275.899</v>
      </c>
      <c r="C27">
        <f t="shared" si="0"/>
        <v>549.04899999999998</v>
      </c>
      <c r="D27">
        <v>5.22818</v>
      </c>
      <c r="E27">
        <f t="shared" si="3"/>
        <v>0.86163688891892021</v>
      </c>
      <c r="F27">
        <f t="shared" si="4"/>
        <v>0.13836311108107979</v>
      </c>
      <c r="G27">
        <f t="shared" si="5"/>
        <v>4.6321083796944555E-4</v>
      </c>
      <c r="H27">
        <f t="shared" si="18"/>
        <v>0.93235584201343402</v>
      </c>
      <c r="I27">
        <f t="shared" si="19"/>
        <v>0.17309399504585046</v>
      </c>
      <c r="J27">
        <f t="shared" si="6"/>
        <v>6.3217300978531002E-4</v>
      </c>
      <c r="K27">
        <f t="shared" si="7"/>
        <v>1.2062343009743644E-3</v>
      </c>
      <c r="L27">
        <f t="shared" si="7"/>
        <v>2.8548215504733706E-8</v>
      </c>
      <c r="P27">
        <v>720</v>
      </c>
      <c r="Q27">
        <v>287.57299999999998</v>
      </c>
      <c r="R27">
        <f t="shared" si="1"/>
        <v>560.72299999999996</v>
      </c>
      <c r="S27">
        <v>4.3598699999999999</v>
      </c>
      <c r="T27">
        <f t="shared" si="8"/>
        <v>0.85335883047208194</v>
      </c>
      <c r="U27">
        <f t="shared" si="9"/>
        <v>0.14664116952791806</v>
      </c>
      <c r="V27">
        <f t="shared" si="10"/>
        <v>8.8094963140714544E-4</v>
      </c>
      <c r="W27">
        <f t="shared" si="20"/>
        <v>0.95308371694170524</v>
      </c>
      <c r="X27">
        <f t="shared" si="21"/>
        <v>0.1200536322571269</v>
      </c>
      <c r="Y27">
        <f t="shared" si="11"/>
        <v>8.9315855227156227E-4</v>
      </c>
      <c r="Z27">
        <f t="shared" si="12"/>
        <v>7.0689713812570917E-4</v>
      </c>
      <c r="AA27">
        <f t="shared" si="12"/>
        <v>1.4905774867359253E-10</v>
      </c>
      <c r="AE27" s="4">
        <v>480</v>
      </c>
      <c r="AF27">
        <v>294.036</v>
      </c>
      <c r="AG27">
        <f t="shared" si="2"/>
        <v>567.18599999999992</v>
      </c>
      <c r="AH27">
        <v>4.10595</v>
      </c>
      <c r="AI27">
        <f t="shared" si="13"/>
        <v>0.85050169025287514</v>
      </c>
      <c r="AJ27">
        <f t="shared" si="14"/>
        <v>0.14949830974712486</v>
      </c>
      <c r="AK27">
        <f t="shared" si="15"/>
        <v>1.2548729410400139E-3</v>
      </c>
      <c r="AL27">
        <f t="shared" si="22"/>
        <v>0.96275521004290432</v>
      </c>
      <c r="AM27">
        <f t="shared" si="23"/>
        <v>9.5305340183221565E-2</v>
      </c>
      <c r="AN27">
        <f t="shared" si="16"/>
        <v>1.0619099353790344E-3</v>
      </c>
      <c r="AO27">
        <f t="shared" si="17"/>
        <v>2.9368779501541486E-3</v>
      </c>
      <c r="AP27">
        <f t="shared" si="17"/>
        <v>3.7234721553719205E-8</v>
      </c>
    </row>
    <row r="28" spans="1:42">
      <c r="A28">
        <v>1457</v>
      </c>
      <c r="B28">
        <v>283.71199999999999</v>
      </c>
      <c r="C28">
        <f t="shared" si="0"/>
        <v>556.86199999999997</v>
      </c>
      <c r="D28">
        <v>5.0960799999999997</v>
      </c>
      <c r="E28">
        <f t="shared" si="3"/>
        <v>0.83986597953435627</v>
      </c>
      <c r="F28">
        <f t="shared" si="4"/>
        <v>0.16013402046564373</v>
      </c>
      <c r="G28">
        <f t="shared" si="5"/>
        <v>4.9999419671508522E-4</v>
      </c>
      <c r="H28">
        <f t="shared" si="18"/>
        <v>0.9207445084483421</v>
      </c>
      <c r="I28">
        <f t="shared" si="19"/>
        <v>0.20280612650576002</v>
      </c>
      <c r="J28">
        <f t="shared" si="6"/>
        <v>6.8825293143506762E-4</v>
      </c>
      <c r="K28">
        <f t="shared" si="7"/>
        <v>1.8209086338989288E-3</v>
      </c>
      <c r="L28">
        <f t="shared" si="7"/>
        <v>3.5441351198368706E-8</v>
      </c>
      <c r="P28">
        <v>744</v>
      </c>
      <c r="Q28">
        <v>295.47300000000001</v>
      </c>
      <c r="R28">
        <f t="shared" si="1"/>
        <v>568.62300000000005</v>
      </c>
      <c r="S28">
        <v>4.2518500000000001</v>
      </c>
      <c r="T28">
        <f t="shared" si="8"/>
        <v>0.83221603931831045</v>
      </c>
      <c r="U28">
        <f t="shared" si="9"/>
        <v>0.16778396068168955</v>
      </c>
      <c r="V28">
        <f t="shared" si="10"/>
        <v>9.400765044649354E-4</v>
      </c>
      <c r="W28">
        <f t="shared" si="20"/>
        <v>0.94470672502571329</v>
      </c>
      <c r="X28">
        <f t="shared" si="21"/>
        <v>0.14148943751164439</v>
      </c>
      <c r="Y28">
        <f t="shared" si="11"/>
        <v>9.9304841696388601E-4</v>
      </c>
      <c r="Z28">
        <f t="shared" si="12"/>
        <v>6.9140194874004173E-4</v>
      </c>
      <c r="AA28">
        <f t="shared" si="12"/>
        <v>2.8060235137964793E-9</v>
      </c>
      <c r="AE28">
        <v>496</v>
      </c>
      <c r="AF28">
        <v>301.86</v>
      </c>
      <c r="AG28">
        <f t="shared" si="2"/>
        <v>575.01</v>
      </c>
      <c r="AH28">
        <v>4.0090199999999996</v>
      </c>
      <c r="AI28">
        <f t="shared" si="13"/>
        <v>0.83042372319623492</v>
      </c>
      <c r="AJ28">
        <f t="shared" si="14"/>
        <v>0.16957627680376508</v>
      </c>
      <c r="AK28">
        <f t="shared" si="15"/>
        <v>1.3473086451463168E-3</v>
      </c>
      <c r="AL28">
        <f t="shared" si="22"/>
        <v>0.95611539533023282</v>
      </c>
      <c r="AM28">
        <f t="shared" si="23"/>
        <v>0.11229589914928612</v>
      </c>
      <c r="AN28">
        <f t="shared" si="16"/>
        <v>1.1882500944807933E-3</v>
      </c>
      <c r="AO28">
        <f t="shared" si="17"/>
        <v>3.2810416642397333E-3</v>
      </c>
      <c r="AP28">
        <f t="shared" si="17"/>
        <v>2.5299622539816903E-8</v>
      </c>
    </row>
    <row r="29" spans="1:42">
      <c r="A29">
        <v>1504</v>
      </c>
      <c r="B29">
        <v>291.50700000000001</v>
      </c>
      <c r="C29">
        <f t="shared" si="0"/>
        <v>564.65699999999993</v>
      </c>
      <c r="D29">
        <v>4.9534900000000004</v>
      </c>
      <c r="E29">
        <f t="shared" si="3"/>
        <v>0.81636625228874726</v>
      </c>
      <c r="F29">
        <f t="shared" si="4"/>
        <v>0.18363374771125274</v>
      </c>
      <c r="G29">
        <f t="shared" si="5"/>
        <v>5.3621651281065869E-4</v>
      </c>
      <c r="H29">
        <f t="shared" si="18"/>
        <v>0.90810313616520888</v>
      </c>
      <c r="I29">
        <f t="shared" si="19"/>
        <v>0.2351540142832082</v>
      </c>
      <c r="J29">
        <f t="shared" si="6"/>
        <v>7.3665535786325695E-4</v>
      </c>
      <c r="K29">
        <f t="shared" si="7"/>
        <v>2.6543378676453515E-3</v>
      </c>
      <c r="L29">
        <f t="shared" si="7"/>
        <v>4.0175730606019491E-8</v>
      </c>
      <c r="P29">
        <v>768</v>
      </c>
      <c r="Q29">
        <v>303.392</v>
      </c>
      <c r="R29">
        <f t="shared" si="1"/>
        <v>576.54199999999992</v>
      </c>
      <c r="S29">
        <v>4.1365800000000004</v>
      </c>
      <c r="T29">
        <f t="shared" si="8"/>
        <v>0.809654203211152</v>
      </c>
      <c r="U29">
        <f t="shared" si="9"/>
        <v>0.190345796788848</v>
      </c>
      <c r="V29">
        <f t="shared" si="10"/>
        <v>1.0068694824433195E-3</v>
      </c>
      <c r="W29">
        <f t="shared" si="20"/>
        <v>0.93539285959841811</v>
      </c>
      <c r="X29">
        <f t="shared" si="21"/>
        <v>0.16532259951877765</v>
      </c>
      <c r="Y29">
        <f t="shared" si="11"/>
        <v>1.0917314075260429E-3</v>
      </c>
      <c r="Z29">
        <f t="shared" si="12"/>
        <v>6.2616040161685626E-4</v>
      </c>
      <c r="AA29">
        <f t="shared" si="12"/>
        <v>7.2015463287457603E-9</v>
      </c>
      <c r="AE29">
        <v>512</v>
      </c>
      <c r="AF29">
        <v>309.66500000000002</v>
      </c>
      <c r="AG29">
        <f t="shared" si="2"/>
        <v>582.81500000000005</v>
      </c>
      <c r="AH29">
        <v>3.9049499999999999</v>
      </c>
      <c r="AI29">
        <f t="shared" si="13"/>
        <v>0.80886678487389385</v>
      </c>
      <c r="AJ29">
        <f t="shared" si="14"/>
        <v>0.19113321512610615</v>
      </c>
      <c r="AK29">
        <f t="shared" si="15"/>
        <v>1.4453112053822922E-3</v>
      </c>
      <c r="AL29">
        <f t="shared" si="22"/>
        <v>0.94868561226030534</v>
      </c>
      <c r="AM29">
        <f t="shared" si="23"/>
        <v>0.1313079006609788</v>
      </c>
      <c r="AN29">
        <f t="shared" si="16"/>
        <v>1.3168497813243708E-3</v>
      </c>
      <c r="AO29">
        <f t="shared" si="17"/>
        <v>3.5790682508513752E-3</v>
      </c>
      <c r="AP29">
        <f t="shared" si="17"/>
        <v>1.6502337470989119E-8</v>
      </c>
    </row>
    <row r="30" spans="1:42">
      <c r="A30">
        <v>1551</v>
      </c>
      <c r="B30">
        <v>299.30099999999999</v>
      </c>
      <c r="C30">
        <f t="shared" si="0"/>
        <v>572.45100000000002</v>
      </c>
      <c r="D30">
        <v>4.8005699999999996</v>
      </c>
      <c r="E30">
        <f t="shared" si="3"/>
        <v>0.7911640761866463</v>
      </c>
      <c r="F30">
        <f t="shared" si="4"/>
        <v>0.2088359238133537</v>
      </c>
      <c r="G30">
        <f t="shared" si="5"/>
        <v>5.7924147103839967E-4</v>
      </c>
      <c r="H30">
        <f t="shared" si="18"/>
        <v>0.89457274029214351</v>
      </c>
      <c r="I30">
        <f t="shared" si="19"/>
        <v>0.26977681610278126</v>
      </c>
      <c r="J30">
        <f t="shared" si="6"/>
        <v>7.7415251748790882E-4</v>
      </c>
      <c r="K30">
        <f t="shared" si="7"/>
        <v>3.7137923530316118E-3</v>
      </c>
      <c r="L30">
        <f t="shared" si="7"/>
        <v>3.7990316028042713E-8</v>
      </c>
      <c r="P30">
        <v>792</v>
      </c>
      <c r="Q30">
        <v>311.28199999999998</v>
      </c>
      <c r="R30">
        <f t="shared" si="1"/>
        <v>584.43200000000002</v>
      </c>
      <c r="S30">
        <v>4.0131199999999998</v>
      </c>
      <c r="T30">
        <f t="shared" si="8"/>
        <v>0.78548933563251233</v>
      </c>
      <c r="U30">
        <f t="shared" si="9"/>
        <v>0.21451066436748767</v>
      </c>
      <c r="V30">
        <f t="shared" si="10"/>
        <v>1.0739886776523582E-3</v>
      </c>
      <c r="W30">
        <f t="shared" si="20"/>
        <v>0.92515344001046174</v>
      </c>
      <c r="X30">
        <f t="shared" si="21"/>
        <v>0.19152415329940267</v>
      </c>
      <c r="Y30">
        <f t="shared" si="11"/>
        <v>1.1846683486399659E-3</v>
      </c>
      <c r="Z30">
        <f t="shared" si="12"/>
        <v>5.2837969108319408E-4</v>
      </c>
      <c r="AA30">
        <f t="shared" si="12"/>
        <v>1.2249989569925098E-8</v>
      </c>
      <c r="AE30">
        <v>528</v>
      </c>
      <c r="AF30">
        <v>317.46499999999997</v>
      </c>
      <c r="AG30">
        <f t="shared" si="2"/>
        <v>590.61500000000001</v>
      </c>
      <c r="AH30">
        <v>3.79331</v>
      </c>
      <c r="AI30">
        <f t="shared" si="13"/>
        <v>0.78574180558777718</v>
      </c>
      <c r="AJ30">
        <f t="shared" si="14"/>
        <v>0.21425819441222282</v>
      </c>
      <c r="AK30">
        <f t="shared" si="15"/>
        <v>1.552893936632084E-3</v>
      </c>
      <c r="AL30">
        <f t="shared" si="22"/>
        <v>0.94045173266175441</v>
      </c>
      <c r="AM30">
        <f t="shared" si="23"/>
        <v>0.15237749716216875</v>
      </c>
      <c r="AN30">
        <f t="shared" si="16"/>
        <v>1.4449732897750523E-3</v>
      </c>
      <c r="AO30">
        <f t="shared" si="17"/>
        <v>3.8292206921528497E-3</v>
      </c>
      <c r="AP30">
        <f t="shared" si="17"/>
        <v>1.1646866018040159E-8</v>
      </c>
    </row>
    <row r="31" spans="1:42">
      <c r="A31">
        <v>1598</v>
      </c>
      <c r="B31">
        <v>307.07100000000003</v>
      </c>
      <c r="C31">
        <f t="shared" si="0"/>
        <v>580.221</v>
      </c>
      <c r="D31">
        <v>4.6353799999999996</v>
      </c>
      <c r="E31">
        <f t="shared" si="3"/>
        <v>0.76393972704784152</v>
      </c>
      <c r="F31">
        <f t="shared" si="4"/>
        <v>0.23606027295215848</v>
      </c>
      <c r="G31">
        <f t="shared" si="5"/>
        <v>6.2689503112927378E-4</v>
      </c>
      <c r="H31">
        <f t="shared" si="18"/>
        <v>0.88035362151979912</v>
      </c>
      <c r="I31">
        <f t="shared" si="19"/>
        <v>0.30616198442471299</v>
      </c>
      <c r="J31">
        <f t="shared" si="6"/>
        <v>7.9694266175311241E-4</v>
      </c>
      <c r="K31">
        <f t="shared" si="7"/>
        <v>4.9142499513812801E-3</v>
      </c>
      <c r="L31">
        <f t="shared" si="7"/>
        <v>2.8916196680781458E-8</v>
      </c>
      <c r="P31">
        <v>816</v>
      </c>
      <c r="Q31">
        <v>319.15600000000001</v>
      </c>
      <c r="R31">
        <f t="shared" si="1"/>
        <v>592.30600000000004</v>
      </c>
      <c r="S31">
        <v>3.8814299999999999</v>
      </c>
      <c r="T31">
        <f t="shared" si="8"/>
        <v>0.75971360736885574</v>
      </c>
      <c r="U31">
        <f t="shared" si="9"/>
        <v>0.24028639263114426</v>
      </c>
      <c r="V31">
        <f t="shared" si="10"/>
        <v>1.1297718240958394E-3</v>
      </c>
      <c r="W31">
        <f t="shared" si="20"/>
        <v>0.91404235883181884</v>
      </c>
      <c r="X31">
        <f t="shared" si="21"/>
        <v>0.21995619366676186</v>
      </c>
      <c r="Y31">
        <f t="shared" si="11"/>
        <v>1.2679850011435853E-3</v>
      </c>
      <c r="Z31">
        <f t="shared" si="12"/>
        <v>4.1331698993137526E-4</v>
      </c>
      <c r="AA31">
        <f t="shared" si="12"/>
        <v>1.9102882309631558E-8</v>
      </c>
      <c r="AE31">
        <v>544</v>
      </c>
      <c r="AF31">
        <v>325.26299999999998</v>
      </c>
      <c r="AG31">
        <f t="shared" si="2"/>
        <v>598.41300000000001</v>
      </c>
      <c r="AH31">
        <v>3.6733600000000002</v>
      </c>
      <c r="AI31">
        <f t="shared" si="13"/>
        <v>0.76089550260166383</v>
      </c>
      <c r="AJ31">
        <f t="shared" si="14"/>
        <v>0.23910449739833617</v>
      </c>
      <c r="AK31">
        <f t="shared" si="15"/>
        <v>1.6450707171975013E-3</v>
      </c>
      <c r="AL31">
        <f t="shared" si="22"/>
        <v>0.93141673393990787</v>
      </c>
      <c r="AM31">
        <f t="shared" si="23"/>
        <v>0.17549706979856958</v>
      </c>
      <c r="AN31">
        <f t="shared" si="16"/>
        <v>1.5690408200539443E-3</v>
      </c>
      <c r="AO31">
        <f t="shared" si="17"/>
        <v>4.0459048458595485E-3</v>
      </c>
      <c r="AP31">
        <f t="shared" si="17"/>
        <v>5.7805452596598495E-9</v>
      </c>
    </row>
    <row r="32" spans="1:42">
      <c r="A32">
        <v>1645</v>
      </c>
      <c r="B32">
        <v>314.86</v>
      </c>
      <c r="C32">
        <f t="shared" si="0"/>
        <v>588.01</v>
      </c>
      <c r="D32">
        <v>4.4565999999999999</v>
      </c>
      <c r="E32">
        <f t="shared" si="3"/>
        <v>0.73447566058476565</v>
      </c>
      <c r="F32">
        <f t="shared" si="4"/>
        <v>0.26552433941523435</v>
      </c>
      <c r="G32">
        <f t="shared" si="5"/>
        <v>6.8138629851796108E-4</v>
      </c>
      <c r="H32">
        <f t="shared" si="18"/>
        <v>0.86571590852884084</v>
      </c>
      <c r="I32">
        <f t="shared" si="19"/>
        <v>0.34361828952710927</v>
      </c>
      <c r="J32">
        <f t="shared" si="6"/>
        <v>8.0257225048317585E-4</v>
      </c>
      <c r="K32">
        <f t="shared" si="7"/>
        <v>6.098665044076009E-3</v>
      </c>
      <c r="L32">
        <f t="shared" si="7"/>
        <v>1.4686034953715342E-8</v>
      </c>
      <c r="P32">
        <v>840</v>
      </c>
      <c r="Q32">
        <v>327.02600000000001</v>
      </c>
      <c r="R32">
        <f t="shared" si="1"/>
        <v>600.17599999999993</v>
      </c>
      <c r="S32">
        <v>3.7429000000000001</v>
      </c>
      <c r="T32">
        <f t="shared" si="8"/>
        <v>0.73259908359055559</v>
      </c>
      <c r="U32">
        <f t="shared" si="9"/>
        <v>0.26740091640944441</v>
      </c>
      <c r="V32">
        <f t="shared" si="10"/>
        <v>1.1619857756238704E-3</v>
      </c>
      <c r="W32">
        <f t="shared" si="20"/>
        <v>0.9021498453725183</v>
      </c>
      <c r="X32">
        <f t="shared" si="21"/>
        <v>0.25038783369420792</v>
      </c>
      <c r="Y32">
        <f t="shared" si="11"/>
        <v>1.3374804356707762E-3</v>
      </c>
      <c r="Z32">
        <f t="shared" si="12"/>
        <v>2.8944498347547876E-4</v>
      </c>
      <c r="AA32">
        <f t="shared" si="12"/>
        <v>3.0798375704979036E-8</v>
      </c>
      <c r="AE32">
        <v>560</v>
      </c>
      <c r="AF32">
        <v>333.03800000000001</v>
      </c>
      <c r="AG32">
        <f t="shared" si="2"/>
        <v>606.18799999999999</v>
      </c>
      <c r="AH32">
        <v>3.5462899999999999</v>
      </c>
      <c r="AI32">
        <f t="shared" si="13"/>
        <v>0.73457437112650381</v>
      </c>
      <c r="AJ32">
        <f t="shared" si="14"/>
        <v>0.26542562887349619</v>
      </c>
      <c r="AK32">
        <f t="shared" si="15"/>
        <v>1.7034579756736168E-3</v>
      </c>
      <c r="AL32">
        <f t="shared" si="22"/>
        <v>0.92160597694943125</v>
      </c>
      <c r="AM32">
        <f t="shared" si="23"/>
        <v>0.20060172291943268</v>
      </c>
      <c r="AN32">
        <f t="shared" si="16"/>
        <v>1.6842320630911188E-3</v>
      </c>
      <c r="AO32">
        <f t="shared" si="17"/>
        <v>4.2021387831412708E-3</v>
      </c>
      <c r="AP32">
        <f t="shared" si="17"/>
        <v>3.6963571462985308E-10</v>
      </c>
    </row>
    <row r="33" spans="1:42">
      <c r="A33">
        <v>1692</v>
      </c>
      <c r="B33">
        <v>322.62799999999999</v>
      </c>
      <c r="C33">
        <f t="shared" si="0"/>
        <v>595.77800000000002</v>
      </c>
      <c r="D33">
        <v>4.2622799999999996</v>
      </c>
      <c r="E33">
        <f t="shared" si="3"/>
        <v>0.70245050455442148</v>
      </c>
      <c r="F33">
        <f t="shared" si="4"/>
        <v>0.29754949544557852</v>
      </c>
      <c r="G33">
        <f t="shared" si="5"/>
        <v>7.4678283241750513E-4</v>
      </c>
      <c r="H33">
        <f t="shared" si="18"/>
        <v>0.85097479499472861</v>
      </c>
      <c r="I33">
        <f t="shared" si="19"/>
        <v>0.38133918529981853</v>
      </c>
      <c r="J33">
        <f t="shared" si="6"/>
        <v>7.8809315640032034E-4</v>
      </c>
      <c r="K33">
        <f t="shared" si="7"/>
        <v>7.0207121258697314E-3</v>
      </c>
      <c r="L33">
        <f t="shared" si="7"/>
        <v>1.7065428675651574E-9</v>
      </c>
      <c r="P33">
        <v>864</v>
      </c>
      <c r="Q33" s="1">
        <v>334.87</v>
      </c>
      <c r="R33">
        <f t="shared" si="1"/>
        <v>608.02</v>
      </c>
      <c r="S33" s="1">
        <v>3.6004200000000002</v>
      </c>
      <c r="T33">
        <f t="shared" si="8"/>
        <v>0.7047114249755827</v>
      </c>
      <c r="U33">
        <f t="shared" si="9"/>
        <v>0.2952885750244173</v>
      </c>
      <c r="V33">
        <f t="shared" si="10"/>
        <v>1.2173611505290293E-3</v>
      </c>
      <c r="W33">
        <f t="shared" si="20"/>
        <v>0.88960552973122897</v>
      </c>
      <c r="X33">
        <f t="shared" si="21"/>
        <v>0.28248736415030656</v>
      </c>
      <c r="Y33">
        <f t="shared" si="11"/>
        <v>1.3880760053941146E-3</v>
      </c>
      <c r="Z33">
        <f t="shared" si="12"/>
        <v>1.6387099984345094E-4</v>
      </c>
      <c r="AA33">
        <f t="shared" si="12"/>
        <v>2.9143561671607165E-8</v>
      </c>
      <c r="AE33">
        <v>576</v>
      </c>
      <c r="AF33" s="1">
        <v>340.82600000000002</v>
      </c>
      <c r="AG33">
        <f t="shared" si="2"/>
        <v>613.976</v>
      </c>
      <c r="AH33" s="1">
        <v>3.4147099999999999</v>
      </c>
      <c r="AI33">
        <f t="shared" si="13"/>
        <v>0.70731904351572594</v>
      </c>
      <c r="AJ33">
        <f t="shared" si="14"/>
        <v>0.29268095648427406</v>
      </c>
      <c r="AK33">
        <f t="shared" si="15"/>
        <v>1.8035319242368994E-3</v>
      </c>
      <c r="AL33">
        <f t="shared" si="22"/>
        <v>0.91107496253899167</v>
      </c>
      <c r="AM33">
        <f t="shared" si="23"/>
        <v>0.22754943592889057</v>
      </c>
      <c r="AN33">
        <f t="shared" si="16"/>
        <v>1.7868617287866853E-3</v>
      </c>
      <c r="AO33">
        <f t="shared" si="17"/>
        <v>4.2421149698563419E-3</v>
      </c>
      <c r="AP33">
        <f t="shared" si="17"/>
        <v>2.7789541634833727E-10</v>
      </c>
    </row>
    <row r="34" spans="1:42">
      <c r="A34">
        <v>1739</v>
      </c>
      <c r="B34" s="1">
        <v>330.39</v>
      </c>
      <c r="C34">
        <f t="shared" si="0"/>
        <v>603.54</v>
      </c>
      <c r="D34" s="1">
        <v>4.0493100000000002</v>
      </c>
      <c r="E34">
        <f t="shared" si="3"/>
        <v>0.66735171143079874</v>
      </c>
      <c r="F34">
        <f t="shared" si="4"/>
        <v>0.33264828856920126</v>
      </c>
      <c r="G34">
        <f t="shared" si="5"/>
        <v>8.2729245270349251E-4</v>
      </c>
      <c r="H34">
        <f t="shared" si="18"/>
        <v>0.83649962383479892</v>
      </c>
      <c r="I34">
        <f t="shared" si="19"/>
        <v>0.41837956365063356</v>
      </c>
      <c r="J34">
        <f t="shared" si="6"/>
        <v>7.5266684071669421E-4</v>
      </c>
      <c r="K34">
        <f t="shared" si="7"/>
        <v>7.3498515270882152E-3</v>
      </c>
      <c r="L34">
        <f t="shared" si="7"/>
        <v>5.5689819644041743E-9</v>
      </c>
      <c r="P34">
        <v>888</v>
      </c>
      <c r="Q34">
        <v>342.71699999999998</v>
      </c>
      <c r="R34">
        <f t="shared" si="1"/>
        <v>615.86699999999996</v>
      </c>
      <c r="S34">
        <v>3.4511500000000002</v>
      </c>
      <c r="T34">
        <f t="shared" si="8"/>
        <v>0.675494757362886</v>
      </c>
      <c r="U34">
        <f t="shared" si="9"/>
        <v>0.324505242637114</v>
      </c>
      <c r="V34">
        <f t="shared" si="10"/>
        <v>1.3628540354050089E-3</v>
      </c>
      <c r="W34">
        <f t="shared" si="20"/>
        <v>0.87658667496418252</v>
      </c>
      <c r="X34">
        <f t="shared" si="21"/>
        <v>0.31580118827976533</v>
      </c>
      <c r="Y34">
        <f t="shared" si="11"/>
        <v>1.4161401879117573E-3</v>
      </c>
      <c r="Z34">
        <f t="shared" si="12"/>
        <v>7.5760562255680321E-5</v>
      </c>
      <c r="AA34">
        <f t="shared" si="12"/>
        <v>2.8394140489724463E-9</v>
      </c>
      <c r="AE34">
        <v>592</v>
      </c>
      <c r="AF34">
        <v>348.589</v>
      </c>
      <c r="AG34">
        <f t="shared" si="2"/>
        <v>621.73900000000003</v>
      </c>
      <c r="AH34">
        <v>3.2753999999999999</v>
      </c>
      <c r="AI34">
        <f t="shared" si="13"/>
        <v>0.67846253272793555</v>
      </c>
      <c r="AJ34">
        <f t="shared" si="14"/>
        <v>0.32153746727206445</v>
      </c>
      <c r="AK34">
        <f t="shared" si="15"/>
        <v>1.9884033324495398E-3</v>
      </c>
      <c r="AL34">
        <f t="shared" si="22"/>
        <v>0.8999022346069635</v>
      </c>
      <c r="AM34">
        <f t="shared" si="23"/>
        <v>0.25613922358947755</v>
      </c>
      <c r="AN34">
        <f t="shared" si="16"/>
        <v>1.8708434978181277E-3</v>
      </c>
      <c r="AO34">
        <f t="shared" si="17"/>
        <v>4.2769302767670173E-3</v>
      </c>
      <c r="AP34">
        <f t="shared" si="17"/>
        <v>1.3820314718564959E-8</v>
      </c>
    </row>
    <row r="35" spans="1:42">
      <c r="A35">
        <v>1786</v>
      </c>
      <c r="B35">
        <v>338.14499999999998</v>
      </c>
      <c r="C35">
        <f t="shared" si="0"/>
        <v>611.29499999999996</v>
      </c>
      <c r="D35">
        <v>3.81338</v>
      </c>
      <c r="E35">
        <f t="shared" si="3"/>
        <v>0.6284689661537346</v>
      </c>
      <c r="F35">
        <f t="shared" si="4"/>
        <v>0.3715310338462654</v>
      </c>
      <c r="G35">
        <f t="shared" si="5"/>
        <v>9.0923974478029673E-4</v>
      </c>
      <c r="H35">
        <f t="shared" si="18"/>
        <v>0.82267513968936945</v>
      </c>
      <c r="I35">
        <f t="shared" si="19"/>
        <v>0.45375490516431816</v>
      </c>
      <c r="J35">
        <f t="shared" si="6"/>
        <v>6.9683022920743055E-4</v>
      </c>
      <c r="K35">
        <f t="shared" si="7"/>
        <v>6.7607650145276987E-3</v>
      </c>
      <c r="L35">
        <f t="shared" si="7"/>
        <v>4.5117802305899679E-8</v>
      </c>
      <c r="P35">
        <v>912</v>
      </c>
      <c r="Q35">
        <v>350.56099999999998</v>
      </c>
      <c r="R35">
        <f t="shared" si="1"/>
        <v>623.71100000000001</v>
      </c>
      <c r="S35">
        <v>3.2840400000000001</v>
      </c>
      <c r="T35">
        <f t="shared" si="8"/>
        <v>0.64278626051316579</v>
      </c>
      <c r="U35">
        <f t="shared" si="9"/>
        <v>0.35721373948683421</v>
      </c>
      <c r="V35">
        <f t="shared" si="10"/>
        <v>1.6128179884010209E-3</v>
      </c>
      <c r="W35">
        <f t="shared" si="20"/>
        <v>0.86330460441144918</v>
      </c>
      <c r="X35">
        <f t="shared" si="21"/>
        <v>0.34978855278964749</v>
      </c>
      <c r="Y35">
        <f t="shared" si="11"/>
        <v>1.4178278155057833E-3</v>
      </c>
      <c r="Z35">
        <f t="shared" si="12"/>
        <v>5.5133397488078709E-5</v>
      </c>
      <c r="AA35">
        <f t="shared" si="12"/>
        <v>3.8021167525714629E-8</v>
      </c>
      <c r="AE35">
        <v>608</v>
      </c>
      <c r="AF35" s="1">
        <v>356.37400000000002</v>
      </c>
      <c r="AG35">
        <f t="shared" si="2"/>
        <v>629.524</v>
      </c>
      <c r="AH35" s="1">
        <v>3.12181</v>
      </c>
      <c r="AI35">
        <f t="shared" si="13"/>
        <v>0.64664807940874292</v>
      </c>
      <c r="AJ35">
        <f t="shared" si="14"/>
        <v>0.35335192059125708</v>
      </c>
      <c r="AK35">
        <f t="shared" si="15"/>
        <v>2.1585160988300753E-3</v>
      </c>
      <c r="AL35">
        <f t="shared" si="22"/>
        <v>0.88820439304049881</v>
      </c>
      <c r="AM35">
        <f t="shared" si="23"/>
        <v>0.28607271955456759</v>
      </c>
      <c r="AN35">
        <f t="shared" si="16"/>
        <v>1.9326154855342616E-3</v>
      </c>
      <c r="AO35">
        <f t="shared" si="17"/>
        <v>4.5264908921352808E-3</v>
      </c>
      <c r="AP35">
        <f t="shared" si="17"/>
        <v>5.1031087087424752E-8</v>
      </c>
    </row>
    <row r="36" spans="1:42">
      <c r="A36">
        <v>1833</v>
      </c>
      <c r="B36" s="1">
        <v>345.91199999999998</v>
      </c>
      <c r="C36">
        <f t="shared" si="0"/>
        <v>619.0619999999999</v>
      </c>
      <c r="D36" s="1">
        <v>3.5540799999999999</v>
      </c>
      <c r="E36">
        <f t="shared" si="3"/>
        <v>0.58573469814906065</v>
      </c>
      <c r="F36">
        <f t="shared" si="4"/>
        <v>0.41426530185093935</v>
      </c>
      <c r="G36">
        <f t="shared" si="5"/>
        <v>9.1474497578417134E-4</v>
      </c>
      <c r="H36">
        <f t="shared" si="18"/>
        <v>0.80987622530307712</v>
      </c>
      <c r="I36">
        <f t="shared" si="19"/>
        <v>0.48650592593706737</v>
      </c>
      <c r="J36">
        <f t="shared" si="6"/>
        <v>6.2321430860136123E-4</v>
      </c>
      <c r="K36">
        <f t="shared" si="7"/>
        <v>5.2187077683532607E-3</v>
      </c>
      <c r="L36">
        <f t="shared" si="7"/>
        <v>8.4990129908054392E-8</v>
      </c>
      <c r="P36">
        <v>936</v>
      </c>
      <c r="Q36" s="1">
        <v>358.37900000000002</v>
      </c>
      <c r="R36">
        <f t="shared" si="1"/>
        <v>631.529</v>
      </c>
      <c r="S36" s="1">
        <v>3.0862799999999999</v>
      </c>
      <c r="T36">
        <f t="shared" si="8"/>
        <v>0.60407862879154128</v>
      </c>
      <c r="U36">
        <f t="shared" si="9"/>
        <v>0.39592137120845872</v>
      </c>
      <c r="V36">
        <f t="shared" si="10"/>
        <v>1.7092151800621226E-3</v>
      </c>
      <c r="W36">
        <f t="shared" si="20"/>
        <v>0.85000670549019541</v>
      </c>
      <c r="X36">
        <f t="shared" si="21"/>
        <v>0.38381642036178631</v>
      </c>
      <c r="Y36">
        <f t="shared" si="11"/>
        <v>1.3900488734671962E-3</v>
      </c>
      <c r="Z36">
        <f t="shared" si="12"/>
        <v>1.4652983500035492E-4</v>
      </c>
      <c r="AA36">
        <f t="shared" si="12"/>
        <v>1.0186713126544655E-7</v>
      </c>
      <c r="AE36">
        <v>624</v>
      </c>
      <c r="AF36" s="1">
        <v>364.13600000000002</v>
      </c>
      <c r="AG36">
        <f t="shared" si="2"/>
        <v>637.28600000000006</v>
      </c>
      <c r="AH36" s="1">
        <v>2.9550800000000002</v>
      </c>
      <c r="AI36">
        <f t="shared" si="13"/>
        <v>0.61211182182746171</v>
      </c>
      <c r="AJ36">
        <f t="shared" si="14"/>
        <v>0.38788817817253829</v>
      </c>
      <c r="AK36">
        <f t="shared" si="15"/>
        <v>2.0454959732210953E-3</v>
      </c>
      <c r="AL36">
        <f t="shared" si="22"/>
        <v>0.87612030915799233</v>
      </c>
      <c r="AM36">
        <f t="shared" si="23"/>
        <v>0.31699456732311576</v>
      </c>
      <c r="AN36">
        <f t="shared" si="16"/>
        <v>1.9661187959667042E-3</v>
      </c>
      <c r="AO36">
        <f t="shared" si="17"/>
        <v>5.0259040592693597E-3</v>
      </c>
      <c r="AP36">
        <f t="shared" si="17"/>
        <v>6.3007362688750265E-9</v>
      </c>
    </row>
    <row r="37" spans="1:42">
      <c r="A37">
        <v>1880</v>
      </c>
      <c r="B37">
        <v>353.65800000000002</v>
      </c>
      <c r="C37">
        <f t="shared" si="0"/>
        <v>626.80799999999999</v>
      </c>
      <c r="D37">
        <v>3.2932100000000002</v>
      </c>
      <c r="E37">
        <f t="shared" si="3"/>
        <v>0.5427416842872046</v>
      </c>
      <c r="F37">
        <f t="shared" si="4"/>
        <v>0.4572583157127954</v>
      </c>
      <c r="G37">
        <f t="shared" si="5"/>
        <v>7.4390748883586418E-4</v>
      </c>
      <c r="H37">
        <f t="shared" si="18"/>
        <v>0.79842943920544529</v>
      </c>
      <c r="I37">
        <f t="shared" si="19"/>
        <v>0.51579699844133131</v>
      </c>
      <c r="J37">
        <f t="shared" si="6"/>
        <v>5.3574067955947059E-4</v>
      </c>
      <c r="K37">
        <f t="shared" si="7"/>
        <v>3.4267773755921882E-3</v>
      </c>
      <c r="L37">
        <f t="shared" si="7"/>
        <v>4.3333420484314424E-8</v>
      </c>
      <c r="P37">
        <v>960</v>
      </c>
      <c r="Q37">
        <v>366.21300000000002</v>
      </c>
      <c r="R37">
        <f t="shared" si="1"/>
        <v>639.36300000000006</v>
      </c>
      <c r="S37">
        <v>2.8767</v>
      </c>
      <c r="T37">
        <f t="shared" si="8"/>
        <v>0.56305746447005034</v>
      </c>
      <c r="U37">
        <f t="shared" si="9"/>
        <v>0.43694253552994966</v>
      </c>
      <c r="V37">
        <f t="shared" si="10"/>
        <v>1.3253390538786926E-3</v>
      </c>
      <c r="W37">
        <f t="shared" si="20"/>
        <v>0.83696934706569937</v>
      </c>
      <c r="X37">
        <f t="shared" si="21"/>
        <v>0.41717759332499904</v>
      </c>
      <c r="Y37">
        <f t="shared" si="11"/>
        <v>1.3327657437855046E-3</v>
      </c>
      <c r="Z37">
        <f t="shared" si="12"/>
        <v>3.9065294036503824E-4</v>
      </c>
      <c r="AA37">
        <f t="shared" si="12"/>
        <v>5.5155722971944198E-11</v>
      </c>
      <c r="AE37">
        <v>640</v>
      </c>
      <c r="AF37">
        <v>371.92099999999999</v>
      </c>
      <c r="AG37">
        <f t="shared" si="2"/>
        <v>645.07099999999991</v>
      </c>
      <c r="AH37">
        <v>2.7970799999999998</v>
      </c>
      <c r="AI37">
        <f t="shared" si="13"/>
        <v>0.57938388625592419</v>
      </c>
      <c r="AJ37">
        <f t="shared" si="14"/>
        <v>0.42061611374407581</v>
      </c>
      <c r="AK37">
        <f t="shared" si="15"/>
        <v>1.5073233934312161E-3</v>
      </c>
      <c r="AL37">
        <f t="shared" si="22"/>
        <v>0.86382673879633998</v>
      </c>
      <c r="AM37">
        <f t="shared" si="23"/>
        <v>0.34845246805858304</v>
      </c>
      <c r="AN37">
        <f t="shared" si="16"/>
        <v>1.9688230403435802E-3</v>
      </c>
      <c r="AO37">
        <f t="shared" si="17"/>
        <v>5.2075917586213395E-3</v>
      </c>
      <c r="AP37">
        <f t="shared" si="17"/>
        <v>2.1298192410023678E-7</v>
      </c>
    </row>
    <row r="38" spans="1:42">
      <c r="A38">
        <v>1927</v>
      </c>
      <c r="B38">
        <v>361.41199999999998</v>
      </c>
      <c r="C38">
        <f t="shared" si="0"/>
        <v>634.5619999999999</v>
      </c>
      <c r="D38">
        <v>3.0810599999999999</v>
      </c>
      <c r="E38">
        <f t="shared" si="3"/>
        <v>0.50777803231191898</v>
      </c>
      <c r="F38">
        <f t="shared" si="4"/>
        <v>0.49222196768808102</v>
      </c>
      <c r="G38">
        <f t="shared" si="5"/>
        <v>4.9526039935506884E-4</v>
      </c>
      <c r="H38">
        <f t="shared" si="18"/>
        <v>0.78858931057219883</v>
      </c>
      <c r="I38">
        <f t="shared" si="19"/>
        <v>0.54097681038062639</v>
      </c>
      <c r="J38">
        <f t="shared" si="6"/>
        <v>4.4062922192484059E-4</v>
      </c>
      <c r="K38">
        <f t="shared" si="7"/>
        <v>2.3770346859748452E-3</v>
      </c>
      <c r="L38">
        <f t="shared" si="7"/>
        <v>2.9845655474130807E-9</v>
      </c>
      <c r="P38">
        <v>984</v>
      </c>
      <c r="Q38">
        <v>374.03500000000003</v>
      </c>
      <c r="R38">
        <f t="shared" si="1"/>
        <v>647.18499999999995</v>
      </c>
      <c r="S38">
        <v>2.7141899999999999</v>
      </c>
      <c r="T38">
        <f t="shared" si="8"/>
        <v>0.53124932717696172</v>
      </c>
      <c r="U38">
        <f t="shared" si="9"/>
        <v>0.46875067282303828</v>
      </c>
      <c r="V38">
        <f t="shared" si="10"/>
        <v>8.528949495700775E-4</v>
      </c>
      <c r="W38">
        <f t="shared" si="20"/>
        <v>0.82446925082499556</v>
      </c>
      <c r="X38">
        <f t="shared" si="21"/>
        <v>0.44916397117585116</v>
      </c>
      <c r="Y38">
        <f t="shared" si="11"/>
        <v>1.2462264965994068E-3</v>
      </c>
      <c r="Z38">
        <f t="shared" si="12"/>
        <v>3.8363888141592267E-4</v>
      </c>
      <c r="AA38">
        <f t="shared" si="12"/>
        <v>1.5470970588848547E-7</v>
      </c>
      <c r="AE38">
        <v>656</v>
      </c>
      <c r="AF38">
        <v>379.70499999999998</v>
      </c>
      <c r="AG38">
        <f t="shared" si="2"/>
        <v>652.85500000000002</v>
      </c>
      <c r="AH38">
        <v>2.68065</v>
      </c>
      <c r="AI38">
        <f t="shared" si="13"/>
        <v>0.55526671196102473</v>
      </c>
      <c r="AJ38">
        <f t="shared" si="14"/>
        <v>0.44473328803897527</v>
      </c>
      <c r="AK38">
        <f t="shared" si="15"/>
        <v>1.0310335399197901E-3</v>
      </c>
      <c r="AL38">
        <f t="shared" si="22"/>
        <v>0.85151625957923582</v>
      </c>
      <c r="AM38">
        <f t="shared" si="23"/>
        <v>0.37995363670408033</v>
      </c>
      <c r="AN38">
        <f t="shared" si="16"/>
        <v>1.9371089014181074E-3</v>
      </c>
      <c r="AO38">
        <f t="shared" si="17"/>
        <v>4.1964032270705555E-3</v>
      </c>
      <c r="AP38">
        <f t="shared" si="17"/>
        <v>8.2097256071430632E-7</v>
      </c>
    </row>
    <row r="39" spans="1:42">
      <c r="A39">
        <v>1974</v>
      </c>
      <c r="B39">
        <v>369.16899999999998</v>
      </c>
      <c r="C39">
        <f t="shared" si="0"/>
        <v>642.31899999999996</v>
      </c>
      <c r="D39">
        <v>2.9398200000000001</v>
      </c>
      <c r="E39">
        <f t="shared" si="3"/>
        <v>0.4845007935422308</v>
      </c>
      <c r="F39">
        <f t="shared" si="4"/>
        <v>0.51549920645776925</v>
      </c>
      <c r="G39">
        <f t="shared" si="5"/>
        <v>3.4283212436239722E-4</v>
      </c>
      <c r="H39">
        <f t="shared" si="18"/>
        <v>0.78049612596117957</v>
      </c>
      <c r="I39">
        <f t="shared" si="19"/>
        <v>0.56168638381109393</v>
      </c>
      <c r="J39">
        <f t="shared" si="6"/>
        <v>3.4457812917627412E-4</v>
      </c>
      <c r="K39">
        <f t="shared" si="7"/>
        <v>2.1332553518674672E-3</v>
      </c>
      <c r="L39">
        <f t="shared" si="7"/>
        <v>3.0485328100812982E-12</v>
      </c>
      <c r="P39">
        <v>1008</v>
      </c>
      <c r="Q39">
        <v>381.88900000000001</v>
      </c>
      <c r="R39">
        <f t="shared" si="1"/>
        <v>655.03899999999999</v>
      </c>
      <c r="S39">
        <v>2.60961</v>
      </c>
      <c r="T39">
        <f t="shared" si="8"/>
        <v>0.51077984838727986</v>
      </c>
      <c r="U39">
        <f t="shared" si="9"/>
        <v>0.48922015161272014</v>
      </c>
      <c r="V39">
        <f t="shared" si="10"/>
        <v>6.1834476072292199E-4</v>
      </c>
      <c r="W39">
        <f t="shared" si="20"/>
        <v>0.81278081178921946</v>
      </c>
      <c r="X39">
        <f t="shared" si="21"/>
        <v>0.4790734070942369</v>
      </c>
      <c r="Y39">
        <f t="shared" si="11"/>
        <v>1.1342979101491666E-3</v>
      </c>
      <c r="Z39">
        <f t="shared" si="12"/>
        <v>1.0295642432336972E-4</v>
      </c>
      <c r="AA39">
        <f t="shared" si="12"/>
        <v>2.6620765240286068E-7</v>
      </c>
      <c r="AE39">
        <v>672</v>
      </c>
      <c r="AF39">
        <v>387.49299999999999</v>
      </c>
      <c r="AG39">
        <f t="shared" si="2"/>
        <v>660.64300000000003</v>
      </c>
      <c r="AH39">
        <v>2.60101</v>
      </c>
      <c r="AI39">
        <f t="shared" si="13"/>
        <v>0.53877017532230809</v>
      </c>
      <c r="AJ39">
        <f t="shared" si="14"/>
        <v>0.46122982467769191</v>
      </c>
      <c r="AK39">
        <f t="shared" si="15"/>
        <v>8.1068960660193173E-4</v>
      </c>
      <c r="AL39">
        <f t="shared" si="22"/>
        <v>0.83940407967097264</v>
      </c>
      <c r="AM39">
        <f t="shared" si="23"/>
        <v>0.41094737912677004</v>
      </c>
      <c r="AN39">
        <f t="shared" si="16"/>
        <v>1.8698585472504004E-3</v>
      </c>
      <c r="AO39">
        <f t="shared" si="17"/>
        <v>2.5283243305814227E-3</v>
      </c>
      <c r="AP39">
        <f t="shared" si="17"/>
        <v>1.1218388448343995E-6</v>
      </c>
    </row>
    <row r="40" spans="1:42">
      <c r="A40">
        <v>2021</v>
      </c>
      <c r="B40">
        <v>376.89499999999998</v>
      </c>
      <c r="C40">
        <f t="shared" si="0"/>
        <v>650.04499999999996</v>
      </c>
      <c r="D40">
        <v>2.84205</v>
      </c>
      <c r="E40">
        <f t="shared" si="3"/>
        <v>0.46838768369719813</v>
      </c>
      <c r="F40">
        <f t="shared" si="4"/>
        <v>0.53161231630280192</v>
      </c>
      <c r="G40">
        <f t="shared" si="5"/>
        <v>2.8655253352659072E-4</v>
      </c>
      <c r="H40">
        <f t="shared" si="18"/>
        <v>0.77416714396547581</v>
      </c>
      <c r="I40">
        <f t="shared" si="19"/>
        <v>0.57788155588237877</v>
      </c>
      <c r="J40">
        <f t="shared" si="6"/>
        <v>2.5422280124299618E-4</v>
      </c>
      <c r="K40">
        <f t="shared" si="7"/>
        <v>2.1408425312722809E-3</v>
      </c>
      <c r="L40">
        <f t="shared" si="7"/>
        <v>1.0452115895288952E-9</v>
      </c>
      <c r="P40">
        <v>1032</v>
      </c>
      <c r="Q40">
        <v>389.72399999999999</v>
      </c>
      <c r="R40">
        <f t="shared" si="1"/>
        <v>662.87400000000002</v>
      </c>
      <c r="S40">
        <v>2.5337900000000002</v>
      </c>
      <c r="T40">
        <f t="shared" si="8"/>
        <v>0.49593957412992973</v>
      </c>
      <c r="U40">
        <f t="shared" si="9"/>
        <v>0.50406042587007027</v>
      </c>
      <c r="V40">
        <f t="shared" si="10"/>
        <v>5.4519054674660261E-4</v>
      </c>
      <c r="W40">
        <f t="shared" si="20"/>
        <v>0.80214215821592072</v>
      </c>
      <c r="X40">
        <f t="shared" si="21"/>
        <v>0.50629655693781694</v>
      </c>
      <c r="Y40">
        <f t="shared" si="11"/>
        <v>1.0011505485278218E-3</v>
      </c>
      <c r="Z40">
        <f t="shared" si="12"/>
        <v>5.0002821521418702E-6</v>
      </c>
      <c r="AA40">
        <f t="shared" si="12"/>
        <v>2.0789952322432942E-7</v>
      </c>
      <c r="AE40">
        <v>688</v>
      </c>
      <c r="AF40">
        <v>395.24099999999999</v>
      </c>
      <c r="AG40">
        <f t="shared" si="2"/>
        <v>668.39099999999996</v>
      </c>
      <c r="AH40">
        <v>2.5383900000000001</v>
      </c>
      <c r="AI40">
        <f t="shared" si="13"/>
        <v>0.52579914161667718</v>
      </c>
      <c r="AJ40">
        <f t="shared" si="14"/>
        <v>0.47420085838332282</v>
      </c>
      <c r="AK40">
        <f t="shared" si="15"/>
        <v>7.4272217711198601E-4</v>
      </c>
      <c r="AL40">
        <f t="shared" si="22"/>
        <v>0.82771239671462438</v>
      </c>
      <c r="AM40">
        <f t="shared" si="23"/>
        <v>0.44086511588277644</v>
      </c>
      <c r="AN40">
        <f t="shared" si="16"/>
        <v>1.7666626855827386E-3</v>
      </c>
      <c r="AO40">
        <f t="shared" si="17"/>
        <v>1.1112717280627345E-3</v>
      </c>
      <c r="AP40">
        <f t="shared" si="17"/>
        <v>1.0484541648873434E-6</v>
      </c>
    </row>
    <row r="41" spans="1:42">
      <c r="A41">
        <v>2068</v>
      </c>
      <c r="B41">
        <v>384.62799999999999</v>
      </c>
      <c r="C41">
        <f t="shared" si="0"/>
        <v>657.77800000000002</v>
      </c>
      <c r="D41">
        <v>2.7603300000000002</v>
      </c>
      <c r="E41">
        <f t="shared" si="3"/>
        <v>0.45491971462144826</v>
      </c>
      <c r="F41">
        <f t="shared" si="4"/>
        <v>0.54508028537855169</v>
      </c>
      <c r="G41">
        <f t="shared" si="5"/>
        <v>2.7143944714015682E-4</v>
      </c>
      <c r="H41">
        <f t="shared" si="18"/>
        <v>0.76949774856359532</v>
      </c>
      <c r="I41">
        <f t="shared" si="19"/>
        <v>0.58983002754079961</v>
      </c>
      <c r="J41">
        <f t="shared" si="6"/>
        <v>1.7555095416037621E-4</v>
      </c>
      <c r="K41">
        <f t="shared" si="7"/>
        <v>2.0025394235876691E-3</v>
      </c>
      <c r="L41">
        <f t="shared" si="7"/>
        <v>9.1946030859334362E-9</v>
      </c>
      <c r="P41">
        <v>1056</v>
      </c>
      <c r="Q41">
        <v>397.55</v>
      </c>
      <c r="R41">
        <f t="shared" si="1"/>
        <v>670.7</v>
      </c>
      <c r="S41">
        <v>2.4669400000000001</v>
      </c>
      <c r="T41">
        <f t="shared" si="8"/>
        <v>0.48285500100801126</v>
      </c>
      <c r="U41">
        <f t="shared" si="9"/>
        <v>0.51714499899198874</v>
      </c>
      <c r="V41">
        <f t="shared" si="10"/>
        <v>5.3279429198138661E-4</v>
      </c>
      <c r="W41">
        <f t="shared" si="20"/>
        <v>0.79275230237187277</v>
      </c>
      <c r="X41">
        <f t="shared" si="21"/>
        <v>0.53032417010248467</v>
      </c>
      <c r="Y41">
        <f t="shared" si="11"/>
        <v>8.5419436322308427E-4</v>
      </c>
      <c r="Z41">
        <f t="shared" si="12"/>
        <v>1.7369055115973067E-4</v>
      </c>
      <c r="AA41">
        <f t="shared" si="12"/>
        <v>1.0329800579416833E-7</v>
      </c>
      <c r="AE41" s="4">
        <v>704</v>
      </c>
      <c r="AF41">
        <v>403.03199999999998</v>
      </c>
      <c r="AG41">
        <f t="shared" si="2"/>
        <v>676.18200000000002</v>
      </c>
      <c r="AH41">
        <v>2.48102</v>
      </c>
      <c r="AI41">
        <f t="shared" si="13"/>
        <v>0.5139155867828854</v>
      </c>
      <c r="AJ41">
        <f t="shared" si="14"/>
        <v>0.4860844132171146</v>
      </c>
      <c r="AK41">
        <f t="shared" si="15"/>
        <v>7.2731622642760452E-4</v>
      </c>
      <c r="AL41">
        <f t="shared" si="22"/>
        <v>0.81666596753899645</v>
      </c>
      <c r="AM41">
        <f t="shared" si="23"/>
        <v>0.46913171885210025</v>
      </c>
      <c r="AN41">
        <f t="shared" si="16"/>
        <v>1.6326581643550525E-3</v>
      </c>
      <c r="AO41">
        <f t="shared" si="17"/>
        <v>2.8739384623358905E-4</v>
      </c>
      <c r="AP41">
        <f t="shared" si="17"/>
        <v>8.1964402457022712E-7</v>
      </c>
    </row>
    <row r="42" spans="1:42">
      <c r="A42">
        <v>2115</v>
      </c>
      <c r="B42">
        <v>392.34699999999998</v>
      </c>
      <c r="C42">
        <f t="shared" si="0"/>
        <v>665.49699999999996</v>
      </c>
      <c r="D42">
        <v>2.6829200000000002</v>
      </c>
      <c r="E42">
        <f t="shared" si="3"/>
        <v>0.44216206060586088</v>
      </c>
      <c r="F42">
        <f t="shared" si="4"/>
        <v>0.55783793939413906</v>
      </c>
      <c r="G42">
        <f t="shared" si="5"/>
        <v>2.6579395547376511E-4</v>
      </c>
      <c r="H42">
        <f t="shared" si="18"/>
        <v>0.76627334534663649</v>
      </c>
      <c r="I42">
        <f t="shared" si="19"/>
        <v>0.59808092238633725</v>
      </c>
      <c r="J42">
        <f t="shared" si="6"/>
        <v>1.1221571100129676E-4</v>
      </c>
      <c r="K42">
        <f t="shared" si="7"/>
        <v>1.6194976801103531E-3</v>
      </c>
      <c r="L42">
        <f t="shared" si="7"/>
        <v>2.3586277175245253E-8</v>
      </c>
      <c r="P42">
        <v>1080</v>
      </c>
      <c r="Q42">
        <v>405.38</v>
      </c>
      <c r="R42">
        <f t="shared" si="1"/>
        <v>678.53</v>
      </c>
      <c r="S42">
        <v>2.4016099999999998</v>
      </c>
      <c r="T42">
        <f t="shared" si="8"/>
        <v>0.47006793800045799</v>
      </c>
      <c r="U42">
        <f t="shared" si="9"/>
        <v>0.52993206199954201</v>
      </c>
      <c r="V42">
        <f t="shared" si="10"/>
        <v>5.3214185752005949E-4</v>
      </c>
      <c r="W42">
        <f t="shared" si="20"/>
        <v>0.78474075810886712</v>
      </c>
      <c r="X42">
        <f t="shared" si="21"/>
        <v>0.55082483481983868</v>
      </c>
      <c r="Y42">
        <f t="shared" si="11"/>
        <v>7.020003041018478E-4</v>
      </c>
      <c r="Z42">
        <f t="shared" si="12"/>
        <v>4.3650795612052719E-4</v>
      </c>
      <c r="AA42">
        <f t="shared" si="12"/>
        <v>2.8851891875178235E-8</v>
      </c>
      <c r="AE42">
        <v>720</v>
      </c>
      <c r="AF42">
        <v>410.79399999999998</v>
      </c>
      <c r="AG42">
        <f t="shared" si="2"/>
        <v>683.94399999999996</v>
      </c>
      <c r="AH42">
        <v>2.4248400000000001</v>
      </c>
      <c r="AI42">
        <f t="shared" si="13"/>
        <v>0.50227852716004373</v>
      </c>
      <c r="AJ42">
        <f t="shared" si="14"/>
        <v>0.49772147283995627</v>
      </c>
      <c r="AK42">
        <f t="shared" si="15"/>
        <v>7.2420914393662994E-4</v>
      </c>
      <c r="AL42">
        <f t="shared" si="22"/>
        <v>0.80645742975318269</v>
      </c>
      <c r="AM42">
        <f t="shared" si="23"/>
        <v>0.49525424948178109</v>
      </c>
      <c r="AN42">
        <f t="shared" si="16"/>
        <v>1.4710536395258669E-3</v>
      </c>
      <c r="AO42">
        <f t="shared" si="17"/>
        <v>6.0871910991251855E-6</v>
      </c>
      <c r="AP42">
        <f t="shared" si="17"/>
        <v>5.5777670059194173E-7</v>
      </c>
    </row>
    <row r="43" spans="1:42">
      <c r="A43">
        <v>2162</v>
      </c>
      <c r="B43">
        <v>400.05399999999997</v>
      </c>
      <c r="C43">
        <f t="shared" si="0"/>
        <v>673.20399999999995</v>
      </c>
      <c r="D43">
        <v>2.6071200000000001</v>
      </c>
      <c r="E43">
        <f t="shared" si="3"/>
        <v>0.42966974469859404</v>
      </c>
      <c r="F43">
        <f t="shared" si="4"/>
        <v>0.57033025530140602</v>
      </c>
      <c r="G43">
        <f t="shared" si="5"/>
        <v>2.6393550169538264E-4</v>
      </c>
      <c r="H43">
        <f t="shared" si="18"/>
        <v>0.76421224176974933</v>
      </c>
      <c r="I43">
        <f t="shared" si="19"/>
        <v>0.60335506080339818</v>
      </c>
      <c r="J43">
        <f t="shared" si="6"/>
        <v>6.5530176249848379E-5</v>
      </c>
      <c r="K43">
        <f t="shared" si="7"/>
        <v>1.0906377784444118E-3</v>
      </c>
      <c r="L43">
        <f t="shared" si="7"/>
        <v>3.9364673165148363E-8</v>
      </c>
      <c r="P43">
        <v>1104</v>
      </c>
      <c r="Q43">
        <v>413.18799999999999</v>
      </c>
      <c r="R43">
        <f t="shared" si="1"/>
        <v>686.33799999999997</v>
      </c>
      <c r="S43">
        <v>2.33636</v>
      </c>
      <c r="T43">
        <f t="shared" si="8"/>
        <v>0.45729653341997661</v>
      </c>
      <c r="U43">
        <f t="shared" si="9"/>
        <v>0.54270346658002344</v>
      </c>
      <c r="V43">
        <f t="shared" si="10"/>
        <v>5.349962582883635E-4</v>
      </c>
      <c r="W43">
        <f t="shared" si="20"/>
        <v>0.77815665178471127</v>
      </c>
      <c r="X43">
        <f t="shared" si="21"/>
        <v>0.56767284211828306</v>
      </c>
      <c r="Y43">
        <f t="shared" si="11"/>
        <v>5.5307324894054836E-4</v>
      </c>
      <c r="Z43">
        <f t="shared" si="12"/>
        <v>6.2346971477063784E-4</v>
      </c>
      <c r="AA43">
        <f t="shared" si="12"/>
        <v>3.2677759103917873E-10</v>
      </c>
      <c r="AE43">
        <v>736</v>
      </c>
      <c r="AF43">
        <v>418.55200000000002</v>
      </c>
      <c r="AG43">
        <f t="shared" si="2"/>
        <v>691.702</v>
      </c>
      <c r="AH43">
        <v>2.3689</v>
      </c>
      <c r="AI43">
        <f t="shared" si="13"/>
        <v>0.49069118085705765</v>
      </c>
      <c r="AJ43">
        <f t="shared" si="14"/>
        <v>0.50930881914294235</v>
      </c>
      <c r="AK43">
        <f t="shared" si="15"/>
        <v>7.2628053226394401E-4</v>
      </c>
      <c r="AL43">
        <f t="shared" si="22"/>
        <v>0.79725935817155968</v>
      </c>
      <c r="AM43">
        <f t="shared" si="23"/>
        <v>0.51879110771419501</v>
      </c>
      <c r="AN43">
        <f t="shared" si="16"/>
        <v>1.2897338516049135E-3</v>
      </c>
      <c r="AO43">
        <f t="shared" si="17"/>
        <v>8.9913796548508838E-5</v>
      </c>
      <c r="AP43">
        <f t="shared" si="17"/>
        <v>3.1747964307635651E-7</v>
      </c>
    </row>
    <row r="44" spans="1:42">
      <c r="A44">
        <v>2209</v>
      </c>
      <c r="B44">
        <v>407.762</v>
      </c>
      <c r="C44">
        <f t="shared" si="0"/>
        <v>680.91200000000003</v>
      </c>
      <c r="D44">
        <v>2.5318499999999999</v>
      </c>
      <c r="E44">
        <f t="shared" si="3"/>
        <v>0.417264776118911</v>
      </c>
      <c r="F44">
        <f t="shared" si="4"/>
        <v>0.582735223881089</v>
      </c>
      <c r="G44">
        <f t="shared" si="5"/>
        <v>2.5843027069150803E-4</v>
      </c>
      <c r="H44">
        <f t="shared" si="18"/>
        <v>0.76300862705789274</v>
      </c>
      <c r="I44">
        <f t="shared" si="19"/>
        <v>0.60643497908714106</v>
      </c>
      <c r="J44">
        <f t="shared" si="6"/>
        <v>3.4377919567057164E-5</v>
      </c>
      <c r="K44">
        <f t="shared" si="7"/>
        <v>5.616783968267914E-4</v>
      </c>
      <c r="L44">
        <f t="shared" si="7"/>
        <v>5.0199456044394219E-8</v>
      </c>
      <c r="P44">
        <v>1128</v>
      </c>
      <c r="Q44">
        <v>421.00799999999998</v>
      </c>
      <c r="R44">
        <f t="shared" si="1"/>
        <v>694.1579999999999</v>
      </c>
      <c r="S44">
        <v>2.2707600000000001</v>
      </c>
      <c r="T44">
        <f t="shared" si="8"/>
        <v>0.44445662322105589</v>
      </c>
      <c r="U44">
        <f t="shared" si="9"/>
        <v>0.55554337677894416</v>
      </c>
      <c r="V44">
        <f t="shared" si="10"/>
        <v>5.2447575259946067E-4</v>
      </c>
      <c r="W44">
        <f t="shared" si="20"/>
        <v>0.77296934195764511</v>
      </c>
      <c r="X44">
        <f t="shared" si="21"/>
        <v>0.58094660009285626</v>
      </c>
      <c r="Y44">
        <f t="shared" si="11"/>
        <v>4.158548680308795E-4</v>
      </c>
      <c r="Z44">
        <f t="shared" si="12"/>
        <v>6.453237547364869E-4</v>
      </c>
      <c r="AA44">
        <f t="shared" si="12"/>
        <v>1.1798496564461036E-8</v>
      </c>
      <c r="AE44">
        <v>752</v>
      </c>
      <c r="AF44">
        <v>426.29500000000002</v>
      </c>
      <c r="AG44">
        <f t="shared" si="2"/>
        <v>699.44499999999994</v>
      </c>
      <c r="AH44">
        <v>2.3128000000000002</v>
      </c>
      <c r="AI44">
        <f t="shared" si="13"/>
        <v>0.47907069234083455</v>
      </c>
      <c r="AJ44">
        <f t="shared" si="14"/>
        <v>0.52092930765916545</v>
      </c>
      <c r="AK44">
        <f t="shared" si="15"/>
        <v>7.1566466708647414E-4</v>
      </c>
      <c r="AL44">
        <f t="shared" si="22"/>
        <v>0.78919502661385543</v>
      </c>
      <c r="AM44">
        <f t="shared" si="23"/>
        <v>0.53942684933987362</v>
      </c>
      <c r="AN44">
        <f t="shared" si="16"/>
        <v>1.0972245760784063E-3</v>
      </c>
      <c r="AO44">
        <f t="shared" si="17"/>
        <v>3.4215904822953574E-4</v>
      </c>
      <c r="AP44">
        <f t="shared" si="17"/>
        <v>1.4558796414993152E-7</v>
      </c>
    </row>
    <row r="45" spans="1:42">
      <c r="A45">
        <v>2256</v>
      </c>
      <c r="B45">
        <v>415.47</v>
      </c>
      <c r="C45">
        <f t="shared" si="0"/>
        <v>688.62</v>
      </c>
      <c r="D45">
        <v>2.4581499999999998</v>
      </c>
      <c r="E45">
        <f t="shared" si="3"/>
        <v>0.40511855339641017</v>
      </c>
      <c r="F45">
        <f t="shared" si="4"/>
        <v>0.59488144660358988</v>
      </c>
      <c r="G45">
        <f t="shared" si="5"/>
        <v>2.4794578616820027E-4</v>
      </c>
      <c r="H45">
        <f t="shared" si="18"/>
        <v>0.76237719628627132</v>
      </c>
      <c r="I45">
        <f t="shared" si="19"/>
        <v>0.60805074130679271</v>
      </c>
      <c r="J45">
        <f t="shared" si="6"/>
        <v>1.583791058239461E-5</v>
      </c>
      <c r="K45">
        <f t="shared" si="7"/>
        <v>1.7343032297980604E-4</v>
      </c>
      <c r="L45">
        <f t="shared" si="7"/>
        <v>5.3874065908955841E-8</v>
      </c>
      <c r="P45">
        <v>1152</v>
      </c>
      <c r="Q45">
        <v>428.8</v>
      </c>
      <c r="R45">
        <f t="shared" si="1"/>
        <v>701.95</v>
      </c>
      <c r="S45">
        <v>2.2064499999999998</v>
      </c>
      <c r="T45">
        <f t="shared" si="8"/>
        <v>0.43186920515866878</v>
      </c>
      <c r="U45">
        <f t="shared" si="9"/>
        <v>0.56813079484133122</v>
      </c>
      <c r="V45">
        <f t="shared" si="10"/>
        <v>5.0433183860597774E-4</v>
      </c>
      <c r="W45">
        <f t="shared" si="20"/>
        <v>0.76906901221343482</v>
      </c>
      <c r="X45">
        <f t="shared" si="21"/>
        <v>0.59092711692559741</v>
      </c>
      <c r="Y45">
        <f t="shared" si="11"/>
        <v>2.9648407934440666E-4</v>
      </c>
      <c r="Z45">
        <f t="shared" si="12"/>
        <v>5.1967230056960219E-4</v>
      </c>
      <c r="AA45">
        <f t="shared" si="12"/>
        <v>4.3200691030056006E-8</v>
      </c>
      <c r="AE45">
        <v>768</v>
      </c>
      <c r="AF45">
        <v>434.04300000000001</v>
      </c>
      <c r="AG45">
        <f t="shared" si="2"/>
        <v>707.19299999999998</v>
      </c>
      <c r="AH45">
        <v>2.25752</v>
      </c>
      <c r="AI45">
        <f t="shared" si="13"/>
        <v>0.46762005766745102</v>
      </c>
      <c r="AJ45">
        <f t="shared" si="14"/>
        <v>0.53237994233254904</v>
      </c>
      <c r="AK45">
        <f t="shared" si="15"/>
        <v>6.9262047194511289E-4</v>
      </c>
      <c r="AL45">
        <f t="shared" si="22"/>
        <v>0.78233439969943652</v>
      </c>
      <c r="AM45">
        <f t="shared" si="23"/>
        <v>0.55698244255712814</v>
      </c>
      <c r="AN45">
        <f t="shared" si="16"/>
        <v>9.0332846043517123E-4</v>
      </c>
      <c r="AO45">
        <f t="shared" si="17"/>
        <v>6.0528301730041487E-4</v>
      </c>
      <c r="AP45">
        <f t="shared" si="17"/>
        <v>4.4397856413526552E-8</v>
      </c>
    </row>
    <row r="46" spans="1:42">
      <c r="A46">
        <v>2303</v>
      </c>
      <c r="B46">
        <v>423.17899999999997</v>
      </c>
      <c r="C46">
        <f t="shared" si="0"/>
        <v>696.32899999999995</v>
      </c>
      <c r="D46">
        <v>2.3874399999999998</v>
      </c>
      <c r="E46">
        <f t="shared" si="3"/>
        <v>0.39346510144650465</v>
      </c>
      <c r="F46">
        <f t="shared" si="4"/>
        <v>0.60653489855349529</v>
      </c>
      <c r="G46">
        <f t="shared" si="5"/>
        <v>2.3356906825999072E-4</v>
      </c>
      <c r="H46">
        <f t="shared" si="18"/>
        <v>0.76208629607398803</v>
      </c>
      <c r="I46">
        <f>J45*(A46-A45)+I45</f>
        <v>0.60879512310416528</v>
      </c>
      <c r="J46">
        <f>$B$1*EXP(-$B$2/($B$4*C46))*(($B$3-I46))</f>
        <v>6.2084548969149394E-6</v>
      </c>
      <c r="K46">
        <f t="shared" si="7"/>
        <v>5.1086150194513441E-6</v>
      </c>
      <c r="L46">
        <f t="shared" si="7"/>
        <v>5.1692848508834036E-8</v>
      </c>
      <c r="P46">
        <v>1176</v>
      </c>
      <c r="Q46">
        <v>436.60399999999998</v>
      </c>
      <c r="R46">
        <f t="shared" si="1"/>
        <v>709.75399999999991</v>
      </c>
      <c r="S46">
        <v>2.1446100000000001</v>
      </c>
      <c r="T46">
        <f t="shared" si="8"/>
        <v>0.41976524103212526</v>
      </c>
      <c r="U46">
        <f t="shared" si="9"/>
        <v>0.58023475896787469</v>
      </c>
      <c r="V46">
        <f t="shared" si="10"/>
        <v>4.7652181969190982E-4</v>
      </c>
      <c r="W46">
        <f t="shared" si="20"/>
        <v>0.76628826882854328</v>
      </c>
      <c r="X46">
        <f t="shared" si="21"/>
        <v>0.59804273482986314</v>
      </c>
      <c r="Y46">
        <f t="shared" si="11"/>
        <v>1.9918107657282416E-4</v>
      </c>
      <c r="Z46">
        <f t="shared" si="12"/>
        <v>3.1712400430116349E-4</v>
      </c>
      <c r="AA46">
        <f t="shared" si="12"/>
        <v>7.6917887793846651E-8</v>
      </c>
      <c r="AE46">
        <v>784</v>
      </c>
      <c r="AF46">
        <v>441.79599999999999</v>
      </c>
      <c r="AG46">
        <f t="shared" si="2"/>
        <v>714.94599999999991</v>
      </c>
      <c r="AH46">
        <v>2.2040199999999999</v>
      </c>
      <c r="AI46">
        <f t="shared" si="13"/>
        <v>0.45653813011632915</v>
      </c>
      <c r="AJ46">
        <f t="shared" si="14"/>
        <v>0.54346186988367085</v>
      </c>
      <c r="AK46">
        <f t="shared" si="15"/>
        <v>6.5585332913531413E-4</v>
      </c>
      <c r="AL46">
        <f t="shared" si="22"/>
        <v>0.77668614893716126</v>
      </c>
      <c r="AM46">
        <f t="shared" si="23"/>
        <v>0.57143569792409088</v>
      </c>
      <c r="AN46">
        <f t="shared" si="16"/>
        <v>7.1724414113564572E-4</v>
      </c>
      <c r="AO46">
        <f t="shared" si="17"/>
        <v>7.8253505523499019E-4</v>
      </c>
      <c r="AP46">
        <f t="shared" si="17"/>
        <v>3.768831798060057E-9</v>
      </c>
    </row>
    <row r="47" spans="1:42">
      <c r="A47">
        <v>2350</v>
      </c>
      <c r="B47">
        <v>430.87799999999999</v>
      </c>
      <c r="C47">
        <f t="shared" si="0"/>
        <v>704.02800000000002</v>
      </c>
      <c r="D47">
        <v>2.3208299999999999</v>
      </c>
      <c r="E47">
        <f t="shared" si="3"/>
        <v>0.38248735523828514</v>
      </c>
      <c r="F47">
        <f t="shared" si="4"/>
        <v>0.61751264476171486</v>
      </c>
      <c r="G47">
        <f t="shared" si="5"/>
        <v>2.176494830640669E-4</v>
      </c>
      <c r="H47">
        <f t="shared" si="18"/>
        <v>0.7619722633019208</v>
      </c>
      <c r="I47">
        <f t="shared" si="19"/>
        <v>0.60908692048432034</v>
      </c>
      <c r="J47">
        <f t="shared" si="6"/>
        <v>1.9755053720453734E-6</v>
      </c>
      <c r="K47">
        <f t="shared" si="7"/>
        <v>7.0992829598675401E-5</v>
      </c>
      <c r="L47">
        <f t="shared" si="7"/>
        <v>4.6515264653498599E-8</v>
      </c>
      <c r="P47">
        <v>1200</v>
      </c>
      <c r="Q47">
        <v>444.41199999999998</v>
      </c>
      <c r="R47">
        <f t="shared" si="1"/>
        <v>717.5619999999999</v>
      </c>
      <c r="S47">
        <v>2.0861800000000001</v>
      </c>
      <c r="T47">
        <f t="shared" si="8"/>
        <v>0.40832871735951948</v>
      </c>
      <c r="U47">
        <f t="shared" si="9"/>
        <v>0.59167128264048052</v>
      </c>
      <c r="V47">
        <f t="shared" si="10"/>
        <v>4.4610206293252408E-4</v>
      </c>
      <c r="W47">
        <f t="shared" si="20"/>
        <v>0.76442013660943675</v>
      </c>
      <c r="X47">
        <f t="shared" si="21"/>
        <v>0.60282308066761092</v>
      </c>
      <c r="Y47">
        <f t="shared" si="11"/>
        <v>1.2502474509391178E-4</v>
      </c>
      <c r="Z47">
        <f t="shared" si="12"/>
        <v>1.2436259923790947E-4</v>
      </c>
      <c r="AA47">
        <f t="shared" si="12"/>
        <v>1.0309064403043728E-7</v>
      </c>
      <c r="AE47">
        <v>800</v>
      </c>
      <c r="AF47">
        <v>449.53100000000001</v>
      </c>
      <c r="AG47">
        <f t="shared" si="2"/>
        <v>722.68100000000004</v>
      </c>
      <c r="AH47">
        <v>2.1533600000000002</v>
      </c>
      <c r="AI47">
        <f t="shared" si="13"/>
        <v>0.44604447685016407</v>
      </c>
      <c r="AJ47">
        <f t="shared" si="14"/>
        <v>0.55395552314983587</v>
      </c>
      <c r="AK47">
        <f t="shared" si="15"/>
        <v>6.1067117124582321E-4</v>
      </c>
      <c r="AL47">
        <f t="shared" si="22"/>
        <v>0.7722014294310855</v>
      </c>
      <c r="AM47">
        <f t="shared" si="23"/>
        <v>0.58291160418226118</v>
      </c>
      <c r="AN47">
        <f t="shared" si="16"/>
        <v>5.4695990729823109E-4</v>
      </c>
      <c r="AO47">
        <f t="shared" si="17"/>
        <v>8.384546287563806E-4</v>
      </c>
      <c r="AP47">
        <f t="shared" si="17"/>
        <v>4.0591251537997521E-9</v>
      </c>
    </row>
    <row r="48" spans="1:42">
      <c r="A48">
        <v>2397</v>
      </c>
      <c r="B48">
        <v>438.56900000000002</v>
      </c>
      <c r="C48">
        <f t="shared" si="0"/>
        <v>711.71900000000005</v>
      </c>
      <c r="D48">
        <v>2.2587600000000001</v>
      </c>
      <c r="E48">
        <f t="shared" si="3"/>
        <v>0.37225782953427394</v>
      </c>
      <c r="F48">
        <f t="shared" si="4"/>
        <v>0.627742170465726</v>
      </c>
      <c r="G48">
        <f t="shared" si="5"/>
        <v>2.0306237416208164E-4</v>
      </c>
      <c r="H48">
        <f t="shared" si="18"/>
        <v>0.76193597853259432</v>
      </c>
      <c r="I48">
        <f t="shared" si="19"/>
        <v>0.6091797692368065</v>
      </c>
      <c r="J48">
        <f>$B$1*EXP(-$B$2/($B$4*C48))*(($B$3-I48))</f>
        <v>4.7257394992169152E-7</v>
      </c>
      <c r="K48">
        <f t="shared" si="7"/>
        <v>3.4456273938339221E-4</v>
      </c>
      <c r="L48">
        <f t="shared" si="7"/>
        <v>4.104262715000288E-8</v>
      </c>
      <c r="P48">
        <v>1224</v>
      </c>
      <c r="Q48">
        <v>452.197</v>
      </c>
      <c r="R48">
        <f t="shared" si="1"/>
        <v>725.34699999999998</v>
      </c>
      <c r="S48">
        <v>2.0314800000000002</v>
      </c>
      <c r="T48">
        <f t="shared" si="8"/>
        <v>0.3976222678491389</v>
      </c>
      <c r="U48">
        <f t="shared" si="9"/>
        <v>0.6023777321508611</v>
      </c>
      <c r="V48">
        <f t="shared" si="10"/>
        <v>4.1535608894247472E-4</v>
      </c>
      <c r="W48">
        <f t="shared" si="20"/>
        <v>0.76324752142673824</v>
      </c>
      <c r="X48">
        <f t="shared" si="21"/>
        <v>0.60582367454986485</v>
      </c>
      <c r="Y48">
        <f t="shared" si="11"/>
        <v>7.2562504898486885E-5</v>
      </c>
      <c r="Z48">
        <f t="shared" si="12"/>
        <v>1.1874519017251749E-5</v>
      </c>
      <c r="AA48">
        <f t="shared" si="12"/>
        <v>1.1750744126172256E-7</v>
      </c>
      <c r="AE48">
        <v>816</v>
      </c>
      <c r="AF48">
        <v>457.25900000000001</v>
      </c>
      <c r="AG48">
        <f t="shared" si="2"/>
        <v>730.40899999999999</v>
      </c>
      <c r="AH48">
        <v>2.1061899999999998</v>
      </c>
      <c r="AI48">
        <f t="shared" si="13"/>
        <v>0.43627373811023096</v>
      </c>
      <c r="AJ48">
        <f t="shared" si="14"/>
        <v>0.56372626188976904</v>
      </c>
      <c r="AK48">
        <f t="shared" si="15"/>
        <v>5.7027909886322309E-4</v>
      </c>
      <c r="AL48">
        <f t="shared" si="22"/>
        <v>0.76878144783121105</v>
      </c>
      <c r="AM48">
        <f t="shared" si="23"/>
        <v>0.59166296269903285</v>
      </c>
      <c r="AN48">
        <f t="shared" si="16"/>
        <v>3.9893186108068076E-4</v>
      </c>
      <c r="AO48">
        <f t="shared" si="17"/>
        <v>7.804592521063209E-4</v>
      </c>
      <c r="AP48">
        <f t="shared" si="17"/>
        <v>2.9359875895707099E-8</v>
      </c>
    </row>
    <row r="49" spans="1:42">
      <c r="A49">
        <v>2444</v>
      </c>
      <c r="B49">
        <v>446.25900000000001</v>
      </c>
      <c r="C49">
        <f t="shared" si="0"/>
        <v>719.40899999999999</v>
      </c>
      <c r="D49">
        <v>2.20085</v>
      </c>
      <c r="E49">
        <f t="shared" si="3"/>
        <v>0.36271389794865622</v>
      </c>
      <c r="F49">
        <f t="shared" si="4"/>
        <v>0.63728610205134384</v>
      </c>
      <c r="G49">
        <f t="shared" si="5"/>
        <v>1.9110515268232062E-4</v>
      </c>
      <c r="H49">
        <f t="shared" si="18"/>
        <v>0.76192729860845687</v>
      </c>
      <c r="I49">
        <f t="shared" si="19"/>
        <v>0.60920198021245286</v>
      </c>
      <c r="J49">
        <f t="shared" si="6"/>
        <v>7.315581560017757E-8</v>
      </c>
      <c r="K49">
        <f t="shared" si="7"/>
        <v>7.8871789946167298E-4</v>
      </c>
      <c r="L49">
        <f t="shared" si="7"/>
        <v>3.6493223826886688E-8</v>
      </c>
      <c r="P49">
        <v>1248</v>
      </c>
      <c r="Q49">
        <v>459.99299999999999</v>
      </c>
      <c r="R49">
        <f t="shared" si="1"/>
        <v>733.14300000000003</v>
      </c>
      <c r="S49">
        <v>1.98055</v>
      </c>
      <c r="T49">
        <f t="shared" si="8"/>
        <v>0.38765372171451951</v>
      </c>
      <c r="U49">
        <f t="shared" si="9"/>
        <v>0.61234627828548049</v>
      </c>
      <c r="V49">
        <f t="shared" si="10"/>
        <v>3.9170533971936522E-4</v>
      </c>
      <c r="W49">
        <f t="shared" si="20"/>
        <v>0.76256695299306787</v>
      </c>
      <c r="X49">
        <f t="shared" si="21"/>
        <v>0.60756517466742854</v>
      </c>
      <c r="Y49">
        <f t="shared" si="11"/>
        <v>3.8482743934981673E-5</v>
      </c>
      <c r="Z49">
        <f t="shared" si="12"/>
        <v>2.2858951806549463E-5</v>
      </c>
      <c r="AA49">
        <f t="shared" si="12"/>
        <v>1.2476620217265802E-7</v>
      </c>
      <c r="AE49">
        <v>832</v>
      </c>
      <c r="AF49">
        <v>464.99</v>
      </c>
      <c r="AG49">
        <f t="shared" si="2"/>
        <v>738.14</v>
      </c>
      <c r="AH49">
        <v>2.0621399999999999</v>
      </c>
      <c r="AI49">
        <f t="shared" si="13"/>
        <v>0.42714927252841944</v>
      </c>
      <c r="AJ49">
        <f t="shared" si="14"/>
        <v>0.57285072747158061</v>
      </c>
      <c r="AK49">
        <f t="shared" si="15"/>
        <v>5.3092272064428347E-4</v>
      </c>
      <c r="AL49">
        <f t="shared" si="22"/>
        <v>0.76628704265398517</v>
      </c>
      <c r="AM49">
        <f t="shared" si="23"/>
        <v>0.59804587247632379</v>
      </c>
      <c r="AN49">
        <f t="shared" si="16"/>
        <v>2.7692787943314648E-4</v>
      </c>
      <c r="AO49">
        <f t="shared" si="17"/>
        <v>6.3479533181003524E-4</v>
      </c>
      <c r="AP49">
        <f t="shared" si="17"/>
        <v>6.4513379361870701E-8</v>
      </c>
    </row>
    <row r="50" spans="1:42">
      <c r="A50">
        <v>2491</v>
      </c>
      <c r="B50">
        <v>453.94799999999998</v>
      </c>
      <c r="C50">
        <f t="shared" si="0"/>
        <v>727.09799999999996</v>
      </c>
      <c r="D50">
        <v>2.14635</v>
      </c>
      <c r="E50">
        <f t="shared" si="3"/>
        <v>0.35373195577258709</v>
      </c>
      <c r="F50">
        <f t="shared" si="4"/>
        <v>0.64626804422741291</v>
      </c>
      <c r="G50">
        <f t="shared" si="5"/>
        <v>1.7655310894595992E-4</v>
      </c>
      <c r="H50">
        <f t="shared" si="18"/>
        <v>0.76192595493107107</v>
      </c>
      <c r="I50">
        <f t="shared" si="19"/>
        <v>0.60920541853578603</v>
      </c>
      <c r="J50">
        <f t="shared" si="6"/>
        <v>4.7256498163508027E-9</v>
      </c>
      <c r="K50">
        <f t="shared" si="7"/>
        <v>1.373638223157641E-3</v>
      </c>
      <c r="L50">
        <f t="shared" si="7"/>
        <v>3.1169331644482027E-8</v>
      </c>
      <c r="P50">
        <v>1272</v>
      </c>
      <c r="Q50">
        <v>467.76299999999998</v>
      </c>
      <c r="R50">
        <f t="shared" si="1"/>
        <v>740.91300000000001</v>
      </c>
      <c r="S50">
        <v>1.93252</v>
      </c>
      <c r="T50">
        <f t="shared" si="8"/>
        <v>0.3782527935612548</v>
      </c>
      <c r="U50">
        <f t="shared" si="9"/>
        <v>0.62174720643874526</v>
      </c>
      <c r="V50">
        <f t="shared" si="10"/>
        <v>3.5786030203800723E-4</v>
      </c>
      <c r="W50">
        <f t="shared" si="20"/>
        <v>0.76220602084498656</v>
      </c>
      <c r="X50">
        <f t="shared" si="21"/>
        <v>0.60848876052186807</v>
      </c>
      <c r="Y50">
        <f t="shared" si="11"/>
        <v>1.8346746464689892E-5</v>
      </c>
      <c r="Z50">
        <f t="shared" si="12"/>
        <v>1.757863881307575E-4</v>
      </c>
      <c r="AA50">
        <f t="shared" si="12"/>
        <v>1.1526945441803604E-7</v>
      </c>
      <c r="AE50">
        <v>848</v>
      </c>
      <c r="AF50">
        <v>472.72300000000001</v>
      </c>
      <c r="AG50">
        <f t="shared" si="2"/>
        <v>745.87300000000005</v>
      </c>
      <c r="AH50">
        <v>2.0211299999999999</v>
      </c>
      <c r="AI50">
        <f t="shared" si="13"/>
        <v>0.41865450899811085</v>
      </c>
      <c r="AJ50">
        <f t="shared" si="14"/>
        <v>0.58134549100188915</v>
      </c>
      <c r="AK50">
        <f t="shared" si="15"/>
        <v>4.9091903357306038E-4</v>
      </c>
      <c r="AL50">
        <f t="shared" si="22"/>
        <v>0.7645554929745364</v>
      </c>
      <c r="AM50">
        <f t="shared" si="23"/>
        <v>0.60247671854725415</v>
      </c>
      <c r="AN50">
        <f t="shared" si="16"/>
        <v>1.8188180748530519E-4</v>
      </c>
      <c r="AO50">
        <f t="shared" si="17"/>
        <v>4.4652877757399273E-4</v>
      </c>
      <c r="AP50">
        <f t="shared" si="17"/>
        <v>9.5504007108014321E-8</v>
      </c>
    </row>
    <row r="51" spans="1:42">
      <c r="A51">
        <v>2538</v>
      </c>
      <c r="B51">
        <v>461.63299999999998</v>
      </c>
      <c r="C51">
        <f t="shared" si="0"/>
        <v>734.7829999999999</v>
      </c>
      <c r="D51">
        <v>2.0960000000000001</v>
      </c>
      <c r="E51">
        <f t="shared" si="3"/>
        <v>0.34543395965212692</v>
      </c>
      <c r="F51">
        <f t="shared" si="4"/>
        <v>0.65456604034787302</v>
      </c>
      <c r="G51">
        <f t="shared" si="5"/>
        <v>1.5547894440246372E-4</v>
      </c>
      <c r="H51">
        <f t="shared" si="18"/>
        <v>0.76192586813347685</v>
      </c>
      <c r="I51">
        <f t="shared" si="19"/>
        <v>0.60920564064132743</v>
      </c>
      <c r="J51">
        <f t="shared" si="6"/>
        <v>-1.496276163721416E-10</v>
      </c>
      <c r="K51">
        <f t="shared" si="7"/>
        <v>2.0575658615375816E-3</v>
      </c>
      <c r="L51">
        <f t="shared" si="7"/>
        <v>2.4173748680414487E-8</v>
      </c>
      <c r="P51">
        <v>1296</v>
      </c>
      <c r="Q51">
        <v>475.54599999999999</v>
      </c>
      <c r="R51">
        <f t="shared" si="1"/>
        <v>748.69599999999991</v>
      </c>
      <c r="S51">
        <v>1.8886400000000001</v>
      </c>
      <c r="T51">
        <f t="shared" si="8"/>
        <v>0.36966414631234257</v>
      </c>
      <c r="U51">
        <f t="shared" si="9"/>
        <v>0.63033585368765743</v>
      </c>
      <c r="V51">
        <f t="shared" si="10"/>
        <v>3.1325009574475576E-4</v>
      </c>
      <c r="W51">
        <f t="shared" si="20"/>
        <v>0.76203394552148596</v>
      </c>
      <c r="X51">
        <f t="shared" si="21"/>
        <v>0.6089290824370206</v>
      </c>
      <c r="Y51">
        <f t="shared" si="11"/>
        <v>7.7087732955379125E-6</v>
      </c>
      <c r="Z51">
        <f t="shared" si="12"/>
        <v>4.5824985537709173E-4</v>
      </c>
      <c r="AA51">
        <f t="shared" si="12"/>
        <v>9.3355499724016924E-8</v>
      </c>
      <c r="AE51">
        <v>864</v>
      </c>
      <c r="AF51">
        <v>480.45499999999998</v>
      </c>
      <c r="AG51">
        <f t="shared" si="2"/>
        <v>753.60500000000002</v>
      </c>
      <c r="AH51">
        <v>1.9832099999999999</v>
      </c>
      <c r="AI51">
        <f t="shared" si="13"/>
        <v>0.41079980446094189</v>
      </c>
      <c r="AJ51">
        <f t="shared" si="14"/>
        <v>0.58920019553905811</v>
      </c>
      <c r="AK51">
        <f t="shared" si="15"/>
        <v>4.3693347529247945E-4</v>
      </c>
      <c r="AL51">
        <f t="shared" si="22"/>
        <v>0.76341823880535187</v>
      </c>
      <c r="AM51">
        <f t="shared" si="23"/>
        <v>0.605386827467019</v>
      </c>
      <c r="AN51">
        <f t="shared" si="16"/>
        <v>1.1223739253105824E-4</v>
      </c>
      <c r="AO51">
        <f t="shared" si="17"/>
        <v>2.6200705317128262E-4</v>
      </c>
      <c r="AP51">
        <f t="shared" si="17"/>
        <v>1.054275461606117E-7</v>
      </c>
    </row>
    <row r="52" spans="1:42">
      <c r="A52">
        <v>2585</v>
      </c>
      <c r="B52">
        <v>469.30799999999999</v>
      </c>
      <c r="C52">
        <f t="shared" si="0"/>
        <v>742.45799999999997</v>
      </c>
      <c r="D52">
        <v>2.05166</v>
      </c>
      <c r="E52">
        <f t="shared" si="3"/>
        <v>0.33812644926521124</v>
      </c>
      <c r="F52">
        <f t="shared" si="4"/>
        <v>0.66187355073478882</v>
      </c>
      <c r="G52">
        <f t="shared" si="5"/>
        <v>1.326164564118436E-4</v>
      </c>
      <c r="H52">
        <f t="shared" si="18"/>
        <v>0.76192587088173747</v>
      </c>
      <c r="I52">
        <f t="shared" si="19"/>
        <v>0.60920563360882951</v>
      </c>
      <c r="J52">
        <f t="shared" si="6"/>
        <v>2.0077961442229004E-11</v>
      </c>
      <c r="K52">
        <f t="shared" si="7"/>
        <v>2.7739094943869179E-3</v>
      </c>
      <c r="L52">
        <f t="shared" si="7"/>
        <v>1.7587119185898624E-8</v>
      </c>
      <c r="P52">
        <v>1320</v>
      </c>
      <c r="Q52">
        <v>483.32799999999997</v>
      </c>
      <c r="R52">
        <f t="shared" si="1"/>
        <v>756.47799999999995</v>
      </c>
      <c r="S52">
        <v>1.85023</v>
      </c>
      <c r="T52">
        <f t="shared" si="8"/>
        <v>0.36214614401446837</v>
      </c>
      <c r="U52">
        <f t="shared" si="9"/>
        <v>0.63785385598553157</v>
      </c>
      <c r="V52">
        <f t="shared" si="10"/>
        <v>2.6382818529921875E-4</v>
      </c>
      <c r="W52">
        <f t="shared" si="20"/>
        <v>0.76196164443741221</v>
      </c>
      <c r="X52">
        <f t="shared" si="21"/>
        <v>0.60911409299611352</v>
      </c>
      <c r="Y52">
        <f t="shared" si="11"/>
        <v>2.774280784996334E-6</v>
      </c>
      <c r="Z52">
        <f t="shared" si="12"/>
        <v>8.2597397668792349E-4</v>
      </c>
      <c r="AA52">
        <f t="shared" si="12"/>
        <v>6.8149141062120767E-8</v>
      </c>
      <c r="AE52">
        <v>880</v>
      </c>
      <c r="AF52">
        <v>488.17500000000001</v>
      </c>
      <c r="AG52">
        <f t="shared" si="2"/>
        <v>761.32500000000005</v>
      </c>
      <c r="AH52">
        <v>1.94946</v>
      </c>
      <c r="AI52">
        <f t="shared" si="13"/>
        <v>0.40380886885626222</v>
      </c>
      <c r="AJ52">
        <f t="shared" si="14"/>
        <v>0.59619113114373778</v>
      </c>
      <c r="AK52">
        <f t="shared" si="15"/>
        <v>3.7543913432538933E-4</v>
      </c>
      <c r="AL52">
        <f t="shared" si="22"/>
        <v>0.76271645095554375</v>
      </c>
      <c r="AM52">
        <f t="shared" si="23"/>
        <v>0.60718262574751591</v>
      </c>
      <c r="AN52">
        <f t="shared" si="16"/>
        <v>6.4532713775847548E-5</v>
      </c>
      <c r="AO52">
        <f t="shared" si="17"/>
        <v>1.2081295362488374E-4</v>
      </c>
      <c r="AP52">
        <f t="shared" si="17"/>
        <v>9.6662802338928554E-8</v>
      </c>
    </row>
    <row r="53" spans="1:42">
      <c r="A53">
        <v>2632</v>
      </c>
      <c r="B53">
        <v>476.98700000000002</v>
      </c>
      <c r="C53">
        <f t="shared" si="0"/>
        <v>750.13699999999994</v>
      </c>
      <c r="D53">
        <v>2.0138400000000001</v>
      </c>
      <c r="E53">
        <f t="shared" si="3"/>
        <v>0.33189347581385459</v>
      </c>
      <c r="F53">
        <f t="shared" si="4"/>
        <v>0.66810652418614547</v>
      </c>
      <c r="G53">
        <f t="shared" si="5"/>
        <v>1.1532932975635668E-4</v>
      </c>
      <c r="H53">
        <f t="shared" si="18"/>
        <v>0.76192587051295879</v>
      </c>
      <c r="I53">
        <f t="shared" si="19"/>
        <v>0.60920563455249366</v>
      </c>
      <c r="J53">
        <f t="shared" si="6"/>
        <v>-4.8824763934736176E-12</v>
      </c>
      <c r="K53">
        <f t="shared" si="7"/>
        <v>3.4693147996356314E-3</v>
      </c>
      <c r="L53">
        <f t="shared" si="7"/>
        <v>1.3300855428235942E-8</v>
      </c>
      <c r="P53">
        <v>1344</v>
      </c>
      <c r="Q53">
        <v>491.09199999999998</v>
      </c>
      <c r="R53">
        <f t="shared" si="1"/>
        <v>764.24199999999996</v>
      </c>
      <c r="S53">
        <v>1.8178799999999999</v>
      </c>
      <c r="T53">
        <f t="shared" si="8"/>
        <v>0.35581426756728718</v>
      </c>
      <c r="U53">
        <f t="shared" si="9"/>
        <v>0.64418573243271282</v>
      </c>
      <c r="V53">
        <f t="shared" si="10"/>
        <v>2.287598330028747E-4</v>
      </c>
      <c r="W53">
        <f t="shared" si="20"/>
        <v>0.76193562427822614</v>
      </c>
      <c r="X53">
        <f t="shared" si="21"/>
        <v>0.60918067573495338</v>
      </c>
      <c r="Y53">
        <f t="shared" si="11"/>
        <v>8.2083736037751585E-7</v>
      </c>
      <c r="Z53">
        <f t="shared" si="12"/>
        <v>1.2253539944133531E-3</v>
      </c>
      <c r="AA53">
        <f t="shared" si="12"/>
        <v>5.1956185734510346E-8</v>
      </c>
      <c r="AE53">
        <v>896</v>
      </c>
      <c r="AF53">
        <v>495.89499999999998</v>
      </c>
      <c r="AG53">
        <f t="shared" si="2"/>
        <v>769.04499999999996</v>
      </c>
      <c r="AH53">
        <v>1.9204600000000001</v>
      </c>
      <c r="AI53">
        <f t="shared" si="13"/>
        <v>0.39780184270705599</v>
      </c>
      <c r="AJ53">
        <f t="shared" si="14"/>
        <v>0.60219815729294401</v>
      </c>
      <c r="AK53">
        <f t="shared" si="15"/>
        <v>3.2313657906074544E-4</v>
      </c>
      <c r="AL53">
        <f t="shared" si="22"/>
        <v>0.76231294662047544</v>
      </c>
      <c r="AM53">
        <f t="shared" si="23"/>
        <v>0.60821514916792951</v>
      </c>
      <c r="AN53">
        <f t="shared" si="16"/>
        <v>3.4236418987418195E-5</v>
      </c>
      <c r="AO53">
        <f t="shared" si="17"/>
        <v>3.6204191223641523E-5</v>
      </c>
      <c r="AP53">
        <f t="shared" si="17"/>
        <v>8.34633024903941E-8</v>
      </c>
    </row>
    <row r="54" spans="1:42">
      <c r="A54">
        <v>2679</v>
      </c>
      <c r="B54">
        <v>484.65600000000001</v>
      </c>
      <c r="C54">
        <f t="shared" si="0"/>
        <v>757.80600000000004</v>
      </c>
      <c r="D54">
        <v>1.98095</v>
      </c>
      <c r="E54">
        <f t="shared" si="3"/>
        <v>0.32647299731530571</v>
      </c>
      <c r="F54">
        <f t="shared" si="4"/>
        <v>0.67352700268469423</v>
      </c>
      <c r="G54">
        <f t="shared" si="5"/>
        <v>1.0228508814208094E-4</v>
      </c>
      <c r="H54">
        <f t="shared" si="18"/>
        <v>0.76192587060263695</v>
      </c>
      <c r="I54">
        <f t="shared" si="19"/>
        <v>0.60920563432301722</v>
      </c>
      <c r="J54">
        <f t="shared" si="6"/>
        <v>1.7529834895452433E-12</v>
      </c>
      <c r="K54">
        <f t="shared" si="7"/>
        <v>4.137238427918544E-3</v>
      </c>
      <c r="L54">
        <f t="shared" si="7"/>
        <v>1.0462238897625129E-8</v>
      </c>
      <c r="P54">
        <v>1368</v>
      </c>
      <c r="Q54">
        <v>498.86500000000001</v>
      </c>
      <c r="R54">
        <f t="shared" si="1"/>
        <v>772.01499999999999</v>
      </c>
      <c r="S54">
        <v>1.78983</v>
      </c>
      <c r="T54">
        <f t="shared" si="8"/>
        <v>0.35032403157521819</v>
      </c>
      <c r="U54">
        <f t="shared" si="9"/>
        <v>0.64967596842478181</v>
      </c>
      <c r="V54">
        <f t="shared" si="10"/>
        <v>1.9809541332049355E-4</v>
      </c>
      <c r="W54">
        <f t="shared" si="20"/>
        <v>0.7619279255914535</v>
      </c>
      <c r="X54">
        <f t="shared" si="21"/>
        <v>0.60920037583160247</v>
      </c>
      <c r="Y54">
        <f t="shared" si="11"/>
        <v>1.8738333967501436E-7</v>
      </c>
      <c r="Z54">
        <f t="shared" si="12"/>
        <v>1.6382735957690346E-3</v>
      </c>
      <c r="AA54">
        <f t="shared" si="12"/>
        <v>3.9167588330888568E-8</v>
      </c>
      <c r="AE54">
        <v>912</v>
      </c>
      <c r="AF54">
        <v>503.61</v>
      </c>
      <c r="AG54">
        <f t="shared" si="2"/>
        <v>776.76</v>
      </c>
      <c r="AH54">
        <v>1.8955</v>
      </c>
      <c r="AI54">
        <f t="shared" si="13"/>
        <v>0.392631657442084</v>
      </c>
      <c r="AJ54">
        <f t="shared" si="14"/>
        <v>0.60736834255791594</v>
      </c>
      <c r="AK54">
        <f t="shared" si="15"/>
        <v>6.6597405982227621E-4</v>
      </c>
      <c r="AL54">
        <f t="shared" si="22"/>
        <v>0.76209887622624684</v>
      </c>
      <c r="AM54">
        <f t="shared" si="23"/>
        <v>0.60876293187172825</v>
      </c>
      <c r="AN54">
        <f t="shared" si="16"/>
        <v>1.655372244650319E-5</v>
      </c>
      <c r="AO54">
        <f t="shared" si="17"/>
        <v>1.9448793541994929E-6</v>
      </c>
      <c r="AP54">
        <f t="shared" si="17"/>
        <v>4.2174677459726281E-7</v>
      </c>
    </row>
    <row r="55" spans="1:42">
      <c r="A55">
        <v>2726</v>
      </c>
      <c r="B55">
        <v>492.32900000000001</v>
      </c>
      <c r="C55">
        <f t="shared" si="0"/>
        <v>765.47900000000004</v>
      </c>
      <c r="D55">
        <v>1.9517800000000001</v>
      </c>
      <c r="E55">
        <f t="shared" si="3"/>
        <v>0.32166559817262802</v>
      </c>
      <c r="F55">
        <f t="shared" si="4"/>
        <v>0.67833440182737204</v>
      </c>
      <c r="G55">
        <f t="shared" si="5"/>
        <v>8.5874590627340152E-5</v>
      </c>
      <c r="H55">
        <f t="shared" si="18"/>
        <v>0.76192587057043926</v>
      </c>
      <c r="I55">
        <f t="shared" si="19"/>
        <v>0.60920563440540743</v>
      </c>
      <c r="J55">
        <f t="shared" si="6"/>
        <v>-8.4477310163256E-13</v>
      </c>
      <c r="K55">
        <f t="shared" si="7"/>
        <v>4.7787864852800758E-3</v>
      </c>
      <c r="L55">
        <f t="shared" si="7"/>
        <v>7.3744454605023467E-9</v>
      </c>
      <c r="P55">
        <v>1392</v>
      </c>
      <c r="Q55">
        <v>506.64299999999997</v>
      </c>
      <c r="R55">
        <f t="shared" si="1"/>
        <v>779.79299999999989</v>
      </c>
      <c r="S55">
        <v>1.7655400000000001</v>
      </c>
      <c r="T55">
        <f t="shared" si="8"/>
        <v>0.3455697416555264</v>
      </c>
      <c r="U55">
        <f t="shared" si="9"/>
        <v>0.65443025834447366</v>
      </c>
      <c r="V55">
        <f t="shared" si="10"/>
        <v>4.7013667984516786E-4</v>
      </c>
      <c r="W55">
        <f t="shared" si="20"/>
        <v>0.76192616811097291</v>
      </c>
      <c r="X55">
        <f t="shared" si="21"/>
        <v>0.60920487303175463</v>
      </c>
      <c r="Y55">
        <f t="shared" si="11"/>
        <v>2.9349779439360655E-8</v>
      </c>
      <c r="Z55">
        <f t="shared" si="12"/>
        <v>2.0453354766839017E-3</v>
      </c>
      <c r="AA55">
        <f t="shared" si="12"/>
        <v>2.2100090178152778E-7</v>
      </c>
    </row>
    <row r="56" spans="1:42">
      <c r="A56">
        <v>2773</v>
      </c>
      <c r="B56">
        <v>499.98899999999998</v>
      </c>
      <c r="C56">
        <f t="shared" si="0"/>
        <v>773.1389999999999</v>
      </c>
      <c r="D56">
        <v>1.9272899999999999</v>
      </c>
      <c r="E56">
        <f t="shared" si="3"/>
        <v>0.31762949241314298</v>
      </c>
      <c r="F56">
        <f t="shared" si="4"/>
        <v>0.68237050758685702</v>
      </c>
      <c r="G56">
        <f t="shared" si="5"/>
        <v>2.4607663454268193E-4</v>
      </c>
      <c r="H56">
        <f t="shared" si="18"/>
        <v>0.76192587058595551</v>
      </c>
      <c r="I56">
        <f t="shared" si="19"/>
        <v>0.60920563436570307</v>
      </c>
      <c r="J56">
        <f t="shared" si="6"/>
        <v>5.1711465513312156E-13</v>
      </c>
      <c r="K56">
        <f t="shared" si="7"/>
        <v>5.3530986734675297E-3</v>
      </c>
      <c r="L56">
        <f t="shared" si="7"/>
        <v>6.0553709813352962E-8</v>
      </c>
    </row>
  </sheetData>
  <mergeCells count="3">
    <mergeCell ref="A9:M9"/>
    <mergeCell ref="P9:AB9"/>
    <mergeCell ref="AE9:AQ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56"/>
  <sheetViews>
    <sheetView workbookViewId="0">
      <selection activeCell="C6" sqref="A1:XFD1048576"/>
    </sheetView>
  </sheetViews>
  <sheetFormatPr defaultRowHeight="15"/>
  <cols>
    <col min="7" max="7" width="11.42578125" customWidth="1"/>
    <col min="8" max="8" width="12.42578125" customWidth="1"/>
    <col min="9" max="10" width="11.85546875" customWidth="1"/>
    <col min="12" max="13" width="11.85546875" bestFit="1" customWidth="1"/>
    <col min="22" max="22" width="12.42578125" bestFit="1" customWidth="1"/>
    <col min="25" max="25" width="12.42578125" bestFit="1" customWidth="1"/>
    <col min="37" max="37" width="12.42578125" bestFit="1" customWidth="1"/>
    <col min="40" max="40" width="12.42578125" bestFit="1" customWidth="1"/>
  </cols>
  <sheetData>
    <row r="1" spans="1:43">
      <c r="A1" t="s">
        <v>4</v>
      </c>
      <c r="B1">
        <v>686.798797890792</v>
      </c>
      <c r="G1" t="s">
        <v>14</v>
      </c>
      <c r="H1">
        <f>M11+AB11+AQ11</f>
        <v>0.26920642439059428</v>
      </c>
    </row>
    <row r="2" spans="1:43">
      <c r="A2" t="s">
        <v>5</v>
      </c>
      <c r="B2">
        <v>59318.050627714249</v>
      </c>
    </row>
    <row r="3" spans="1:43">
      <c r="A3" t="s">
        <v>32</v>
      </c>
      <c r="B3">
        <v>0.59231514198882385</v>
      </c>
    </row>
    <row r="4" spans="1:43">
      <c r="A4" t="s">
        <v>7</v>
      </c>
      <c r="B4">
        <v>8.3140000000000001</v>
      </c>
    </row>
    <row r="5" spans="1:43">
      <c r="A5" t="s">
        <v>8</v>
      </c>
      <c r="B5">
        <v>1</v>
      </c>
    </row>
    <row r="9" spans="1:43">
      <c r="A9" s="10">
        <v>10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P9" s="10">
        <v>20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E9" s="10">
        <v>30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</row>
    <row r="10" spans="1:43">
      <c r="A10" t="s">
        <v>0</v>
      </c>
      <c r="B10" t="s">
        <v>1</v>
      </c>
      <c r="C10" t="s">
        <v>2</v>
      </c>
      <c r="D10" t="s">
        <v>3</v>
      </c>
      <c r="E10" t="s">
        <v>9</v>
      </c>
      <c r="F10" s="3" t="s">
        <v>33</v>
      </c>
      <c r="G10" s="3" t="s">
        <v>34</v>
      </c>
      <c r="H10" s="3" t="s">
        <v>10</v>
      </c>
      <c r="I10" s="3" t="s">
        <v>30</v>
      </c>
      <c r="J10" s="3" t="s">
        <v>31</v>
      </c>
      <c r="K10" s="3" t="s">
        <v>11</v>
      </c>
      <c r="L10" s="3" t="s">
        <v>12</v>
      </c>
      <c r="M10" s="3" t="s">
        <v>13</v>
      </c>
      <c r="P10" t="s">
        <v>0</v>
      </c>
      <c r="Q10" t="s">
        <v>1</v>
      </c>
      <c r="R10" t="s">
        <v>2</v>
      </c>
      <c r="S10" t="s">
        <v>3</v>
      </c>
      <c r="T10" t="s">
        <v>9</v>
      </c>
      <c r="U10" s="3" t="s">
        <v>33</v>
      </c>
      <c r="V10" s="3" t="s">
        <v>34</v>
      </c>
      <c r="W10" s="3" t="s">
        <v>10</v>
      </c>
      <c r="X10" s="3" t="s">
        <v>30</v>
      </c>
      <c r="Y10" s="3" t="s">
        <v>31</v>
      </c>
      <c r="Z10" s="3" t="s">
        <v>11</v>
      </c>
      <c r="AA10" s="3" t="s">
        <v>12</v>
      </c>
      <c r="AB10" s="3" t="s">
        <v>13</v>
      </c>
      <c r="AE10" t="s">
        <v>0</v>
      </c>
      <c r="AF10" t="s">
        <v>1</v>
      </c>
      <c r="AG10" t="s">
        <v>2</v>
      </c>
      <c r="AH10" t="s">
        <v>3</v>
      </c>
      <c r="AI10" t="s">
        <v>9</v>
      </c>
      <c r="AJ10" s="3" t="s">
        <v>33</v>
      </c>
      <c r="AK10" s="3" t="s">
        <v>34</v>
      </c>
      <c r="AL10" s="3" t="s">
        <v>10</v>
      </c>
      <c r="AM10" s="3" t="s">
        <v>30</v>
      </c>
      <c r="AN10" s="3" t="s">
        <v>31</v>
      </c>
      <c r="AO10" s="3" t="s">
        <v>11</v>
      </c>
      <c r="AP10" s="3" t="s">
        <v>12</v>
      </c>
      <c r="AQ10" s="3" t="s">
        <v>13</v>
      </c>
    </row>
    <row r="11" spans="1:43">
      <c r="A11">
        <v>658</v>
      </c>
      <c r="B11">
        <v>150.43299999999999</v>
      </c>
      <c r="C11">
        <f t="shared" ref="C11:C56" si="0">B11+273.15</f>
        <v>423.58299999999997</v>
      </c>
      <c r="D11">
        <v>5.0569800000000003</v>
      </c>
      <c r="E11">
        <f>D11/$D$11</f>
        <v>1</v>
      </c>
      <c r="F11">
        <f>1-E11</f>
        <v>0</v>
      </c>
      <c r="G11">
        <f>(F12-F11)/(A12-A11)</f>
        <v>2.604363229824373E-5</v>
      </c>
      <c r="H11">
        <v>1</v>
      </c>
      <c r="I11">
        <f>($H$11-H11)/($H$11-$B$3)</f>
        <v>0</v>
      </c>
      <c r="J11">
        <f>$B$1*EXP(-$B$2/($B$4*C11))*(($B$3-I11)^($B$5))</f>
        <v>1.9689849931914034E-5</v>
      </c>
      <c r="K11">
        <f>(I11-F11)^2</f>
        <v>0</v>
      </c>
      <c r="L11">
        <f>(J11-G11)^2</f>
        <v>4.0370550358682186E-11</v>
      </c>
      <c r="M11">
        <f>SUM(K11:K55)+SUM(L11:L55)</f>
        <v>0.13443503804430676</v>
      </c>
      <c r="P11">
        <v>224</v>
      </c>
      <c r="Q11">
        <v>168.36500000000001</v>
      </c>
      <c r="R11">
        <f t="shared" ref="R11:R54" si="1">Q11+273.15</f>
        <v>441.51499999999999</v>
      </c>
      <c r="S11">
        <v>6.31229</v>
      </c>
      <c r="T11">
        <f>S11/$S$11</f>
        <v>1</v>
      </c>
      <c r="U11">
        <f>1-T11</f>
        <v>0</v>
      </c>
      <c r="V11">
        <f>(U12-U11)/(P12-P11)</f>
        <v>1.0485497339317307E-4</v>
      </c>
      <c r="W11">
        <v>1</v>
      </c>
      <c r="X11">
        <f>($H$11-W11)/($H$11-$B$3)</f>
        <v>0</v>
      </c>
      <c r="Y11">
        <f>$B$1*EXP(-$B$2/($B$4*R11))*(($B$3-X11))</f>
        <v>3.9025154667184218E-5</v>
      </c>
      <c r="Z11">
        <f>(X11-U11)^2</f>
        <v>0</v>
      </c>
      <c r="AA11">
        <f>(Y11-V11)^2</f>
        <v>4.3335650334965528E-9</v>
      </c>
      <c r="AB11">
        <f>SUM(Z11:Z55)+SUM(AA11:AA55)</f>
        <v>8.064643222933883E-2</v>
      </c>
      <c r="AE11">
        <v>224</v>
      </c>
      <c r="AF11">
        <v>167.90100000000001</v>
      </c>
      <c r="AG11">
        <f t="shared" ref="AG11:AG54" si="2">AF11+273.15</f>
        <v>441.05099999999999</v>
      </c>
      <c r="AH11">
        <v>4.82768</v>
      </c>
      <c r="AI11">
        <f>AH11/$AH$11</f>
        <v>1</v>
      </c>
      <c r="AJ11">
        <f>1-AI11</f>
        <v>0</v>
      </c>
      <c r="AK11">
        <f>(AJ12-AJ11)/(AE12-AE11)</f>
        <v>1.3386347065257043E-4</v>
      </c>
      <c r="AL11">
        <v>1</v>
      </c>
      <c r="AM11">
        <f>($H$11-AL11)/($H$11-$B$3)</f>
        <v>0</v>
      </c>
      <c r="AN11">
        <f>$B$1*EXP(-$B$2/($B$4*AG11))*(($B$3-AM11))</f>
        <v>3.8367316878094497E-5</v>
      </c>
      <c r="AO11">
        <f>(AM11-AJ11)^2</f>
        <v>0</v>
      </c>
      <c r="AP11">
        <f>(AN11-AK11)^2</f>
        <v>9.1195153857183538E-9</v>
      </c>
      <c r="AQ11">
        <f>SUM(AO11:AO55)+SUM(AP11:AP55)</f>
        <v>5.412495411694869E-2</v>
      </c>
    </row>
    <row r="12" spans="1:43">
      <c r="A12">
        <v>705</v>
      </c>
      <c r="B12">
        <v>158.352</v>
      </c>
      <c r="C12">
        <f t="shared" si="0"/>
        <v>431.50199999999995</v>
      </c>
      <c r="D12">
        <v>5.0507900000000001</v>
      </c>
      <c r="E12">
        <f t="shared" ref="E12:E56" si="3">D12/$D$11</f>
        <v>0.99877594928198254</v>
      </c>
      <c r="F12">
        <f t="shared" ref="F12:F56" si="4">1-E12</f>
        <v>1.2240507180174554E-3</v>
      </c>
      <c r="G12">
        <f t="shared" ref="G12:G56" si="5">(F13-F12)/(A13-A12)</f>
        <v>3.1765658134370079E-5</v>
      </c>
      <c r="H12">
        <f>$H$11-I12*($H$11-$B$3)</f>
        <v>0.99962271907733358</v>
      </c>
      <c r="I12">
        <f>J11*(A12-A11)+I11</f>
        <v>9.2542294679995958E-4</v>
      </c>
      <c r="J12">
        <f t="shared" ref="J12:J56" si="6">$B$1*EXP(-$B$2/($B$4*C12))*(($B$3-I12))</f>
        <v>2.6780092098890578E-5</v>
      </c>
      <c r="K12">
        <f t="shared" ref="K12:L56" si="7">(I12-F12)^2</f>
        <v>8.9178545742328992E-8</v>
      </c>
      <c r="L12">
        <f t="shared" si="7"/>
        <v>2.4855868694126796E-11</v>
      </c>
      <c r="P12">
        <v>240</v>
      </c>
      <c r="Q12">
        <v>176.3</v>
      </c>
      <c r="R12">
        <f>Q12+273.15</f>
        <v>449.45</v>
      </c>
      <c r="S12">
        <v>6.3017000000000003</v>
      </c>
      <c r="T12">
        <f t="shared" ref="T12:T55" si="8">S12/$S$11</f>
        <v>0.99832232042570923</v>
      </c>
      <c r="U12">
        <f t="shared" ref="U12:U55" si="9">1-T12</f>
        <v>1.6776795742907691E-3</v>
      </c>
      <c r="V12">
        <f t="shared" ref="V12:V55" si="10">(U13-U12)/(P13-P12)</f>
        <v>1.142612269081425E-4</v>
      </c>
      <c r="W12">
        <f>$H$11-X12*($H$11-$B$3)</f>
        <v>0.9997454405657703</v>
      </c>
      <c r="X12">
        <f>Y11*(P12-P11)+X11</f>
        <v>6.2440247467494749E-4</v>
      </c>
      <c r="Y12">
        <f t="shared" ref="Y12:Y55" si="11">$B$1*EXP(-$B$2/($B$4*R12))*(($B$3-X12))</f>
        <v>5.1854852766548181E-5</v>
      </c>
      <c r="Z12">
        <f t="shared" ref="Z12:AA55" si="12">(X12-U12)^2</f>
        <v>1.1093926485751175E-6</v>
      </c>
      <c r="AA12">
        <f t="shared" si="12"/>
        <v>3.8945555335006519E-9</v>
      </c>
      <c r="AE12">
        <v>240</v>
      </c>
      <c r="AF12">
        <v>175.90700000000001</v>
      </c>
      <c r="AG12">
        <f t="shared" si="2"/>
        <v>449.05700000000002</v>
      </c>
      <c r="AH12">
        <v>4.8173399999999997</v>
      </c>
      <c r="AI12">
        <f t="shared" ref="AI12:AI54" si="13">AH12/$AH$11</f>
        <v>0.99785818446955887</v>
      </c>
      <c r="AJ12">
        <f t="shared" ref="AJ12:AJ54" si="14">1-AI12</f>
        <v>2.1418155304411268E-3</v>
      </c>
      <c r="AK12">
        <f t="shared" ref="AK12:AK54" si="15">(AJ13-AJ12)/(AE13-AE12)</f>
        <v>1.7606800782155735E-4</v>
      </c>
      <c r="AL12">
        <f>$H$11-AM12*($H$11-$B$3)</f>
        <v>0.99974973161386049</v>
      </c>
      <c r="AM12">
        <f>AN11*(AE12-AE11)+AM11</f>
        <v>6.1387707004951196E-4</v>
      </c>
      <c r="AN12">
        <f t="shared" ref="AN12:AN54" si="16">$B$1*EXP(-$B$2/($B$4*AG12))*(($B$3-AM12))</f>
        <v>5.1140339825284274E-5</v>
      </c>
      <c r="AO12">
        <f t="shared" ref="AO12:AP54" si="17">(AM12-AJ12)^2</f>
        <v>2.3345959387438986E-6</v>
      </c>
      <c r="AP12">
        <f t="shared" si="17"/>
        <v>1.5606922230987036E-8</v>
      </c>
    </row>
    <row r="13" spans="1:43">
      <c r="A13">
        <v>752</v>
      </c>
      <c r="B13">
        <v>166.24600000000001</v>
      </c>
      <c r="C13">
        <f t="shared" si="0"/>
        <v>439.39599999999996</v>
      </c>
      <c r="D13">
        <v>5.0432399999999999</v>
      </c>
      <c r="E13">
        <f t="shared" si="3"/>
        <v>0.99728296334966715</v>
      </c>
      <c r="F13">
        <f t="shared" si="4"/>
        <v>2.7170366503328491E-3</v>
      </c>
      <c r="G13">
        <f t="shared" si="5"/>
        <v>3.8413305796926341E-5</v>
      </c>
      <c r="H13">
        <f t="shared" ref="H13:H56" si="18">$H$11-I13*($H$11-$B$3)</f>
        <v>0.99910958068922506</v>
      </c>
      <c r="I13">
        <f t="shared" ref="I13:I56" si="19">J12*(A13-A12)+I12</f>
        <v>2.1840872754478168E-3</v>
      </c>
      <c r="J13">
        <f t="shared" si="6"/>
        <v>3.5966284550403565E-5</v>
      </c>
      <c r="K13">
        <f t="shared" si="7"/>
        <v>2.8403503619034671E-7</v>
      </c>
      <c r="L13">
        <f t="shared" si="7"/>
        <v>5.9879129809338801E-12</v>
      </c>
      <c r="P13">
        <v>256</v>
      </c>
      <c r="Q13">
        <v>184.19499999999999</v>
      </c>
      <c r="R13">
        <f t="shared" si="1"/>
        <v>457.34499999999997</v>
      </c>
      <c r="S13">
        <v>6.2901600000000002</v>
      </c>
      <c r="T13">
        <f t="shared" si="8"/>
        <v>0.99649414079517895</v>
      </c>
      <c r="U13">
        <f t="shared" si="9"/>
        <v>3.5058592048210491E-3</v>
      </c>
      <c r="V13">
        <f t="shared" si="10"/>
        <v>1.2911320614230476E-4</v>
      </c>
      <c r="W13">
        <f t="shared" ref="W13:W55" si="20">$H$11-X13*($H$11-$B$3)</f>
        <v>0.9994071935531732</v>
      </c>
      <c r="X13">
        <f t="shared" ref="X13:X55" si="21">Y12*(P13-P12)+X12</f>
        <v>1.4540801189397183E-3</v>
      </c>
      <c r="Y13">
        <f t="shared" si="11"/>
        <v>6.8106920314268263E-5</v>
      </c>
      <c r="Z13">
        <f t="shared" si="12"/>
        <v>4.2097974172600291E-6</v>
      </c>
      <c r="AA13">
        <f t="shared" si="12"/>
        <v>3.7217669105320866E-9</v>
      </c>
      <c r="AE13">
        <v>256</v>
      </c>
      <c r="AF13">
        <v>183.87</v>
      </c>
      <c r="AG13">
        <f t="shared" si="2"/>
        <v>457.02</v>
      </c>
      <c r="AH13">
        <v>4.8037400000000003</v>
      </c>
      <c r="AI13">
        <f t="shared" si="13"/>
        <v>0.99504109634441396</v>
      </c>
      <c r="AJ13">
        <f t="shared" si="14"/>
        <v>4.9589036555860444E-3</v>
      </c>
      <c r="AK13">
        <f t="shared" si="15"/>
        <v>2.0649152387896413E-4</v>
      </c>
      <c r="AL13">
        <f t="shared" ref="AL13:AL54" si="22">$H$11-AM13*($H$11-$B$3)</f>
        <v>0.99941614533897549</v>
      </c>
      <c r="AM13">
        <f t="shared" ref="AM13:AM54" si="23">AN12*(AE13-AE12)+AM12</f>
        <v>1.4321225072540605E-3</v>
      </c>
      <c r="AN13">
        <f t="shared" si="16"/>
        <v>6.7358033148250517E-5</v>
      </c>
      <c r="AO13">
        <f t="shared" si="17"/>
        <v>1.2438185268229867E-5</v>
      </c>
      <c r="AP13">
        <f t="shared" si="17"/>
        <v>1.9358128242913569E-8</v>
      </c>
    </row>
    <row r="14" spans="1:43">
      <c r="A14">
        <v>799</v>
      </c>
      <c r="B14">
        <v>174.11199999999999</v>
      </c>
      <c r="C14">
        <f t="shared" si="0"/>
        <v>447.26199999999994</v>
      </c>
      <c r="D14">
        <v>5.0341100000000001</v>
      </c>
      <c r="E14">
        <f t="shared" si="3"/>
        <v>0.99547753797721161</v>
      </c>
      <c r="F14">
        <f t="shared" si="4"/>
        <v>4.5224620227883872E-3</v>
      </c>
      <c r="G14">
        <f t="shared" si="5"/>
        <v>4.5439616933928839E-5</v>
      </c>
      <c r="H14">
        <f t="shared" si="18"/>
        <v>0.99842042393754937</v>
      </c>
      <c r="I14">
        <f t="shared" si="19"/>
        <v>3.8745026493167845E-3</v>
      </c>
      <c r="J14">
        <f t="shared" si="6"/>
        <v>4.7716795690569899E-5</v>
      </c>
      <c r="K14">
        <f t="shared" si="7"/>
        <v>4.198513496697118E-7</v>
      </c>
      <c r="L14">
        <f t="shared" si="7"/>
        <v>5.185543089697322E-12</v>
      </c>
      <c r="P14">
        <v>272</v>
      </c>
      <c r="Q14">
        <v>192.06700000000001</v>
      </c>
      <c r="R14">
        <f t="shared" si="1"/>
        <v>465.21699999999998</v>
      </c>
      <c r="S14">
        <v>6.27712</v>
      </c>
      <c r="T14">
        <f t="shared" si="8"/>
        <v>0.99442832949690207</v>
      </c>
      <c r="U14">
        <f t="shared" si="9"/>
        <v>5.5716705030979252E-3</v>
      </c>
      <c r="V14">
        <f t="shared" si="10"/>
        <v>1.5149018818843424E-4</v>
      </c>
      <c r="W14">
        <f t="shared" si="20"/>
        <v>0.99896293499096678</v>
      </c>
      <c r="X14">
        <f t="shared" si="21"/>
        <v>2.5437908439680107E-3</v>
      </c>
      <c r="Y14">
        <f t="shared" si="11"/>
        <v>8.8518150516443366E-5</v>
      </c>
      <c r="Z14">
        <f t="shared" si="12"/>
        <v>9.1680552301726871E-6</v>
      </c>
      <c r="AA14">
        <f t="shared" si="12"/>
        <v>3.9654775285626378E-9</v>
      </c>
      <c r="AE14">
        <v>272</v>
      </c>
      <c r="AF14">
        <v>191.791</v>
      </c>
      <c r="AG14">
        <f t="shared" si="2"/>
        <v>464.94099999999997</v>
      </c>
      <c r="AH14">
        <v>4.7877900000000002</v>
      </c>
      <c r="AI14">
        <f t="shared" si="13"/>
        <v>0.99173723196235053</v>
      </c>
      <c r="AJ14">
        <f t="shared" si="14"/>
        <v>8.2627680376494705E-3</v>
      </c>
      <c r="AK14">
        <f t="shared" si="15"/>
        <v>2.3808019587048118E-4</v>
      </c>
      <c r="AL14">
        <f t="shared" si="22"/>
        <v>0.99897677173609623</v>
      </c>
      <c r="AM14">
        <f t="shared" si="23"/>
        <v>2.5098510376260685E-3</v>
      </c>
      <c r="AN14">
        <f t="shared" si="16"/>
        <v>8.7720985827293679E-5</v>
      </c>
      <c r="AO14">
        <f t="shared" si="17"/>
        <v>3.309605400915826E-5</v>
      </c>
      <c r="AP14">
        <f t="shared" si="17"/>
        <v>2.2607892044811383E-8</v>
      </c>
    </row>
    <row r="15" spans="1:43">
      <c r="A15">
        <v>846</v>
      </c>
      <c r="B15">
        <v>182.02199999999999</v>
      </c>
      <c r="C15">
        <f t="shared" si="0"/>
        <v>455.17199999999997</v>
      </c>
      <c r="D15">
        <v>5.0233100000000004</v>
      </c>
      <c r="E15">
        <f t="shared" si="3"/>
        <v>0.99334187598131696</v>
      </c>
      <c r="F15">
        <f t="shared" si="4"/>
        <v>6.6581240186830426E-3</v>
      </c>
      <c r="G15">
        <f t="shared" si="5"/>
        <v>5.5579383305300665E-5</v>
      </c>
      <c r="H15">
        <f t="shared" si="18"/>
        <v>0.99750611342898399</v>
      </c>
      <c r="I15">
        <f t="shared" si="19"/>
        <v>6.1171920467735699E-3</v>
      </c>
      <c r="J15">
        <f t="shared" si="6"/>
        <v>6.2719934321528532E-5</v>
      </c>
      <c r="K15">
        <f t="shared" si="7"/>
        <v>2.9260739823387062E-7</v>
      </c>
      <c r="L15">
        <f t="shared" si="7"/>
        <v>5.0987468815352824E-11</v>
      </c>
      <c r="P15">
        <v>288</v>
      </c>
      <c r="Q15">
        <v>199.91800000000001</v>
      </c>
      <c r="R15">
        <f t="shared" si="1"/>
        <v>473.06799999999998</v>
      </c>
      <c r="S15">
        <v>6.2618200000000002</v>
      </c>
      <c r="T15">
        <f t="shared" si="8"/>
        <v>0.99200448648588713</v>
      </c>
      <c r="U15">
        <f t="shared" si="9"/>
        <v>7.995513514112873E-3</v>
      </c>
      <c r="V15">
        <f t="shared" si="10"/>
        <v>1.8248131819039587E-4</v>
      </c>
      <c r="W15">
        <f t="shared" si="20"/>
        <v>0.99838553483697146</v>
      </c>
      <c r="X15">
        <f t="shared" si="21"/>
        <v>3.9600812522311048E-3</v>
      </c>
      <c r="Y15">
        <f t="shared" si="11"/>
        <v>1.139003289903727E-4</v>
      </c>
      <c r="Z15">
        <f t="shared" si="12"/>
        <v>1.6284713540236203E-5</v>
      </c>
      <c r="AA15">
        <f t="shared" si="12"/>
        <v>4.7033520796536951E-9</v>
      </c>
      <c r="AE15">
        <v>288</v>
      </c>
      <c r="AF15">
        <v>199.697</v>
      </c>
      <c r="AG15">
        <f t="shared" si="2"/>
        <v>472.84699999999998</v>
      </c>
      <c r="AH15">
        <v>4.7694000000000001</v>
      </c>
      <c r="AI15">
        <f t="shared" si="13"/>
        <v>0.98792794882842283</v>
      </c>
      <c r="AJ15">
        <f t="shared" si="14"/>
        <v>1.2072051171577169E-2</v>
      </c>
      <c r="AK15">
        <f t="shared" si="15"/>
        <v>2.5581645842309014E-4</v>
      </c>
      <c r="AL15">
        <f t="shared" si="22"/>
        <v>0.99840457145367056</v>
      </c>
      <c r="AM15">
        <f t="shared" si="23"/>
        <v>3.9133868108627672E-3</v>
      </c>
      <c r="AN15">
        <f t="shared" si="16"/>
        <v>1.1310924959745741E-4</v>
      </c>
      <c r="AO15">
        <f t="shared" si="17"/>
        <v>6.6563804150791345E-5</v>
      </c>
      <c r="AP15">
        <f t="shared" si="17"/>
        <v>2.0365347450802749E-8</v>
      </c>
    </row>
    <row r="16" spans="1:43">
      <c r="A16">
        <v>893</v>
      </c>
      <c r="B16">
        <v>189.89599999999999</v>
      </c>
      <c r="C16">
        <f t="shared" si="0"/>
        <v>463.04599999999994</v>
      </c>
      <c r="D16">
        <v>5.0101000000000004</v>
      </c>
      <c r="E16">
        <f t="shared" si="3"/>
        <v>0.99072964496596783</v>
      </c>
      <c r="F16">
        <f t="shared" si="4"/>
        <v>9.2703550340321739E-3</v>
      </c>
      <c r="G16">
        <f t="shared" si="5"/>
        <v>6.9211268385480966E-5</v>
      </c>
      <c r="H16">
        <f t="shared" si="18"/>
        <v>0.99630432495562193</v>
      </c>
      <c r="I16">
        <f t="shared" si="19"/>
        <v>9.06502895988541E-3</v>
      </c>
      <c r="J16">
        <f t="shared" si="6"/>
        <v>8.1465869843539069E-5</v>
      </c>
      <c r="K16">
        <f t="shared" si="7"/>
        <v>4.2158796724522365E-8</v>
      </c>
      <c r="L16">
        <f t="shared" si="7"/>
        <v>1.501752568958398E-10</v>
      </c>
      <c r="P16">
        <v>304</v>
      </c>
      <c r="Q16">
        <v>207.79300000000001</v>
      </c>
      <c r="R16">
        <f t="shared" si="1"/>
        <v>480.94299999999998</v>
      </c>
      <c r="S16">
        <v>6.2433899999999998</v>
      </c>
      <c r="T16">
        <f t="shared" si="8"/>
        <v>0.98908478539484079</v>
      </c>
      <c r="U16">
        <f t="shared" si="9"/>
        <v>1.0915214605159207E-2</v>
      </c>
      <c r="V16">
        <f t="shared" si="10"/>
        <v>2.2307672809708523E-4</v>
      </c>
      <c r="W16">
        <f t="shared" si="20"/>
        <v>0.99764256780574156</v>
      </c>
      <c r="X16">
        <f t="shared" si="21"/>
        <v>5.7824865160770681E-3</v>
      </c>
      <c r="Y16">
        <f t="shared" si="11"/>
        <v>1.4535400446747586E-4</v>
      </c>
      <c r="Z16">
        <f t="shared" si="12"/>
        <v>2.6344897636452785E-5</v>
      </c>
      <c r="AA16">
        <f t="shared" si="12"/>
        <v>6.0408217684046391E-9</v>
      </c>
      <c r="AE16">
        <v>304</v>
      </c>
      <c r="AF16">
        <v>207.61199999999999</v>
      </c>
      <c r="AG16">
        <f t="shared" si="2"/>
        <v>480.76199999999994</v>
      </c>
      <c r="AH16">
        <v>4.7496400000000003</v>
      </c>
      <c r="AI16">
        <f t="shared" si="13"/>
        <v>0.98383488549365339</v>
      </c>
      <c r="AJ16">
        <f t="shared" si="14"/>
        <v>1.6165114506346612E-2</v>
      </c>
      <c r="AK16">
        <f t="shared" si="15"/>
        <v>3.0591816358997714E-4</v>
      </c>
      <c r="AL16">
        <f t="shared" si="22"/>
        <v>0.99766676459988035</v>
      </c>
      <c r="AM16">
        <f t="shared" si="23"/>
        <v>5.7231348044220857E-3</v>
      </c>
      <c r="AN16">
        <f t="shared" si="16"/>
        <v>1.4455907585271557E-4</v>
      </c>
      <c r="AO16">
        <f t="shared" si="17"/>
        <v>1.0903494009540381E-4</v>
      </c>
      <c r="AP16">
        <f t="shared" si="17"/>
        <v>2.6036755195401278E-8</v>
      </c>
    </row>
    <row r="17" spans="1:42">
      <c r="A17">
        <v>940</v>
      </c>
      <c r="B17">
        <v>197.73500000000001</v>
      </c>
      <c r="C17">
        <f t="shared" si="0"/>
        <v>470.88499999999999</v>
      </c>
      <c r="D17">
        <v>4.9936499999999997</v>
      </c>
      <c r="E17">
        <f t="shared" si="3"/>
        <v>0.98747671535185022</v>
      </c>
      <c r="F17">
        <f t="shared" si="4"/>
        <v>1.2523284648149779E-2</v>
      </c>
      <c r="G17">
        <f t="shared" si="5"/>
        <v>8.4778544557289812E-5</v>
      </c>
      <c r="H17">
        <f t="shared" si="18"/>
        <v>0.99474334208136572</v>
      </c>
      <c r="I17">
        <f t="shared" si="19"/>
        <v>1.2893924842531747E-2</v>
      </c>
      <c r="J17">
        <f t="shared" si="6"/>
        <v>1.045958988946661E-4</v>
      </c>
      <c r="K17">
        <f t="shared" si="7"/>
        <v>1.3737415369150253E-7</v>
      </c>
      <c r="L17">
        <f t="shared" si="7"/>
        <v>3.9272753293312662E-10</v>
      </c>
      <c r="P17">
        <v>320</v>
      </c>
      <c r="Q17">
        <v>215.65700000000001</v>
      </c>
      <c r="R17">
        <f t="shared" si="1"/>
        <v>488.80700000000002</v>
      </c>
      <c r="S17">
        <v>6.2208600000000001</v>
      </c>
      <c r="T17">
        <f t="shared" si="8"/>
        <v>0.98551555774528743</v>
      </c>
      <c r="U17">
        <f t="shared" si="9"/>
        <v>1.4484442254712571E-2</v>
      </c>
      <c r="V17">
        <f t="shared" si="10"/>
        <v>2.7822707765327859E-4</v>
      </c>
      <c r="W17">
        <f t="shared" si="20"/>
        <v>0.99669442977897871</v>
      </c>
      <c r="X17">
        <f t="shared" si="21"/>
        <v>8.1081505875566819E-3</v>
      </c>
      <c r="Y17">
        <f t="shared" si="11"/>
        <v>1.8380299720319374E-4</v>
      </c>
      <c r="Z17">
        <f t="shared" si="12"/>
        <v>4.0657095424641625E-5</v>
      </c>
      <c r="AA17">
        <f t="shared" si="12"/>
        <v>8.9159069688440954E-9</v>
      </c>
      <c r="AE17">
        <v>320</v>
      </c>
      <c r="AF17">
        <v>215.501</v>
      </c>
      <c r="AG17">
        <f t="shared" si="2"/>
        <v>488.65099999999995</v>
      </c>
      <c r="AH17">
        <v>4.7260099999999996</v>
      </c>
      <c r="AI17">
        <f t="shared" si="13"/>
        <v>0.97894019487621375</v>
      </c>
      <c r="AJ17">
        <f t="shared" si="14"/>
        <v>2.1059805123786246E-2</v>
      </c>
      <c r="AK17">
        <f t="shared" si="15"/>
        <v>3.8035868160275071E-4</v>
      </c>
      <c r="AL17">
        <f t="shared" si="22"/>
        <v>0.99672381185886849</v>
      </c>
      <c r="AM17">
        <f t="shared" si="23"/>
        <v>8.0360800180655344E-3</v>
      </c>
      <c r="AN17">
        <f t="shared" si="16"/>
        <v>1.8297107782757366E-4</v>
      </c>
      <c r="AO17">
        <f t="shared" si="17"/>
        <v>1.6961741562937995E-4</v>
      </c>
      <c r="AP17">
        <f t="shared" si="17"/>
        <v>3.8961866124106293E-8</v>
      </c>
    </row>
    <row r="18" spans="1:42">
      <c r="A18">
        <v>987</v>
      </c>
      <c r="B18">
        <v>205.57900000000001</v>
      </c>
      <c r="C18">
        <f t="shared" si="0"/>
        <v>478.72899999999998</v>
      </c>
      <c r="D18">
        <v>4.9734999999999996</v>
      </c>
      <c r="E18">
        <f t="shared" si="3"/>
        <v>0.9834921237576576</v>
      </c>
      <c r="F18">
        <f t="shared" si="4"/>
        <v>1.6507876242342401E-2</v>
      </c>
      <c r="G18">
        <f t="shared" si="5"/>
        <v>1.1086425057491672E-4</v>
      </c>
      <c r="H18">
        <f t="shared" si="18"/>
        <v>0.99273916036446275</v>
      </c>
      <c r="I18">
        <f t="shared" si="19"/>
        <v>1.7809932090581054E-2</v>
      </c>
      <c r="J18">
        <f t="shared" si="6"/>
        <v>1.3293304394378596E-4</v>
      </c>
      <c r="K18">
        <f t="shared" si="7"/>
        <v>1.6953494319324778E-6</v>
      </c>
      <c r="L18">
        <f t="shared" si="7"/>
        <v>4.8703164075784684E-10</v>
      </c>
      <c r="P18">
        <v>336</v>
      </c>
      <c r="Q18">
        <v>223.51599999999999</v>
      </c>
      <c r="R18">
        <f t="shared" si="1"/>
        <v>496.66599999999994</v>
      </c>
      <c r="S18">
        <v>6.1927599999999998</v>
      </c>
      <c r="T18">
        <f t="shared" si="8"/>
        <v>0.98106392450283497</v>
      </c>
      <c r="U18">
        <f t="shared" si="9"/>
        <v>1.8936075497165028E-2</v>
      </c>
      <c r="V18">
        <f t="shared" si="10"/>
        <v>3.8318106424134468E-4</v>
      </c>
      <c r="W18">
        <f t="shared" si="20"/>
        <v>0.99549549059790976</v>
      </c>
      <c r="X18">
        <f t="shared" si="21"/>
        <v>1.1048998542807782E-2</v>
      </c>
      <c r="Y18">
        <f t="shared" si="11"/>
        <v>2.3039168193179576E-4</v>
      </c>
      <c r="Z18">
        <f t="shared" si="12"/>
        <v>6.2205982883953173E-5</v>
      </c>
      <c r="AA18">
        <f t="shared" si="12"/>
        <v>2.3344595346533499E-8</v>
      </c>
      <c r="AE18">
        <v>336</v>
      </c>
      <c r="AF18">
        <v>223.387</v>
      </c>
      <c r="AG18">
        <f t="shared" si="2"/>
        <v>496.53699999999998</v>
      </c>
      <c r="AH18">
        <v>4.6966299999999999</v>
      </c>
      <c r="AI18">
        <f t="shared" si="13"/>
        <v>0.97285445597056974</v>
      </c>
      <c r="AJ18">
        <f t="shared" si="14"/>
        <v>2.7145544029430257E-2</v>
      </c>
      <c r="AK18">
        <f t="shared" si="15"/>
        <v>4.8897710701620994E-4</v>
      </c>
      <c r="AL18">
        <f t="shared" si="22"/>
        <v>0.99553029925271996</v>
      </c>
      <c r="AM18">
        <f t="shared" si="23"/>
        <v>1.0963617263306713E-2</v>
      </c>
      <c r="AN18">
        <f t="shared" si="16"/>
        <v>2.2956716090599021E-4</v>
      </c>
      <c r="AO18">
        <f t="shared" si="17"/>
        <v>2.6185475386418565E-4</v>
      </c>
      <c r="AP18">
        <f t="shared" si="17"/>
        <v>6.7293520140907107E-8</v>
      </c>
    </row>
    <row r="19" spans="1:42">
      <c r="A19">
        <v>1034</v>
      </c>
      <c r="B19">
        <v>213.422</v>
      </c>
      <c r="C19">
        <f t="shared" si="0"/>
        <v>486.572</v>
      </c>
      <c r="D19">
        <v>4.9471499999999997</v>
      </c>
      <c r="E19">
        <f t="shared" si="3"/>
        <v>0.97828150398063651</v>
      </c>
      <c r="F19">
        <f t="shared" si="4"/>
        <v>2.1718496019363487E-2</v>
      </c>
      <c r="G19">
        <f t="shared" si="5"/>
        <v>1.5647216238637827E-4</v>
      </c>
      <c r="H19">
        <f t="shared" si="18"/>
        <v>0.99019200527463758</v>
      </c>
      <c r="I19">
        <f t="shared" si="19"/>
        <v>2.4057785155938993E-2</v>
      </c>
      <c r="J19">
        <f t="shared" si="6"/>
        <v>1.671911946137694E-4</v>
      </c>
      <c r="K19">
        <f t="shared" si="7"/>
        <v>5.4722736645001749E-6</v>
      </c>
      <c r="L19">
        <f t="shared" si="7"/>
        <v>1.1489765189184962E-10</v>
      </c>
      <c r="P19">
        <v>352</v>
      </c>
      <c r="Q19">
        <v>231.37799999999999</v>
      </c>
      <c r="R19">
        <f t="shared" si="1"/>
        <v>504.52799999999996</v>
      </c>
      <c r="S19">
        <v>6.1540600000000003</v>
      </c>
      <c r="T19">
        <f t="shared" si="8"/>
        <v>0.97493302747497346</v>
      </c>
      <c r="U19">
        <f t="shared" si="9"/>
        <v>2.5066972525026543E-2</v>
      </c>
      <c r="V19">
        <f t="shared" si="10"/>
        <v>5.4477059830902036E-4</v>
      </c>
      <c r="W19">
        <f t="shared" si="20"/>
        <v>0.99399265539574455</v>
      </c>
      <c r="X19">
        <f t="shared" si="21"/>
        <v>1.4735265453716515E-2</v>
      </c>
      <c r="Y19">
        <f t="shared" si="11"/>
        <v>2.8636591995814781E-4</v>
      </c>
      <c r="Z19">
        <f t="shared" si="12"/>
        <v>1.0674417100735764E-4</v>
      </c>
      <c r="AA19">
        <f t="shared" si="12"/>
        <v>6.6772977793617893E-8</v>
      </c>
      <c r="AE19">
        <v>352</v>
      </c>
      <c r="AF19">
        <v>231.24799999999999</v>
      </c>
      <c r="AG19">
        <f t="shared" si="2"/>
        <v>504.39799999999997</v>
      </c>
      <c r="AH19">
        <v>4.6588599999999998</v>
      </c>
      <c r="AI19">
        <f t="shared" si="13"/>
        <v>0.96503082225831038</v>
      </c>
      <c r="AJ19">
        <f t="shared" si="14"/>
        <v>3.4969177741689617E-2</v>
      </c>
      <c r="AK19">
        <f t="shared" si="15"/>
        <v>6.2258165412786698E-4</v>
      </c>
      <c r="AL19">
        <f t="shared" si="22"/>
        <v>0.99403284236635214</v>
      </c>
      <c r="AM19">
        <f t="shared" si="23"/>
        <v>1.4636691837802557E-2</v>
      </c>
      <c r="AN19">
        <f t="shared" si="16"/>
        <v>2.8537279761720632E-4</v>
      </c>
      <c r="AO19">
        <f t="shared" si="17"/>
        <v>4.1340998303176601E-4</v>
      </c>
      <c r="AP19">
        <f t="shared" si="17"/>
        <v>1.1370981290922733E-7</v>
      </c>
    </row>
    <row r="20" spans="1:42">
      <c r="A20">
        <v>1081</v>
      </c>
      <c r="B20">
        <v>221.25399999999999</v>
      </c>
      <c r="C20">
        <f t="shared" si="0"/>
        <v>494.404</v>
      </c>
      <c r="D20">
        <v>4.9099599999999999</v>
      </c>
      <c r="E20">
        <f t="shared" si="3"/>
        <v>0.97092731234847673</v>
      </c>
      <c r="F20">
        <f t="shared" si="4"/>
        <v>2.9072687651523266E-2</v>
      </c>
      <c r="G20">
        <f t="shared" si="5"/>
        <v>2.1634306506877724E-4</v>
      </c>
      <c r="H20">
        <f t="shared" si="18"/>
        <v>0.98698842330810643</v>
      </c>
      <c r="I20">
        <f t="shared" si="19"/>
        <v>3.1915771302786153E-2</v>
      </c>
      <c r="J20">
        <f t="shared" si="6"/>
        <v>2.0799164890802454E-4</v>
      </c>
      <c r="K20">
        <f t="shared" si="7"/>
        <v>8.0831246480783093E-6</v>
      </c>
      <c r="L20">
        <f t="shared" si="7"/>
        <v>6.9746151890081326E-11</v>
      </c>
      <c r="P20">
        <v>368</v>
      </c>
      <c r="Q20">
        <v>239.23</v>
      </c>
      <c r="R20">
        <f t="shared" si="1"/>
        <v>512.38</v>
      </c>
      <c r="S20">
        <v>6.0990399999999996</v>
      </c>
      <c r="T20">
        <f t="shared" si="8"/>
        <v>0.96621669790202913</v>
      </c>
      <c r="U20">
        <f t="shared" si="9"/>
        <v>3.3783302097970869E-2</v>
      </c>
      <c r="V20">
        <f t="shared" si="10"/>
        <v>6.9715190525149878E-4</v>
      </c>
      <c r="W20">
        <f t="shared" si="20"/>
        <v>0.99212470260506658</v>
      </c>
      <c r="X20">
        <f t="shared" si="21"/>
        <v>1.9317120173046879E-2</v>
      </c>
      <c r="Y20">
        <f t="shared" si="11"/>
        <v>3.5284057392399404E-4</v>
      </c>
      <c r="Z20">
        <f t="shared" si="12"/>
        <v>2.0927041948499755E-4</v>
      </c>
      <c r="AA20">
        <f t="shared" si="12"/>
        <v>1.1855029288051875E-7</v>
      </c>
      <c r="AE20">
        <v>368</v>
      </c>
      <c r="AF20">
        <v>239.102</v>
      </c>
      <c r="AG20">
        <f t="shared" si="2"/>
        <v>512.25199999999995</v>
      </c>
      <c r="AH20">
        <v>4.6107699999999996</v>
      </c>
      <c r="AI20">
        <f t="shared" si="13"/>
        <v>0.95506951579226451</v>
      </c>
      <c r="AJ20">
        <f t="shared" si="14"/>
        <v>4.4930484207735488E-2</v>
      </c>
      <c r="AK20">
        <f t="shared" si="15"/>
        <v>7.4828903324163087E-4</v>
      </c>
      <c r="AL20">
        <f t="shared" si="22"/>
        <v>0.992171367670723</v>
      </c>
      <c r="AM20">
        <f t="shared" si="23"/>
        <v>1.9202656599677858E-2</v>
      </c>
      <c r="AN20">
        <f t="shared" si="16"/>
        <v>3.5168525459553722E-4</v>
      </c>
      <c r="AO20">
        <f t="shared" si="17"/>
        <v>6.6192111342993243E-4</v>
      </c>
      <c r="AP20">
        <f t="shared" si="17"/>
        <v>1.5729455723635966E-7</v>
      </c>
    </row>
    <row r="21" spans="1:42">
      <c r="A21">
        <v>1128</v>
      </c>
      <c r="B21">
        <v>229.19900000000001</v>
      </c>
      <c r="C21">
        <f t="shared" si="0"/>
        <v>502.34899999999999</v>
      </c>
      <c r="D21">
        <v>4.8585399999999996</v>
      </c>
      <c r="E21">
        <f t="shared" si="3"/>
        <v>0.9607591882902442</v>
      </c>
      <c r="F21">
        <f t="shared" si="4"/>
        <v>3.9240811709755796E-2</v>
      </c>
      <c r="G21">
        <f t="shared" si="5"/>
        <v>2.5757531006437648E-4</v>
      </c>
      <c r="H21">
        <f t="shared" si="18"/>
        <v>0.98300305615303529</v>
      </c>
      <c r="I21">
        <f t="shared" si="19"/>
        <v>4.1691378801463307E-2</v>
      </c>
      <c r="J21">
        <f t="shared" si="6"/>
        <v>2.5675838546981546E-4</v>
      </c>
      <c r="K21">
        <f t="shared" si="7"/>
        <v>6.0052790709598057E-6</v>
      </c>
      <c r="L21">
        <f t="shared" si="7"/>
        <v>6.6736579319868039E-13</v>
      </c>
      <c r="P21">
        <v>384</v>
      </c>
      <c r="Q21">
        <v>247.084</v>
      </c>
      <c r="R21">
        <f t="shared" si="1"/>
        <v>520.23399999999992</v>
      </c>
      <c r="S21">
        <v>6.0286299999999997</v>
      </c>
      <c r="T21">
        <f t="shared" si="8"/>
        <v>0.95506226741800515</v>
      </c>
      <c r="U21">
        <f t="shared" si="9"/>
        <v>4.4937732581994849E-2</v>
      </c>
      <c r="V21">
        <f t="shared" si="10"/>
        <v>7.7824371187001917E-4</v>
      </c>
      <c r="W21">
        <f t="shared" si="20"/>
        <v>0.98982313845657399</v>
      </c>
      <c r="X21">
        <f t="shared" si="21"/>
        <v>2.4962569355830785E-2</v>
      </c>
      <c r="Y21">
        <f t="shared" si="11"/>
        <v>4.3109839224468404E-4</v>
      </c>
      <c r="Z21">
        <f t="shared" si="12"/>
        <v>3.9900714591189714E-4</v>
      </c>
      <c r="AA21">
        <f t="shared" si="12"/>
        <v>1.2050987293777609E-7</v>
      </c>
      <c r="AE21">
        <v>384</v>
      </c>
      <c r="AF21">
        <v>246.96100000000001</v>
      </c>
      <c r="AG21">
        <f t="shared" si="2"/>
        <v>520.11099999999999</v>
      </c>
      <c r="AH21">
        <v>4.5529700000000002</v>
      </c>
      <c r="AI21">
        <f t="shared" si="13"/>
        <v>0.94309689126039842</v>
      </c>
      <c r="AJ21">
        <f t="shared" si="14"/>
        <v>5.6903108739601582E-2</v>
      </c>
      <c r="AK21">
        <f t="shared" si="15"/>
        <v>8.0240405329268238E-4</v>
      </c>
      <c r="AL21">
        <f t="shared" si="22"/>
        <v>0.98987733962137248</v>
      </c>
      <c r="AM21">
        <f t="shared" si="23"/>
        <v>2.4829620673206453E-2</v>
      </c>
      <c r="AN21">
        <f t="shared" si="16"/>
        <v>4.2980316842494807E-4</v>
      </c>
      <c r="AO21">
        <f t="shared" si="17"/>
        <v>1.0287086367451908E-3</v>
      </c>
      <c r="AP21">
        <f t="shared" si="17"/>
        <v>1.3883141940421859E-7</v>
      </c>
    </row>
    <row r="22" spans="1:42">
      <c r="A22">
        <v>1175</v>
      </c>
      <c r="B22">
        <v>237.066</v>
      </c>
      <c r="C22">
        <f t="shared" si="0"/>
        <v>510.21600000000001</v>
      </c>
      <c r="D22">
        <v>4.79732</v>
      </c>
      <c r="E22">
        <f t="shared" si="3"/>
        <v>0.94865314871721851</v>
      </c>
      <c r="F22">
        <f t="shared" si="4"/>
        <v>5.1346851282781492E-2</v>
      </c>
      <c r="G22">
        <f t="shared" si="5"/>
        <v>2.7655055750623456E-4</v>
      </c>
      <c r="H22">
        <f t="shared" si="18"/>
        <v>0.97808326037463356</v>
      </c>
      <c r="I22">
        <f t="shared" si="19"/>
        <v>5.3759022918544633E-2</v>
      </c>
      <c r="J22">
        <f t="shared" si="6"/>
        <v>3.1261316203394707E-4</v>
      </c>
      <c r="K22">
        <f t="shared" si="7"/>
        <v>5.8185720003802286E-6</v>
      </c>
      <c r="L22">
        <f t="shared" si="7"/>
        <v>1.3005114453221908E-9</v>
      </c>
      <c r="P22">
        <v>400</v>
      </c>
      <c r="Q22">
        <v>254.93899999999999</v>
      </c>
      <c r="R22">
        <f t="shared" si="1"/>
        <v>528.08899999999994</v>
      </c>
      <c r="S22">
        <v>5.9500299999999999</v>
      </c>
      <c r="T22">
        <f t="shared" si="8"/>
        <v>0.94261036802808484</v>
      </c>
      <c r="U22">
        <f t="shared" si="9"/>
        <v>5.7389631971915156E-2</v>
      </c>
      <c r="V22">
        <f t="shared" si="10"/>
        <v>8.3022563918958014E-4</v>
      </c>
      <c r="W22">
        <f t="shared" si="20"/>
        <v>0.98701110186727603</v>
      </c>
      <c r="X22">
        <f t="shared" si="21"/>
        <v>3.1860143631745733E-2</v>
      </c>
      <c r="Y22">
        <f t="shared" si="11"/>
        <v>5.2222486652415631E-4</v>
      </c>
      <c r="Z22">
        <f t="shared" si="12"/>
        <v>6.5175477491084659E-4</v>
      </c>
      <c r="AA22">
        <f t="shared" si="12"/>
        <v>9.4864475962498094E-8</v>
      </c>
      <c r="AE22">
        <v>400</v>
      </c>
      <c r="AF22">
        <v>254.81899999999999</v>
      </c>
      <c r="AG22">
        <f t="shared" si="2"/>
        <v>527.96899999999994</v>
      </c>
      <c r="AH22">
        <v>4.49099</v>
      </c>
      <c r="AI22">
        <f t="shared" si="13"/>
        <v>0.9302584264077155</v>
      </c>
      <c r="AJ22">
        <f t="shared" si="14"/>
        <v>6.97415735922845E-2</v>
      </c>
      <c r="AK22">
        <f t="shared" si="15"/>
        <v>8.3528734298875945E-4</v>
      </c>
      <c r="AL22">
        <f t="shared" si="22"/>
        <v>0.98707375172229916</v>
      </c>
      <c r="AM22">
        <f t="shared" si="23"/>
        <v>3.1706471368005619E-2</v>
      </c>
      <c r="AN22">
        <f t="shared" si="16"/>
        <v>5.2076646202994933E-4</v>
      </c>
      <c r="AO22">
        <f t="shared" si="17"/>
        <v>1.4466690012113442E-3</v>
      </c>
      <c r="AP22">
        <f t="shared" si="17"/>
        <v>9.8923384559106009E-8</v>
      </c>
    </row>
    <row r="23" spans="1:42">
      <c r="A23">
        <v>1222</v>
      </c>
      <c r="B23">
        <v>244.881</v>
      </c>
      <c r="C23">
        <f t="shared" si="0"/>
        <v>518.03099999999995</v>
      </c>
      <c r="D23">
        <v>4.7315899999999997</v>
      </c>
      <c r="E23">
        <f t="shared" si="3"/>
        <v>0.93565527251442548</v>
      </c>
      <c r="F23">
        <f t="shared" si="4"/>
        <v>6.4344727485574515E-2</v>
      </c>
      <c r="G23">
        <f t="shared" si="5"/>
        <v>3.0377225394720723E-4</v>
      </c>
      <c r="H23">
        <f t="shared" si="18"/>
        <v>0.97209322070355053</v>
      </c>
      <c r="I23">
        <f t="shared" si="19"/>
        <v>6.8451841534140148E-2</v>
      </c>
      <c r="J23">
        <f t="shared" si="6"/>
        <v>3.7550192412968666E-4</v>
      </c>
      <c r="K23">
        <f t="shared" si="7"/>
        <v>1.6868385807925184E-5</v>
      </c>
      <c r="L23">
        <f t="shared" si="7"/>
        <v>5.1451455844872773E-9</v>
      </c>
      <c r="P23">
        <v>416</v>
      </c>
      <c r="Q23">
        <v>262.791</v>
      </c>
      <c r="R23">
        <f t="shared" si="1"/>
        <v>535.94100000000003</v>
      </c>
      <c r="S23">
        <v>5.8661799999999999</v>
      </c>
      <c r="T23">
        <f t="shared" si="8"/>
        <v>0.92932675780105156</v>
      </c>
      <c r="U23">
        <f t="shared" si="9"/>
        <v>7.0673242198948438E-2</v>
      </c>
      <c r="V23">
        <f t="shared" si="10"/>
        <v>9.0824803676636812E-4</v>
      </c>
      <c r="W23">
        <f t="shared" si="20"/>
        <v>0.98360465113833517</v>
      </c>
      <c r="X23">
        <f t="shared" si="21"/>
        <v>4.0215741496132232E-2</v>
      </c>
      <c r="Y23">
        <f t="shared" si="11"/>
        <v>6.2704429596199698E-4</v>
      </c>
      <c r="Z23">
        <f t="shared" si="12"/>
        <v>9.2765934906204972E-4</v>
      </c>
      <c r="AA23">
        <f t="shared" si="12"/>
        <v>7.9075543842371946E-8</v>
      </c>
      <c r="AE23">
        <v>416</v>
      </c>
      <c r="AF23">
        <v>262.67500000000001</v>
      </c>
      <c r="AG23">
        <f t="shared" si="2"/>
        <v>535.82500000000005</v>
      </c>
      <c r="AH23">
        <v>4.4264700000000001</v>
      </c>
      <c r="AI23">
        <f t="shared" si="13"/>
        <v>0.91689382891989535</v>
      </c>
      <c r="AJ23">
        <f t="shared" si="14"/>
        <v>8.3106171080104652E-2</v>
      </c>
      <c r="AK23">
        <f t="shared" si="15"/>
        <v>8.8849613064660715E-4</v>
      </c>
      <c r="AL23">
        <f t="shared" si="22"/>
        <v>0.98367681410422458</v>
      </c>
      <c r="AM23">
        <f t="shared" si="23"/>
        <v>4.0038734760484807E-2</v>
      </c>
      <c r="AN23">
        <f t="shared" si="16"/>
        <v>6.254402081430384E-4</v>
      </c>
      <c r="AO23">
        <f t="shared" si="17"/>
        <v>1.8548040711445105E-3</v>
      </c>
      <c r="AP23">
        <f t="shared" si="17"/>
        <v>6.9198418364203577E-8</v>
      </c>
    </row>
    <row r="24" spans="1:42">
      <c r="A24">
        <v>1269</v>
      </c>
      <c r="B24">
        <v>252.67500000000001</v>
      </c>
      <c r="C24">
        <f t="shared" si="0"/>
        <v>525.82500000000005</v>
      </c>
      <c r="D24">
        <v>4.6593900000000001</v>
      </c>
      <c r="E24">
        <f t="shared" si="3"/>
        <v>0.92137797657890674</v>
      </c>
      <c r="F24">
        <f t="shared" si="4"/>
        <v>7.8622023421093257E-2</v>
      </c>
      <c r="G24">
        <f t="shared" si="5"/>
        <v>3.402080949331219E-4</v>
      </c>
      <c r="H24">
        <f t="shared" si="18"/>
        <v>0.96489815761832898</v>
      </c>
      <c r="I24">
        <f t="shared" si="19"/>
        <v>8.6100431968235414E-2</v>
      </c>
      <c r="J24">
        <f t="shared" si="6"/>
        <v>4.4502899880006515E-4</v>
      </c>
      <c r="K24">
        <f t="shared" si="7"/>
        <v>5.5926594397968867E-5</v>
      </c>
      <c r="L24">
        <f t="shared" si="7"/>
        <v>1.0987421887482959E-8</v>
      </c>
      <c r="P24">
        <v>432</v>
      </c>
      <c r="Q24">
        <v>270.61200000000002</v>
      </c>
      <c r="R24">
        <f t="shared" si="1"/>
        <v>543.76199999999994</v>
      </c>
      <c r="S24">
        <v>5.7744499999999999</v>
      </c>
      <c r="T24">
        <f t="shared" si="8"/>
        <v>0.91479478921278967</v>
      </c>
      <c r="U24">
        <f t="shared" si="9"/>
        <v>8.5205210787210328E-2</v>
      </c>
      <c r="V24">
        <f t="shared" si="10"/>
        <v>1.0212220921408874E-3</v>
      </c>
      <c r="W24">
        <f t="shared" si="20"/>
        <v>0.97951446770207939</v>
      </c>
      <c r="X24">
        <f t="shared" si="21"/>
        <v>5.0248450231524182E-2</v>
      </c>
      <c r="Y24">
        <f t="shared" si="11"/>
        <v>7.4557345612181124E-4</v>
      </c>
      <c r="Z24">
        <f t="shared" si="12"/>
        <v>1.2219751085475747E-3</v>
      </c>
      <c r="AA24">
        <f t="shared" si="12"/>
        <v>7.5982170539177122E-8</v>
      </c>
      <c r="AE24">
        <v>432</v>
      </c>
      <c r="AF24">
        <v>270.52199999999999</v>
      </c>
      <c r="AG24">
        <f t="shared" si="2"/>
        <v>543.67200000000003</v>
      </c>
      <c r="AH24">
        <v>4.3578400000000004</v>
      </c>
      <c r="AI24">
        <f t="shared" si="13"/>
        <v>0.90267789082954963</v>
      </c>
      <c r="AJ24">
        <f t="shared" si="14"/>
        <v>9.7322109170450366E-2</v>
      </c>
      <c r="AK24">
        <f t="shared" si="15"/>
        <v>9.9038254399629044E-4</v>
      </c>
      <c r="AL24">
        <f t="shared" si="22"/>
        <v>0.97959709406500417</v>
      </c>
      <c r="AM24">
        <f t="shared" si="23"/>
        <v>5.0045778090773423E-2</v>
      </c>
      <c r="AN24">
        <f t="shared" si="16"/>
        <v>7.4423393292849462E-4</v>
      </c>
      <c r="AO24">
        <f t="shared" si="17"/>
        <v>2.2350514803552283E-3</v>
      </c>
      <c r="AP24">
        <f t="shared" si="17"/>
        <v>6.0589138730605011E-8</v>
      </c>
    </row>
    <row r="25" spans="1:42">
      <c r="A25">
        <v>1316</v>
      </c>
      <c r="B25">
        <v>260.464</v>
      </c>
      <c r="C25">
        <f t="shared" si="0"/>
        <v>533.61400000000003</v>
      </c>
      <c r="D25">
        <v>4.5785299999999998</v>
      </c>
      <c r="E25">
        <f t="shared" si="3"/>
        <v>0.90538819611705001</v>
      </c>
      <c r="F25">
        <f t="shared" si="4"/>
        <v>9.4611803882949985E-2</v>
      </c>
      <c r="G25">
        <f t="shared" si="5"/>
        <v>3.8190315084194083E-4</v>
      </c>
      <c r="H25">
        <f t="shared" si="18"/>
        <v>0.956370873161556</v>
      </c>
      <c r="I25">
        <f t="shared" si="19"/>
        <v>0.10701679491183848</v>
      </c>
      <c r="J25">
        <f t="shared" si="6"/>
        <v>5.2008868686113821E-4</v>
      </c>
      <c r="K25">
        <f t="shared" si="7"/>
        <v>1.5388380242680399E-4</v>
      </c>
      <c r="L25">
        <f t="shared" si="7"/>
        <v>1.9095242364912895E-8</v>
      </c>
      <c r="P25">
        <v>448</v>
      </c>
      <c r="Q25">
        <v>278.45600000000002</v>
      </c>
      <c r="R25">
        <f t="shared" si="1"/>
        <v>551.60599999999999</v>
      </c>
      <c r="S25">
        <v>5.6713100000000001</v>
      </c>
      <c r="T25">
        <f t="shared" si="8"/>
        <v>0.89845523573853547</v>
      </c>
      <c r="U25">
        <f t="shared" si="9"/>
        <v>0.10154476426146453</v>
      </c>
      <c r="V25">
        <f t="shared" si="10"/>
        <v>1.1462757572925225E-3</v>
      </c>
      <c r="W25">
        <f t="shared" si="20"/>
        <v>0.97465112356454464</v>
      </c>
      <c r="X25">
        <f t="shared" si="21"/>
        <v>6.217762552947316E-2</v>
      </c>
      <c r="Y25">
        <f t="shared" si="11"/>
        <v>8.7873731152500966E-4</v>
      </c>
      <c r="Z25">
        <f t="shared" si="12"/>
        <v>1.5497716119438549E-3</v>
      </c>
      <c r="AA25">
        <f t="shared" si="12"/>
        <v>7.1576819963696421E-8</v>
      </c>
      <c r="AE25">
        <v>448</v>
      </c>
      <c r="AF25">
        <v>278.36700000000002</v>
      </c>
      <c r="AG25">
        <f t="shared" si="2"/>
        <v>551.51700000000005</v>
      </c>
      <c r="AH25">
        <v>4.2813400000000001</v>
      </c>
      <c r="AI25">
        <f t="shared" si="13"/>
        <v>0.88683177012560899</v>
      </c>
      <c r="AJ25">
        <f t="shared" si="14"/>
        <v>0.11316822987439101</v>
      </c>
      <c r="AK25">
        <f t="shared" si="15"/>
        <v>1.0905859543300297E-3</v>
      </c>
      <c r="AL25">
        <f t="shared" si="22"/>
        <v>0.97474248758063542</v>
      </c>
      <c r="AM25">
        <f t="shared" si="23"/>
        <v>6.195352101762934E-2</v>
      </c>
      <c r="AN25">
        <f t="shared" si="16"/>
        <v>8.7727575414171778E-4</v>
      </c>
      <c r="AO25">
        <f t="shared" si="17"/>
        <v>2.6229464032828625E-3</v>
      </c>
      <c r="AP25">
        <f t="shared" si="17"/>
        <v>4.5501241504377732E-8</v>
      </c>
    </row>
    <row r="26" spans="1:42">
      <c r="A26">
        <v>1363</v>
      </c>
      <c r="B26">
        <v>268.26600000000002</v>
      </c>
      <c r="C26">
        <f t="shared" si="0"/>
        <v>541.41599999999994</v>
      </c>
      <c r="D26">
        <v>4.4877599999999997</v>
      </c>
      <c r="E26">
        <f t="shared" si="3"/>
        <v>0.8874387480274788</v>
      </c>
      <c r="F26">
        <f t="shared" si="4"/>
        <v>0.1125612519725212</v>
      </c>
      <c r="G26">
        <f t="shared" si="5"/>
        <v>4.2321954327631116E-4</v>
      </c>
      <c r="H26">
        <f t="shared" si="18"/>
        <v>0.94640535588611452</v>
      </c>
      <c r="I26">
        <f t="shared" si="19"/>
        <v>0.13146096319431197</v>
      </c>
      <c r="J26">
        <f t="shared" si="6"/>
        <v>5.9883840616986865E-4</v>
      </c>
      <c r="K26">
        <f t="shared" si="7"/>
        <v>3.5719908426708381E-4</v>
      </c>
      <c r="L26">
        <f t="shared" si="7"/>
        <v>3.0841985004026144E-8</v>
      </c>
      <c r="P26">
        <v>464</v>
      </c>
      <c r="Q26">
        <v>286.27600000000001</v>
      </c>
      <c r="R26">
        <f t="shared" si="1"/>
        <v>559.42599999999993</v>
      </c>
      <c r="S26">
        <v>5.5555399999999997</v>
      </c>
      <c r="T26">
        <f t="shared" si="8"/>
        <v>0.88011482362185511</v>
      </c>
      <c r="U26">
        <f t="shared" si="9"/>
        <v>0.11988517637814489</v>
      </c>
      <c r="V26">
        <f t="shared" si="10"/>
        <v>1.2625172480985533E-3</v>
      </c>
      <c r="W26">
        <f t="shared" si="20"/>
        <v>0.96891915722729349</v>
      </c>
      <c r="X26">
        <f t="shared" si="21"/>
        <v>7.6237422513873318E-2</v>
      </c>
      <c r="Y26">
        <f t="shared" si="11"/>
        <v>1.0249638059547002E-3</v>
      </c>
      <c r="Z26">
        <f t="shared" si="12"/>
        <v>1.9051264173960336E-3</v>
      </c>
      <c r="AA26">
        <f t="shared" si="12"/>
        <v>5.643163787439299E-8</v>
      </c>
      <c r="AE26">
        <v>464</v>
      </c>
      <c r="AF26">
        <v>286.20299999999997</v>
      </c>
      <c r="AG26">
        <f t="shared" si="2"/>
        <v>559.35299999999995</v>
      </c>
      <c r="AH26">
        <v>4.1970999999999998</v>
      </c>
      <c r="AI26">
        <f t="shared" si="13"/>
        <v>0.86938239485632851</v>
      </c>
      <c r="AJ26">
        <f t="shared" si="14"/>
        <v>0.13061760514367149</v>
      </c>
      <c r="AK26">
        <f t="shared" si="15"/>
        <v>1.1800440377158355E-3</v>
      </c>
      <c r="AL26">
        <f t="shared" si="22"/>
        <v>0.96902005492041277</v>
      </c>
      <c r="AM26">
        <f t="shared" si="23"/>
        <v>7.598993308389683E-2</v>
      </c>
      <c r="AN26">
        <f t="shared" si="16"/>
        <v>1.0237499352149749E-3</v>
      </c>
      <c r="AO26">
        <f t="shared" si="17"/>
        <v>2.9841825546702851E-3</v>
      </c>
      <c r="AP26">
        <f t="shared" si="17"/>
        <v>2.442784647654953E-8</v>
      </c>
    </row>
    <row r="27" spans="1:42">
      <c r="A27">
        <v>1410</v>
      </c>
      <c r="B27">
        <v>276.05099999999999</v>
      </c>
      <c r="C27">
        <f t="shared" si="0"/>
        <v>549.20100000000002</v>
      </c>
      <c r="D27">
        <v>4.3871700000000002</v>
      </c>
      <c r="E27">
        <f t="shared" si="3"/>
        <v>0.86754742949349217</v>
      </c>
      <c r="F27">
        <f t="shared" si="4"/>
        <v>0.13245257050650783</v>
      </c>
      <c r="G27">
        <f t="shared" si="5"/>
        <v>4.5250285196706664E-4</v>
      </c>
      <c r="H27">
        <f t="shared" si="18"/>
        <v>0.93493090040833737</v>
      </c>
      <c r="I27">
        <f t="shared" si="19"/>
        <v>0.15960636828429581</v>
      </c>
      <c r="J27">
        <f t="shared" si="6"/>
        <v>6.777465486040074E-4</v>
      </c>
      <c r="K27">
        <f t="shared" si="7"/>
        <v>7.3732873375700349E-4</v>
      </c>
      <c r="L27">
        <f t="shared" si="7"/>
        <v>5.0734722874674195E-8</v>
      </c>
      <c r="P27" s="4">
        <v>480</v>
      </c>
      <c r="Q27">
        <v>294.09500000000003</v>
      </c>
      <c r="R27">
        <f t="shared" si="1"/>
        <v>567.245</v>
      </c>
      <c r="S27">
        <v>5.4280299999999997</v>
      </c>
      <c r="T27">
        <f t="shared" si="8"/>
        <v>0.85991454765227826</v>
      </c>
      <c r="U27">
        <f t="shared" si="9"/>
        <v>0.14008545234772174</v>
      </c>
      <c r="V27">
        <f t="shared" si="10"/>
        <v>1.3579659679767569E-3</v>
      </c>
      <c r="W27">
        <f t="shared" si="20"/>
        <v>0.96223336164813777</v>
      </c>
      <c r="X27">
        <f t="shared" si="21"/>
        <v>9.2636843409148517E-2</v>
      </c>
      <c r="Y27">
        <f t="shared" si="11"/>
        <v>1.1831291419506645E-3</v>
      </c>
      <c r="Z27">
        <f t="shared" si="12"/>
        <v>2.2513704902056507E-3</v>
      </c>
      <c r="AA27">
        <f t="shared" si="12"/>
        <v>3.0567915734878104E-8</v>
      </c>
      <c r="AE27" s="4">
        <v>480</v>
      </c>
      <c r="AF27">
        <v>294.036</v>
      </c>
      <c r="AG27">
        <f t="shared" si="2"/>
        <v>567.18599999999992</v>
      </c>
      <c r="AH27">
        <v>4.10595</v>
      </c>
      <c r="AI27">
        <f t="shared" si="13"/>
        <v>0.85050169025287514</v>
      </c>
      <c r="AJ27">
        <f t="shared" si="14"/>
        <v>0.14949830974712486</v>
      </c>
      <c r="AK27">
        <f t="shared" si="15"/>
        <v>1.2548729410400139E-3</v>
      </c>
      <c r="AL27">
        <f t="shared" si="22"/>
        <v>0.96234217736877969</v>
      </c>
      <c r="AM27">
        <f t="shared" si="23"/>
        <v>9.2369932047336428E-2</v>
      </c>
      <c r="AN27">
        <f t="shared" si="16"/>
        <v>1.182213337505031E-3</v>
      </c>
      <c r="AO27">
        <f t="shared" si="17"/>
        <v>3.263651538609684E-3</v>
      </c>
      <c r="AP27">
        <f t="shared" si="17"/>
        <v>5.2794179858609039E-9</v>
      </c>
    </row>
    <row r="28" spans="1:42">
      <c r="A28">
        <v>1457</v>
      </c>
      <c r="B28">
        <v>283.84899999999999</v>
      </c>
      <c r="C28">
        <f t="shared" si="0"/>
        <v>556.99900000000002</v>
      </c>
      <c r="D28">
        <v>4.2796200000000004</v>
      </c>
      <c r="E28">
        <f t="shared" si="3"/>
        <v>0.84627979545104004</v>
      </c>
      <c r="F28">
        <f t="shared" si="4"/>
        <v>0.15372020454895996</v>
      </c>
      <c r="G28">
        <f t="shared" si="5"/>
        <v>4.7909344261729643E-4</v>
      </c>
      <c r="H28">
        <f t="shared" si="18"/>
        <v>0.92194447115288347</v>
      </c>
      <c r="I28">
        <f t="shared" si="19"/>
        <v>0.19146045606868417</v>
      </c>
      <c r="J28">
        <f t="shared" si="6"/>
        <v>7.5308869956199141E-4</v>
      </c>
      <c r="K28">
        <f t="shared" si="7"/>
        <v>1.4243265847720455E-3</v>
      </c>
      <c r="L28">
        <f t="shared" si="7"/>
        <v>7.5073400828189424E-8</v>
      </c>
      <c r="P28">
        <v>496</v>
      </c>
      <c r="Q28">
        <v>301.91000000000003</v>
      </c>
      <c r="R28">
        <f t="shared" si="1"/>
        <v>575.05999999999995</v>
      </c>
      <c r="S28">
        <v>5.2908799999999996</v>
      </c>
      <c r="T28">
        <f t="shared" si="8"/>
        <v>0.83818709216465015</v>
      </c>
      <c r="U28">
        <f t="shared" si="9"/>
        <v>0.16181290783534985</v>
      </c>
      <c r="V28">
        <f t="shared" si="10"/>
        <v>1.4438104079501982E-3</v>
      </c>
      <c r="W28">
        <f t="shared" si="20"/>
        <v>0.95451586026821711</v>
      </c>
      <c r="X28">
        <f t="shared" si="21"/>
        <v>0.11156690968035915</v>
      </c>
      <c r="Y28">
        <f t="shared" si="11"/>
        <v>1.3504980096236815E-3</v>
      </c>
      <c r="Z28">
        <f t="shared" si="12"/>
        <v>2.5246603305913288E-3</v>
      </c>
      <c r="AA28">
        <f t="shared" si="12"/>
        <v>8.7072036814465062E-9</v>
      </c>
      <c r="AE28">
        <v>496</v>
      </c>
      <c r="AF28">
        <v>301.86</v>
      </c>
      <c r="AG28">
        <f t="shared" si="2"/>
        <v>575.01</v>
      </c>
      <c r="AH28">
        <v>4.0090199999999996</v>
      </c>
      <c r="AI28">
        <f t="shared" si="13"/>
        <v>0.83042372319623492</v>
      </c>
      <c r="AJ28">
        <f t="shared" si="14"/>
        <v>0.16957627680376508</v>
      </c>
      <c r="AK28">
        <f t="shared" si="15"/>
        <v>1.3473086451463168E-3</v>
      </c>
      <c r="AL28">
        <f t="shared" si="22"/>
        <v>0.95463064974254519</v>
      </c>
      <c r="AM28">
        <f t="shared" si="23"/>
        <v>0.11128534544741692</v>
      </c>
      <c r="AN28">
        <f t="shared" si="16"/>
        <v>1.349831925490537E-3</v>
      </c>
      <c r="AO28">
        <f t="shared" si="17"/>
        <v>3.3978326783904935E-3</v>
      </c>
      <c r="AP28">
        <f t="shared" si="17"/>
        <v>6.366943695528073E-12</v>
      </c>
    </row>
    <row r="29" spans="1:42">
      <c r="A29">
        <v>1504</v>
      </c>
      <c r="B29">
        <v>291.63600000000002</v>
      </c>
      <c r="C29">
        <f t="shared" si="0"/>
        <v>564.78600000000006</v>
      </c>
      <c r="D29">
        <v>4.1657500000000001</v>
      </c>
      <c r="E29">
        <f t="shared" si="3"/>
        <v>0.82376240364802711</v>
      </c>
      <c r="F29">
        <f t="shared" si="4"/>
        <v>0.17623759635197289</v>
      </c>
      <c r="G29">
        <f t="shared" si="5"/>
        <v>5.0909200453756829E-4</v>
      </c>
      <c r="H29">
        <f t="shared" si="18"/>
        <v>0.90751439675399814</v>
      </c>
      <c r="I29">
        <f t="shared" si="19"/>
        <v>0.22685562494809777</v>
      </c>
      <c r="J29">
        <f t="shared" si="6"/>
        <v>8.1921524228118598E-4</v>
      </c>
      <c r="K29">
        <f t="shared" si="7"/>
        <v>2.5621848189581161E-3</v>
      </c>
      <c r="L29">
        <f t="shared" si="7"/>
        <v>9.6176422588584424E-8</v>
      </c>
      <c r="P29">
        <v>512</v>
      </c>
      <c r="Q29">
        <v>309.72000000000003</v>
      </c>
      <c r="R29">
        <f t="shared" si="1"/>
        <v>582.87</v>
      </c>
      <c r="S29">
        <v>5.14506</v>
      </c>
      <c r="T29">
        <f t="shared" si="8"/>
        <v>0.81508612563744698</v>
      </c>
      <c r="U29">
        <f t="shared" si="9"/>
        <v>0.18491387436255302</v>
      </c>
      <c r="V29">
        <f t="shared" si="10"/>
        <v>1.540942352141618E-3</v>
      </c>
      <c r="W29">
        <f t="shared" si="20"/>
        <v>0.94570661883945217</v>
      </c>
      <c r="X29">
        <f t="shared" si="21"/>
        <v>0.13317487783433807</v>
      </c>
      <c r="Y29">
        <f t="shared" si="11"/>
        <v>1.5230704497680798E-3</v>
      </c>
      <c r="Z29">
        <f t="shared" si="12"/>
        <v>2.6769237617466392E-3</v>
      </c>
      <c r="AA29">
        <f t="shared" si="12"/>
        <v>3.1940489444927751E-10</v>
      </c>
      <c r="AE29">
        <v>512</v>
      </c>
      <c r="AF29">
        <v>309.66500000000002</v>
      </c>
      <c r="AG29">
        <f t="shared" si="2"/>
        <v>582.81500000000005</v>
      </c>
      <c r="AH29">
        <v>3.9049499999999999</v>
      </c>
      <c r="AI29">
        <f t="shared" si="13"/>
        <v>0.80886678487389385</v>
      </c>
      <c r="AJ29">
        <f t="shared" si="14"/>
        <v>0.19113321512610615</v>
      </c>
      <c r="AK29">
        <f t="shared" si="15"/>
        <v>1.4453112053822922E-3</v>
      </c>
      <c r="AL29">
        <f t="shared" si="22"/>
        <v>0.94582575315242412</v>
      </c>
      <c r="AM29">
        <f t="shared" si="23"/>
        <v>0.13288265625526552</v>
      </c>
      <c r="AN29">
        <f t="shared" si="16"/>
        <v>1.5222803407508357E-3</v>
      </c>
      <c r="AO29">
        <f t="shared" si="17"/>
        <v>3.3931276087652701E-3</v>
      </c>
      <c r="AP29">
        <f t="shared" si="17"/>
        <v>5.9242477993811732E-9</v>
      </c>
    </row>
    <row r="30" spans="1:42">
      <c r="A30">
        <v>1551</v>
      </c>
      <c r="B30">
        <v>299.55399999999997</v>
      </c>
      <c r="C30">
        <f t="shared" si="0"/>
        <v>572.70399999999995</v>
      </c>
      <c r="D30">
        <v>4.0447499999999996</v>
      </c>
      <c r="E30">
        <f t="shared" si="3"/>
        <v>0.7998350794347614</v>
      </c>
      <c r="F30">
        <f t="shared" si="4"/>
        <v>0.2001649205652386</v>
      </c>
      <c r="G30">
        <f t="shared" si="5"/>
        <v>5.530590412930836E-4</v>
      </c>
      <c r="H30">
        <f t="shared" si="18"/>
        <v>0.89181725921668831</v>
      </c>
      <c r="I30">
        <f t="shared" si="19"/>
        <v>0.26535874133531351</v>
      </c>
      <c r="J30">
        <f t="shared" si="6"/>
        <v>8.7276998670815368E-4</v>
      </c>
      <c r="K30">
        <f t="shared" si="7"/>
        <v>4.2502342666006498E-3</v>
      </c>
      <c r="L30">
        <f t="shared" si="7"/>
        <v>1.0221508861819792E-7</v>
      </c>
      <c r="P30">
        <v>528</v>
      </c>
      <c r="Q30">
        <v>317.50599999999997</v>
      </c>
      <c r="R30">
        <f t="shared" si="1"/>
        <v>590.65599999999995</v>
      </c>
      <c r="S30">
        <v>4.9894299999999996</v>
      </c>
      <c r="T30">
        <f t="shared" si="8"/>
        <v>0.79043104800318109</v>
      </c>
      <c r="U30">
        <f t="shared" si="9"/>
        <v>0.20956895199681891</v>
      </c>
      <c r="V30">
        <f t="shared" si="10"/>
        <v>1.6511440380590908E-3</v>
      </c>
      <c r="W30">
        <f t="shared" si="20"/>
        <v>0.93577169467857668</v>
      </c>
      <c r="X30">
        <f t="shared" si="21"/>
        <v>0.15754400503062735</v>
      </c>
      <c r="Y30">
        <f t="shared" si="11"/>
        <v>1.6947721032644692E-3</v>
      </c>
      <c r="Z30">
        <f t="shared" si="12"/>
        <v>2.7065951068350443E-3</v>
      </c>
      <c r="AA30">
        <f t="shared" si="12"/>
        <v>1.9034080735647498E-9</v>
      </c>
      <c r="AE30">
        <v>528</v>
      </c>
      <c r="AF30">
        <v>317.46499999999997</v>
      </c>
      <c r="AG30">
        <f t="shared" si="2"/>
        <v>590.61500000000001</v>
      </c>
      <c r="AH30">
        <v>3.79331</v>
      </c>
      <c r="AI30">
        <f t="shared" si="13"/>
        <v>0.78574180558777718</v>
      </c>
      <c r="AJ30">
        <f t="shared" si="14"/>
        <v>0.21425819441222282</v>
      </c>
      <c r="AK30">
        <f t="shared" si="15"/>
        <v>1.552893936632084E-3</v>
      </c>
      <c r="AL30">
        <f t="shared" si="22"/>
        <v>0.93589598283926878</v>
      </c>
      <c r="AM30">
        <f t="shared" si="23"/>
        <v>0.1572391417072789</v>
      </c>
      <c r="AN30">
        <f t="shared" si="16"/>
        <v>1.6945389569729249E-3</v>
      </c>
      <c r="AO30">
        <f t="shared" si="17"/>
        <v>3.2511723713691729E-3</v>
      </c>
      <c r="AP30">
        <f t="shared" si="17"/>
        <v>2.0063311787357235E-8</v>
      </c>
    </row>
    <row r="31" spans="1:42">
      <c r="A31">
        <v>1598</v>
      </c>
      <c r="B31">
        <v>307.404</v>
      </c>
      <c r="C31">
        <f t="shared" si="0"/>
        <v>580.55399999999997</v>
      </c>
      <c r="D31">
        <v>3.9133</v>
      </c>
      <c r="E31">
        <f t="shared" si="3"/>
        <v>0.77384130449398647</v>
      </c>
      <c r="F31">
        <f t="shared" si="4"/>
        <v>0.22615869550601353</v>
      </c>
      <c r="G31">
        <f t="shared" si="5"/>
        <v>5.9997123840542835E-4</v>
      </c>
      <c r="H31">
        <f t="shared" si="18"/>
        <v>0.87509394913563443</v>
      </c>
      <c r="I31">
        <f t="shared" si="19"/>
        <v>0.30637893071059674</v>
      </c>
      <c r="J31">
        <f t="shared" si="6"/>
        <v>9.0330927640519965E-4</v>
      </c>
      <c r="K31">
        <f t="shared" si="7"/>
        <v>6.4352861362786517E-3</v>
      </c>
      <c r="L31">
        <f t="shared" si="7"/>
        <v>9.2013965297550695E-8</v>
      </c>
      <c r="P31">
        <v>544</v>
      </c>
      <c r="Q31">
        <v>325.29599999999999</v>
      </c>
      <c r="R31">
        <f t="shared" si="1"/>
        <v>598.44599999999991</v>
      </c>
      <c r="S31">
        <v>4.8226699999999996</v>
      </c>
      <c r="T31">
        <f t="shared" si="8"/>
        <v>0.76401274339423564</v>
      </c>
      <c r="U31">
        <f t="shared" si="9"/>
        <v>0.23598725660576436</v>
      </c>
      <c r="V31">
        <f t="shared" si="10"/>
        <v>1.7612467107816568E-3</v>
      </c>
      <c r="W31">
        <f t="shared" si="20"/>
        <v>0.92471676789008583</v>
      </c>
      <c r="X31">
        <f t="shared" si="21"/>
        <v>0.18466035868285885</v>
      </c>
      <c r="Y31">
        <f t="shared" si="11"/>
        <v>1.859646088953558E-3</v>
      </c>
      <c r="Z31">
        <f t="shared" si="12"/>
        <v>2.634450450388362E-3</v>
      </c>
      <c r="AA31">
        <f t="shared" si="12"/>
        <v>9.6824376246168313E-9</v>
      </c>
      <c r="AE31">
        <v>544</v>
      </c>
      <c r="AF31">
        <v>325.26299999999998</v>
      </c>
      <c r="AG31">
        <f t="shared" si="2"/>
        <v>598.41300000000001</v>
      </c>
      <c r="AH31">
        <v>3.6733600000000002</v>
      </c>
      <c r="AI31">
        <f t="shared" si="13"/>
        <v>0.76089550260166383</v>
      </c>
      <c r="AJ31">
        <f t="shared" si="14"/>
        <v>0.23910449739833617</v>
      </c>
      <c r="AK31">
        <f t="shared" si="15"/>
        <v>1.6450707171975013E-3</v>
      </c>
      <c r="AL31">
        <f t="shared" si="22"/>
        <v>0.92484257685418214</v>
      </c>
      <c r="AM31">
        <f t="shared" si="23"/>
        <v>0.1843517650188457</v>
      </c>
      <c r="AN31">
        <f t="shared" si="16"/>
        <v>1.859830682893634E-3</v>
      </c>
      <c r="AO31">
        <f t="shared" si="17"/>
        <v>2.9978617030201036E-3</v>
      </c>
      <c r="AP31">
        <f t="shared" si="17"/>
        <v>4.6121842865804127E-8</v>
      </c>
    </row>
    <row r="32" spans="1:42">
      <c r="A32">
        <v>1645</v>
      </c>
      <c r="B32">
        <v>315.19200000000001</v>
      </c>
      <c r="C32">
        <f t="shared" si="0"/>
        <v>588.34199999999998</v>
      </c>
      <c r="D32">
        <v>3.7707000000000002</v>
      </c>
      <c r="E32">
        <f t="shared" si="3"/>
        <v>0.74564265628893134</v>
      </c>
      <c r="F32">
        <f t="shared" si="4"/>
        <v>0.25435734371106866</v>
      </c>
      <c r="G32">
        <f t="shared" si="5"/>
        <v>6.3632293195257429E-4</v>
      </c>
      <c r="H32">
        <f t="shared" si="18"/>
        <v>0.85778546997333704</v>
      </c>
      <c r="I32">
        <f t="shared" si="19"/>
        <v>0.34883446670164114</v>
      </c>
      <c r="J32">
        <f t="shared" si="6"/>
        <v>9.050700843619661E-4</v>
      </c>
      <c r="K32">
        <f t="shared" si="7"/>
        <v>8.9259267685757593E-3</v>
      </c>
      <c r="L32">
        <f t="shared" si="7"/>
        <v>7.2225031928156872E-8</v>
      </c>
      <c r="P32">
        <v>560</v>
      </c>
      <c r="Q32">
        <v>333.07400000000001</v>
      </c>
      <c r="R32">
        <f t="shared" si="1"/>
        <v>606.22399999999993</v>
      </c>
      <c r="S32">
        <v>4.6447900000000004</v>
      </c>
      <c r="T32">
        <f t="shared" si="8"/>
        <v>0.73583279602172913</v>
      </c>
      <c r="U32">
        <f t="shared" si="9"/>
        <v>0.26416720397827087</v>
      </c>
      <c r="V32">
        <f t="shared" si="10"/>
        <v>1.86105201123523E-3</v>
      </c>
      <c r="W32">
        <f t="shared" si="20"/>
        <v>0.91258637506246876</v>
      </c>
      <c r="X32">
        <f t="shared" si="21"/>
        <v>0.21441469610611577</v>
      </c>
      <c r="Y32">
        <f t="shared" si="11"/>
        <v>2.0088439243711245E-3</v>
      </c>
      <c r="Z32">
        <f t="shared" si="12"/>
        <v>2.475312039568855E-3</v>
      </c>
      <c r="AA32">
        <f t="shared" si="12"/>
        <v>2.1842449588367805E-8</v>
      </c>
      <c r="AE32">
        <v>560</v>
      </c>
      <c r="AF32">
        <v>333.03800000000001</v>
      </c>
      <c r="AG32">
        <f t="shared" si="2"/>
        <v>606.18799999999999</v>
      </c>
      <c r="AH32">
        <v>3.5462899999999999</v>
      </c>
      <c r="AI32">
        <f t="shared" si="13"/>
        <v>0.73457437112650381</v>
      </c>
      <c r="AJ32">
        <f t="shared" si="14"/>
        <v>0.26542562887349619</v>
      </c>
      <c r="AK32">
        <f t="shared" si="15"/>
        <v>1.7034579756736168E-3</v>
      </c>
      <c r="AL32">
        <f t="shared" si="22"/>
        <v>0.91271097992809702</v>
      </c>
      <c r="AM32">
        <f t="shared" si="23"/>
        <v>0.21410905594514384</v>
      </c>
      <c r="AN32">
        <f t="shared" si="16"/>
        <v>2.009063944187056E-3</v>
      </c>
      <c r="AO32">
        <f t="shared" si="17"/>
        <v>2.6333906571109045E-3</v>
      </c>
      <c r="AP32">
        <f t="shared" si="17"/>
        <v>9.3395007991037173E-8</v>
      </c>
    </row>
    <row r="33" spans="1:42">
      <c r="A33">
        <v>1692</v>
      </c>
      <c r="B33">
        <v>322.96199999999999</v>
      </c>
      <c r="C33">
        <f t="shared" si="0"/>
        <v>596.11199999999997</v>
      </c>
      <c r="D33">
        <v>3.6194600000000001</v>
      </c>
      <c r="E33">
        <f t="shared" si="3"/>
        <v>0.71573547848716035</v>
      </c>
      <c r="F33">
        <f t="shared" si="4"/>
        <v>0.28426452151283965</v>
      </c>
      <c r="G33">
        <f t="shared" si="5"/>
        <v>6.918181678191109E-4</v>
      </c>
      <c r="H33">
        <f t="shared" si="18"/>
        <v>0.84044325163817335</v>
      </c>
      <c r="I33">
        <f t="shared" si="19"/>
        <v>0.39137276066665355</v>
      </c>
      <c r="J33">
        <f t="shared" si="6"/>
        <v>8.7485628435382524E-4</v>
      </c>
      <c r="K33">
        <f t="shared" si="7"/>
        <v>1.1472174894630593E-2</v>
      </c>
      <c r="L33">
        <f t="shared" si="7"/>
        <v>3.3502952104575664E-8</v>
      </c>
      <c r="P33">
        <v>576</v>
      </c>
      <c r="Q33" s="1">
        <v>340.84699999999998</v>
      </c>
      <c r="R33">
        <f t="shared" si="1"/>
        <v>613.99699999999996</v>
      </c>
      <c r="S33" s="1">
        <v>4.4568300000000001</v>
      </c>
      <c r="T33">
        <f t="shared" si="8"/>
        <v>0.70605596384196545</v>
      </c>
      <c r="U33">
        <f t="shared" si="9"/>
        <v>0.29394403615803455</v>
      </c>
      <c r="V33">
        <f t="shared" si="10"/>
        <v>2.0280872710220915E-3</v>
      </c>
      <c r="W33">
        <f t="shared" si="20"/>
        <v>0.89948277106128705</v>
      </c>
      <c r="X33">
        <f t="shared" si="21"/>
        <v>0.24655619889605376</v>
      </c>
      <c r="Y33">
        <f t="shared" si="11"/>
        <v>2.133286046467015E-3</v>
      </c>
      <c r="Z33">
        <f t="shared" si="12"/>
        <v>2.2456071203679749E-3</v>
      </c>
      <c r="AA33">
        <f t="shared" si="12"/>
        <v>1.1066782355111434E-8</v>
      </c>
      <c r="AE33">
        <v>576</v>
      </c>
      <c r="AF33" s="1">
        <v>340.82600000000002</v>
      </c>
      <c r="AG33">
        <f t="shared" si="2"/>
        <v>613.976</v>
      </c>
      <c r="AH33" s="1">
        <v>3.4147099999999999</v>
      </c>
      <c r="AI33">
        <f t="shared" si="13"/>
        <v>0.70731904351572594</v>
      </c>
      <c r="AJ33">
        <f t="shared" si="14"/>
        <v>0.29268095648427406</v>
      </c>
      <c r="AK33">
        <f t="shared" si="15"/>
        <v>1.8035319242368994E-3</v>
      </c>
      <c r="AL33">
        <f t="shared" si="22"/>
        <v>0.89960594074695666</v>
      </c>
      <c r="AM33">
        <f t="shared" si="23"/>
        <v>0.24625407905213675</v>
      </c>
      <c r="AN33">
        <f t="shared" si="16"/>
        <v>2.1343016461888614E-3</v>
      </c>
      <c r="AO33">
        <f t="shared" si="17"/>
        <v>2.1554549480987E-3</v>
      </c>
      <c r="AP33">
        <f t="shared" si="17"/>
        <v>1.0940860896017828E-7</v>
      </c>
    </row>
    <row r="34" spans="1:42">
      <c r="A34">
        <v>1739</v>
      </c>
      <c r="B34" s="1">
        <v>330.74799999999999</v>
      </c>
      <c r="C34">
        <f t="shared" si="0"/>
        <v>603.89799999999991</v>
      </c>
      <c r="D34" s="1">
        <v>3.4550299999999998</v>
      </c>
      <c r="E34">
        <f t="shared" si="3"/>
        <v>0.68322002459966213</v>
      </c>
      <c r="F34">
        <f t="shared" si="4"/>
        <v>0.31677997540033787</v>
      </c>
      <c r="G34">
        <f t="shared" si="5"/>
        <v>7.8597915179886592E-4</v>
      </c>
      <c r="H34">
        <f t="shared" si="18"/>
        <v>0.82367996561502554</v>
      </c>
      <c r="I34">
        <f t="shared" si="19"/>
        <v>0.43249100603128332</v>
      </c>
      <c r="J34">
        <f t="shared" si="6"/>
        <v>8.1194086673893684E-4</v>
      </c>
      <c r="K34">
        <f t="shared" si="7"/>
        <v>1.3389042609675597E-2</v>
      </c>
      <c r="L34">
        <f t="shared" si="7"/>
        <v>6.7401064262950169E-10</v>
      </c>
      <c r="P34">
        <v>592</v>
      </c>
      <c r="Q34" s="1">
        <v>348.62299999999999</v>
      </c>
      <c r="R34">
        <f t="shared" si="1"/>
        <v>621.77299999999991</v>
      </c>
      <c r="S34" s="1">
        <v>4.2519999999999998</v>
      </c>
      <c r="T34">
        <f t="shared" si="8"/>
        <v>0.67360656750561199</v>
      </c>
      <c r="U34">
        <f t="shared" si="9"/>
        <v>0.32639343249438801</v>
      </c>
      <c r="V34">
        <f t="shared" si="10"/>
        <v>2.3336419904662134E-3</v>
      </c>
      <c r="W34">
        <f t="shared" si="20"/>
        <v>0.885567436358069</v>
      </c>
      <c r="X34">
        <f t="shared" si="21"/>
        <v>0.28068877563952599</v>
      </c>
      <c r="Y34">
        <f t="shared" si="11"/>
        <v>2.2234273127950234E-3</v>
      </c>
      <c r="Z34">
        <f t="shared" si="12"/>
        <v>2.0889156582206861E-3</v>
      </c>
      <c r="AA34">
        <f t="shared" si="12"/>
        <v>1.21472751741643E-8</v>
      </c>
      <c r="AE34">
        <v>592</v>
      </c>
      <c r="AF34">
        <v>348.589</v>
      </c>
      <c r="AG34">
        <f t="shared" si="2"/>
        <v>621.73900000000003</v>
      </c>
      <c r="AH34">
        <v>3.2753999999999999</v>
      </c>
      <c r="AI34">
        <f t="shared" si="13"/>
        <v>0.67846253272793555</v>
      </c>
      <c r="AJ34">
        <f t="shared" si="14"/>
        <v>0.32153746727206445</v>
      </c>
      <c r="AK34">
        <f t="shared" si="15"/>
        <v>1.9884033324495398E-3</v>
      </c>
      <c r="AL34">
        <f t="shared" si="22"/>
        <v>0.88568398132968429</v>
      </c>
      <c r="AM34">
        <f t="shared" si="23"/>
        <v>0.28040290539115853</v>
      </c>
      <c r="AN34">
        <f t="shared" si="16"/>
        <v>2.2240709233069698E-3</v>
      </c>
      <c r="AO34">
        <f t="shared" si="17"/>
        <v>1.6920521811340781E-3</v>
      </c>
      <c r="AP34">
        <f t="shared" si="17"/>
        <v>5.553921338054502E-8</v>
      </c>
    </row>
    <row r="35" spans="1:42">
      <c r="A35">
        <v>1786</v>
      </c>
      <c r="B35">
        <v>338.51600000000002</v>
      </c>
      <c r="C35">
        <f t="shared" si="0"/>
        <v>611.66599999999994</v>
      </c>
      <c r="D35">
        <v>3.2682199999999999</v>
      </c>
      <c r="E35">
        <f t="shared" si="3"/>
        <v>0.64627900446511544</v>
      </c>
      <c r="F35">
        <f t="shared" si="4"/>
        <v>0.35372099553488456</v>
      </c>
      <c r="G35">
        <f t="shared" si="5"/>
        <v>8.9966234157246028E-4</v>
      </c>
      <c r="H35">
        <f t="shared" si="18"/>
        <v>0.80812221375743865</v>
      </c>
      <c r="I35">
        <f t="shared" si="19"/>
        <v>0.47065222676801333</v>
      </c>
      <c r="J35">
        <f t="shared" si="6"/>
        <v>7.1812816543772467E-4</v>
      </c>
      <c r="K35">
        <f t="shared" si="7"/>
        <v>1.3672912837695428E-2</v>
      </c>
      <c r="L35">
        <f t="shared" si="7"/>
        <v>3.2954657104917213E-8</v>
      </c>
      <c r="P35">
        <v>608</v>
      </c>
      <c r="Q35" s="7">
        <v>356.36500000000001</v>
      </c>
      <c r="R35">
        <f t="shared" si="1"/>
        <v>629.51499999999999</v>
      </c>
      <c r="S35" s="1">
        <v>4.0163099999999998</v>
      </c>
      <c r="T35">
        <f t="shared" si="8"/>
        <v>0.63626829565815257</v>
      </c>
      <c r="U35">
        <f t="shared" si="9"/>
        <v>0.36373170434184743</v>
      </c>
      <c r="V35">
        <f t="shared" si="10"/>
        <v>2.6635539558543739E-3</v>
      </c>
      <c r="W35">
        <f t="shared" si="20"/>
        <v>0.87106411398502881</v>
      </c>
      <c r="X35">
        <f t="shared" si="21"/>
        <v>0.31626361264424635</v>
      </c>
      <c r="Y35">
        <f t="shared" si="11"/>
        <v>2.2681252337303061E-3</v>
      </c>
      <c r="Z35">
        <f t="shared" si="12"/>
        <v>2.2532197294118646E-3</v>
      </c>
      <c r="AA35">
        <f t="shared" si="12"/>
        <v>1.5636387428067318E-7</v>
      </c>
      <c r="AE35">
        <v>608</v>
      </c>
      <c r="AF35" s="1">
        <v>356.37400000000002</v>
      </c>
      <c r="AG35">
        <f t="shared" si="2"/>
        <v>629.524</v>
      </c>
      <c r="AH35" s="1">
        <v>3.12181</v>
      </c>
      <c r="AI35">
        <f t="shared" si="13"/>
        <v>0.64664807940874292</v>
      </c>
      <c r="AJ35">
        <f t="shared" si="14"/>
        <v>0.35335192059125708</v>
      </c>
      <c r="AK35">
        <f t="shared" si="15"/>
        <v>2.1585160988300753E-3</v>
      </c>
      <c r="AL35">
        <f t="shared" si="22"/>
        <v>0.87117646071248123</v>
      </c>
      <c r="AM35">
        <f t="shared" si="23"/>
        <v>0.31598804016407006</v>
      </c>
      <c r="AN35">
        <f t="shared" si="16"/>
        <v>2.2707573286543672E-3</v>
      </c>
      <c r="AO35">
        <f t="shared" si="17"/>
        <v>1.3960595605771295E-3</v>
      </c>
      <c r="AP35">
        <f t="shared" si="17"/>
        <v>1.2598093672469508E-8</v>
      </c>
    </row>
    <row r="36" spans="1:42">
      <c r="A36">
        <v>1833</v>
      </c>
      <c r="B36" s="1">
        <v>346.25099999999998</v>
      </c>
      <c r="C36">
        <f t="shared" si="0"/>
        <v>619.40099999999995</v>
      </c>
      <c r="D36" s="1">
        <v>3.0543900000000002</v>
      </c>
      <c r="E36">
        <f t="shared" si="3"/>
        <v>0.6039948744112098</v>
      </c>
      <c r="F36">
        <f t="shared" si="4"/>
        <v>0.3960051255887902</v>
      </c>
      <c r="G36">
        <f t="shared" si="5"/>
        <v>9.0765634825528297E-4</v>
      </c>
      <c r="H36">
        <f t="shared" si="18"/>
        <v>0.79436202473690432</v>
      </c>
      <c r="I36">
        <f t="shared" si="19"/>
        <v>0.5044042505435864</v>
      </c>
      <c r="J36">
        <f t="shared" si="6"/>
        <v>6.0027092322871665E-4</v>
      </c>
      <c r="K36">
        <f t="shared" si="7"/>
        <v>1.175037029096552E-2</v>
      </c>
      <c r="L36">
        <f t="shared" si="7"/>
        <v>9.4485799518762829E-8</v>
      </c>
      <c r="P36">
        <v>624</v>
      </c>
      <c r="Q36" s="7">
        <v>364.11399999999998</v>
      </c>
      <c r="R36">
        <f t="shared" si="1"/>
        <v>637.2639999999999</v>
      </c>
      <c r="S36" s="1">
        <v>3.7473000000000001</v>
      </c>
      <c r="T36">
        <f t="shared" si="8"/>
        <v>0.59365143236448259</v>
      </c>
      <c r="U36">
        <f t="shared" si="9"/>
        <v>0.40634856763551741</v>
      </c>
      <c r="V36">
        <f t="shared" si="10"/>
        <v>2.6076115007390294E-3</v>
      </c>
      <c r="W36">
        <f t="shared" si="20"/>
        <v>0.85626922896319035</v>
      </c>
      <c r="X36">
        <f t="shared" si="21"/>
        <v>0.35255361638393123</v>
      </c>
      <c r="Y36">
        <f t="shared" si="11"/>
        <v>2.2610425560741099E-3</v>
      </c>
      <c r="Z36">
        <f t="shared" si="12"/>
        <v>2.8938967801605329E-3</v>
      </c>
      <c r="AA36">
        <f t="shared" si="12"/>
        <v>1.2011003340615597E-7</v>
      </c>
      <c r="AE36">
        <v>624</v>
      </c>
      <c r="AF36" s="1">
        <v>364.13600000000002</v>
      </c>
      <c r="AG36">
        <f t="shared" si="2"/>
        <v>637.28600000000006</v>
      </c>
      <c r="AH36" s="1">
        <v>2.9550800000000002</v>
      </c>
      <c r="AI36">
        <f t="shared" si="13"/>
        <v>0.61211182182746171</v>
      </c>
      <c r="AJ36">
        <f t="shared" si="14"/>
        <v>0.38788817817253829</v>
      </c>
      <c r="AK36">
        <f t="shared" si="15"/>
        <v>2.0454959732210953E-3</v>
      </c>
      <c r="AL36">
        <f t="shared" si="22"/>
        <v>0.85636440664671665</v>
      </c>
      <c r="AM36">
        <f t="shared" si="23"/>
        <v>0.35232015742253991</v>
      </c>
      <c r="AN36">
        <f t="shared" si="16"/>
        <v>2.2641190684663261E-3</v>
      </c>
      <c r="AO36">
        <f t="shared" si="17"/>
        <v>1.2650841000723149E-3</v>
      </c>
      <c r="AP36">
        <f t="shared" si="17"/>
        <v>4.7796057774605253E-8</v>
      </c>
    </row>
    <row r="37" spans="1:42">
      <c r="A37">
        <v>1880</v>
      </c>
      <c r="B37">
        <v>353.96600000000001</v>
      </c>
      <c r="C37">
        <f t="shared" si="0"/>
        <v>627.11599999999999</v>
      </c>
      <c r="D37">
        <v>2.83866</v>
      </c>
      <c r="E37">
        <f t="shared" si="3"/>
        <v>0.5613350260432115</v>
      </c>
      <c r="F37">
        <f t="shared" si="4"/>
        <v>0.4386649739567885</v>
      </c>
      <c r="G37">
        <f t="shared" si="5"/>
        <v>6.5988421480720578E-4</v>
      </c>
      <c r="H37">
        <f t="shared" si="18"/>
        <v>0.78286012052998166</v>
      </c>
      <c r="I37">
        <f t="shared" si="19"/>
        <v>0.53261698393533607</v>
      </c>
      <c r="J37">
        <f t="shared" si="6"/>
        <v>4.696868080727923E-4</v>
      </c>
      <c r="K37">
        <f t="shared" si="7"/>
        <v>8.8269801790091043E-3</v>
      </c>
      <c r="L37">
        <f t="shared" si="7"/>
        <v>3.6175053528495916E-8</v>
      </c>
      <c r="P37">
        <v>640</v>
      </c>
      <c r="Q37">
        <v>371.87900000000002</v>
      </c>
      <c r="R37">
        <f t="shared" si="1"/>
        <v>645.029</v>
      </c>
      <c r="S37">
        <v>3.48394</v>
      </c>
      <c r="T37">
        <f t="shared" si="8"/>
        <v>0.55192964835265812</v>
      </c>
      <c r="U37">
        <f t="shared" si="9"/>
        <v>0.44807035164734188</v>
      </c>
      <c r="V37">
        <f t="shared" si="10"/>
        <v>1.9766994228718957E-3</v>
      </c>
      <c r="W37">
        <f t="shared" si="20"/>
        <v>0.84152054394830555</v>
      </c>
      <c r="X37">
        <f t="shared" si="21"/>
        <v>0.38873029728111697</v>
      </c>
      <c r="Y37">
        <f t="shared" si="11"/>
        <v>2.1968890341882061E-3</v>
      </c>
      <c r="Z37">
        <f t="shared" si="12"/>
        <v>3.5212420521865285E-3</v>
      </c>
      <c r="AA37">
        <f t="shared" si="12"/>
        <v>4.8483464931627882E-8</v>
      </c>
      <c r="AE37">
        <v>640</v>
      </c>
      <c r="AF37">
        <v>371.92099999999999</v>
      </c>
      <c r="AG37">
        <f t="shared" si="2"/>
        <v>645.07099999999991</v>
      </c>
      <c r="AH37">
        <v>2.7970799999999998</v>
      </c>
      <c r="AI37">
        <f t="shared" si="13"/>
        <v>0.57938388625592419</v>
      </c>
      <c r="AJ37">
        <f t="shared" si="14"/>
        <v>0.42061611374407581</v>
      </c>
      <c r="AK37">
        <f t="shared" si="15"/>
        <v>1.5073233934312161E-3</v>
      </c>
      <c r="AL37">
        <f t="shared" si="22"/>
        <v>0.84159565367154721</v>
      </c>
      <c r="AM37">
        <f t="shared" si="23"/>
        <v>0.38854606251800111</v>
      </c>
      <c r="AN37">
        <f t="shared" si="16"/>
        <v>2.2004612676008672E-3</v>
      </c>
      <c r="AO37">
        <f t="shared" si="17"/>
        <v>1.0284881856430555E-3</v>
      </c>
      <c r="AP37">
        <f t="shared" si="17"/>
        <v>4.8044011260842304E-7</v>
      </c>
    </row>
    <row r="38" spans="1:42">
      <c r="A38">
        <v>1927</v>
      </c>
      <c r="B38">
        <v>361.66899999999998</v>
      </c>
      <c r="C38">
        <f t="shared" si="0"/>
        <v>634.81899999999996</v>
      </c>
      <c r="D38">
        <v>2.6818200000000001</v>
      </c>
      <c r="E38">
        <f t="shared" si="3"/>
        <v>0.53032046794727283</v>
      </c>
      <c r="F38">
        <f t="shared" si="4"/>
        <v>0.46967953205272717</v>
      </c>
      <c r="G38">
        <f t="shared" si="5"/>
        <v>3.9688139494238519E-4</v>
      </c>
      <c r="H38">
        <f t="shared" si="18"/>
        <v>0.77386036314601436</v>
      </c>
      <c r="I38">
        <f t="shared" si="19"/>
        <v>0.55469226391475734</v>
      </c>
      <c r="J38">
        <f t="shared" si="6"/>
        <v>3.3982408006105324E-4</v>
      </c>
      <c r="K38">
        <f t="shared" si="7"/>
        <v>7.2271645786454409E-3</v>
      </c>
      <c r="L38">
        <f t="shared" si="7"/>
        <v>3.2555371814674647E-9</v>
      </c>
      <c r="P38">
        <v>656</v>
      </c>
      <c r="Q38">
        <v>379.64400000000001</v>
      </c>
      <c r="R38">
        <f t="shared" si="1"/>
        <v>652.79399999999998</v>
      </c>
      <c r="S38">
        <v>3.2843</v>
      </c>
      <c r="T38">
        <f t="shared" si="8"/>
        <v>0.52030245758670779</v>
      </c>
      <c r="U38">
        <f t="shared" si="9"/>
        <v>0.47969754241329221</v>
      </c>
      <c r="V38">
        <f t="shared" si="10"/>
        <v>1.2563784300150954E-3</v>
      </c>
      <c r="W38">
        <f t="shared" si="20"/>
        <v>0.82719032964479622</v>
      </c>
      <c r="X38">
        <f t="shared" si="21"/>
        <v>0.42388052182812824</v>
      </c>
      <c r="Y38">
        <f t="shared" si="11"/>
        <v>2.0731701985813485E-3</v>
      </c>
      <c r="Z38">
        <f t="shared" si="12"/>
        <v>3.1155397870046182E-3</v>
      </c>
      <c r="AA38">
        <f t="shared" si="12"/>
        <v>6.6714879319758749E-7</v>
      </c>
      <c r="AE38">
        <v>656</v>
      </c>
      <c r="AF38">
        <v>379.70499999999998</v>
      </c>
      <c r="AG38">
        <f t="shared" si="2"/>
        <v>652.85500000000002</v>
      </c>
      <c r="AH38">
        <v>2.68065</v>
      </c>
      <c r="AI38">
        <f t="shared" si="13"/>
        <v>0.55526671196102473</v>
      </c>
      <c r="AJ38">
        <f t="shared" si="14"/>
        <v>0.44473328803897527</v>
      </c>
      <c r="AK38">
        <f t="shared" si="15"/>
        <v>1.0310335399197901E-3</v>
      </c>
      <c r="AL38">
        <f t="shared" si="22"/>
        <v>0.82724213784049194</v>
      </c>
      <c r="AM38">
        <f t="shared" si="23"/>
        <v>0.42375344279961497</v>
      </c>
      <c r="AN38">
        <f t="shared" si="16"/>
        <v>2.0768541607816731E-3</v>
      </c>
      <c r="AO38">
        <f t="shared" si="17"/>
        <v>4.4015390626750932E-4</v>
      </c>
      <c r="AP38">
        <f t="shared" si="17"/>
        <v>1.0937407710199345E-6</v>
      </c>
    </row>
    <row r="39" spans="1:42">
      <c r="A39">
        <v>1974</v>
      </c>
      <c r="B39">
        <v>369.36</v>
      </c>
      <c r="C39">
        <f t="shared" si="0"/>
        <v>642.51</v>
      </c>
      <c r="D39">
        <v>2.5874899999999998</v>
      </c>
      <c r="E39">
        <f t="shared" si="3"/>
        <v>0.51166704238498073</v>
      </c>
      <c r="F39">
        <f t="shared" si="4"/>
        <v>0.48833295761501927</v>
      </c>
      <c r="G39">
        <f t="shared" si="5"/>
        <v>3.0309907443707644E-4</v>
      </c>
      <c r="H39">
        <f t="shared" si="18"/>
        <v>0.7673489299500762</v>
      </c>
      <c r="I39">
        <f t="shared" si="19"/>
        <v>0.57066399567762682</v>
      </c>
      <c r="J39">
        <f t="shared" si="6"/>
        <v>2.2372272848117744E-4</v>
      </c>
      <c r="K39">
        <f t="shared" si="7"/>
        <v>6.7783998284665333E-3</v>
      </c>
      <c r="L39">
        <f t="shared" si="7"/>
        <v>6.3006042973105638E-9</v>
      </c>
      <c r="P39">
        <v>672</v>
      </c>
      <c r="Q39">
        <v>387.428</v>
      </c>
      <c r="R39">
        <f t="shared" si="1"/>
        <v>660.57799999999997</v>
      </c>
      <c r="S39">
        <v>3.15741</v>
      </c>
      <c r="T39">
        <f t="shared" si="8"/>
        <v>0.50020040270646626</v>
      </c>
      <c r="U39">
        <f t="shared" si="9"/>
        <v>0.49979959729353374</v>
      </c>
      <c r="V39">
        <f t="shared" si="10"/>
        <v>9.1557501318855622E-4</v>
      </c>
      <c r="W39">
        <f t="shared" si="20"/>
        <v>0.81366712807613006</v>
      </c>
      <c r="X39">
        <f t="shared" si="21"/>
        <v>0.45705124500542982</v>
      </c>
      <c r="Y39">
        <f t="shared" si="11"/>
        <v>1.8937294212808798E-3</v>
      </c>
      <c r="Z39">
        <f t="shared" si="12"/>
        <v>1.8274216233478396E-3</v>
      </c>
      <c r="AA39">
        <f t="shared" si="12"/>
        <v>9.567860460704438E-7</v>
      </c>
      <c r="AE39">
        <v>672</v>
      </c>
      <c r="AF39">
        <v>387.49299999999999</v>
      </c>
      <c r="AG39">
        <f t="shared" si="2"/>
        <v>660.64300000000003</v>
      </c>
      <c r="AH39">
        <v>2.60101</v>
      </c>
      <c r="AI39">
        <f t="shared" si="13"/>
        <v>0.53877017532230809</v>
      </c>
      <c r="AJ39">
        <f t="shared" si="14"/>
        <v>0.46122982467769191</v>
      </c>
      <c r="AK39">
        <f t="shared" si="15"/>
        <v>8.1068960660193173E-4</v>
      </c>
      <c r="AL39">
        <f t="shared" si="22"/>
        <v>0.81369490594212079</v>
      </c>
      <c r="AM39">
        <f t="shared" si="23"/>
        <v>0.45698310937212172</v>
      </c>
      <c r="AN39">
        <f t="shared" si="16"/>
        <v>1.8966978349452329E-3</v>
      </c>
      <c r="AO39">
        <f t="shared" si="17"/>
        <v>1.8034590886564132E-5</v>
      </c>
      <c r="AP39">
        <f t="shared" si="17"/>
        <v>1.1794138720293556E-6</v>
      </c>
    </row>
    <row r="40" spans="1:42">
      <c r="A40">
        <v>2021</v>
      </c>
      <c r="B40">
        <v>377.07299999999998</v>
      </c>
      <c r="C40">
        <f t="shared" si="0"/>
        <v>650.22299999999996</v>
      </c>
      <c r="D40">
        <v>2.51545</v>
      </c>
      <c r="E40">
        <f t="shared" si="3"/>
        <v>0.49742138588643814</v>
      </c>
      <c r="F40">
        <f t="shared" si="4"/>
        <v>0.50257861411356186</v>
      </c>
      <c r="G40">
        <f t="shared" si="5"/>
        <v>2.8105244548024401E-4</v>
      </c>
      <c r="H40">
        <f t="shared" si="18"/>
        <v>0.7630621366167244</v>
      </c>
      <c r="I40">
        <f t="shared" si="19"/>
        <v>0.58117896391624213</v>
      </c>
      <c r="J40">
        <f t="shared" si="6"/>
        <v>1.3127180911318346E-4</v>
      </c>
      <c r="K40">
        <f t="shared" si="7"/>
        <v>6.1780149891036999E-3</v>
      </c>
      <c r="L40">
        <f t="shared" si="7"/>
        <v>2.2434239030521622E-8</v>
      </c>
      <c r="P40">
        <v>688</v>
      </c>
      <c r="Q40">
        <v>395.20100000000002</v>
      </c>
      <c r="R40">
        <f t="shared" si="1"/>
        <v>668.351</v>
      </c>
      <c r="S40">
        <v>3.06494</v>
      </c>
      <c r="T40">
        <f t="shared" si="8"/>
        <v>0.48555120249544936</v>
      </c>
      <c r="U40">
        <f t="shared" si="9"/>
        <v>0.51444879750455064</v>
      </c>
      <c r="V40">
        <f t="shared" si="10"/>
        <v>8.2012629331035258E-4</v>
      </c>
      <c r="W40">
        <f t="shared" si="20"/>
        <v>0.80131441111250634</v>
      </c>
      <c r="X40">
        <f t="shared" si="21"/>
        <v>0.48735091574592387</v>
      </c>
      <c r="Y40">
        <f t="shared" si="11"/>
        <v>1.6662135105227442E-3</v>
      </c>
      <c r="Z40">
        <f t="shared" si="12"/>
        <v>7.3429519580451707E-4</v>
      </c>
      <c r="AA40">
        <f t="shared" si="12"/>
        <v>7.1586357913020878E-7</v>
      </c>
      <c r="AE40">
        <v>688</v>
      </c>
      <c r="AF40">
        <v>395.24099999999999</v>
      </c>
      <c r="AG40">
        <f t="shared" si="2"/>
        <v>668.39099999999996</v>
      </c>
      <c r="AH40">
        <v>2.5383900000000001</v>
      </c>
      <c r="AI40">
        <f t="shared" si="13"/>
        <v>0.52579914161667718</v>
      </c>
      <c r="AJ40">
        <f t="shared" si="14"/>
        <v>0.47420085838332282</v>
      </c>
      <c r="AK40">
        <f t="shared" si="15"/>
        <v>7.4272217711198601E-4</v>
      </c>
      <c r="AL40">
        <f t="shared" si="22"/>
        <v>0.80132282614164474</v>
      </c>
      <c r="AM40">
        <f t="shared" si="23"/>
        <v>0.48733027473124546</v>
      </c>
      <c r="AN40">
        <f t="shared" si="16"/>
        <v>1.6676061849461659E-3</v>
      </c>
      <c r="AO40">
        <f t="shared" si="17"/>
        <v>1.7238157363709829E-4</v>
      </c>
      <c r="AP40">
        <f t="shared" si="17"/>
        <v>8.5541042794741527E-7</v>
      </c>
    </row>
    <row r="41" spans="1:42">
      <c r="A41">
        <v>2068</v>
      </c>
      <c r="B41">
        <v>384.78300000000002</v>
      </c>
      <c r="C41">
        <f t="shared" si="0"/>
        <v>657.93299999999999</v>
      </c>
      <c r="D41">
        <v>2.4486500000000002</v>
      </c>
      <c r="E41">
        <f t="shared" si="3"/>
        <v>0.48421192094886673</v>
      </c>
      <c r="F41">
        <f t="shared" si="4"/>
        <v>0.51578807905113333</v>
      </c>
      <c r="G41">
        <f t="shared" si="5"/>
        <v>2.7566700939918548E-4</v>
      </c>
      <c r="H41">
        <f t="shared" si="18"/>
        <v>0.76054681276034297</v>
      </c>
      <c r="I41">
        <f t="shared" si="19"/>
        <v>0.58734873894456174</v>
      </c>
      <c r="J41">
        <f t="shared" si="6"/>
        <v>6.657644865899744E-5</v>
      </c>
      <c r="K41">
        <f t="shared" si="7"/>
        <v>5.1209280443829342E-3</v>
      </c>
      <c r="L41">
        <f t="shared" si="7"/>
        <v>4.371886259064627E-8</v>
      </c>
      <c r="P41" s="4">
        <v>704</v>
      </c>
      <c r="Q41">
        <v>402.964</v>
      </c>
      <c r="R41">
        <f t="shared" si="1"/>
        <v>676.11400000000003</v>
      </c>
      <c r="S41">
        <v>2.98211</v>
      </c>
      <c r="T41">
        <f t="shared" si="8"/>
        <v>0.47242918180248372</v>
      </c>
      <c r="U41">
        <f t="shared" si="9"/>
        <v>0.52757081819751628</v>
      </c>
      <c r="V41">
        <f t="shared" si="10"/>
        <v>7.9972957516210447E-4</v>
      </c>
      <c r="W41">
        <f t="shared" si="20"/>
        <v>0.7904457708172461</v>
      </c>
      <c r="X41">
        <f t="shared" si="21"/>
        <v>0.5140103319142878</v>
      </c>
      <c r="Y41">
        <f t="shared" si="11"/>
        <v>1.4051056451399751E-3</v>
      </c>
      <c r="Z41">
        <f t="shared" si="12"/>
        <v>1.8388678823762772E-4</v>
      </c>
      <c r="AA41">
        <f t="shared" si="12"/>
        <v>3.6648018610185171E-7</v>
      </c>
      <c r="AE41" s="4">
        <v>704</v>
      </c>
      <c r="AF41">
        <v>403.03199999999998</v>
      </c>
      <c r="AG41">
        <f t="shared" si="2"/>
        <v>676.18200000000002</v>
      </c>
      <c r="AH41">
        <v>2.48102</v>
      </c>
      <c r="AI41">
        <f t="shared" si="13"/>
        <v>0.5139155867828854</v>
      </c>
      <c r="AJ41">
        <f t="shared" si="14"/>
        <v>0.4860844132171146</v>
      </c>
      <c r="AK41">
        <f t="shared" si="15"/>
        <v>7.2731622642760452E-4</v>
      </c>
      <c r="AL41">
        <f t="shared" si="22"/>
        <v>0.79044510148999136</v>
      </c>
      <c r="AM41">
        <f t="shared" si="23"/>
        <v>0.51401197369038409</v>
      </c>
      <c r="AN41">
        <f t="shared" si="16"/>
        <v>1.4065680604513136E-3</v>
      </c>
      <c r="AO41">
        <f t="shared" si="17"/>
        <v>7.7994863398812473E-4</v>
      </c>
      <c r="AP41">
        <f t="shared" si="17"/>
        <v>4.6138305402457246E-7</v>
      </c>
    </row>
    <row r="42" spans="1:42">
      <c r="A42">
        <v>2115</v>
      </c>
      <c r="B42">
        <v>392.47899999999998</v>
      </c>
      <c r="C42">
        <f t="shared" si="0"/>
        <v>665.62899999999991</v>
      </c>
      <c r="D42">
        <v>2.38313</v>
      </c>
      <c r="E42">
        <f t="shared" si="3"/>
        <v>0.47125557150710501</v>
      </c>
      <c r="F42">
        <f t="shared" si="4"/>
        <v>0.52874442849289505</v>
      </c>
      <c r="G42">
        <f t="shared" si="5"/>
        <v>2.7684507354191443E-4</v>
      </c>
      <c r="H42">
        <f t="shared" si="18"/>
        <v>0.75927112888947668</v>
      </c>
      <c r="I42">
        <f t="shared" si="19"/>
        <v>0.59047783203153459</v>
      </c>
      <c r="J42">
        <f t="shared" si="6"/>
        <v>2.7919838499936105E-5</v>
      </c>
      <c r="K42">
        <f t="shared" si="7"/>
        <v>3.8110131124645132E-3</v>
      </c>
      <c r="L42">
        <f t="shared" si="7"/>
        <v>6.1963772640704157E-8</v>
      </c>
      <c r="P42">
        <v>720</v>
      </c>
      <c r="Q42">
        <v>410.71</v>
      </c>
      <c r="R42">
        <f t="shared" si="1"/>
        <v>683.8599999999999</v>
      </c>
      <c r="S42">
        <v>2.9013399999999998</v>
      </c>
      <c r="T42">
        <f t="shared" si="8"/>
        <v>0.45963350859989005</v>
      </c>
      <c r="U42">
        <f t="shared" si="9"/>
        <v>0.54036649140010995</v>
      </c>
      <c r="V42">
        <f t="shared" si="10"/>
        <v>8.0111575989062073E-4</v>
      </c>
      <c r="W42">
        <f t="shared" si="20"/>
        <v>0.78128032609037257</v>
      </c>
      <c r="X42">
        <f t="shared" si="21"/>
        <v>0.53649202223652737</v>
      </c>
      <c r="Y42">
        <f t="shared" si="11"/>
        <v>1.1288720000415273E-3</v>
      </c>
      <c r="Z42">
        <f t="shared" si="12"/>
        <v>1.5011511299552323E-5</v>
      </c>
      <c r="AA42">
        <f t="shared" si="12"/>
        <v>1.0742415295785873E-7</v>
      </c>
      <c r="AE42">
        <v>720</v>
      </c>
      <c r="AF42">
        <v>410.79399999999998</v>
      </c>
      <c r="AG42">
        <f t="shared" si="2"/>
        <v>683.94399999999996</v>
      </c>
      <c r="AH42">
        <v>2.4248400000000001</v>
      </c>
      <c r="AI42">
        <f t="shared" si="13"/>
        <v>0.50227852716004373</v>
      </c>
      <c r="AJ42">
        <f t="shared" si="14"/>
        <v>0.49772147283995627</v>
      </c>
      <c r="AK42">
        <f t="shared" si="15"/>
        <v>7.2420914393662994E-4</v>
      </c>
      <c r="AL42">
        <f t="shared" si="22"/>
        <v>0.78127011748986097</v>
      </c>
      <c r="AM42">
        <f t="shared" si="23"/>
        <v>0.53651706265760513</v>
      </c>
      <c r="AN42">
        <f t="shared" si="16"/>
        <v>1.1298123851324914E-3</v>
      </c>
      <c r="AO42">
        <f t="shared" si="17"/>
        <v>1.5050977892992596E-3</v>
      </c>
      <c r="AP42">
        <f t="shared" si="17"/>
        <v>1.6451398926858819E-7</v>
      </c>
    </row>
    <row r="43" spans="1:42">
      <c r="A43">
        <v>2162</v>
      </c>
      <c r="B43">
        <v>400.17</v>
      </c>
      <c r="C43">
        <f t="shared" si="0"/>
        <v>673.31999999999994</v>
      </c>
      <c r="D43">
        <v>2.3173300000000001</v>
      </c>
      <c r="E43">
        <f t="shared" si="3"/>
        <v>0.45824385305063497</v>
      </c>
      <c r="F43">
        <f t="shared" si="4"/>
        <v>0.54175614694936503</v>
      </c>
      <c r="G43">
        <f t="shared" si="5"/>
        <v>2.7528834592473688E-4</v>
      </c>
      <c r="H43">
        <f t="shared" si="18"/>
        <v>0.75873615160593322</v>
      </c>
      <c r="I43">
        <f t="shared" si="19"/>
        <v>0.59179006444103155</v>
      </c>
      <c r="J43">
        <f t="shared" si="6"/>
        <v>9.0183441884523727E-6</v>
      </c>
      <c r="K43">
        <f t="shared" si="7"/>
        <v>2.5033928995628935E-3</v>
      </c>
      <c r="L43">
        <f t="shared" si="7"/>
        <v>7.0899713824640954E-8</v>
      </c>
      <c r="P43">
        <v>736</v>
      </c>
      <c r="Q43">
        <v>418.46600000000001</v>
      </c>
      <c r="R43">
        <f t="shared" si="1"/>
        <v>691.61599999999999</v>
      </c>
      <c r="S43">
        <v>2.82043</v>
      </c>
      <c r="T43">
        <f t="shared" si="8"/>
        <v>0.44681565644164006</v>
      </c>
      <c r="U43">
        <f t="shared" si="9"/>
        <v>0.55318434355835988</v>
      </c>
      <c r="V43">
        <f t="shared" si="10"/>
        <v>8.0477924810172519E-4</v>
      </c>
      <c r="W43">
        <f t="shared" si="20"/>
        <v>0.77391674175357705</v>
      </c>
      <c r="X43">
        <f t="shared" si="21"/>
        <v>0.55455397423719177</v>
      </c>
      <c r="Y43">
        <f t="shared" si="11"/>
        <v>8.5839675018043902E-4</v>
      </c>
      <c r="Z43">
        <f t="shared" si="12"/>
        <v>1.8758881963975042E-6</v>
      </c>
      <c r="AA43">
        <f t="shared" si="12"/>
        <v>2.8748365291608824E-9</v>
      </c>
      <c r="AE43">
        <v>736</v>
      </c>
      <c r="AF43">
        <v>418.55200000000002</v>
      </c>
      <c r="AG43">
        <f t="shared" si="2"/>
        <v>691.702</v>
      </c>
      <c r="AH43">
        <v>2.3689</v>
      </c>
      <c r="AI43">
        <f t="shared" si="13"/>
        <v>0.49069118085705765</v>
      </c>
      <c r="AJ43">
        <f t="shared" si="14"/>
        <v>0.50930881914294235</v>
      </c>
      <c r="AK43">
        <f t="shared" si="15"/>
        <v>7.2628053226394401E-4</v>
      </c>
      <c r="AL43">
        <f t="shared" si="22"/>
        <v>0.77390039906086883</v>
      </c>
      <c r="AM43">
        <f t="shared" si="23"/>
        <v>0.55459406081972495</v>
      </c>
      <c r="AN43">
        <f t="shared" si="16"/>
        <v>8.5858600800117985E-4</v>
      </c>
      <c r="AO43">
        <f t="shared" si="17"/>
        <v>2.0507531137246085E-3</v>
      </c>
      <c r="AP43">
        <f t="shared" si="17"/>
        <v>1.7504738910056301E-8</v>
      </c>
    </row>
    <row r="44" spans="1:42">
      <c r="A44">
        <v>2209</v>
      </c>
      <c r="B44">
        <v>407.83600000000001</v>
      </c>
      <c r="C44">
        <f t="shared" si="0"/>
        <v>680.98599999999999</v>
      </c>
      <c r="D44">
        <v>2.2519</v>
      </c>
      <c r="E44">
        <f t="shared" si="3"/>
        <v>0.4453053007921724</v>
      </c>
      <c r="F44">
        <f t="shared" si="4"/>
        <v>0.55469469920782766</v>
      </c>
      <c r="G44">
        <f t="shared" si="5"/>
        <v>2.6956632008861051E-4</v>
      </c>
      <c r="H44">
        <f t="shared" si="18"/>
        <v>0.75856334941454495</v>
      </c>
      <c r="I44">
        <f t="shared" si="19"/>
        <v>0.59221392661788885</v>
      </c>
      <c r="J44">
        <f t="shared" si="6"/>
        <v>1.9586401914223645E-6</v>
      </c>
      <c r="K44">
        <f t="shared" si="7"/>
        <v>1.4076924254478873E-3</v>
      </c>
      <c r="L44">
        <f t="shared" si="7"/>
        <v>7.1613870339955906E-8</v>
      </c>
      <c r="P44">
        <v>752</v>
      </c>
      <c r="Q44">
        <v>426.21499999999997</v>
      </c>
      <c r="R44">
        <f t="shared" si="1"/>
        <v>699.36500000000001</v>
      </c>
      <c r="S44">
        <v>2.73915</v>
      </c>
      <c r="T44">
        <f t="shared" si="8"/>
        <v>0.43393918847201252</v>
      </c>
      <c r="U44">
        <f t="shared" si="9"/>
        <v>0.56606081152798748</v>
      </c>
      <c r="V44">
        <f t="shared" si="10"/>
        <v>7.9695720570506501E-4</v>
      </c>
      <c r="W44">
        <f t="shared" si="20"/>
        <v>0.76831745603814394</v>
      </c>
      <c r="X44">
        <f t="shared" si="21"/>
        <v>0.56828832224007875</v>
      </c>
      <c r="Y44">
        <f t="shared" si="11"/>
        <v>6.1232168324094145E-4</v>
      </c>
      <c r="Z44">
        <f t="shared" si="12"/>
        <v>4.9618039724813257E-6</v>
      </c>
      <c r="AA44">
        <f t="shared" si="12"/>
        <v>3.4090276155599871E-8</v>
      </c>
      <c r="AE44">
        <v>752</v>
      </c>
      <c r="AF44">
        <v>426.29500000000002</v>
      </c>
      <c r="AG44">
        <f t="shared" si="2"/>
        <v>699.44499999999994</v>
      </c>
      <c r="AH44">
        <v>2.3128000000000002</v>
      </c>
      <c r="AI44">
        <f t="shared" si="13"/>
        <v>0.47907069234083455</v>
      </c>
      <c r="AJ44">
        <f t="shared" si="14"/>
        <v>0.52092930765916545</v>
      </c>
      <c r="AK44">
        <f t="shared" si="15"/>
        <v>7.1566466708647414E-4</v>
      </c>
      <c r="AL44">
        <f t="shared" si="22"/>
        <v>0.76829987882467132</v>
      </c>
      <c r="AM44">
        <f t="shared" si="23"/>
        <v>0.5683314369477438</v>
      </c>
      <c r="AN44">
        <f t="shared" si="16"/>
        <v>6.119365205912036E-4</v>
      </c>
      <c r="AO44">
        <f t="shared" si="17"/>
        <v>2.2469618610910969E-3</v>
      </c>
      <c r="AP44">
        <f t="shared" si="17"/>
        <v>1.0759528375344306E-8</v>
      </c>
    </row>
    <row r="45" spans="1:42">
      <c r="A45">
        <v>2256</v>
      </c>
      <c r="B45">
        <v>415.47699999999998</v>
      </c>
      <c r="C45">
        <f t="shared" si="0"/>
        <v>688.62699999999995</v>
      </c>
      <c r="D45">
        <v>2.1878299999999999</v>
      </c>
      <c r="E45">
        <f t="shared" si="3"/>
        <v>0.43263568374800765</v>
      </c>
      <c r="F45">
        <f t="shared" si="4"/>
        <v>0.56736431625199235</v>
      </c>
      <c r="G45">
        <f t="shared" si="5"/>
        <v>2.6094120761504017E-4</v>
      </c>
      <c r="H45">
        <f t="shared" si="18"/>
        <v>0.7585258195409732</v>
      </c>
      <c r="I45">
        <f t="shared" si="19"/>
        <v>0.59230598270688573</v>
      </c>
      <c r="J45">
        <f t="shared" si="6"/>
        <v>1.990937975695053E-7</v>
      </c>
      <c r="K45">
        <f t="shared" si="7"/>
        <v>6.2208672554715338E-4</v>
      </c>
      <c r="L45">
        <f t="shared" si="7"/>
        <v>6.7986449918002819E-8</v>
      </c>
      <c r="P45">
        <v>768</v>
      </c>
      <c r="Q45">
        <v>433.95299999999997</v>
      </c>
      <c r="R45">
        <f t="shared" si="1"/>
        <v>707.10299999999995</v>
      </c>
      <c r="S45">
        <v>2.6586599999999998</v>
      </c>
      <c r="T45">
        <f t="shared" si="8"/>
        <v>0.42118787318073153</v>
      </c>
      <c r="U45">
        <f t="shared" si="9"/>
        <v>0.57881212681926852</v>
      </c>
      <c r="V45">
        <f t="shared" si="10"/>
        <v>7.7299601254060546E-4</v>
      </c>
      <c r="W45">
        <f t="shared" si="20"/>
        <v>0.76432330758231604</v>
      </c>
      <c r="X45">
        <f t="shared" si="21"/>
        <v>0.57808546917193382</v>
      </c>
      <c r="Y45">
        <f t="shared" si="11"/>
        <v>4.0547380883140631E-4</v>
      </c>
      <c r="Z45">
        <f t="shared" si="12"/>
        <v>5.280313364300089E-7</v>
      </c>
      <c r="AA45">
        <f t="shared" si="12"/>
        <v>1.3507257021926608E-7</v>
      </c>
      <c r="AE45">
        <v>768</v>
      </c>
      <c r="AF45">
        <v>434.04300000000001</v>
      </c>
      <c r="AG45">
        <f t="shared" si="2"/>
        <v>707.19299999999998</v>
      </c>
      <c r="AH45">
        <v>2.25752</v>
      </c>
      <c r="AI45">
        <f t="shared" si="13"/>
        <v>0.46762005766745102</v>
      </c>
      <c r="AJ45">
        <f t="shared" si="14"/>
        <v>0.53237994233254904</v>
      </c>
      <c r="AK45">
        <f t="shared" si="15"/>
        <v>6.9262047194511289E-4</v>
      </c>
      <c r="AL45">
        <f t="shared" si="22"/>
        <v>0.76430824276852616</v>
      </c>
      <c r="AM45">
        <f t="shared" si="23"/>
        <v>0.57812242127720304</v>
      </c>
      <c r="AN45">
        <f t="shared" si="16"/>
        <v>4.0494051071056781E-4</v>
      </c>
      <c r="AO45">
        <f t="shared" si="17"/>
        <v>2.0923743800021141E-3</v>
      </c>
      <c r="AP45">
        <f t="shared" si="17"/>
        <v>8.2759760095909366E-8</v>
      </c>
    </row>
    <row r="46" spans="1:42">
      <c r="A46">
        <v>2303</v>
      </c>
      <c r="B46">
        <v>423.24</v>
      </c>
      <c r="C46">
        <f t="shared" si="0"/>
        <v>696.39</v>
      </c>
      <c r="D46">
        <v>2.12581</v>
      </c>
      <c r="E46">
        <f t="shared" si="3"/>
        <v>0.42037144699010076</v>
      </c>
      <c r="F46">
        <f t="shared" si="4"/>
        <v>0.57962855300989924</v>
      </c>
      <c r="G46">
        <f t="shared" si="5"/>
        <v>2.4958130338155856E-4</v>
      </c>
      <c r="H46">
        <f t="shared" si="18"/>
        <v>0.7585220046672233</v>
      </c>
      <c r="I46">
        <f>J45*(A46-A45)+I45</f>
        <v>0.59231534011537146</v>
      </c>
      <c r="J46">
        <f>$B$1*EXP(-$B$2/($B$4*C46))*(($B$3-I46))</f>
        <v>-4.8339103052602086E-9</v>
      </c>
      <c r="K46">
        <f t="shared" si="7"/>
        <v>1.6095456705957618E-4</v>
      </c>
      <c r="L46">
        <f t="shared" si="7"/>
        <v>6.2293239928273089E-8</v>
      </c>
      <c r="P46">
        <v>784</v>
      </c>
      <c r="Q46">
        <v>441.7</v>
      </c>
      <c r="R46">
        <f t="shared" si="1"/>
        <v>714.84999999999991</v>
      </c>
      <c r="S46">
        <v>2.5805899999999999</v>
      </c>
      <c r="T46">
        <f t="shared" si="8"/>
        <v>0.40881993698008173</v>
      </c>
      <c r="U46">
        <f t="shared" si="9"/>
        <v>0.59118006301991821</v>
      </c>
      <c r="V46">
        <f t="shared" si="10"/>
        <v>7.3269764221859518E-4</v>
      </c>
      <c r="W46">
        <f t="shared" si="20"/>
        <v>0.76167841906742506</v>
      </c>
      <c r="X46">
        <f t="shared" si="21"/>
        <v>0.58457305011323635</v>
      </c>
      <c r="Y46">
        <f t="shared" si="11"/>
        <v>2.4610229313066909E-4</v>
      </c>
      <c r="Z46">
        <f t="shared" si="12"/>
        <v>4.3652619549060731E-5</v>
      </c>
      <c r="AA46">
        <f t="shared" si="12"/>
        <v>2.3677503375400066E-7</v>
      </c>
      <c r="AE46">
        <v>784</v>
      </c>
      <c r="AF46">
        <v>441.79599999999999</v>
      </c>
      <c r="AG46">
        <f t="shared" si="2"/>
        <v>714.94599999999991</v>
      </c>
      <c r="AH46">
        <v>2.2040199999999999</v>
      </c>
      <c r="AI46">
        <f t="shared" si="13"/>
        <v>0.45653813011632915</v>
      </c>
      <c r="AJ46">
        <f t="shared" si="14"/>
        <v>0.54346186988367085</v>
      </c>
      <c r="AK46">
        <f t="shared" si="15"/>
        <v>6.5585332913531413E-4</v>
      </c>
      <c r="AL46">
        <f t="shared" si="22"/>
        <v>0.76166683293473392</v>
      </c>
      <c r="AM46">
        <f t="shared" si="23"/>
        <v>0.58460146944857216</v>
      </c>
      <c r="AN46">
        <f t="shared" si="16"/>
        <v>2.4552774003953881E-4</v>
      </c>
      <c r="AO46">
        <f t="shared" si="17"/>
        <v>1.6924666523604288E-3</v>
      </c>
      <c r="AP46">
        <f t="shared" si="17"/>
        <v>1.6836708906679505E-7</v>
      </c>
    </row>
    <row r="47" spans="1:42">
      <c r="A47">
        <v>2350</v>
      </c>
      <c r="B47">
        <v>430.95699999999999</v>
      </c>
      <c r="C47">
        <f t="shared" si="0"/>
        <v>704.10699999999997</v>
      </c>
      <c r="D47">
        <v>2.0664899999999999</v>
      </c>
      <c r="E47">
        <f t="shared" si="3"/>
        <v>0.40864112573116756</v>
      </c>
      <c r="F47">
        <f t="shared" si="4"/>
        <v>0.59135887426883249</v>
      </c>
      <c r="G47">
        <f t="shared" si="5"/>
        <v>2.3405610092912816E-4</v>
      </c>
      <c r="H47">
        <f t="shared" si="18"/>
        <v>0.75852209729068898</v>
      </c>
      <c r="I47">
        <f t="shared" si="19"/>
        <v>0.59231511292158712</v>
      </c>
      <c r="J47">
        <f t="shared" si="6"/>
        <v>7.9346141737300443E-10</v>
      </c>
      <c r="K47">
        <f t="shared" si="7"/>
        <v>9.1439236102198274E-7</v>
      </c>
      <c r="L47">
        <f t="shared" si="7"/>
        <v>5.4781886953804637E-8</v>
      </c>
      <c r="P47">
        <v>800</v>
      </c>
      <c r="Q47">
        <v>449.43400000000003</v>
      </c>
      <c r="R47">
        <f t="shared" si="1"/>
        <v>722.58400000000006</v>
      </c>
      <c r="S47">
        <v>2.5065900000000001</v>
      </c>
      <c r="T47">
        <f t="shared" si="8"/>
        <v>0.39709677470458427</v>
      </c>
      <c r="U47">
        <f t="shared" si="9"/>
        <v>0.60290322529541573</v>
      </c>
      <c r="V47">
        <f t="shared" si="10"/>
        <v>6.8220091282245043E-4</v>
      </c>
      <c r="W47">
        <f t="shared" si="20"/>
        <v>0.76007310421252583</v>
      </c>
      <c r="X47">
        <f t="shared" si="21"/>
        <v>0.58851068680332708</v>
      </c>
      <c r="Y47">
        <f t="shared" si="11"/>
        <v>1.3456863243010788E-4</v>
      </c>
      <c r="Z47">
        <f t="shared" si="12"/>
        <v>2.0714516424625367E-4</v>
      </c>
      <c r="AA47">
        <f t="shared" si="12"/>
        <v>2.9990111452771725E-7</v>
      </c>
      <c r="AE47">
        <v>800</v>
      </c>
      <c r="AF47">
        <v>449.53100000000001</v>
      </c>
      <c r="AG47">
        <f t="shared" si="2"/>
        <v>722.68100000000004</v>
      </c>
      <c r="AH47">
        <v>2.1533600000000002</v>
      </c>
      <c r="AI47">
        <f t="shared" si="13"/>
        <v>0.44604447685016407</v>
      </c>
      <c r="AJ47">
        <f t="shared" si="14"/>
        <v>0.55395552314983587</v>
      </c>
      <c r="AK47">
        <f t="shared" si="15"/>
        <v>6.1067117124582321E-4</v>
      </c>
      <c r="AL47">
        <f t="shared" si="22"/>
        <v>0.76006526586536072</v>
      </c>
      <c r="AM47">
        <f t="shared" si="23"/>
        <v>0.58852991328920479</v>
      </c>
      <c r="AN47">
        <f t="shared" si="16"/>
        <v>1.3406612599982092E-4</v>
      </c>
      <c r="AO47">
        <f t="shared" si="17"/>
        <v>1.1953884535092906E-3</v>
      </c>
      <c r="AP47">
        <f t="shared" si="17"/>
        <v>2.2715236915394391E-7</v>
      </c>
    </row>
    <row r="48" spans="1:42">
      <c r="A48">
        <v>2397</v>
      </c>
      <c r="B48">
        <v>438.642</v>
      </c>
      <c r="C48">
        <f t="shared" si="0"/>
        <v>711.79199999999992</v>
      </c>
      <c r="D48">
        <v>2.0108600000000001</v>
      </c>
      <c r="E48">
        <f t="shared" si="3"/>
        <v>0.39764048898749849</v>
      </c>
      <c r="F48">
        <f t="shared" si="4"/>
        <v>0.60235951101250151</v>
      </c>
      <c r="G48">
        <f t="shared" si="5"/>
        <v>2.2172850114983344E-4</v>
      </c>
      <c r="H48">
        <f t="shared" si="18"/>
        <v>0.75852208208702532</v>
      </c>
      <c r="I48">
        <f t="shared" si="19"/>
        <v>0.59231515021427372</v>
      </c>
      <c r="J48">
        <f>$B$1*EXP(-$B$2/($B$4*C48))*(($B$3-I48))</f>
        <v>-2.5049255101916832E-10</v>
      </c>
      <c r="K48">
        <f t="shared" si="7"/>
        <v>1.0088918384497524E-4</v>
      </c>
      <c r="L48">
        <f t="shared" si="7"/>
        <v>4.9163639304890208E-8</v>
      </c>
      <c r="P48">
        <v>816</v>
      </c>
      <c r="Q48">
        <v>457.161</v>
      </c>
      <c r="R48">
        <f t="shared" si="1"/>
        <v>730.31099999999992</v>
      </c>
      <c r="S48">
        <v>2.4376899999999999</v>
      </c>
      <c r="T48">
        <f t="shared" si="8"/>
        <v>0.38618156009942506</v>
      </c>
      <c r="U48">
        <f t="shared" si="9"/>
        <v>0.61381843990057494</v>
      </c>
      <c r="V48">
        <f t="shared" si="10"/>
        <v>6.3368444732418705E-4</v>
      </c>
      <c r="W48">
        <f t="shared" si="20"/>
        <v>0.75919531871164536</v>
      </c>
      <c r="X48">
        <f t="shared" si="21"/>
        <v>0.59066378492220883</v>
      </c>
      <c r="Y48">
        <f t="shared" si="11"/>
        <v>6.4842999822163836E-5</v>
      </c>
      <c r="Z48">
        <f t="shared" si="12"/>
        <v>5.3613804716717438E-4</v>
      </c>
      <c r="AA48">
        <f t="shared" si="12"/>
        <v>3.2358059239619703E-7</v>
      </c>
      <c r="AE48">
        <v>816</v>
      </c>
      <c r="AF48">
        <v>457.25900000000001</v>
      </c>
      <c r="AG48">
        <f t="shared" si="2"/>
        <v>730.40899999999999</v>
      </c>
      <c r="AH48">
        <v>2.1061899999999998</v>
      </c>
      <c r="AI48">
        <f t="shared" si="13"/>
        <v>0.43627373811023096</v>
      </c>
      <c r="AJ48">
        <f t="shared" si="14"/>
        <v>0.56372626188976904</v>
      </c>
      <c r="AK48">
        <f t="shared" si="15"/>
        <v>5.7027909886322309E-4</v>
      </c>
      <c r="AL48">
        <f t="shared" si="22"/>
        <v>0.75919075819268322</v>
      </c>
      <c r="AM48">
        <f t="shared" si="23"/>
        <v>0.59067497130520197</v>
      </c>
      <c r="AN48">
        <f t="shared" si="16"/>
        <v>6.4488224134230879E-5</v>
      </c>
      <c r="AO48">
        <f t="shared" si="17"/>
        <v>7.2623293915744316E-4</v>
      </c>
      <c r="AP48">
        <f t="shared" si="17"/>
        <v>2.5582440895911915E-7</v>
      </c>
    </row>
    <row r="49" spans="1:42">
      <c r="A49">
        <v>2444</v>
      </c>
      <c r="B49">
        <v>446.29399999999998</v>
      </c>
      <c r="C49">
        <f t="shared" si="0"/>
        <v>719.44399999999996</v>
      </c>
      <c r="D49">
        <v>1.9581599999999999</v>
      </c>
      <c r="E49">
        <f t="shared" si="3"/>
        <v>0.38721924943345631</v>
      </c>
      <c r="F49">
        <f t="shared" si="4"/>
        <v>0.61278075056654369</v>
      </c>
      <c r="G49">
        <f t="shared" si="5"/>
        <v>2.129350937987304E-4</v>
      </c>
      <c r="H49">
        <f t="shared" si="18"/>
        <v>0.75852208688676026</v>
      </c>
      <c r="I49">
        <f t="shared" si="19"/>
        <v>0.59231513844112382</v>
      </c>
      <c r="J49">
        <f t="shared" si="6"/>
        <v>1.2019394306951867E-10</v>
      </c>
      <c r="K49">
        <f t="shared" si="7"/>
        <v>4.1884127966813255E-4</v>
      </c>
      <c r="L49">
        <f t="shared" si="7"/>
        <v>4.5341302984071475E-8</v>
      </c>
      <c r="P49">
        <v>832</v>
      </c>
      <c r="Q49">
        <v>464.89499999999998</v>
      </c>
      <c r="R49">
        <f t="shared" si="1"/>
        <v>738.04499999999996</v>
      </c>
      <c r="S49">
        <v>2.3736899999999999</v>
      </c>
      <c r="T49">
        <f t="shared" si="8"/>
        <v>0.37604260894223807</v>
      </c>
      <c r="U49">
        <f t="shared" si="9"/>
        <v>0.62395739105776193</v>
      </c>
      <c r="V49">
        <f t="shared" si="10"/>
        <v>5.8972258879107231E-4</v>
      </c>
      <c r="W49">
        <f t="shared" si="20"/>
        <v>0.75877235056483716</v>
      </c>
      <c r="X49">
        <f t="shared" si="21"/>
        <v>0.59170127291936347</v>
      </c>
      <c r="Y49">
        <f t="shared" si="11"/>
        <v>2.6702897673051512E-5</v>
      </c>
      <c r="Z49">
        <f t="shared" si="12"/>
        <v>1.0404571573583181E-3</v>
      </c>
      <c r="AA49">
        <f t="shared" si="12"/>
        <v>3.1699117258663151E-7</v>
      </c>
      <c r="AE49">
        <v>832</v>
      </c>
      <c r="AF49">
        <v>464.99</v>
      </c>
      <c r="AG49">
        <f t="shared" si="2"/>
        <v>738.14</v>
      </c>
      <c r="AH49">
        <v>2.0621399999999999</v>
      </c>
      <c r="AI49">
        <f t="shared" si="13"/>
        <v>0.42714927252841944</v>
      </c>
      <c r="AJ49">
        <f t="shared" si="14"/>
        <v>0.57285072747158061</v>
      </c>
      <c r="AK49">
        <f t="shared" si="15"/>
        <v>5.3092272064428347E-4</v>
      </c>
      <c r="AL49">
        <f t="shared" si="22"/>
        <v>0.7587701042326902</v>
      </c>
      <c r="AM49">
        <f t="shared" si="23"/>
        <v>0.5917067828913497</v>
      </c>
      <c r="AN49">
        <f t="shared" si="16"/>
        <v>2.6496162710580027E-5</v>
      </c>
      <c r="AO49">
        <f t="shared" si="17"/>
        <v>3.5555082599340334E-4</v>
      </c>
      <c r="AP49">
        <f t="shared" si="17"/>
        <v>2.5444615234884387E-7</v>
      </c>
    </row>
    <row r="50" spans="1:42">
      <c r="A50">
        <v>2491</v>
      </c>
      <c r="B50">
        <v>453.95800000000003</v>
      </c>
      <c r="C50">
        <f t="shared" si="0"/>
        <v>727.10799999999995</v>
      </c>
      <c r="D50">
        <v>1.9075500000000001</v>
      </c>
      <c r="E50">
        <f t="shared" si="3"/>
        <v>0.37721130002491604</v>
      </c>
      <c r="F50">
        <f t="shared" si="4"/>
        <v>0.62278869997508401</v>
      </c>
      <c r="G50">
        <f t="shared" si="5"/>
        <v>2.0073371517758049E-4</v>
      </c>
      <c r="H50">
        <f t="shared" si="18"/>
        <v>0.75852208458370152</v>
      </c>
      <c r="I50">
        <f t="shared" si="19"/>
        <v>0.59231514409023911</v>
      </c>
      <c r="J50">
        <f t="shared" si="6"/>
        <v>-7.9039449008881132E-11</v>
      </c>
      <c r="K50">
        <f t="shared" si="7"/>
        <v>9.2863760826676558E-4</v>
      </c>
      <c r="L50">
        <f t="shared" si="7"/>
        <v>4.0294056140764741E-8</v>
      </c>
      <c r="P50">
        <v>848</v>
      </c>
      <c r="Q50">
        <v>472.61700000000002</v>
      </c>
      <c r="R50">
        <f t="shared" si="1"/>
        <v>745.76700000000005</v>
      </c>
      <c r="S50">
        <v>2.31413</v>
      </c>
      <c r="T50">
        <f t="shared" si="8"/>
        <v>0.36660704752158091</v>
      </c>
      <c r="U50">
        <f t="shared" si="9"/>
        <v>0.63339295247841909</v>
      </c>
      <c r="V50">
        <f t="shared" si="10"/>
        <v>5.3546335798893702E-4</v>
      </c>
      <c r="W50">
        <f t="shared" si="20"/>
        <v>0.75859816869209595</v>
      </c>
      <c r="X50">
        <f t="shared" si="21"/>
        <v>0.59212851928213228</v>
      </c>
      <c r="Y50">
        <f t="shared" si="11"/>
        <v>8.9726072228638284E-6</v>
      </c>
      <c r="Z50">
        <f t="shared" si="12"/>
        <v>1.7027534470108168E-3</v>
      </c>
      <c r="AA50">
        <f t="shared" si="12"/>
        <v>2.7719251064222346E-7</v>
      </c>
      <c r="AE50">
        <v>848</v>
      </c>
      <c r="AF50">
        <v>472.72300000000001</v>
      </c>
      <c r="AG50">
        <f t="shared" si="2"/>
        <v>745.87300000000005</v>
      </c>
      <c r="AH50">
        <v>2.0211299999999999</v>
      </c>
      <c r="AI50">
        <f t="shared" si="13"/>
        <v>0.41865450899811085</v>
      </c>
      <c r="AJ50">
        <f t="shared" si="14"/>
        <v>0.58134549100188915</v>
      </c>
      <c r="AK50">
        <f t="shared" si="15"/>
        <v>4.9091903357306038E-4</v>
      </c>
      <c r="AL50">
        <f t="shared" si="22"/>
        <v>0.75859727088337015</v>
      </c>
      <c r="AM50">
        <f t="shared" si="23"/>
        <v>0.59213072149471901</v>
      </c>
      <c r="AN50">
        <f t="shared" si="16"/>
        <v>8.8787908483856434E-6</v>
      </c>
      <c r="AO50">
        <f t="shared" si="17"/>
        <v>1.1632119678346718E-4</v>
      </c>
      <c r="AP50">
        <f t="shared" si="17"/>
        <v>2.3236279560606335E-7</v>
      </c>
    </row>
    <row r="51" spans="1:42">
      <c r="A51">
        <v>2538</v>
      </c>
      <c r="B51">
        <v>461.62799999999999</v>
      </c>
      <c r="C51">
        <f t="shared" si="0"/>
        <v>734.77800000000002</v>
      </c>
      <c r="D51">
        <v>1.8598399999999999</v>
      </c>
      <c r="E51">
        <f t="shared" si="3"/>
        <v>0.3677768154115697</v>
      </c>
      <c r="F51">
        <f t="shared" si="4"/>
        <v>0.6322231845884303</v>
      </c>
      <c r="G51">
        <f t="shared" si="5"/>
        <v>1.7717243232294897E-4</v>
      </c>
      <c r="H51">
        <f t="shared" si="18"/>
        <v>0.75852208609819127</v>
      </c>
      <c r="I51">
        <f t="shared" si="19"/>
        <v>0.59231514037538502</v>
      </c>
      <c r="J51">
        <f t="shared" si="6"/>
        <v>6.7230800496887801E-11</v>
      </c>
      <c r="K51">
        <f t="shared" si="7"/>
        <v>1.5926519929103768E-3</v>
      </c>
      <c r="L51">
        <f t="shared" si="7"/>
        <v>3.1390046952345553E-8</v>
      </c>
      <c r="P51">
        <v>864</v>
      </c>
      <c r="Q51">
        <v>480.33300000000003</v>
      </c>
      <c r="R51">
        <f t="shared" si="1"/>
        <v>753.48299999999995</v>
      </c>
      <c r="S51">
        <v>2.2600500000000001</v>
      </c>
      <c r="T51">
        <f t="shared" si="8"/>
        <v>0.35803963379375792</v>
      </c>
      <c r="U51">
        <f t="shared" si="9"/>
        <v>0.64196036620624208</v>
      </c>
      <c r="V51">
        <f t="shared" si="10"/>
        <v>4.6902550421479283E-4</v>
      </c>
      <c r="W51">
        <f t="shared" si="20"/>
        <v>0.75853964075446956</v>
      </c>
      <c r="X51">
        <f t="shared" si="21"/>
        <v>0.59227208099769812</v>
      </c>
      <c r="Y51">
        <f t="shared" si="11"/>
        <v>2.2834208400053954E-6</v>
      </c>
      <c r="Z51">
        <f t="shared" si="12"/>
        <v>2.4689256869656084E-3</v>
      </c>
      <c r="AA51">
        <f t="shared" si="12"/>
        <v>2.1784817239303705E-7</v>
      </c>
      <c r="AE51">
        <v>864</v>
      </c>
      <c r="AF51">
        <v>480.45499999999998</v>
      </c>
      <c r="AG51">
        <f t="shared" si="2"/>
        <v>753.60500000000002</v>
      </c>
      <c r="AH51">
        <v>1.9832099999999999</v>
      </c>
      <c r="AI51">
        <f t="shared" si="13"/>
        <v>0.41079980446094189</v>
      </c>
      <c r="AJ51">
        <f t="shared" si="14"/>
        <v>0.58920019553905811</v>
      </c>
      <c r="AK51">
        <f t="shared" si="15"/>
        <v>4.3693347529247945E-4</v>
      </c>
      <c r="AL51">
        <f t="shared" si="22"/>
        <v>0.75853935490598889</v>
      </c>
      <c r="AM51">
        <f t="shared" si="23"/>
        <v>0.59227278214829315</v>
      </c>
      <c r="AN51">
        <f t="shared" si="16"/>
        <v>2.249686456726818E-6</v>
      </c>
      <c r="AO51">
        <f t="shared" si="17"/>
        <v>9.4407884712504783E-6</v>
      </c>
      <c r="AP51">
        <f t="shared" si="17"/>
        <v>1.8894999627660519E-7</v>
      </c>
    </row>
    <row r="52" spans="1:42">
      <c r="A52">
        <v>2585</v>
      </c>
      <c r="B52">
        <v>469.29700000000003</v>
      </c>
      <c r="C52">
        <f t="shared" si="0"/>
        <v>742.447</v>
      </c>
      <c r="D52">
        <v>1.8177300000000001</v>
      </c>
      <c r="E52">
        <f t="shared" si="3"/>
        <v>0.3594497110923911</v>
      </c>
      <c r="F52">
        <f t="shared" si="4"/>
        <v>0.6405502889076089</v>
      </c>
      <c r="G52">
        <f t="shared" si="5"/>
        <v>1.4860437686170985E-4</v>
      </c>
      <c r="H52">
        <f t="shared" si="18"/>
        <v>0.7585220848099693</v>
      </c>
      <c r="I52">
        <f t="shared" si="19"/>
        <v>0.59231514353523262</v>
      </c>
      <c r="J52">
        <f t="shared" si="6"/>
        <v>-7.1235934295927557E-11</v>
      </c>
      <c r="K52">
        <f t="shared" si="7"/>
        <v>2.3266292490942723E-3</v>
      </c>
      <c r="L52">
        <f t="shared" si="7"/>
        <v>2.2083281994405417E-8</v>
      </c>
      <c r="P52">
        <v>880</v>
      </c>
      <c r="Q52">
        <v>488.06299999999999</v>
      </c>
      <c r="R52">
        <f t="shared" si="1"/>
        <v>761.21299999999997</v>
      </c>
      <c r="S52">
        <v>2.2126800000000002</v>
      </c>
      <c r="T52">
        <f t="shared" si="8"/>
        <v>0.35053522572632123</v>
      </c>
      <c r="U52">
        <f t="shared" si="9"/>
        <v>0.64946477427367877</v>
      </c>
      <c r="V52">
        <f t="shared" si="10"/>
        <v>3.9803304347550694E-4</v>
      </c>
      <c r="W52">
        <f t="shared" si="20"/>
        <v>0.75852474609685461</v>
      </c>
      <c r="X52">
        <f t="shared" si="21"/>
        <v>0.59230861573113824</v>
      </c>
      <c r="Y52">
        <f t="shared" si="11"/>
        <v>3.8100107889608248E-7</v>
      </c>
      <c r="Z52">
        <f t="shared" si="12"/>
        <v>3.2668264593400283E-3</v>
      </c>
      <c r="AA52">
        <f t="shared" si="12"/>
        <v>1.5812714682219601E-7</v>
      </c>
      <c r="AE52">
        <v>880</v>
      </c>
      <c r="AF52">
        <v>488.17500000000001</v>
      </c>
      <c r="AG52">
        <f t="shared" si="2"/>
        <v>761.32500000000005</v>
      </c>
      <c r="AH52">
        <v>1.94946</v>
      </c>
      <c r="AI52">
        <f t="shared" si="13"/>
        <v>0.40380886885626222</v>
      </c>
      <c r="AJ52">
        <f t="shared" si="14"/>
        <v>0.59619113114373778</v>
      </c>
      <c r="AK52">
        <f t="shared" si="15"/>
        <v>3.7543913432538933E-4</v>
      </c>
      <c r="AL52">
        <f t="shared" si="22"/>
        <v>0.75852468029632991</v>
      </c>
      <c r="AM52">
        <f t="shared" si="23"/>
        <v>0.59230877713160079</v>
      </c>
      <c r="AN52">
        <f t="shared" si="16"/>
        <v>3.7209127185577152E-7</v>
      </c>
      <c r="AO52">
        <f t="shared" si="17"/>
        <v>1.5072672675556186E-5</v>
      </c>
      <c r="AP52">
        <f t="shared" si="17"/>
        <v>1.4067528678492117E-7</v>
      </c>
    </row>
    <row r="53" spans="1:42">
      <c r="A53">
        <v>2632</v>
      </c>
      <c r="B53">
        <v>476.95800000000003</v>
      </c>
      <c r="C53">
        <f t="shared" si="0"/>
        <v>750.10799999999995</v>
      </c>
      <c r="D53">
        <v>1.78241</v>
      </c>
      <c r="E53">
        <f t="shared" si="3"/>
        <v>0.35246530537989074</v>
      </c>
      <c r="F53">
        <f t="shared" si="4"/>
        <v>0.64753469462010926</v>
      </c>
      <c r="G53">
        <f t="shared" si="5"/>
        <v>1.2735714857315785E-4</v>
      </c>
      <c r="H53">
        <f t="shared" si="18"/>
        <v>0.75852208617493444</v>
      </c>
      <c r="I53">
        <f t="shared" si="19"/>
        <v>0.59231514018714371</v>
      </c>
      <c r="J53">
        <f t="shared" si="6"/>
        <v>9.1553893862150036E-11</v>
      </c>
      <c r="K53">
        <f t="shared" si="7"/>
        <v>3.0491991917752461E-3</v>
      </c>
      <c r="L53">
        <f t="shared" si="7"/>
        <v>1.6219819972608061E-8</v>
      </c>
      <c r="P53">
        <v>896</v>
      </c>
      <c r="Q53">
        <v>495.78800000000001</v>
      </c>
      <c r="R53">
        <f t="shared" si="1"/>
        <v>768.93799999999999</v>
      </c>
      <c r="S53">
        <v>2.1724800000000002</v>
      </c>
      <c r="T53">
        <f t="shared" si="8"/>
        <v>0.34416669703071312</v>
      </c>
      <c r="U53">
        <f t="shared" si="9"/>
        <v>0.65583330296928688</v>
      </c>
      <c r="V53">
        <f t="shared" si="10"/>
        <v>3.4298170711422049E-4</v>
      </c>
      <c r="W53">
        <f t="shared" si="20"/>
        <v>0.75852226084292262</v>
      </c>
      <c r="X53">
        <f t="shared" si="21"/>
        <v>0.59231471174840056</v>
      </c>
      <c r="Y53">
        <f t="shared" si="11"/>
        <v>2.7597353643281586E-8</v>
      </c>
      <c r="Z53">
        <f t="shared" si="12"/>
        <v>4.0346114306860567E-3</v>
      </c>
      <c r="AA53">
        <f t="shared" si="12"/>
        <v>1.1761752140167005E-7</v>
      </c>
      <c r="AE53">
        <v>896</v>
      </c>
      <c r="AF53">
        <v>495.89499999999998</v>
      </c>
      <c r="AG53">
        <f t="shared" si="2"/>
        <v>769.04499999999996</v>
      </c>
      <c r="AH53">
        <v>1.9204600000000001</v>
      </c>
      <c r="AI53">
        <f t="shared" si="13"/>
        <v>0.39780184270705599</v>
      </c>
      <c r="AJ53">
        <f t="shared" si="14"/>
        <v>0.60219815729294401</v>
      </c>
      <c r="AK53">
        <f t="shared" si="15"/>
        <v>3.2313657906074544E-4</v>
      </c>
      <c r="AL53">
        <f t="shared" si="22"/>
        <v>0.75852225316069255</v>
      </c>
      <c r="AM53">
        <f t="shared" si="23"/>
        <v>0.5923147305919505</v>
      </c>
      <c r="AN53">
        <f t="shared" si="16"/>
        <v>2.6422741521053017E-8</v>
      </c>
      <c r="AO53">
        <f t="shared" si="17"/>
        <v>9.7682123353911535E-5</v>
      </c>
      <c r="AP53">
        <f t="shared" si="17"/>
        <v>1.0440017311663361E-7</v>
      </c>
    </row>
    <row r="54" spans="1:42">
      <c r="A54">
        <v>2679</v>
      </c>
      <c r="B54">
        <v>484.608</v>
      </c>
      <c r="C54">
        <f t="shared" si="0"/>
        <v>757.75800000000004</v>
      </c>
      <c r="D54">
        <v>1.75214</v>
      </c>
      <c r="E54">
        <f t="shared" si="3"/>
        <v>0.34647951939695232</v>
      </c>
      <c r="F54">
        <f t="shared" si="4"/>
        <v>0.65352048060304768</v>
      </c>
      <c r="G54">
        <f t="shared" si="5"/>
        <v>1.0926544923835361E-4</v>
      </c>
      <c r="H54">
        <f t="shared" si="18"/>
        <v>0.75852208442065305</v>
      </c>
      <c r="I54">
        <f t="shared" si="19"/>
        <v>0.59231514449017675</v>
      </c>
      <c r="J54">
        <f t="shared" si="6"/>
        <v>-1.3991916044833357E-10</v>
      </c>
      <c r="K54">
        <f t="shared" si="7"/>
        <v>3.7460931686895027E-3</v>
      </c>
      <c r="L54">
        <f t="shared" si="7"/>
        <v>1.1938968973938653E-8</v>
      </c>
      <c r="P54">
        <v>912</v>
      </c>
      <c r="Q54">
        <v>503.495</v>
      </c>
      <c r="R54">
        <f t="shared" si="1"/>
        <v>776.64499999999998</v>
      </c>
      <c r="S54">
        <v>2.1378400000000002</v>
      </c>
      <c r="T54">
        <f t="shared" si="8"/>
        <v>0.33867898971688565</v>
      </c>
      <c r="U54">
        <f t="shared" si="9"/>
        <v>0.66132101028311441</v>
      </c>
      <c r="V54">
        <f t="shared" si="10"/>
        <v>1.6022315197812507E-4</v>
      </c>
      <c r="W54">
        <f t="shared" si="20"/>
        <v>0.75852208082655137</v>
      </c>
      <c r="X54">
        <f t="shared" si="21"/>
        <v>0.59231515330605888</v>
      </c>
      <c r="Y54">
        <f t="shared" si="11"/>
        <v>-7.9594825497799483E-10</v>
      </c>
      <c r="Z54">
        <f t="shared" si="12"/>
        <v>4.7618082971378423E-3</v>
      </c>
      <c r="AA54">
        <f t="shared" si="12"/>
        <v>2.5671713489115345E-8</v>
      </c>
      <c r="AE54">
        <v>912</v>
      </c>
      <c r="AF54">
        <v>503.61</v>
      </c>
      <c r="AG54">
        <f t="shared" si="2"/>
        <v>776.76</v>
      </c>
      <c r="AH54">
        <v>1.8955</v>
      </c>
      <c r="AI54">
        <f t="shared" si="13"/>
        <v>0.392631657442084</v>
      </c>
      <c r="AJ54">
        <f t="shared" si="14"/>
        <v>0.60736834255791594</v>
      </c>
      <c r="AK54">
        <f t="shared" si="15"/>
        <v>6.6597405982227621E-4</v>
      </c>
      <c r="AL54">
        <f t="shared" si="22"/>
        <v>0.7585220808062666</v>
      </c>
      <c r="AM54">
        <f t="shared" si="23"/>
        <v>0.59231515335581486</v>
      </c>
      <c r="AN54">
        <f t="shared" si="16"/>
        <v>-8.0053567869162826E-10</v>
      </c>
      <c r="AO54">
        <f t="shared" si="17"/>
        <v>2.2659850515425258E-4</v>
      </c>
      <c r="AP54">
        <f t="shared" si="17"/>
        <v>4.4352251462879745E-7</v>
      </c>
    </row>
    <row r="55" spans="1:42">
      <c r="A55">
        <v>2726</v>
      </c>
      <c r="B55">
        <v>492.28199999999998</v>
      </c>
      <c r="C55">
        <f t="shared" si="0"/>
        <v>765.43200000000002</v>
      </c>
      <c r="D55">
        <v>1.72617</v>
      </c>
      <c r="E55">
        <f t="shared" si="3"/>
        <v>0.34134404328274975</v>
      </c>
      <c r="F55">
        <f t="shared" si="4"/>
        <v>0.6586559567172503</v>
      </c>
      <c r="G55">
        <f t="shared" si="5"/>
        <v>9.0290201796495547E-5</v>
      </c>
      <c r="H55">
        <f t="shared" si="18"/>
        <v>0.75852208710167046</v>
      </c>
      <c r="I55">
        <f t="shared" si="19"/>
        <v>0.59231513791397616</v>
      </c>
      <c r="J55">
        <f t="shared" si="6"/>
        <v>2.5050131504073552E-10</v>
      </c>
      <c r="K55">
        <f t="shared" si="7"/>
        <v>4.4011042394888518E-3</v>
      </c>
      <c r="L55">
        <f t="shared" si="7"/>
        <v>8.1522753048860674E-9</v>
      </c>
      <c r="P55">
        <v>1392</v>
      </c>
      <c r="Q55">
        <v>506.58</v>
      </c>
      <c r="R55">
        <f t="shared" ref="R55" si="24">Q55+273.15</f>
        <v>779.73</v>
      </c>
      <c r="S55">
        <v>1.65238</v>
      </c>
      <c r="T55">
        <f t="shared" si="8"/>
        <v>0.2617718767673855</v>
      </c>
      <c r="U55">
        <f t="shared" si="9"/>
        <v>0.73822812323261444</v>
      </c>
      <c r="V55">
        <f t="shared" si="10"/>
        <v>5.3033629542572876E-4</v>
      </c>
      <c r="W55">
        <f t="shared" si="20"/>
        <v>0.75852223658465601</v>
      </c>
      <c r="X55">
        <f t="shared" si="21"/>
        <v>0.59231477125089649</v>
      </c>
      <c r="Y55">
        <f t="shared" si="11"/>
        <v>2.7039377993367023E-8</v>
      </c>
      <c r="Z55">
        <f t="shared" si="12"/>
        <v>2.1290706286540714E-2</v>
      </c>
      <c r="AA55">
        <f t="shared" si="12"/>
        <v>2.8122790704990259E-7</v>
      </c>
    </row>
    <row r="56" spans="1:42">
      <c r="A56">
        <v>2773</v>
      </c>
      <c r="B56">
        <v>499.94099999999997</v>
      </c>
      <c r="C56">
        <f t="shared" si="0"/>
        <v>773.09099999999989</v>
      </c>
      <c r="D56">
        <v>1.7047099999999999</v>
      </c>
      <c r="E56">
        <f t="shared" si="3"/>
        <v>0.33710040379831441</v>
      </c>
      <c r="F56">
        <f t="shared" si="4"/>
        <v>0.66289959620168559</v>
      </c>
      <c r="G56">
        <f t="shared" si="5"/>
        <v>2.3905502928297351E-4</v>
      </c>
      <c r="H56">
        <f t="shared" si="18"/>
        <v>0.75852208230176754</v>
      </c>
      <c r="I56">
        <f t="shared" si="19"/>
        <v>0.59231514968753796</v>
      </c>
      <c r="J56">
        <f t="shared" si="6"/>
        <v>-5.1906481419761517E-10</v>
      </c>
      <c r="K56">
        <f t="shared" si="7"/>
        <v>4.9821640897085686E-3</v>
      </c>
      <c r="L56">
        <f t="shared" si="7"/>
        <v>5.7147555195861464E-8</v>
      </c>
    </row>
  </sheetData>
  <mergeCells count="3">
    <mergeCell ref="A9:M9"/>
    <mergeCell ref="P9:AB9"/>
    <mergeCell ref="AE9:AQ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56"/>
  <sheetViews>
    <sheetView workbookViewId="0">
      <selection activeCell="F4" sqref="A1:XFD1048576"/>
    </sheetView>
  </sheetViews>
  <sheetFormatPr defaultRowHeight="15"/>
  <cols>
    <col min="7" max="7" width="11.42578125" customWidth="1"/>
    <col min="8" max="8" width="12.42578125" customWidth="1"/>
    <col min="9" max="10" width="11.85546875" customWidth="1"/>
    <col min="12" max="13" width="11.85546875" bestFit="1" customWidth="1"/>
    <col min="22" max="22" width="12.42578125" bestFit="1" customWidth="1"/>
    <col min="25" max="25" width="12.42578125" bestFit="1" customWidth="1"/>
    <col min="37" max="37" width="12.42578125" bestFit="1" customWidth="1"/>
    <col min="40" max="40" width="12.42578125" bestFit="1" customWidth="1"/>
  </cols>
  <sheetData>
    <row r="1" spans="1:43">
      <c r="A1" t="s">
        <v>4</v>
      </c>
      <c r="B1">
        <v>4130.6796109424122</v>
      </c>
      <c r="G1" t="s">
        <v>14</v>
      </c>
      <c r="H1">
        <f>M11+AB11+AQ11</f>
        <v>0.20660112577404782</v>
      </c>
    </row>
    <row r="2" spans="1:43">
      <c r="A2" t="s">
        <v>5</v>
      </c>
      <c r="B2">
        <v>66717.451801169911</v>
      </c>
    </row>
    <row r="3" spans="1:43">
      <c r="A3" t="s">
        <v>32</v>
      </c>
      <c r="B3">
        <v>0.60439153316557503</v>
      </c>
    </row>
    <row r="4" spans="1:43">
      <c r="A4" t="s">
        <v>7</v>
      </c>
      <c r="B4">
        <v>8.3140000000000001</v>
      </c>
    </row>
    <row r="5" spans="1:43">
      <c r="A5" t="s">
        <v>8</v>
      </c>
      <c r="B5">
        <v>1</v>
      </c>
    </row>
    <row r="9" spans="1:43">
      <c r="A9" s="10">
        <v>10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P9" s="10">
        <v>20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E9" s="10">
        <v>30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</row>
    <row r="10" spans="1:43">
      <c r="A10" t="s">
        <v>0</v>
      </c>
      <c r="B10" t="s">
        <v>1</v>
      </c>
      <c r="C10" t="s">
        <v>2</v>
      </c>
      <c r="D10" t="s">
        <v>3</v>
      </c>
      <c r="E10" t="s">
        <v>9</v>
      </c>
      <c r="F10" s="3" t="s">
        <v>33</v>
      </c>
      <c r="G10" s="3" t="s">
        <v>34</v>
      </c>
      <c r="H10" s="3" t="s">
        <v>10</v>
      </c>
      <c r="I10" s="3" t="s">
        <v>30</v>
      </c>
      <c r="J10" s="3" t="s">
        <v>31</v>
      </c>
      <c r="K10" s="3" t="s">
        <v>11</v>
      </c>
      <c r="L10" s="3" t="s">
        <v>12</v>
      </c>
      <c r="M10" s="3" t="s">
        <v>13</v>
      </c>
      <c r="P10" t="s">
        <v>0</v>
      </c>
      <c r="Q10" t="s">
        <v>1</v>
      </c>
      <c r="R10" t="s">
        <v>2</v>
      </c>
      <c r="S10" t="s">
        <v>3</v>
      </c>
      <c r="T10" t="s">
        <v>9</v>
      </c>
      <c r="U10" s="3" t="s">
        <v>33</v>
      </c>
      <c r="V10" s="3" t="s">
        <v>34</v>
      </c>
      <c r="W10" s="3" t="s">
        <v>10</v>
      </c>
      <c r="X10" s="3" t="s">
        <v>30</v>
      </c>
      <c r="Y10" s="3" t="s">
        <v>31</v>
      </c>
      <c r="Z10" s="3" t="s">
        <v>11</v>
      </c>
      <c r="AA10" s="3" t="s">
        <v>12</v>
      </c>
      <c r="AB10" s="3" t="s">
        <v>13</v>
      </c>
      <c r="AE10" t="s">
        <v>0</v>
      </c>
      <c r="AF10" t="s">
        <v>1</v>
      </c>
      <c r="AG10" t="s">
        <v>2</v>
      </c>
      <c r="AH10" t="s">
        <v>3</v>
      </c>
      <c r="AI10" t="s">
        <v>9</v>
      </c>
      <c r="AJ10" s="3" t="s">
        <v>33</v>
      </c>
      <c r="AK10" s="3" t="s">
        <v>34</v>
      </c>
      <c r="AL10" s="3" t="s">
        <v>10</v>
      </c>
      <c r="AM10" s="3" t="s">
        <v>30</v>
      </c>
      <c r="AN10" s="3" t="s">
        <v>31</v>
      </c>
      <c r="AO10" s="3" t="s">
        <v>11</v>
      </c>
      <c r="AP10" s="3" t="s">
        <v>12</v>
      </c>
      <c r="AQ10" s="3" t="s">
        <v>13</v>
      </c>
    </row>
    <row r="11" spans="1:43">
      <c r="A11">
        <v>658</v>
      </c>
      <c r="B11">
        <v>150.22300000000001</v>
      </c>
      <c r="C11">
        <f t="shared" ref="C11:C56" si="0">B11+273.15</f>
        <v>423.37299999999999</v>
      </c>
      <c r="D11">
        <v>4.1612799999999996</v>
      </c>
      <c r="E11">
        <f>D11/$D$11</f>
        <v>1</v>
      </c>
      <c r="F11">
        <f>1-E11</f>
        <v>0</v>
      </c>
      <c r="G11">
        <f>(F12-F11)/(A12-A11)</f>
        <v>1.9940672918970751E-5</v>
      </c>
      <c r="H11">
        <v>1</v>
      </c>
      <c r="I11">
        <f>($H$11-H11)/($H$11-$B$3)</f>
        <v>0</v>
      </c>
      <c r="J11">
        <f>$B$1*EXP(-$B$2/($B$4*C11))*(($B$3-I11)^($B$5))</f>
        <v>1.464266059069867E-5</v>
      </c>
      <c r="K11">
        <f>(I11-F11)^2</f>
        <v>0</v>
      </c>
      <c r="L11">
        <f>(J11-G11)^2</f>
        <v>2.8068934630522957E-11</v>
      </c>
      <c r="M11">
        <f>SUM(K11:K55)+SUM(L11:L55)</f>
        <v>9.4196034455773139E-2</v>
      </c>
      <c r="P11">
        <v>336</v>
      </c>
      <c r="Q11">
        <v>160.19</v>
      </c>
      <c r="R11">
        <f t="shared" ref="R11:R55" si="1">Q11+273.15</f>
        <v>433.34</v>
      </c>
      <c r="S11">
        <v>4.4135299999999997</v>
      </c>
      <c r="T11">
        <f>S11/$S$11</f>
        <v>1</v>
      </c>
      <c r="U11">
        <f>1-T11</f>
        <v>0</v>
      </c>
      <c r="V11">
        <f>(U12-U11)/(P12-P11)</f>
        <v>6.4007721710284307E-5</v>
      </c>
      <c r="W11">
        <v>1</v>
      </c>
      <c r="X11">
        <f>($H$11-W11)/($H$11-$B$3)</f>
        <v>0</v>
      </c>
      <c r="Y11">
        <f>$B$1*EXP(-$B$2/($B$4*R11))*(($B$3-X11))</f>
        <v>2.2643990939979707E-5</v>
      </c>
      <c r="Z11">
        <f>(X11-U11)^2</f>
        <v>0</v>
      </c>
      <c r="AA11">
        <f>(Y11-V11)^2</f>
        <v>1.7109582232382433E-9</v>
      </c>
      <c r="AB11">
        <f>SUM(Z11:Z55)+SUM(AA11:AA55)</f>
        <v>2.9231242709693937E-2</v>
      </c>
      <c r="AE11">
        <v>224</v>
      </c>
      <c r="AF11">
        <v>167.107</v>
      </c>
      <c r="AG11">
        <f t="shared" ref="AG11:AG54" si="2">AF11+273.15</f>
        <v>440.25699999999995</v>
      </c>
      <c r="AH11">
        <v>4.7490899999999998</v>
      </c>
      <c r="AI11">
        <f>AH11/$AH$11</f>
        <v>1</v>
      </c>
      <c r="AJ11">
        <f>1-AI11</f>
        <v>0</v>
      </c>
      <c r="AK11">
        <f>(AJ12-AJ11)/(AE12-AE11)</f>
        <v>1.0344086972451788E-4</v>
      </c>
      <c r="AL11">
        <v>1</v>
      </c>
      <c r="AM11">
        <f>($H$11-AL11)/($H$11-$B$3)</f>
        <v>0</v>
      </c>
      <c r="AN11">
        <f>$B$1*EXP(-$B$2/($B$4*AG11))*(($B$3-AM11))</f>
        <v>3.0290688636855831E-5</v>
      </c>
      <c r="AO11">
        <f>(AM11-AJ11)^2</f>
        <v>0</v>
      </c>
      <c r="AP11">
        <f>(AN11-AK11)^2</f>
        <v>5.3509489931577511E-9</v>
      </c>
      <c r="AQ11">
        <f>SUM(AO11:AO55)+SUM(AP11:AP55)</f>
        <v>8.3173848608580736E-2</v>
      </c>
    </row>
    <row r="12" spans="1:43">
      <c r="A12">
        <v>705</v>
      </c>
      <c r="B12">
        <v>158.11699999999999</v>
      </c>
      <c r="C12">
        <f t="shared" si="0"/>
        <v>431.26699999999994</v>
      </c>
      <c r="D12">
        <v>4.1573799999999999</v>
      </c>
      <c r="E12">
        <f t="shared" ref="E12:E56" si="3">D12/$D$11</f>
        <v>0.99906278837280837</v>
      </c>
      <c r="F12">
        <f t="shared" ref="F12:F56" si="4">1-E12</f>
        <v>9.3721162719162532E-4</v>
      </c>
      <c r="G12">
        <f t="shared" ref="G12:G56" si="5">(F13-F12)/(A13-A12)</f>
        <v>2.0912141599635679E-5</v>
      </c>
      <c r="H12">
        <f>$H$11-I12*($H$11-$B$3)</f>
        <v>0.99972774025618683</v>
      </c>
      <c r="I12">
        <f>J11*(A12-A11)+I11</f>
        <v>6.8820504776283752E-4</v>
      </c>
      <c r="J12">
        <f t="shared" ref="J12:J56" si="6">$B$1*EXP(-$B$2/($B$4*C12))*(($B$3-I12))</f>
        <v>2.0691896168344451E-5</v>
      </c>
      <c r="K12">
        <f t="shared" ref="K12:L56" si="7">(I12-F12)^2</f>
        <v>6.2004276598825201E-8</v>
      </c>
      <c r="L12">
        <f t="shared" si="7"/>
        <v>4.8508050004658991E-14</v>
      </c>
      <c r="P12">
        <v>360</v>
      </c>
      <c r="Q12">
        <v>168.24700000000001</v>
      </c>
      <c r="R12">
        <f t="shared" si="1"/>
        <v>441.39699999999999</v>
      </c>
      <c r="S12">
        <v>4.4067499999999997</v>
      </c>
      <c r="T12">
        <f t="shared" ref="T12:T55" si="8">S12/$S$11</f>
        <v>0.99846381467895318</v>
      </c>
      <c r="U12">
        <f t="shared" ref="U12:U55" si="9">1-T12</f>
        <v>1.5361853210468235E-3</v>
      </c>
      <c r="V12">
        <f t="shared" ref="V12:V55" si="10">(U13-U12)/(P13-P12)</f>
        <v>5.447264812217615E-5</v>
      </c>
      <c r="W12">
        <f>$H$11-X12*($H$11-$B$3)</f>
        <v>0.99978500429106931</v>
      </c>
      <c r="X12">
        <f>Y11*(P12-P11)+X11</f>
        <v>5.4345578255951294E-4</v>
      </c>
      <c r="Y12">
        <f t="shared" ref="Y12:Y55" si="11">$B$1*EXP(-$B$2/($B$4*R12))*(($B$3-X12))</f>
        <v>3.1722197646773201E-5</v>
      </c>
      <c r="Z12">
        <f t="shared" ref="Z12:AA55" si="12">(X12-U12)^2</f>
        <v>9.8551193658522885E-7</v>
      </c>
      <c r="AA12">
        <f t="shared" si="12"/>
        <v>5.1758299683376232E-10</v>
      </c>
      <c r="AE12">
        <v>240</v>
      </c>
      <c r="AF12">
        <v>175.25899999999999</v>
      </c>
      <c r="AG12">
        <f t="shared" si="2"/>
        <v>448.40899999999999</v>
      </c>
      <c r="AH12">
        <v>4.7412299999999998</v>
      </c>
      <c r="AI12">
        <f t="shared" ref="AI12:AI54" si="13">AH12/$AH$11</f>
        <v>0.99834494608440771</v>
      </c>
      <c r="AJ12">
        <f t="shared" ref="AJ12:AJ54" si="14">1-AI12</f>
        <v>1.6550539155922861E-3</v>
      </c>
      <c r="AK12">
        <f t="shared" ref="AK12:AK54" si="15">(AJ13-AJ12)/(AE13-AE12)</f>
        <v>9.0543662048934992E-5</v>
      </c>
      <c r="AL12">
        <f>$H$11-AM12*($H$11-$B$3)</f>
        <v>0.99980826795374422</v>
      </c>
      <c r="AM12">
        <f>AN11*(AE12-AE11)+AM11</f>
        <v>4.846510181896933E-4</v>
      </c>
      <c r="AN12">
        <f t="shared" ref="AN12:AN54" si="16">$B$1*EXP(-$B$2/($B$4*AG12))*(($B$3-AM12))</f>
        <v>4.2157306739229329E-5</v>
      </c>
      <c r="AO12">
        <f t="shared" ref="AO12:AP54" si="17">(AM12-AJ12)^2</f>
        <v>1.3698429422483843E-6</v>
      </c>
      <c r="AP12">
        <f t="shared" si="17"/>
        <v>2.3412393801570814E-9</v>
      </c>
    </row>
    <row r="13" spans="1:43">
      <c r="A13">
        <v>752</v>
      </c>
      <c r="B13">
        <v>166.02099999999999</v>
      </c>
      <c r="C13">
        <f t="shared" si="0"/>
        <v>439.17099999999994</v>
      </c>
      <c r="D13">
        <v>4.1532900000000001</v>
      </c>
      <c r="E13">
        <f t="shared" si="3"/>
        <v>0.9980799177176255</v>
      </c>
      <c r="F13">
        <f t="shared" si="4"/>
        <v>1.9200822823745023E-3</v>
      </c>
      <c r="G13">
        <f t="shared" si="5"/>
        <v>2.1832480349746382E-5</v>
      </c>
      <c r="H13">
        <f t="shared" ref="H13:H56" si="18">$H$11-I13*($H$11-$B$3)</f>
        <v>0.99934300345819116</v>
      </c>
      <c r="I13">
        <f t="shared" ref="I13:I56" si="19">J12*(A13-A12)+I12</f>
        <v>1.6607241676750268E-3</v>
      </c>
      <c r="J13">
        <f t="shared" si="6"/>
        <v>2.8876136227604663E-5</v>
      </c>
      <c r="K13">
        <f t="shared" si="7"/>
        <v>6.7266631660466292E-8</v>
      </c>
      <c r="L13">
        <f t="shared" si="7"/>
        <v>4.9613088125687505E-11</v>
      </c>
      <c r="P13">
        <v>384</v>
      </c>
      <c r="Q13">
        <v>176.24700000000001</v>
      </c>
      <c r="R13">
        <f t="shared" si="1"/>
        <v>449.39699999999999</v>
      </c>
      <c r="S13">
        <v>4.4009799999999997</v>
      </c>
      <c r="T13">
        <f t="shared" si="8"/>
        <v>0.99715647112402095</v>
      </c>
      <c r="U13">
        <f t="shared" si="9"/>
        <v>2.8435288759790511E-3</v>
      </c>
      <c r="V13">
        <f t="shared" si="10"/>
        <v>5.5794341490828882E-5</v>
      </c>
      <c r="W13">
        <f t="shared" ref="W13:W55" si="20">$H$11-X13*($H$11-$B$3)</f>
        <v>0.99948381461165348</v>
      </c>
      <c r="X13">
        <f t="shared" ref="X13:X55" si="21">Y12*(P13-P12)+X12</f>
        <v>1.3047885260820697E-3</v>
      </c>
      <c r="Y13">
        <f t="shared" si="11"/>
        <v>4.3789468796550275E-5</v>
      </c>
      <c r="Z13">
        <f t="shared" si="12"/>
        <v>2.3677218644010848E-6</v>
      </c>
      <c r="AA13">
        <f t="shared" si="12"/>
        <v>1.4411696840583608E-10</v>
      </c>
      <c r="AE13">
        <v>256</v>
      </c>
      <c r="AF13">
        <v>183.34299999999999</v>
      </c>
      <c r="AG13">
        <f t="shared" si="2"/>
        <v>456.49299999999994</v>
      </c>
      <c r="AH13">
        <v>4.7343500000000001</v>
      </c>
      <c r="AI13">
        <f t="shared" si="13"/>
        <v>0.99689624749162475</v>
      </c>
      <c r="AJ13">
        <f t="shared" si="14"/>
        <v>3.103752508375246E-3</v>
      </c>
      <c r="AK13">
        <f t="shared" si="15"/>
        <v>1.0317766140460066E-4</v>
      </c>
      <c r="AL13">
        <f t="shared" ref="AL13:AL54" si="22">$H$11-AM13*($H$11-$B$3)</f>
        <v>0.99954142335398466</v>
      </c>
      <c r="AM13">
        <f t="shared" ref="AM13:AM54" si="23">AN12*(AE13-AE12)+AM12</f>
        <v>1.1591679260173626E-3</v>
      </c>
      <c r="AN13">
        <f t="shared" si="16"/>
        <v>5.781271622999594E-5</v>
      </c>
      <c r="AO13">
        <f t="shared" si="17"/>
        <v>3.7814091979439836E-6</v>
      </c>
      <c r="AP13">
        <f t="shared" si="17"/>
        <v>2.0579782506948923E-9</v>
      </c>
    </row>
    <row r="14" spans="1:43">
      <c r="A14">
        <v>799</v>
      </c>
      <c r="B14">
        <v>173.911</v>
      </c>
      <c r="C14">
        <f t="shared" si="0"/>
        <v>447.06099999999998</v>
      </c>
      <c r="D14">
        <v>4.1490200000000002</v>
      </c>
      <c r="E14">
        <f t="shared" si="3"/>
        <v>0.99705379114118742</v>
      </c>
      <c r="F14">
        <f t="shared" si="4"/>
        <v>2.9462088588125823E-3</v>
      </c>
      <c r="G14">
        <f t="shared" si="5"/>
        <v>3.1649427017546643E-5</v>
      </c>
      <c r="H14">
        <f t="shared" si="18"/>
        <v>0.9988060921910793</v>
      </c>
      <c r="I14">
        <f t="shared" si="19"/>
        <v>3.0179025703724457E-3</v>
      </c>
      <c r="J14">
        <f t="shared" si="6"/>
        <v>3.9775201731704357E-5</v>
      </c>
      <c r="K14">
        <f t="shared" si="7"/>
        <v>5.1399882772288895E-9</v>
      </c>
      <c r="L14">
        <f t="shared" si="7"/>
        <v>6.6028214705244891E-11</v>
      </c>
      <c r="P14">
        <v>408</v>
      </c>
      <c r="Q14">
        <v>184.22399999999999</v>
      </c>
      <c r="R14">
        <f t="shared" si="1"/>
        <v>457.37399999999997</v>
      </c>
      <c r="S14">
        <v>4.3950699999999996</v>
      </c>
      <c r="T14">
        <f t="shared" si="8"/>
        <v>0.99581740692824106</v>
      </c>
      <c r="U14">
        <f t="shared" si="9"/>
        <v>4.1825930717589443E-3</v>
      </c>
      <c r="V14">
        <f t="shared" si="10"/>
        <v>7.7979908750289151E-5</v>
      </c>
      <c r="W14">
        <f t="shared" si="20"/>
        <v>0.99906805098091522</v>
      </c>
      <c r="X14">
        <f t="shared" si="21"/>
        <v>2.3557357771992766E-3</v>
      </c>
      <c r="Y14">
        <f t="shared" si="11"/>
        <v>5.9685206305904579E-5</v>
      </c>
      <c r="Z14">
        <f t="shared" si="12"/>
        <v>3.3374075746858686E-6</v>
      </c>
      <c r="AA14">
        <f t="shared" si="12"/>
        <v>3.3469613752857082E-10</v>
      </c>
      <c r="AE14">
        <v>272</v>
      </c>
      <c r="AF14">
        <v>191.37</v>
      </c>
      <c r="AG14">
        <f t="shared" si="2"/>
        <v>464.52</v>
      </c>
      <c r="AH14">
        <v>4.7265100000000002</v>
      </c>
      <c r="AI14">
        <f t="shared" si="13"/>
        <v>0.99524540490915114</v>
      </c>
      <c r="AJ14">
        <f t="shared" si="14"/>
        <v>4.7545950908488566E-3</v>
      </c>
      <c r="AK14">
        <f t="shared" si="15"/>
        <v>1.3607870139332318E-4</v>
      </c>
      <c r="AL14">
        <f t="shared" si="22"/>
        <v>0.99917548415348412</v>
      </c>
      <c r="AM14">
        <f t="shared" si="23"/>
        <v>2.0841713856972976E-3</v>
      </c>
      <c r="AN14">
        <f t="shared" si="16"/>
        <v>7.8213608816318938E-5</v>
      </c>
      <c r="AO14">
        <f t="shared" si="17"/>
        <v>7.1311627650353805E-6</v>
      </c>
      <c r="AP14">
        <f t="shared" si="17"/>
        <v>3.348368938945271E-9</v>
      </c>
    </row>
    <row r="15" spans="1:43">
      <c r="A15">
        <v>846</v>
      </c>
      <c r="B15">
        <v>181.786</v>
      </c>
      <c r="C15">
        <f t="shared" si="0"/>
        <v>454.93599999999998</v>
      </c>
      <c r="D15">
        <v>4.14283</v>
      </c>
      <c r="E15">
        <f t="shared" si="3"/>
        <v>0.99556626807136273</v>
      </c>
      <c r="F15">
        <f t="shared" si="4"/>
        <v>4.4337319286372745E-3</v>
      </c>
      <c r="G15">
        <f t="shared" si="5"/>
        <v>4.3102531463311248E-5</v>
      </c>
      <c r="H15">
        <f t="shared" si="18"/>
        <v>0.9980665280820491</v>
      </c>
      <c r="I15">
        <f t="shared" si="19"/>
        <v>4.8873370517625503E-3</v>
      </c>
      <c r="J15">
        <f t="shared" si="6"/>
        <v>5.4100622146242348E-5</v>
      </c>
      <c r="K15">
        <f t="shared" si="7"/>
        <v>2.0575760772549657E-7</v>
      </c>
      <c r="L15">
        <f t="shared" si="7"/>
        <v>1.2095799866997588E-10</v>
      </c>
      <c r="P15">
        <v>432</v>
      </c>
      <c r="Q15">
        <v>192.19200000000001</v>
      </c>
      <c r="R15">
        <f t="shared" si="1"/>
        <v>465.34199999999998</v>
      </c>
      <c r="S15">
        <v>4.3868099999999997</v>
      </c>
      <c r="T15">
        <f t="shared" si="8"/>
        <v>0.99394588911823412</v>
      </c>
      <c r="U15">
        <f t="shared" si="9"/>
        <v>6.054110881765884E-3</v>
      </c>
      <c r="V15">
        <f t="shared" si="10"/>
        <v>1.0639631617623731E-4</v>
      </c>
      <c r="W15">
        <f t="shared" si="20"/>
        <v>0.99850136362989017</v>
      </c>
      <c r="X15">
        <f t="shared" si="21"/>
        <v>3.7881807285409866E-3</v>
      </c>
      <c r="Y15">
        <f t="shared" si="11"/>
        <v>8.0409015263512265E-5</v>
      </c>
      <c r="Z15">
        <f t="shared" si="12"/>
        <v>5.1344394592938065E-6</v>
      </c>
      <c r="AA15">
        <f t="shared" si="12"/>
        <v>6.7533980872851984E-10</v>
      </c>
      <c r="AE15">
        <v>288</v>
      </c>
      <c r="AF15">
        <v>199.32599999999999</v>
      </c>
      <c r="AG15">
        <f t="shared" si="2"/>
        <v>472.476</v>
      </c>
      <c r="AH15">
        <v>4.71617</v>
      </c>
      <c r="AI15">
        <f t="shared" si="13"/>
        <v>0.99306814568685797</v>
      </c>
      <c r="AJ15">
        <f t="shared" si="14"/>
        <v>6.9318543131420274E-3</v>
      </c>
      <c r="AK15">
        <f t="shared" si="15"/>
        <v>1.9964351065152042E-4</v>
      </c>
      <c r="AL15">
        <f t="shared" si="22"/>
        <v>0.99868041269957353</v>
      </c>
      <c r="AM15">
        <f t="shared" si="23"/>
        <v>3.3355891267584006E-3</v>
      </c>
      <c r="AN15">
        <f t="shared" si="16"/>
        <v>1.0440330386557388E-4</v>
      </c>
      <c r="AO15">
        <f t="shared" si="17"/>
        <v>1.2933123290794862E-5</v>
      </c>
      <c r="AP15">
        <f t="shared" si="17"/>
        <v>9.0706969886298565E-9</v>
      </c>
    </row>
    <row r="16" spans="1:43">
      <c r="A16">
        <v>893</v>
      </c>
      <c r="B16">
        <v>189.666</v>
      </c>
      <c r="C16">
        <f t="shared" si="0"/>
        <v>462.81599999999997</v>
      </c>
      <c r="D16">
        <v>4.1344000000000003</v>
      </c>
      <c r="E16">
        <f t="shared" si="3"/>
        <v>0.9935404490925871</v>
      </c>
      <c r="F16">
        <f t="shared" si="4"/>
        <v>6.4595509074129032E-3</v>
      </c>
      <c r="G16">
        <f t="shared" si="5"/>
        <v>6.3043204382289087E-5</v>
      </c>
      <c r="H16">
        <f t="shared" si="18"/>
        <v>0.99706060286549214</v>
      </c>
      <c r="I16">
        <f t="shared" si="19"/>
        <v>7.4300662926359406E-3</v>
      </c>
      <c r="J16">
        <f t="shared" si="6"/>
        <v>7.2742374090921247E-5</v>
      </c>
      <c r="K16">
        <f t="shared" si="7"/>
        <v>9.4190011295462076E-7</v>
      </c>
      <c r="L16">
        <f t="shared" si="7"/>
        <v>9.4073893036847662E-11</v>
      </c>
      <c r="P16">
        <v>456</v>
      </c>
      <c r="Q16">
        <v>200.17400000000001</v>
      </c>
      <c r="R16">
        <f t="shared" si="1"/>
        <v>473.32399999999996</v>
      </c>
      <c r="S16">
        <v>4.37554</v>
      </c>
      <c r="T16">
        <f t="shared" si="8"/>
        <v>0.99139237753000442</v>
      </c>
      <c r="U16">
        <f t="shared" si="9"/>
        <v>8.6076224699955795E-3</v>
      </c>
      <c r="V16">
        <f t="shared" si="10"/>
        <v>1.5831998423031235E-4</v>
      </c>
      <c r="W16">
        <f t="shared" si="20"/>
        <v>0.99773791193593664</v>
      </c>
      <c r="X16">
        <f t="shared" si="21"/>
        <v>5.7179970948652813E-3</v>
      </c>
      <c r="Y16">
        <f t="shared" si="11"/>
        <v>1.0720240609275782E-4</v>
      </c>
      <c r="Z16">
        <f t="shared" si="12"/>
        <v>8.3499348085969172E-6</v>
      </c>
      <c r="AA16">
        <f t="shared" si="12"/>
        <v>2.6130067946489931E-9</v>
      </c>
      <c r="AE16">
        <v>304</v>
      </c>
      <c r="AF16">
        <v>207.29</v>
      </c>
      <c r="AG16">
        <f t="shared" si="2"/>
        <v>480.43999999999994</v>
      </c>
      <c r="AH16">
        <v>4.7009999999999996</v>
      </c>
      <c r="AI16">
        <f t="shared" si="13"/>
        <v>0.98987384951643365</v>
      </c>
      <c r="AJ16">
        <f t="shared" si="14"/>
        <v>1.0126150483566354E-2</v>
      </c>
      <c r="AK16">
        <f t="shared" si="15"/>
        <v>2.8360696470270536E-4</v>
      </c>
      <c r="AL16">
        <f t="shared" si="22"/>
        <v>0.99801956740397824</v>
      </c>
      <c r="AM16">
        <f t="shared" si="23"/>
        <v>5.0060419886075822E-3</v>
      </c>
      <c r="AN16">
        <f t="shared" si="16"/>
        <v>1.3796766332417487E-4</v>
      </c>
      <c r="AO16">
        <f t="shared" si="17"/>
        <v>2.621551100014898E-5</v>
      </c>
      <c r="AP16">
        <f t="shared" si="17"/>
        <v>2.1210806106026431E-8</v>
      </c>
    </row>
    <row r="17" spans="1:42">
      <c r="A17">
        <v>940</v>
      </c>
      <c r="B17">
        <v>197.542</v>
      </c>
      <c r="C17">
        <f t="shared" si="0"/>
        <v>470.69200000000001</v>
      </c>
      <c r="D17">
        <v>4.1220699999999999</v>
      </c>
      <c r="E17">
        <f t="shared" si="3"/>
        <v>0.99057741848661951</v>
      </c>
      <c r="F17">
        <f t="shared" si="4"/>
        <v>9.4225815133804902E-3</v>
      </c>
      <c r="G17">
        <f t="shared" si="5"/>
        <v>9.1369185913336279E-5</v>
      </c>
      <c r="H17">
        <f t="shared" si="18"/>
        <v>0.99570806040835591</v>
      </c>
      <c r="I17">
        <f t="shared" si="19"/>
        <v>1.0848957874909238E-2</v>
      </c>
      <c r="J17">
        <f t="shared" si="6"/>
        <v>9.6670536503525858E-5</v>
      </c>
      <c r="K17">
        <f t="shared" si="7"/>
        <v>2.0345495247279895E-6</v>
      </c>
      <c r="L17">
        <f t="shared" si="7"/>
        <v>2.8104318080103398E-11</v>
      </c>
      <c r="P17">
        <v>480</v>
      </c>
      <c r="Q17">
        <v>208.14500000000001</v>
      </c>
      <c r="R17">
        <f t="shared" si="1"/>
        <v>481.29499999999996</v>
      </c>
      <c r="S17">
        <v>4.3587699999999998</v>
      </c>
      <c r="T17">
        <f t="shared" si="8"/>
        <v>0.98759269790847692</v>
      </c>
      <c r="U17">
        <f t="shared" si="9"/>
        <v>1.2407302091523076E-2</v>
      </c>
      <c r="V17">
        <f t="shared" si="10"/>
        <v>2.2298855262492534E-4</v>
      </c>
      <c r="W17">
        <f t="shared" si="20"/>
        <v>0.99672006762756904</v>
      </c>
      <c r="X17">
        <f t="shared" si="21"/>
        <v>8.2908548410914693E-3</v>
      </c>
      <c r="Y17">
        <f t="shared" si="11"/>
        <v>1.4134388746847907E-4</v>
      </c>
      <c r="Z17">
        <f t="shared" si="12"/>
        <v>1.6945137965585934E-5</v>
      </c>
      <c r="AA17">
        <f t="shared" si="12"/>
        <v>6.6658513485082324E-9</v>
      </c>
      <c r="AE17">
        <v>320</v>
      </c>
      <c r="AF17">
        <v>215.20699999999999</v>
      </c>
      <c r="AG17">
        <f t="shared" si="2"/>
        <v>488.35699999999997</v>
      </c>
      <c r="AH17">
        <v>4.6794500000000001</v>
      </c>
      <c r="AI17">
        <f t="shared" si="13"/>
        <v>0.98533613808119036</v>
      </c>
      <c r="AJ17">
        <f t="shared" si="14"/>
        <v>1.466386191880964E-2</v>
      </c>
      <c r="AK17">
        <f t="shared" si="15"/>
        <v>3.9928702130302696E-4</v>
      </c>
      <c r="AL17">
        <f t="shared" si="22"/>
        <v>0.99714626859181177</v>
      </c>
      <c r="AM17">
        <f t="shared" si="23"/>
        <v>7.2135246017943806E-3</v>
      </c>
      <c r="AN17">
        <f t="shared" si="16"/>
        <v>1.8020727259269618E-4</v>
      </c>
      <c r="AO17">
        <f t="shared" si="17"/>
        <v>5.5507526137310127E-5</v>
      </c>
      <c r="AP17">
        <f t="shared" si="17"/>
        <v>4.799593629498168E-8</v>
      </c>
    </row>
    <row r="18" spans="1:42">
      <c r="A18">
        <v>987</v>
      </c>
      <c r="B18">
        <v>205.42099999999999</v>
      </c>
      <c r="C18">
        <f t="shared" si="0"/>
        <v>478.57099999999997</v>
      </c>
      <c r="D18">
        <v>4.1041999999999996</v>
      </c>
      <c r="E18">
        <f t="shared" si="3"/>
        <v>0.9862830667486927</v>
      </c>
      <c r="F18">
        <f t="shared" si="4"/>
        <v>1.3716933251307295E-2</v>
      </c>
      <c r="G18">
        <f t="shared" si="5"/>
        <v>1.2306974286144422E-4</v>
      </c>
      <c r="H18">
        <f t="shared" si="18"/>
        <v>0.99391060731984748</v>
      </c>
      <c r="I18">
        <f t="shared" si="19"/>
        <v>1.5392473090574954E-2</v>
      </c>
      <c r="J18">
        <f t="shared" si="6"/>
        <v>1.2701536953795665E-4</v>
      </c>
      <c r="K18">
        <f t="shared" si="7"/>
        <v>2.8074337529730927E-6</v>
      </c>
      <c r="L18">
        <f t="shared" si="7"/>
        <v>1.5567969870406533E-11</v>
      </c>
      <c r="P18">
        <v>504</v>
      </c>
      <c r="Q18">
        <v>216.113</v>
      </c>
      <c r="R18">
        <f t="shared" si="1"/>
        <v>489.26299999999998</v>
      </c>
      <c r="S18">
        <v>4.3351499999999996</v>
      </c>
      <c r="T18">
        <f t="shared" si="8"/>
        <v>0.98224097264547872</v>
      </c>
      <c r="U18">
        <f t="shared" si="9"/>
        <v>1.7759027354521284E-2</v>
      </c>
      <c r="V18">
        <f t="shared" si="10"/>
        <v>2.9596490790817959E-4</v>
      </c>
      <c r="W18">
        <f t="shared" si="20"/>
        <v>0.99537806350074132</v>
      </c>
      <c r="X18">
        <f t="shared" si="21"/>
        <v>1.1683108140334967E-2</v>
      </c>
      <c r="Y18">
        <f t="shared" si="11"/>
        <v>1.8438451927832721E-4</v>
      </c>
      <c r="Z18">
        <f t="shared" si="12"/>
        <v>3.6916794297318474E-5</v>
      </c>
      <c r="AA18">
        <f t="shared" si="12"/>
        <v>1.245018312678889E-8</v>
      </c>
      <c r="AE18">
        <v>336</v>
      </c>
      <c r="AF18">
        <v>223.09899999999999</v>
      </c>
      <c r="AG18">
        <f t="shared" si="2"/>
        <v>496.24899999999997</v>
      </c>
      <c r="AH18">
        <v>4.6491100000000003</v>
      </c>
      <c r="AI18">
        <f t="shared" si="13"/>
        <v>0.97894754574034193</v>
      </c>
      <c r="AJ18">
        <f t="shared" si="14"/>
        <v>2.1052454259658071E-2</v>
      </c>
      <c r="AK18">
        <f t="shared" si="15"/>
        <v>4.7930235055558545E-4</v>
      </c>
      <c r="AL18">
        <f t="shared" si="22"/>
        <v>0.99600560422664675</v>
      </c>
      <c r="AM18">
        <f t="shared" si="23"/>
        <v>1.009684096327752E-2</v>
      </c>
      <c r="AN18">
        <f t="shared" si="16"/>
        <v>2.3289596746015875E-4</v>
      </c>
      <c r="AO18">
        <f t="shared" si="17"/>
        <v>1.2002546269983033E-4</v>
      </c>
      <c r="AP18">
        <f t="shared" si="17"/>
        <v>6.0716105630170182E-8</v>
      </c>
    </row>
    <row r="19" spans="1:42">
      <c r="A19">
        <v>1034</v>
      </c>
      <c r="B19">
        <v>213.30099999999999</v>
      </c>
      <c r="C19">
        <f t="shared" si="0"/>
        <v>486.45099999999996</v>
      </c>
      <c r="D19">
        <v>4.0801299999999996</v>
      </c>
      <c r="E19">
        <f t="shared" si="3"/>
        <v>0.98049878883420483</v>
      </c>
      <c r="F19">
        <f t="shared" si="4"/>
        <v>1.9501211165795174E-2</v>
      </c>
      <c r="G19">
        <f t="shared" si="5"/>
        <v>1.594742534212047E-4</v>
      </c>
      <c r="H19">
        <f t="shared" si="18"/>
        <v>0.99154893460630356</v>
      </c>
      <c r="I19">
        <f t="shared" si="19"/>
        <v>2.1362195458858917E-2</v>
      </c>
      <c r="J19">
        <f t="shared" si="6"/>
        <v>1.6496713746976495E-4</v>
      </c>
      <c r="K19">
        <f t="shared" si="7"/>
        <v>3.4632625390299592E-6</v>
      </c>
      <c r="L19">
        <f t="shared" si="7"/>
        <v>3.0171775170927634E-11</v>
      </c>
      <c r="P19">
        <v>528</v>
      </c>
      <c r="Q19">
        <v>224.08600000000001</v>
      </c>
      <c r="R19">
        <f t="shared" si="1"/>
        <v>497.23599999999999</v>
      </c>
      <c r="S19">
        <v>4.3037999999999998</v>
      </c>
      <c r="T19">
        <f t="shared" si="8"/>
        <v>0.97513781485568241</v>
      </c>
      <c r="U19">
        <f t="shared" si="9"/>
        <v>2.4862185144317595E-2</v>
      </c>
      <c r="V19">
        <f t="shared" si="10"/>
        <v>3.5770686955792497E-4</v>
      </c>
      <c r="W19">
        <f t="shared" si="20"/>
        <v>0.99362740565322849</v>
      </c>
      <c r="X19">
        <f t="shared" si="21"/>
        <v>1.610833660301482E-2</v>
      </c>
      <c r="Y19">
        <f t="shared" si="11"/>
        <v>2.3806017622872758E-4</v>
      </c>
      <c r="Z19">
        <f t="shared" si="12"/>
        <v>7.6629864284068726E-5</v>
      </c>
      <c r="AA19">
        <f t="shared" si="12"/>
        <v>1.4315331224611006E-8</v>
      </c>
      <c r="AE19">
        <v>352</v>
      </c>
      <c r="AF19">
        <v>230.999</v>
      </c>
      <c r="AG19">
        <f t="shared" si="2"/>
        <v>504.149</v>
      </c>
      <c r="AH19">
        <v>4.6126899999999997</v>
      </c>
      <c r="AI19">
        <f t="shared" si="13"/>
        <v>0.97127870813145256</v>
      </c>
      <c r="AJ19">
        <f t="shared" si="14"/>
        <v>2.8721291868547438E-2</v>
      </c>
      <c r="AK19">
        <f t="shared" si="15"/>
        <v>5.2760107725900729E-4</v>
      </c>
      <c r="AL19">
        <f t="shared" si="22"/>
        <v>0.99453143436074543</v>
      </c>
      <c r="AM19">
        <f t="shared" si="23"/>
        <v>1.382317644264006E-2</v>
      </c>
      <c r="AN19">
        <f t="shared" si="16"/>
        <v>2.981798707508289E-4</v>
      </c>
      <c r="AO19">
        <f t="shared" si="17"/>
        <v>2.2195384324365941E-4</v>
      </c>
      <c r="AP19">
        <f t="shared" si="17"/>
        <v>5.2634089995668236E-8</v>
      </c>
    </row>
    <row r="20" spans="1:42">
      <c r="A20">
        <v>1081</v>
      </c>
      <c r="B20">
        <v>221.17</v>
      </c>
      <c r="C20">
        <f t="shared" si="0"/>
        <v>494.31999999999994</v>
      </c>
      <c r="D20">
        <v>4.04894</v>
      </c>
      <c r="E20">
        <f t="shared" si="3"/>
        <v>0.97300349892340821</v>
      </c>
      <c r="F20">
        <f t="shared" si="4"/>
        <v>2.6996501076591795E-2</v>
      </c>
      <c r="G20">
        <f t="shared" si="5"/>
        <v>1.8099995418758086E-4</v>
      </c>
      <c r="H20">
        <f t="shared" si="18"/>
        <v>0.98848160197867707</v>
      </c>
      <c r="I20">
        <f t="shared" si="19"/>
        <v>2.9115650919937869E-2</v>
      </c>
      <c r="J20">
        <f t="shared" si="6"/>
        <v>2.1165608489425255E-4</v>
      </c>
      <c r="K20">
        <f t="shared" si="7"/>
        <v>4.4907960585536912E-6</v>
      </c>
      <c r="L20">
        <f t="shared" si="7"/>
        <v>9.3979834990453911E-10</v>
      </c>
      <c r="P20">
        <v>552</v>
      </c>
      <c r="Q20">
        <v>232.035</v>
      </c>
      <c r="R20">
        <f t="shared" si="1"/>
        <v>505.18499999999995</v>
      </c>
      <c r="S20">
        <v>4.2659099999999999</v>
      </c>
      <c r="T20">
        <f t="shared" si="8"/>
        <v>0.96655284998629221</v>
      </c>
      <c r="U20">
        <f t="shared" si="9"/>
        <v>3.3447150013707794E-2</v>
      </c>
      <c r="V20">
        <f t="shared" si="10"/>
        <v>3.8867225705199276E-4</v>
      </c>
      <c r="W20">
        <f t="shared" si="20"/>
        <v>0.99136711874125616</v>
      </c>
      <c r="X20">
        <f t="shared" si="21"/>
        <v>2.182178083250428E-2</v>
      </c>
      <c r="Y20">
        <f t="shared" si="11"/>
        <v>3.0390120445280259E-4</v>
      </c>
      <c r="Z20">
        <f t="shared" si="12"/>
        <v>1.3514920859927646E-4</v>
      </c>
      <c r="AA20">
        <f t="shared" si="12"/>
        <v>7.1861313587746669E-9</v>
      </c>
      <c r="AE20">
        <v>368</v>
      </c>
      <c r="AF20">
        <v>238.89099999999999</v>
      </c>
      <c r="AG20">
        <f t="shared" si="2"/>
        <v>512.04099999999994</v>
      </c>
      <c r="AH20">
        <v>4.5726000000000004</v>
      </c>
      <c r="AI20">
        <f t="shared" si="13"/>
        <v>0.96283709089530845</v>
      </c>
      <c r="AJ20">
        <f t="shared" si="14"/>
        <v>3.7162909104691555E-2</v>
      </c>
      <c r="AK20">
        <f t="shared" si="15"/>
        <v>5.7813707468167691E-4</v>
      </c>
      <c r="AL20">
        <f t="shared" si="22"/>
        <v>0.99264403465660744</v>
      </c>
      <c r="AM20">
        <f t="shared" si="23"/>
        <v>1.8594054374653321E-2</v>
      </c>
      <c r="AN20">
        <f t="shared" si="16"/>
        <v>3.7800857542735745E-4</v>
      </c>
      <c r="AO20">
        <f t="shared" si="17"/>
        <v>3.4480236598526332E-4</v>
      </c>
      <c r="AP20">
        <f t="shared" si="17"/>
        <v>4.0051416213786146E-8</v>
      </c>
    </row>
    <row r="21" spans="1:42">
      <c r="A21">
        <v>1128</v>
      </c>
      <c r="B21">
        <v>229.03700000000001</v>
      </c>
      <c r="C21">
        <f t="shared" si="0"/>
        <v>502.18700000000001</v>
      </c>
      <c r="D21">
        <v>4.0135399999999999</v>
      </c>
      <c r="E21">
        <f t="shared" si="3"/>
        <v>0.96449650107659191</v>
      </c>
      <c r="F21">
        <f t="shared" si="4"/>
        <v>3.5503498923408094E-2</v>
      </c>
      <c r="G21">
        <f t="shared" si="5"/>
        <v>1.9516294495310917E-4</v>
      </c>
      <c r="H21">
        <f t="shared" si="18"/>
        <v>0.98454615383434108</v>
      </c>
      <c r="I21">
        <f t="shared" si="19"/>
        <v>3.9063486909967735E-2</v>
      </c>
      <c r="J21">
        <f t="shared" si="6"/>
        <v>2.6822603681924675E-4</v>
      </c>
      <c r="K21">
        <f t="shared" si="7"/>
        <v>1.2673514464448959E-5</v>
      </c>
      <c r="L21">
        <f t="shared" si="7"/>
        <v>5.3382153930396602E-9</v>
      </c>
      <c r="P21">
        <v>576</v>
      </c>
      <c r="Q21">
        <v>239.99600000000001</v>
      </c>
      <c r="R21">
        <f t="shared" si="1"/>
        <v>513.14599999999996</v>
      </c>
      <c r="S21">
        <v>4.2247399999999997</v>
      </c>
      <c r="T21">
        <f t="shared" si="8"/>
        <v>0.95722471581704438</v>
      </c>
      <c r="U21">
        <f t="shared" si="9"/>
        <v>4.277528418295562E-2</v>
      </c>
      <c r="V21">
        <f t="shared" si="10"/>
        <v>4.119907043417248E-4</v>
      </c>
      <c r="W21">
        <f t="shared" si="20"/>
        <v>0.98848169739175118</v>
      </c>
      <c r="X21">
        <f t="shared" si="21"/>
        <v>2.9115409739371542E-2</v>
      </c>
      <c r="Y21">
        <f t="shared" si="11"/>
        <v>3.8396090388920033E-4</v>
      </c>
      <c r="Z21">
        <f t="shared" si="12"/>
        <v>1.8659216981448142E-4</v>
      </c>
      <c r="AA21">
        <f t="shared" si="12"/>
        <v>7.8566971340834073E-10</v>
      </c>
      <c r="AE21">
        <v>384</v>
      </c>
      <c r="AF21">
        <v>246.767</v>
      </c>
      <c r="AG21">
        <f t="shared" si="2"/>
        <v>519.91699999999992</v>
      </c>
      <c r="AH21">
        <v>4.52867</v>
      </c>
      <c r="AI21">
        <f t="shared" si="13"/>
        <v>0.95358689770040161</v>
      </c>
      <c r="AJ21">
        <f t="shared" si="14"/>
        <v>4.6413102299598386E-2</v>
      </c>
      <c r="AK21">
        <f t="shared" si="15"/>
        <v>6.3512167594213104E-4</v>
      </c>
      <c r="AL21">
        <f t="shared" si="22"/>
        <v>0.99025134036900619</v>
      </c>
      <c r="AM21">
        <f t="shared" si="23"/>
        <v>2.464219158149104E-2</v>
      </c>
      <c r="AN21">
        <f t="shared" si="16"/>
        <v>4.7435081145225989E-4</v>
      </c>
      <c r="AO21">
        <f t="shared" si="17"/>
        <v>4.739725534958013E-4</v>
      </c>
      <c r="AP21">
        <f t="shared" si="17"/>
        <v>2.5847270868820511E-8</v>
      </c>
    </row>
    <row r="22" spans="1:42">
      <c r="A22">
        <v>1175</v>
      </c>
      <c r="B22">
        <v>236.88</v>
      </c>
      <c r="C22">
        <f t="shared" si="0"/>
        <v>510.03</v>
      </c>
      <c r="D22">
        <v>3.9753699999999998</v>
      </c>
      <c r="E22">
        <f t="shared" si="3"/>
        <v>0.95532384266379577</v>
      </c>
      <c r="F22">
        <f t="shared" si="4"/>
        <v>4.4676157336204225E-2</v>
      </c>
      <c r="G22">
        <f t="shared" si="5"/>
        <v>2.2563638356773856E-4</v>
      </c>
      <c r="H22">
        <f t="shared" si="18"/>
        <v>0.97955886674835768</v>
      </c>
      <c r="I22">
        <f t="shared" si="19"/>
        <v>5.1670110640472333E-2</v>
      </c>
      <c r="J22">
        <f t="shared" si="6"/>
        <v>3.3529261172129607E-4</v>
      </c>
      <c r="K22">
        <f t="shared" si="7"/>
        <v>4.8915382822282787E-5</v>
      </c>
      <c r="L22">
        <f t="shared" si="7"/>
        <v>1.2024488372865059E-8</v>
      </c>
      <c r="P22">
        <v>600</v>
      </c>
      <c r="Q22">
        <v>247.93700000000001</v>
      </c>
      <c r="R22">
        <f t="shared" si="1"/>
        <v>521.08699999999999</v>
      </c>
      <c r="S22">
        <v>4.1810999999999998</v>
      </c>
      <c r="T22">
        <f t="shared" si="8"/>
        <v>0.94733693891284299</v>
      </c>
      <c r="U22">
        <f t="shared" si="9"/>
        <v>5.2663061087157015E-2</v>
      </c>
      <c r="V22">
        <f t="shared" si="10"/>
        <v>4.8421180627146915E-4</v>
      </c>
      <c r="W22">
        <f t="shared" si="20"/>
        <v>0.98483614096346395</v>
      </c>
      <c r="X22">
        <f t="shared" si="21"/>
        <v>3.833047143271235E-2</v>
      </c>
      <c r="Y22">
        <f t="shared" si="11"/>
        <v>4.7948311546092159E-4</v>
      </c>
      <c r="Z22">
        <f t="shared" si="12"/>
        <v>2.0542312620269422E-4</v>
      </c>
      <c r="AA22">
        <f t="shared" si="12"/>
        <v>2.2360516781756931E-11</v>
      </c>
      <c r="AE22">
        <v>400</v>
      </c>
      <c r="AF22">
        <v>254.63900000000001</v>
      </c>
      <c r="AG22">
        <f t="shared" si="2"/>
        <v>527.78899999999999</v>
      </c>
      <c r="AH22">
        <v>4.48041</v>
      </c>
      <c r="AI22">
        <f t="shared" si="13"/>
        <v>0.94342495088532752</v>
      </c>
      <c r="AJ22">
        <f t="shared" si="14"/>
        <v>5.6575049114672482E-2</v>
      </c>
      <c r="AK22">
        <f t="shared" si="15"/>
        <v>7.6054044037909829E-4</v>
      </c>
      <c r="AL22">
        <f t="shared" si="22"/>
        <v>0.98724882521284141</v>
      </c>
      <c r="AM22">
        <f t="shared" si="23"/>
        <v>3.2231804564727198E-2</v>
      </c>
      <c r="AN22">
        <f t="shared" si="16"/>
        <v>5.8932474560866033E-4</v>
      </c>
      <c r="AO22">
        <f t="shared" si="17"/>
        <v>5.9259355521844076E-4</v>
      </c>
      <c r="AP22">
        <f t="shared" si="17"/>
        <v>2.9314814135723777E-8</v>
      </c>
    </row>
    <row r="23" spans="1:42">
      <c r="A23">
        <v>1222</v>
      </c>
      <c r="B23">
        <v>244.74199999999999</v>
      </c>
      <c r="C23">
        <f t="shared" si="0"/>
        <v>517.89199999999994</v>
      </c>
      <c r="D23">
        <v>3.9312399999999998</v>
      </c>
      <c r="E23">
        <f t="shared" si="3"/>
        <v>0.94471893263611206</v>
      </c>
      <c r="F23">
        <f t="shared" si="4"/>
        <v>5.5281067363887937E-2</v>
      </c>
      <c r="G23">
        <f t="shared" si="5"/>
        <v>2.9149173413090689E-4</v>
      </c>
      <c r="H23">
        <f t="shared" si="18"/>
        <v>0.97332457073335099</v>
      </c>
      <c r="I23">
        <f t="shared" si="19"/>
        <v>6.7428863391373245E-2</v>
      </c>
      <c r="J23">
        <f t="shared" si="6"/>
        <v>4.1361241562675008E-4</v>
      </c>
      <c r="K23">
        <f t="shared" si="7"/>
        <v>1.4756894832538783E-4</v>
      </c>
      <c r="L23">
        <f t="shared" si="7"/>
        <v>1.4913460849009178E-8</v>
      </c>
      <c r="P23">
        <v>624</v>
      </c>
      <c r="Q23">
        <v>255.88399999999999</v>
      </c>
      <c r="R23">
        <f t="shared" si="1"/>
        <v>529.03399999999999</v>
      </c>
      <c r="S23">
        <v>4.12981</v>
      </c>
      <c r="T23">
        <f t="shared" si="8"/>
        <v>0.93571585556232773</v>
      </c>
      <c r="U23">
        <f t="shared" si="9"/>
        <v>6.4284144437672275E-2</v>
      </c>
      <c r="V23">
        <f t="shared" si="10"/>
        <v>6.2336723665637006E-4</v>
      </c>
      <c r="W23">
        <f t="shared" si="20"/>
        <v>0.98028363903913218</v>
      </c>
      <c r="X23">
        <f t="shared" si="21"/>
        <v>4.983806620377447E-2</v>
      </c>
      <c r="Y23">
        <f t="shared" si="11"/>
        <v>5.9199820749571597E-4</v>
      </c>
      <c r="Z23">
        <f t="shared" si="12"/>
        <v>2.0868917633989591E-4</v>
      </c>
      <c r="AA23">
        <f t="shared" si="12"/>
        <v>9.8401599048196692E-10</v>
      </c>
      <c r="AE23">
        <v>416</v>
      </c>
      <c r="AF23">
        <v>262.495</v>
      </c>
      <c r="AG23">
        <f t="shared" si="2"/>
        <v>535.64499999999998</v>
      </c>
      <c r="AH23">
        <v>4.4226200000000002</v>
      </c>
      <c r="AI23">
        <f t="shared" si="13"/>
        <v>0.93125630383926195</v>
      </c>
      <c r="AJ23">
        <f t="shared" si="14"/>
        <v>6.8743696160738055E-2</v>
      </c>
      <c r="AK23">
        <f t="shared" si="15"/>
        <v>9.8058259582362028E-4</v>
      </c>
      <c r="AL23">
        <f t="shared" si="22"/>
        <v>0.98351855546759615</v>
      </c>
      <c r="AM23">
        <f t="shared" si="23"/>
        <v>4.1661000494465764E-2</v>
      </c>
      <c r="AN23">
        <f t="shared" si="16"/>
        <v>7.2440761893056104E-4</v>
      </c>
      <c r="AO23">
        <f t="shared" si="17"/>
        <v>7.3347240455192396E-4</v>
      </c>
      <c r="AP23">
        <f t="shared" si="17"/>
        <v>6.5625618786159441E-8</v>
      </c>
    </row>
    <row r="24" spans="1:42">
      <c r="A24">
        <v>1269</v>
      </c>
      <c r="B24">
        <v>252.58199999999999</v>
      </c>
      <c r="C24">
        <f t="shared" si="0"/>
        <v>525.73199999999997</v>
      </c>
      <c r="D24">
        <v>3.8742299999999998</v>
      </c>
      <c r="E24">
        <f t="shared" si="3"/>
        <v>0.93101882113195944</v>
      </c>
      <c r="F24">
        <f t="shared" si="4"/>
        <v>6.898117886804056E-2</v>
      </c>
      <c r="G24">
        <f t="shared" si="5"/>
        <v>4.0147221476861272E-4</v>
      </c>
      <c r="H24">
        <f t="shared" si="18"/>
        <v>0.96563402777369123</v>
      </c>
      <c r="I24">
        <f t="shared" si="19"/>
        <v>8.6868646925830503E-2</v>
      </c>
      <c r="J24">
        <f t="shared" si="6"/>
        <v>5.022628644970143E-4</v>
      </c>
      <c r="K24">
        <f t="shared" si="7"/>
        <v>3.1996151351845552E-4</v>
      </c>
      <c r="L24">
        <f t="shared" si="7"/>
        <v>1.0158755072673337E-8</v>
      </c>
      <c r="P24">
        <v>648</v>
      </c>
      <c r="Q24">
        <v>263.81299999999999</v>
      </c>
      <c r="R24">
        <f t="shared" si="1"/>
        <v>536.96299999999997</v>
      </c>
      <c r="S24">
        <v>4.0637800000000004</v>
      </c>
      <c r="T24">
        <f t="shared" si="8"/>
        <v>0.92075504188257484</v>
      </c>
      <c r="U24">
        <f t="shared" si="9"/>
        <v>7.9244958117425157E-2</v>
      </c>
      <c r="V24">
        <f t="shared" si="10"/>
        <v>8.4994324271048716E-4</v>
      </c>
      <c r="W24">
        <f t="shared" si="20"/>
        <v>0.97466285096146565</v>
      </c>
      <c r="X24">
        <f t="shared" si="21"/>
        <v>6.4046023183671655E-2</v>
      </c>
      <c r="Y24">
        <f t="shared" si="11"/>
        <v>7.2164595273423377E-4</v>
      </c>
      <c r="Z24">
        <f t="shared" si="12"/>
        <v>2.3100762312047257E-4</v>
      </c>
      <c r="AA24">
        <f t="shared" si="12"/>
        <v>1.6460194615250847E-8</v>
      </c>
      <c r="AE24">
        <v>432</v>
      </c>
      <c r="AF24">
        <v>270.36399999999998</v>
      </c>
      <c r="AG24">
        <f t="shared" si="2"/>
        <v>543.5139999999999</v>
      </c>
      <c r="AH24">
        <v>4.3481100000000001</v>
      </c>
      <c r="AI24">
        <f t="shared" si="13"/>
        <v>0.91556698230608402</v>
      </c>
      <c r="AJ24">
        <f t="shared" si="14"/>
        <v>8.4433017693915979E-2</v>
      </c>
      <c r="AK24">
        <f t="shared" si="15"/>
        <v>1.2722174142835857E-3</v>
      </c>
      <c r="AL24">
        <f t="shared" si="22"/>
        <v>0.97893324686778349</v>
      </c>
      <c r="AM24">
        <f t="shared" si="23"/>
        <v>5.3251522397354742E-2</v>
      </c>
      <c r="AN24">
        <f t="shared" si="16"/>
        <v>8.8133962675096436E-4</v>
      </c>
      <c r="AO24">
        <f t="shared" si="17"/>
        <v>9.7228564892947052E-4</v>
      </c>
      <c r="AP24">
        <f t="shared" si="17"/>
        <v>1.5278544478639709E-7</v>
      </c>
    </row>
    <row r="25" spans="1:42">
      <c r="A25">
        <v>1316</v>
      </c>
      <c r="B25">
        <v>260.39600000000002</v>
      </c>
      <c r="C25">
        <f t="shared" si="0"/>
        <v>533.54600000000005</v>
      </c>
      <c r="D25">
        <v>3.7957100000000001</v>
      </c>
      <c r="E25">
        <f t="shared" si="3"/>
        <v>0.91214962703783464</v>
      </c>
      <c r="F25">
        <f t="shared" si="4"/>
        <v>8.7850372962165357E-2</v>
      </c>
      <c r="G25">
        <f t="shared" si="5"/>
        <v>5.4356229179892404E-4</v>
      </c>
      <c r="H25">
        <f t="shared" si="18"/>
        <v>0.9562951540104293</v>
      </c>
      <c r="I25">
        <f t="shared" si="19"/>
        <v>0.11047500155719017</v>
      </c>
      <c r="J25">
        <f t="shared" si="6"/>
        <v>5.9943181315648061E-4</v>
      </c>
      <c r="K25">
        <f t="shared" si="7"/>
        <v>5.1187381906281457E-4</v>
      </c>
      <c r="L25">
        <f t="shared" si="7"/>
        <v>3.1214034167224705E-9</v>
      </c>
      <c r="P25">
        <v>672</v>
      </c>
      <c r="Q25">
        <v>271.75200000000001</v>
      </c>
      <c r="R25">
        <f t="shared" si="1"/>
        <v>544.90200000000004</v>
      </c>
      <c r="S25">
        <v>3.9737499999999999</v>
      </c>
      <c r="T25">
        <f t="shared" si="8"/>
        <v>0.90035640405752315</v>
      </c>
      <c r="U25">
        <f t="shared" si="9"/>
        <v>9.9643595942476848E-2</v>
      </c>
      <c r="V25">
        <f t="shared" si="10"/>
        <v>1.1072958229202772E-3</v>
      </c>
      <c r="W25">
        <f t="shared" si="20"/>
        <v>0.96781110898646261</v>
      </c>
      <c r="X25">
        <f t="shared" si="21"/>
        <v>8.1365526049293257E-2</v>
      </c>
      <c r="Y25">
        <f t="shared" si="11"/>
        <v>8.6843625583941909E-4</v>
      </c>
      <c r="Z25">
        <f t="shared" si="12"/>
        <v>3.3408783902010437E-4</v>
      </c>
      <c r="AA25">
        <f t="shared" si="12"/>
        <v>5.7053892786054941E-8</v>
      </c>
      <c r="AE25">
        <v>448</v>
      </c>
      <c r="AF25">
        <v>278.23399999999998</v>
      </c>
      <c r="AG25">
        <f t="shared" si="2"/>
        <v>551.38400000000001</v>
      </c>
      <c r="AH25">
        <v>4.2514399999999997</v>
      </c>
      <c r="AI25">
        <f t="shared" si="13"/>
        <v>0.89521150367754665</v>
      </c>
      <c r="AJ25">
        <f t="shared" si="14"/>
        <v>0.10478849632245335</v>
      </c>
      <c r="AK25">
        <f t="shared" si="15"/>
        <v>1.5874093773754552E-3</v>
      </c>
      <c r="AL25">
        <f t="shared" si="22"/>
        <v>0.97335460017179343</v>
      </c>
      <c r="AM25">
        <f t="shared" si="23"/>
        <v>6.7352956425370175E-2</v>
      </c>
      <c r="AN25">
        <f t="shared" si="16"/>
        <v>1.0602503753909271E-3</v>
      </c>
      <c r="AO25">
        <f t="shared" si="17"/>
        <v>1.4014196473861062E-3</v>
      </c>
      <c r="AP25">
        <f t="shared" si="17"/>
        <v>2.7789661337332375E-7</v>
      </c>
    </row>
    <row r="26" spans="1:42">
      <c r="A26">
        <v>1363</v>
      </c>
      <c r="B26">
        <v>268.22899999999998</v>
      </c>
      <c r="C26">
        <f t="shared" si="0"/>
        <v>541.37899999999991</v>
      </c>
      <c r="D26">
        <v>3.6894</v>
      </c>
      <c r="E26">
        <f t="shared" si="3"/>
        <v>0.88660219932328521</v>
      </c>
      <c r="F26">
        <f t="shared" si="4"/>
        <v>0.11339780067671479</v>
      </c>
      <c r="G26">
        <f t="shared" si="5"/>
        <v>6.7271649639718092E-4</v>
      </c>
      <c r="H26">
        <f t="shared" si="18"/>
        <v>0.94514955988342242</v>
      </c>
      <c r="I26">
        <f t="shared" si="19"/>
        <v>0.13864829677554477</v>
      </c>
      <c r="J26">
        <f t="shared" si="6"/>
        <v>7.0265280963573487E-4</v>
      </c>
      <c r="K26">
        <f t="shared" si="7"/>
        <v>6.3758755323702824E-4</v>
      </c>
      <c r="L26">
        <f t="shared" si="7"/>
        <v>8.9618285031682091E-10</v>
      </c>
      <c r="P26">
        <v>696</v>
      </c>
      <c r="Q26">
        <v>279.65899999999999</v>
      </c>
      <c r="R26">
        <f t="shared" si="1"/>
        <v>552.80899999999997</v>
      </c>
      <c r="S26">
        <v>3.8564600000000002</v>
      </c>
      <c r="T26">
        <f t="shared" si="8"/>
        <v>0.8737813043074365</v>
      </c>
      <c r="U26">
        <f t="shared" si="9"/>
        <v>0.1262186956925635</v>
      </c>
      <c r="V26">
        <f t="shared" si="10"/>
        <v>1.3175394752046553E-3</v>
      </c>
      <c r="W26">
        <f t="shared" si="20"/>
        <v>0.95956565132927718</v>
      </c>
      <c r="X26">
        <f t="shared" si="21"/>
        <v>0.10220799618943932</v>
      </c>
      <c r="Y26">
        <f t="shared" si="11"/>
        <v>1.0293388357118095E-3</v>
      </c>
      <c r="Z26">
        <f t="shared" si="12"/>
        <v>5.7651369062932767E-4</v>
      </c>
      <c r="AA26">
        <f t="shared" si="12"/>
        <v>8.3059608604085261E-8</v>
      </c>
      <c r="AE26">
        <v>464</v>
      </c>
      <c r="AF26">
        <v>286.08300000000003</v>
      </c>
      <c r="AG26">
        <f t="shared" si="2"/>
        <v>559.23299999999995</v>
      </c>
      <c r="AH26">
        <v>4.1308199999999999</v>
      </c>
      <c r="AI26">
        <f t="shared" si="13"/>
        <v>0.86981295363953937</v>
      </c>
      <c r="AJ26">
        <f t="shared" si="14"/>
        <v>0.13018704636046063</v>
      </c>
      <c r="AK26">
        <f t="shared" si="15"/>
        <v>1.8421950310480509E-3</v>
      </c>
      <c r="AL26">
        <f t="shared" si="22"/>
        <v>0.96664349576428898</v>
      </c>
      <c r="AM26">
        <f t="shared" si="23"/>
        <v>8.4316962431625009E-2</v>
      </c>
      <c r="AN26">
        <f t="shared" si="16"/>
        <v>1.2594482160224786E-3</v>
      </c>
      <c r="AO26">
        <f t="shared" si="17"/>
        <v>2.1040645996384245E-3</v>
      </c>
      <c r="AP26">
        <f t="shared" si="17"/>
        <v>3.3959385042244855E-7</v>
      </c>
    </row>
    <row r="27" spans="1:42">
      <c r="A27">
        <v>1410</v>
      </c>
      <c r="B27" s="2">
        <v>276.04599999999999</v>
      </c>
      <c r="C27">
        <f t="shared" si="0"/>
        <v>549.19599999999991</v>
      </c>
      <c r="D27" s="2">
        <v>3.55783</v>
      </c>
      <c r="E27">
        <f t="shared" si="3"/>
        <v>0.85498452399261771</v>
      </c>
      <c r="F27">
        <f t="shared" si="4"/>
        <v>0.14501547600738229</v>
      </c>
      <c r="G27">
        <f t="shared" si="5"/>
        <v>7.3524840147385219E-4</v>
      </c>
      <c r="H27">
        <f t="shared" si="18"/>
        <v>0.9320847160487884</v>
      </c>
      <c r="I27">
        <f t="shared" si="19"/>
        <v>0.17167297882842431</v>
      </c>
      <c r="J27">
        <f t="shared" si="6"/>
        <v>8.0617084654289962E-4</v>
      </c>
      <c r="K27">
        <f t="shared" si="7"/>
        <v>7.1062245665386278E-4</v>
      </c>
      <c r="L27">
        <f t="shared" si="7"/>
        <v>5.0299932145720509E-9</v>
      </c>
      <c r="P27">
        <v>720</v>
      </c>
      <c r="Q27" s="2">
        <v>287.58100000000002</v>
      </c>
      <c r="R27">
        <f t="shared" si="1"/>
        <v>560.73099999999999</v>
      </c>
      <c r="S27" s="2">
        <v>3.7168999999999999</v>
      </c>
      <c r="T27">
        <f t="shared" si="8"/>
        <v>0.84216035690252478</v>
      </c>
      <c r="U27">
        <f t="shared" si="9"/>
        <v>0.15783964309747522</v>
      </c>
      <c r="V27">
        <f t="shared" si="10"/>
        <v>1.3867395637203461E-3</v>
      </c>
      <c r="W27">
        <f t="shared" si="20"/>
        <v>0.9497924875216992</v>
      </c>
      <c r="X27">
        <f t="shared" si="21"/>
        <v>0.12691212824652276</v>
      </c>
      <c r="Y27">
        <f t="shared" si="11"/>
        <v>1.2014839082267303E-3</v>
      </c>
      <c r="Z27">
        <f t="shared" si="12"/>
        <v>9.5651117485588525E-4</v>
      </c>
      <c r="AA27">
        <f t="shared" si="12"/>
        <v>3.4319657892369273E-8</v>
      </c>
      <c r="AE27" s="4">
        <v>480</v>
      </c>
      <c r="AF27">
        <v>293.92899999999997</v>
      </c>
      <c r="AG27">
        <f t="shared" si="2"/>
        <v>567.07899999999995</v>
      </c>
      <c r="AH27">
        <v>3.9908399999999999</v>
      </c>
      <c r="AI27">
        <f t="shared" si="13"/>
        <v>0.84033783314277055</v>
      </c>
      <c r="AJ27">
        <f t="shared" si="14"/>
        <v>0.15966216685722945</v>
      </c>
      <c r="AK27">
        <f t="shared" si="15"/>
        <v>1.9901181068373089E-3</v>
      </c>
      <c r="AL27">
        <f t="shared" si="22"/>
        <v>0.95867152171952097</v>
      </c>
      <c r="AM27">
        <f t="shared" si="23"/>
        <v>0.10446813388798466</v>
      </c>
      <c r="AN27">
        <f t="shared" si="16"/>
        <v>1.4765279395409939E-3</v>
      </c>
      <c r="AO27">
        <f t="shared" si="17"/>
        <v>3.0463812754100805E-3</v>
      </c>
      <c r="AP27">
        <f t="shared" si="17"/>
        <v>2.6377485994345683E-7</v>
      </c>
    </row>
    <row r="28" spans="1:42">
      <c r="A28">
        <v>1457</v>
      </c>
      <c r="B28">
        <v>283.86099999999999</v>
      </c>
      <c r="C28">
        <f t="shared" si="0"/>
        <v>557.01099999999997</v>
      </c>
      <c r="D28">
        <v>3.4140299999999999</v>
      </c>
      <c r="E28">
        <f t="shared" si="3"/>
        <v>0.82042784912334665</v>
      </c>
      <c r="F28">
        <f t="shared" si="4"/>
        <v>0.17957215087665335</v>
      </c>
      <c r="G28">
        <f t="shared" si="5"/>
        <v>7.1725066591621367E-4</v>
      </c>
      <c r="H28">
        <f t="shared" si="18"/>
        <v>0.91709509945623835</v>
      </c>
      <c r="I28">
        <f t="shared" si="19"/>
        <v>0.20956300861594057</v>
      </c>
      <c r="J28">
        <f t="shared" si="6"/>
        <v>9.0294897836887581E-4</v>
      </c>
      <c r="K28">
        <f t="shared" si="7"/>
        <v>8.9945154793816436E-4</v>
      </c>
      <c r="L28">
        <f t="shared" si="7"/>
        <v>3.4483863247766533E-8</v>
      </c>
      <c r="P28">
        <v>744</v>
      </c>
      <c r="Q28">
        <v>295.488</v>
      </c>
      <c r="R28">
        <f t="shared" si="1"/>
        <v>568.63799999999992</v>
      </c>
      <c r="S28">
        <v>3.5700099999999999</v>
      </c>
      <c r="T28">
        <f t="shared" si="8"/>
        <v>0.80887860737323647</v>
      </c>
      <c r="U28">
        <f t="shared" si="9"/>
        <v>0.19112139262676353</v>
      </c>
      <c r="V28">
        <f t="shared" si="10"/>
        <v>1.3388753824414197E-3</v>
      </c>
      <c r="W28">
        <f t="shared" si="20"/>
        <v>0.93838487455706376</v>
      </c>
      <c r="X28">
        <f t="shared" si="21"/>
        <v>0.1557477420439643</v>
      </c>
      <c r="Y28">
        <f t="shared" si="11"/>
        <v>1.3774920789772604E-3</v>
      </c>
      <c r="Z28">
        <f t="shared" si="12"/>
        <v>1.2512951555539724E-3</v>
      </c>
      <c r="AA28">
        <f t="shared" si="12"/>
        <v>1.4912492513412127E-9</v>
      </c>
      <c r="AE28">
        <v>496</v>
      </c>
      <c r="AF28" s="2">
        <v>301.76100000000002</v>
      </c>
      <c r="AG28">
        <f t="shared" si="2"/>
        <v>574.91100000000006</v>
      </c>
      <c r="AH28" s="2">
        <v>3.83962</v>
      </c>
      <c r="AI28">
        <f t="shared" si="13"/>
        <v>0.80849594343337361</v>
      </c>
      <c r="AJ28">
        <f t="shared" si="14"/>
        <v>0.19150405656662639</v>
      </c>
      <c r="AK28">
        <f t="shared" si="15"/>
        <v>2.0528932911357753E-3</v>
      </c>
      <c r="AL28">
        <f t="shared" si="22"/>
        <v>0.94932549044912085</v>
      </c>
      <c r="AM28">
        <f t="shared" si="23"/>
        <v>0.12809258092064058</v>
      </c>
      <c r="AN28">
        <f t="shared" si="16"/>
        <v>1.7058480377617703E-3</v>
      </c>
      <c r="AO28">
        <f t="shared" si="17"/>
        <v>4.0210152436014526E-3</v>
      </c>
      <c r="AP28">
        <f t="shared" si="17"/>
        <v>1.2044040788942732E-7</v>
      </c>
    </row>
    <row r="29" spans="1:42">
      <c r="A29">
        <v>1504</v>
      </c>
      <c r="B29">
        <v>291.67399999999998</v>
      </c>
      <c r="C29">
        <f t="shared" si="0"/>
        <v>564.82399999999996</v>
      </c>
      <c r="D29">
        <v>3.2737500000000002</v>
      </c>
      <c r="E29">
        <f t="shared" si="3"/>
        <v>0.78671706782528461</v>
      </c>
      <c r="F29">
        <f t="shared" si="4"/>
        <v>0.21328293217471539</v>
      </c>
      <c r="G29">
        <f t="shared" si="5"/>
        <v>6.8079502542589185E-4</v>
      </c>
      <c r="H29">
        <f t="shared" si="18"/>
        <v>0.90030602919101399</v>
      </c>
      <c r="I29">
        <f t="shared" si="19"/>
        <v>0.25200161059927773</v>
      </c>
      <c r="J29">
        <f t="shared" si="6"/>
        <v>9.8361625033971042E-4</v>
      </c>
      <c r="K29">
        <f t="shared" si="7"/>
        <v>1.4991360589446689E-3</v>
      </c>
      <c r="L29">
        <f t="shared" si="7"/>
        <v>9.17006942583055E-8</v>
      </c>
      <c r="P29">
        <v>768</v>
      </c>
      <c r="Q29">
        <v>303.392</v>
      </c>
      <c r="R29">
        <f t="shared" si="1"/>
        <v>576.54199999999992</v>
      </c>
      <c r="S29">
        <v>3.4281899999999998</v>
      </c>
      <c r="T29">
        <f t="shared" si="8"/>
        <v>0.77674559819464239</v>
      </c>
      <c r="U29">
        <f t="shared" si="9"/>
        <v>0.22325440180535761</v>
      </c>
      <c r="V29">
        <f t="shared" si="10"/>
        <v>1.2750564740695071E-3</v>
      </c>
      <c r="W29">
        <f t="shared" si="20"/>
        <v>0.92530613385048555</v>
      </c>
      <c r="X29">
        <f t="shared" si="21"/>
        <v>0.18880755193941856</v>
      </c>
      <c r="Y29">
        <f t="shared" si="11"/>
        <v>1.5483473959916354E-3</v>
      </c>
      <c r="Z29">
        <f t="shared" si="12"/>
        <v>1.1865854656865446E-3</v>
      </c>
      <c r="AA29">
        <f t="shared" si="12"/>
        <v>7.4687928005046825E-8</v>
      </c>
      <c r="AE29">
        <v>512</v>
      </c>
      <c r="AF29">
        <v>309.59800000000001</v>
      </c>
      <c r="AG29">
        <f t="shared" si="2"/>
        <v>582.74800000000005</v>
      </c>
      <c r="AH29">
        <v>3.68363</v>
      </c>
      <c r="AI29">
        <f t="shared" si="13"/>
        <v>0.7756496507752012</v>
      </c>
      <c r="AJ29">
        <f t="shared" si="14"/>
        <v>0.2243503492247988</v>
      </c>
      <c r="AK29">
        <f t="shared" si="15"/>
        <v>2.0977703096803774E-3</v>
      </c>
      <c r="AL29">
        <f t="shared" si="22"/>
        <v>0.9385279236191777</v>
      </c>
      <c r="AM29">
        <f t="shared" si="23"/>
        <v>0.1553861495248289</v>
      </c>
      <c r="AN29">
        <f t="shared" si="16"/>
        <v>1.9401514942587448E-3</v>
      </c>
      <c r="AO29">
        <f t="shared" si="17"/>
        <v>4.7560608402573276E-3</v>
      </c>
      <c r="AP29">
        <f t="shared" si="17"/>
        <v>2.4843690974918671E-8</v>
      </c>
    </row>
    <row r="30" spans="1:42">
      <c r="A30">
        <v>1551</v>
      </c>
      <c r="B30">
        <v>299.505</v>
      </c>
      <c r="C30">
        <f t="shared" si="0"/>
        <v>572.65499999999997</v>
      </c>
      <c r="D30">
        <v>3.1406000000000001</v>
      </c>
      <c r="E30">
        <f t="shared" si="3"/>
        <v>0.75471970163026769</v>
      </c>
      <c r="F30">
        <f t="shared" si="4"/>
        <v>0.24528029836973231</v>
      </c>
      <c r="G30">
        <f t="shared" si="5"/>
        <v>6.6162130146534318E-4</v>
      </c>
      <c r="H30">
        <f t="shared" si="18"/>
        <v>0.88201706410374903</v>
      </c>
      <c r="I30">
        <f t="shared" si="19"/>
        <v>0.29823157436524411</v>
      </c>
      <c r="J30">
        <f t="shared" si="6"/>
        <v>1.0378336289085935E-3</v>
      </c>
      <c r="K30">
        <f t="shared" si="7"/>
        <v>2.8038376295528647E-3</v>
      </c>
      <c r="L30">
        <f t="shared" si="7"/>
        <v>1.4153571532026742E-7</v>
      </c>
      <c r="P30">
        <v>792</v>
      </c>
      <c r="Q30" s="1">
        <v>311.28800000000001</v>
      </c>
      <c r="R30">
        <f t="shared" si="1"/>
        <v>584.43799999999999</v>
      </c>
      <c r="S30" s="1">
        <v>3.2931300000000001</v>
      </c>
      <c r="T30">
        <f t="shared" si="8"/>
        <v>0.74614424281697422</v>
      </c>
      <c r="U30">
        <f t="shared" si="9"/>
        <v>0.25385575718302578</v>
      </c>
      <c r="V30">
        <f t="shared" si="10"/>
        <v>1.2508883667570747E-3</v>
      </c>
      <c r="W30">
        <f t="shared" si="20"/>
        <v>0.91060518970355775</v>
      </c>
      <c r="X30">
        <f t="shared" si="21"/>
        <v>0.2259678894432178</v>
      </c>
      <c r="Y30">
        <f t="shared" si="11"/>
        <v>1.7015933910275898E-3</v>
      </c>
      <c r="Z30">
        <f t="shared" si="12"/>
        <v>7.7773316707302237E-4</v>
      </c>
      <c r="AA30">
        <f t="shared" si="12"/>
        <v>2.0313501890268559E-7</v>
      </c>
      <c r="AE30">
        <v>528</v>
      </c>
      <c r="AF30">
        <v>317.41899999999998</v>
      </c>
      <c r="AG30">
        <f t="shared" si="2"/>
        <v>590.56899999999996</v>
      </c>
      <c r="AH30">
        <v>3.5242300000000002</v>
      </c>
      <c r="AI30">
        <f t="shared" si="13"/>
        <v>0.74208532582031517</v>
      </c>
      <c r="AJ30">
        <f t="shared" si="14"/>
        <v>0.25791467417968483</v>
      </c>
      <c r="AK30">
        <f t="shared" si="15"/>
        <v>2.2966241953721739E-3</v>
      </c>
      <c r="AL30">
        <f t="shared" si="22"/>
        <v>0.92624727789005423</v>
      </c>
      <c r="AM30">
        <f t="shared" si="23"/>
        <v>0.18642857343296881</v>
      </c>
      <c r="AN30">
        <f t="shared" si="16"/>
        <v>2.1673137297777336E-3</v>
      </c>
      <c r="AO30">
        <f t="shared" si="17"/>
        <v>5.110262599969633E-3</v>
      </c>
      <c r="AP30">
        <f t="shared" si="17"/>
        <v>1.6721196512250921E-8</v>
      </c>
    </row>
    <row r="31" spans="1:42">
      <c r="A31">
        <v>1598</v>
      </c>
      <c r="B31">
        <v>307.28699999999998</v>
      </c>
      <c r="C31">
        <f t="shared" si="0"/>
        <v>580.4369999999999</v>
      </c>
      <c r="D31">
        <v>3.0112000000000001</v>
      </c>
      <c r="E31">
        <f t="shared" si="3"/>
        <v>0.72362350046139656</v>
      </c>
      <c r="F31">
        <f t="shared" si="4"/>
        <v>0.27637649953860344</v>
      </c>
      <c r="G31">
        <f t="shared" si="5"/>
        <v>6.9475349646917262E-4</v>
      </c>
      <c r="H31">
        <f t="shared" si="18"/>
        <v>0.86272000287794737</v>
      </c>
      <c r="I31">
        <f t="shared" si="19"/>
        <v>0.34700975492394803</v>
      </c>
      <c r="J31">
        <f t="shared" si="6"/>
        <v>1.0528121346778648E-3</v>
      </c>
      <c r="K31">
        <f t="shared" si="7"/>
        <v>4.9890567663313113E-3</v>
      </c>
      <c r="L31">
        <f t="shared" si="7"/>
        <v>1.2820598839586308E-7</v>
      </c>
      <c r="P31">
        <v>816</v>
      </c>
      <c r="Q31" s="1">
        <v>319.18099999999998</v>
      </c>
      <c r="R31">
        <f t="shared" si="1"/>
        <v>592.3309999999999</v>
      </c>
      <c r="S31" s="1">
        <v>3.1606299999999998</v>
      </c>
      <c r="T31">
        <f t="shared" si="8"/>
        <v>0.71612292201480443</v>
      </c>
      <c r="U31">
        <f t="shared" si="9"/>
        <v>0.28387707798519557</v>
      </c>
      <c r="V31">
        <f t="shared" si="10"/>
        <v>1.2852523943419393E-3</v>
      </c>
      <c r="W31">
        <f t="shared" si="20"/>
        <v>0.89444923564115741</v>
      </c>
      <c r="X31">
        <f t="shared" si="21"/>
        <v>0.26680613082787996</v>
      </c>
      <c r="Y31">
        <f t="shared" si="11"/>
        <v>1.8227285094086069E-3</v>
      </c>
      <c r="Z31">
        <f t="shared" si="12"/>
        <v>2.9141723684786183E-4</v>
      </c>
      <c r="AA31">
        <f t="shared" si="12"/>
        <v>2.8888057426715773E-7</v>
      </c>
      <c r="AE31">
        <v>544</v>
      </c>
      <c r="AF31" s="1">
        <v>325.24299999999999</v>
      </c>
      <c r="AG31">
        <f t="shared" si="2"/>
        <v>598.39300000000003</v>
      </c>
      <c r="AH31" s="1">
        <v>3.34972</v>
      </c>
      <c r="AI31">
        <f t="shared" si="13"/>
        <v>0.70533933869436038</v>
      </c>
      <c r="AJ31">
        <f t="shared" si="14"/>
        <v>0.29466066130563962</v>
      </c>
      <c r="AK31">
        <f t="shared" si="15"/>
        <v>2.652087031410226E-3</v>
      </c>
      <c r="AL31">
        <f t="shared" si="22"/>
        <v>0.91252875530146915</v>
      </c>
      <c r="AM31">
        <f t="shared" si="23"/>
        <v>0.22110559310941255</v>
      </c>
      <c r="AN31">
        <f t="shared" si="16"/>
        <v>2.3739177575067827E-3</v>
      </c>
      <c r="AO31">
        <f t="shared" si="17"/>
        <v>5.4103480573516136E-3</v>
      </c>
      <c r="AP31">
        <f t="shared" si="17"/>
        <v>7.7378144943968866E-8</v>
      </c>
    </row>
    <row r="32" spans="1:42">
      <c r="A32">
        <v>1645</v>
      </c>
      <c r="B32" s="1">
        <v>315.084</v>
      </c>
      <c r="C32">
        <f t="shared" si="0"/>
        <v>588.23399999999992</v>
      </c>
      <c r="D32" s="1">
        <v>2.8753199999999999</v>
      </c>
      <c r="E32">
        <f t="shared" si="3"/>
        <v>0.69097008612734545</v>
      </c>
      <c r="F32">
        <f t="shared" si="4"/>
        <v>0.30902991387265455</v>
      </c>
      <c r="G32">
        <f t="shared" si="5"/>
        <v>7.7017014404732987E-4</v>
      </c>
      <c r="H32">
        <f t="shared" si="18"/>
        <v>0.84314443733811173</v>
      </c>
      <c r="I32">
        <f t="shared" si="19"/>
        <v>0.39649192525380766</v>
      </c>
      <c r="J32">
        <f t="shared" si="6"/>
        <v>1.0214394865986289E-3</v>
      </c>
      <c r="K32">
        <f t="shared" si="7"/>
        <v>7.6496034348369569E-3</v>
      </c>
      <c r="L32">
        <f t="shared" si="7"/>
        <v>6.3136282506162042E-8</v>
      </c>
      <c r="P32">
        <v>840</v>
      </c>
      <c r="Q32">
        <v>327.06400000000002</v>
      </c>
      <c r="R32">
        <f t="shared" si="1"/>
        <v>600.21399999999994</v>
      </c>
      <c r="S32">
        <v>3.0244900000000001</v>
      </c>
      <c r="T32">
        <f t="shared" si="8"/>
        <v>0.68527686455059789</v>
      </c>
      <c r="U32">
        <f t="shared" si="9"/>
        <v>0.31472313544940211</v>
      </c>
      <c r="V32">
        <f t="shared" si="10"/>
        <v>1.4130790244241364E-3</v>
      </c>
      <c r="W32">
        <f t="shared" si="20"/>
        <v>0.87714315169565649</v>
      </c>
      <c r="X32">
        <f t="shared" si="21"/>
        <v>0.31055161505368656</v>
      </c>
      <c r="Y32">
        <f t="shared" si="11"/>
        <v>1.8954980922065501E-3</v>
      </c>
      <c r="Z32">
        <f t="shared" si="12"/>
        <v>1.7401582411870865E-5</v>
      </c>
      <c r="AA32">
        <f t="shared" si="12"/>
        <v>2.3272815696005314E-7</v>
      </c>
      <c r="AE32">
        <v>560</v>
      </c>
      <c r="AF32" s="1">
        <v>333.06</v>
      </c>
      <c r="AG32">
        <f t="shared" si="2"/>
        <v>606.21</v>
      </c>
      <c r="AH32" s="1">
        <v>3.1482000000000001</v>
      </c>
      <c r="AI32">
        <f t="shared" si="13"/>
        <v>0.66290594619179677</v>
      </c>
      <c r="AJ32">
        <f t="shared" si="14"/>
        <v>0.33709405380820323</v>
      </c>
      <c r="AK32">
        <f t="shared" si="15"/>
        <v>3.0021540968901417E-3</v>
      </c>
      <c r="AL32">
        <f t="shared" si="22"/>
        <v>0.89750248387045672</v>
      </c>
      <c r="AM32">
        <f t="shared" si="23"/>
        <v>0.2590882772295211</v>
      </c>
      <c r="AN32">
        <f t="shared" si="16"/>
        <v>2.5424018762978035E-3</v>
      </c>
      <c r="AO32">
        <f t="shared" si="17"/>
        <v>6.0849011796432735E-3</v>
      </c>
      <c r="AP32">
        <f t="shared" si="17"/>
        <v>2.1137210433958594E-7</v>
      </c>
    </row>
    <row r="33" spans="1:42">
      <c r="A33">
        <v>1692</v>
      </c>
      <c r="B33">
        <v>322.89499999999998</v>
      </c>
      <c r="C33">
        <f t="shared" si="0"/>
        <v>596.04499999999996</v>
      </c>
      <c r="D33">
        <v>2.7246899999999998</v>
      </c>
      <c r="E33">
        <f t="shared" si="3"/>
        <v>0.65477208935712095</v>
      </c>
      <c r="F33">
        <f t="shared" si="4"/>
        <v>0.34522791064287905</v>
      </c>
      <c r="G33">
        <f t="shared" si="5"/>
        <v>9.1619722573087171E-4</v>
      </c>
      <c r="H33">
        <f t="shared" si="18"/>
        <v>0.82415220220301277</v>
      </c>
      <c r="I33">
        <f t="shared" si="19"/>
        <v>0.44449958112394322</v>
      </c>
      <c r="J33">
        <f t="shared" si="6"/>
        <v>9.3934816772195471E-4</v>
      </c>
      <c r="K33">
        <f t="shared" si="7"/>
        <v>9.8548645601009861E-3</v>
      </c>
      <c r="L33">
        <f t="shared" si="7"/>
        <v>5.3596611507449022E-10</v>
      </c>
      <c r="P33">
        <v>864</v>
      </c>
      <c r="Q33">
        <v>334.94600000000003</v>
      </c>
      <c r="R33">
        <f t="shared" si="1"/>
        <v>608.096</v>
      </c>
      <c r="S33">
        <v>2.8748100000000001</v>
      </c>
      <c r="T33">
        <f t="shared" si="8"/>
        <v>0.65136296796441862</v>
      </c>
      <c r="U33">
        <f t="shared" si="9"/>
        <v>0.34863703203558138</v>
      </c>
      <c r="V33">
        <f t="shared" si="10"/>
        <v>1.6554209442328494E-3</v>
      </c>
      <c r="W33">
        <f t="shared" si="20"/>
        <v>0.85914614943616674</v>
      </c>
      <c r="X33">
        <f t="shared" si="21"/>
        <v>0.35604356926664377</v>
      </c>
      <c r="Y33">
        <f t="shared" si="11"/>
        <v>1.9051733321218598E-3</v>
      </c>
      <c r="Z33">
        <f t="shared" si="12"/>
        <v>5.4856793755113224E-5</v>
      </c>
      <c r="AA33">
        <f t="shared" si="12"/>
        <v>6.2376255256262712E-8</v>
      </c>
      <c r="AE33">
        <v>576</v>
      </c>
      <c r="AF33">
        <v>340.875</v>
      </c>
      <c r="AG33">
        <f t="shared" si="2"/>
        <v>614.02499999999998</v>
      </c>
      <c r="AH33">
        <v>2.92008</v>
      </c>
      <c r="AI33">
        <f t="shared" si="13"/>
        <v>0.6148714806415545</v>
      </c>
      <c r="AJ33">
        <f t="shared" si="14"/>
        <v>0.3851285193584455</v>
      </c>
      <c r="AK33">
        <f t="shared" si="15"/>
        <v>2.9380628709921308E-3</v>
      </c>
      <c r="AL33">
        <f t="shared" si="22"/>
        <v>0.8814097525367105</v>
      </c>
      <c r="AM33">
        <f t="shared" si="23"/>
        <v>0.29976670725028598</v>
      </c>
      <c r="AN33">
        <f t="shared" si="16"/>
        <v>2.6544766436793002E-3</v>
      </c>
      <c r="AO33">
        <f t="shared" si="17"/>
        <v>7.2866389663887293E-3</v>
      </c>
      <c r="AP33">
        <f t="shared" si="17"/>
        <v>8.0421148321524439E-8</v>
      </c>
    </row>
    <row r="34" spans="1:42">
      <c r="A34">
        <v>1739</v>
      </c>
      <c r="B34" s="2">
        <v>330.69600000000003</v>
      </c>
      <c r="C34">
        <f t="shared" si="0"/>
        <v>603.846</v>
      </c>
      <c r="D34" s="2">
        <v>2.5455000000000001</v>
      </c>
      <c r="E34">
        <f t="shared" si="3"/>
        <v>0.61171081974776997</v>
      </c>
      <c r="F34">
        <f t="shared" si="4"/>
        <v>0.38828918025223003</v>
      </c>
      <c r="G34">
        <f t="shared" si="5"/>
        <v>1.0203488942845738E-3</v>
      </c>
      <c r="H34">
        <f t="shared" si="18"/>
        <v>0.80668634004557094</v>
      </c>
      <c r="I34">
        <f t="shared" si="19"/>
        <v>0.48864894500687511</v>
      </c>
      <c r="J34">
        <f t="shared" si="6"/>
        <v>8.09151812370536E-4</v>
      </c>
      <c r="K34">
        <f t="shared" si="7"/>
        <v>1.0072082381607702E-2</v>
      </c>
      <c r="L34">
        <f t="shared" si="7"/>
        <v>4.4604207409004804E-8</v>
      </c>
      <c r="P34">
        <v>888</v>
      </c>
      <c r="Q34" s="2">
        <v>342.82400000000001</v>
      </c>
      <c r="R34">
        <f t="shared" si="1"/>
        <v>615.97399999999993</v>
      </c>
      <c r="S34" s="2">
        <v>2.6994600000000002</v>
      </c>
      <c r="T34">
        <f t="shared" si="8"/>
        <v>0.61163286530283023</v>
      </c>
      <c r="U34">
        <f t="shared" si="9"/>
        <v>0.38836713469716977</v>
      </c>
      <c r="V34">
        <f t="shared" si="10"/>
        <v>1.8650981565020892E-3</v>
      </c>
      <c r="W34">
        <f t="shared" si="20"/>
        <v>0.84105728461277718</v>
      </c>
      <c r="X34">
        <f t="shared" si="21"/>
        <v>0.40176772923756843</v>
      </c>
      <c r="Y34">
        <f t="shared" si="11"/>
        <v>1.8401908702732411E-3</v>
      </c>
      <c r="Z34">
        <f t="shared" si="12"/>
        <v>1.7957593403616231E-4</v>
      </c>
      <c r="AA34">
        <f t="shared" si="12"/>
        <v>6.2037290728576836E-10</v>
      </c>
      <c r="AE34">
        <v>592</v>
      </c>
      <c r="AF34" s="2">
        <v>348.68700000000001</v>
      </c>
      <c r="AG34">
        <f t="shared" si="2"/>
        <v>621.83699999999999</v>
      </c>
      <c r="AH34" s="2">
        <v>2.6968299999999998</v>
      </c>
      <c r="AI34">
        <f t="shared" si="13"/>
        <v>0.56786247470568041</v>
      </c>
      <c r="AJ34">
        <f t="shared" si="14"/>
        <v>0.43213752529431959</v>
      </c>
      <c r="AK34">
        <f t="shared" si="15"/>
        <v>2.4133570852521158E-3</v>
      </c>
      <c r="AL34">
        <f t="shared" si="22"/>
        <v>0.86460761757265037</v>
      </c>
      <c r="AM34">
        <f t="shared" si="23"/>
        <v>0.34223833354915478</v>
      </c>
      <c r="AN34">
        <f t="shared" si="16"/>
        <v>2.6919853370896301E-3</v>
      </c>
      <c r="AO34">
        <f t="shared" si="17"/>
        <v>8.0818646764339083E-3</v>
      </c>
      <c r="AP34">
        <f t="shared" si="17"/>
        <v>7.7633702722029304E-8</v>
      </c>
    </row>
    <row r="35" spans="1:42">
      <c r="A35">
        <v>1786</v>
      </c>
      <c r="B35">
        <v>338.48700000000002</v>
      </c>
      <c r="C35">
        <f t="shared" si="0"/>
        <v>611.63699999999994</v>
      </c>
      <c r="D35">
        <v>2.3459400000000001</v>
      </c>
      <c r="E35">
        <f t="shared" si="3"/>
        <v>0.563754421716395</v>
      </c>
      <c r="F35">
        <f t="shared" si="4"/>
        <v>0.436245578283605</v>
      </c>
      <c r="G35">
        <f t="shared" si="5"/>
        <v>8.2671984724830869E-4</v>
      </c>
      <c r="H35">
        <f t="shared" si="18"/>
        <v>0.79164129657294535</v>
      </c>
      <c r="I35">
        <f t="shared" si="19"/>
        <v>0.52667908018829035</v>
      </c>
      <c r="J35">
        <f t="shared" si="6"/>
        <v>6.4349371318292025E-4</v>
      </c>
      <c r="K35">
        <f t="shared" si="7"/>
        <v>8.1782182667447297E-3</v>
      </c>
      <c r="L35">
        <f t="shared" si="7"/>
        <v>3.3571816204547696E-8</v>
      </c>
      <c r="P35">
        <v>912</v>
      </c>
      <c r="Q35">
        <v>350.70100000000002</v>
      </c>
      <c r="R35">
        <f t="shared" si="1"/>
        <v>623.851</v>
      </c>
      <c r="S35">
        <v>2.5019</v>
      </c>
      <c r="T35">
        <f t="shared" si="8"/>
        <v>0.56687050954678009</v>
      </c>
      <c r="U35">
        <f t="shared" si="9"/>
        <v>0.43312949045321991</v>
      </c>
      <c r="V35">
        <f t="shared" si="10"/>
        <v>1.5984937227117534E-3</v>
      </c>
      <c r="W35">
        <f t="shared" si="20"/>
        <v>0.82358540247986112</v>
      </c>
      <c r="X35">
        <f t="shared" si="21"/>
        <v>0.44593231012412621</v>
      </c>
      <c r="Y35">
        <f t="shared" si="11"/>
        <v>1.6964000073467064E-3</v>
      </c>
      <c r="Z35">
        <f t="shared" si="12"/>
        <v>1.6391219152574519E-4</v>
      </c>
      <c r="AA35">
        <f t="shared" si="12"/>
        <v>9.5856405710204355E-9</v>
      </c>
      <c r="AE35">
        <v>608</v>
      </c>
      <c r="AF35" s="2">
        <v>356.51299999999998</v>
      </c>
      <c r="AG35">
        <f t="shared" si="2"/>
        <v>629.66300000000001</v>
      </c>
      <c r="AH35" s="2">
        <v>2.5134500000000002</v>
      </c>
      <c r="AI35">
        <f t="shared" si="13"/>
        <v>0.52924876134164656</v>
      </c>
      <c r="AJ35">
        <f t="shared" si="14"/>
        <v>0.47075123865835344</v>
      </c>
      <c r="AK35">
        <f t="shared" si="15"/>
        <v>1.7499405149197025E-3</v>
      </c>
      <c r="AL35">
        <f t="shared" si="22"/>
        <v>0.84756806250150185</v>
      </c>
      <c r="AM35">
        <f t="shared" si="23"/>
        <v>0.38531009894258889</v>
      </c>
      <c r="AN35">
        <f t="shared" si="16"/>
        <v>2.6410751439259719E-3</v>
      </c>
      <c r="AO35">
        <f t="shared" si="17"/>
        <v>7.3001883559287994E-3</v>
      </c>
      <c r="AP35">
        <f t="shared" si="17"/>
        <v>7.9412092701414137E-7</v>
      </c>
    </row>
    <row r="36" spans="1:42">
      <c r="A36">
        <v>1833</v>
      </c>
      <c r="B36">
        <v>346.27499999999998</v>
      </c>
      <c r="C36">
        <f t="shared" si="0"/>
        <v>619.42499999999995</v>
      </c>
      <c r="D36">
        <v>2.18425</v>
      </c>
      <c r="E36">
        <f t="shared" si="3"/>
        <v>0.52489858889572449</v>
      </c>
      <c r="F36">
        <f t="shared" si="4"/>
        <v>0.47510141110427551</v>
      </c>
      <c r="G36">
        <f t="shared" si="5"/>
        <v>5.0741343089196779E-4</v>
      </c>
      <c r="H36">
        <f t="shared" si="18"/>
        <v>0.77967643319232072</v>
      </c>
      <c r="I36">
        <f t="shared" si="19"/>
        <v>0.55692328470788754</v>
      </c>
      <c r="J36">
        <f t="shared" si="6"/>
        <v>4.6355061989086468E-4</v>
      </c>
      <c r="K36">
        <f t="shared" si="7"/>
        <v>6.6948190000054647E-3</v>
      </c>
      <c r="L36">
        <f t="shared" si="7"/>
        <v>1.9239461889184923E-9</v>
      </c>
      <c r="P36">
        <v>936</v>
      </c>
      <c r="Q36">
        <v>358.58199999999999</v>
      </c>
      <c r="R36">
        <f t="shared" si="1"/>
        <v>631.73199999999997</v>
      </c>
      <c r="S36">
        <v>2.3325800000000001</v>
      </c>
      <c r="T36">
        <f t="shared" si="8"/>
        <v>0.52850666020169801</v>
      </c>
      <c r="U36">
        <f t="shared" si="9"/>
        <v>0.47149333979830199</v>
      </c>
      <c r="V36">
        <f t="shared" si="10"/>
        <v>1.0489525013613425E-3</v>
      </c>
      <c r="W36">
        <f t="shared" si="20"/>
        <v>0.80747875753479703</v>
      </c>
      <c r="X36">
        <f t="shared" si="21"/>
        <v>0.48664591030044718</v>
      </c>
      <c r="Y36">
        <f t="shared" si="11"/>
        <v>1.4799507272733343E-3</v>
      </c>
      <c r="Z36">
        <f t="shared" si="12"/>
        <v>2.2960039282248054E-4</v>
      </c>
      <c r="AA36">
        <f t="shared" si="12"/>
        <v>1.8575947073928427E-7</v>
      </c>
      <c r="AE36">
        <v>624</v>
      </c>
      <c r="AF36">
        <v>364.327</v>
      </c>
      <c r="AG36">
        <f t="shared" si="2"/>
        <v>637.47699999999998</v>
      </c>
      <c r="AH36">
        <v>2.3804799999999999</v>
      </c>
      <c r="AI36">
        <f t="shared" si="13"/>
        <v>0.50124971310293132</v>
      </c>
      <c r="AJ36">
        <f t="shared" si="14"/>
        <v>0.49875028689706868</v>
      </c>
      <c r="AK36">
        <f t="shared" si="15"/>
        <v>1.1745671275970801E-3</v>
      </c>
      <c r="AL36">
        <f t="shared" si="22"/>
        <v>0.83085075548577281</v>
      </c>
      <c r="AM36">
        <f t="shared" si="23"/>
        <v>0.42756730124540443</v>
      </c>
      <c r="AN36">
        <f t="shared" si="16"/>
        <v>2.4920768615104292E-3</v>
      </c>
      <c r="AO36">
        <f t="shared" si="17"/>
        <v>5.0670174462850394E-3</v>
      </c>
      <c r="AP36">
        <f t="shared" si="17"/>
        <v>1.7358318989564239E-6</v>
      </c>
    </row>
    <row r="37" spans="1:42">
      <c r="A37">
        <v>1880</v>
      </c>
      <c r="B37">
        <v>354.04300000000001</v>
      </c>
      <c r="C37">
        <f t="shared" si="0"/>
        <v>627.19299999999998</v>
      </c>
      <c r="D37">
        <v>2.08501</v>
      </c>
      <c r="E37">
        <f t="shared" si="3"/>
        <v>0.50105015764380201</v>
      </c>
      <c r="F37">
        <f t="shared" si="4"/>
        <v>0.49894984235619799</v>
      </c>
      <c r="G37">
        <f t="shared" si="5"/>
        <v>3.2687364607943874E-4</v>
      </c>
      <c r="H37">
        <f t="shared" si="18"/>
        <v>0.77105735934066755</v>
      </c>
      <c r="I37">
        <f t="shared" si="19"/>
        <v>0.5787101638427582</v>
      </c>
      <c r="J37">
        <f t="shared" si="6"/>
        <v>2.9443953856382848E-4</v>
      </c>
      <c r="K37">
        <f t="shared" si="7"/>
        <v>6.3617088836394374E-3</v>
      </c>
      <c r="L37">
        <f t="shared" si="7"/>
        <v>1.051971330334166E-9</v>
      </c>
      <c r="P37">
        <v>960</v>
      </c>
      <c r="Q37">
        <v>366.45699999999999</v>
      </c>
      <c r="R37">
        <f t="shared" si="1"/>
        <v>639.60699999999997</v>
      </c>
      <c r="S37">
        <v>2.2214700000000001</v>
      </c>
      <c r="T37">
        <f t="shared" si="8"/>
        <v>0.50333180016902579</v>
      </c>
      <c r="U37">
        <f t="shared" si="9"/>
        <v>0.49666819983097421</v>
      </c>
      <c r="V37">
        <f t="shared" si="10"/>
        <v>6.7906717147800855E-4</v>
      </c>
      <c r="W37">
        <f t="shared" si="20"/>
        <v>0.79342721261782667</v>
      </c>
      <c r="X37">
        <f t="shared" si="21"/>
        <v>0.52216472775500722</v>
      </c>
      <c r="Y37">
        <f t="shared" si="11"/>
        <v>1.2084790212233659E-3</v>
      </c>
      <c r="Z37">
        <f t="shared" si="12"/>
        <v>6.5007293618099494E-4</v>
      </c>
      <c r="AA37">
        <f t="shared" si="12"/>
        <v>2.8027690665080079E-7</v>
      </c>
      <c r="AE37">
        <v>640</v>
      </c>
      <c r="AF37">
        <v>372.13</v>
      </c>
      <c r="AG37">
        <f t="shared" si="2"/>
        <v>645.28</v>
      </c>
      <c r="AH37">
        <v>2.2912300000000001</v>
      </c>
      <c r="AI37">
        <f t="shared" si="13"/>
        <v>0.48245663906137809</v>
      </c>
      <c r="AJ37">
        <f t="shared" si="14"/>
        <v>0.51754336093862197</v>
      </c>
      <c r="AK37">
        <f t="shared" si="15"/>
        <v>8.6845585154208399E-4</v>
      </c>
      <c r="AL37">
        <f t="shared" si="22"/>
        <v>0.8150765681831218</v>
      </c>
      <c r="AM37">
        <f t="shared" si="23"/>
        <v>0.46744053102957128</v>
      </c>
      <c r="AN37">
        <f t="shared" si="16"/>
        <v>2.2474714163302329E-3</v>
      </c>
      <c r="AO37">
        <f t="shared" si="17"/>
        <v>2.5102935648952636E-3</v>
      </c>
      <c r="AP37">
        <f t="shared" si="17"/>
        <v>1.9016839279279773E-6</v>
      </c>
    </row>
    <row r="38" spans="1:42">
      <c r="A38">
        <v>1927</v>
      </c>
      <c r="B38">
        <v>361.81400000000002</v>
      </c>
      <c r="C38">
        <f t="shared" si="0"/>
        <v>634.96399999999994</v>
      </c>
      <c r="D38">
        <v>2.02108</v>
      </c>
      <c r="E38">
        <f t="shared" si="3"/>
        <v>0.48568709627806833</v>
      </c>
      <c r="F38">
        <f t="shared" si="4"/>
        <v>0.51431290372193161</v>
      </c>
      <c r="G38">
        <f t="shared" si="5"/>
        <v>2.6408609134996331E-4</v>
      </c>
      <c r="H38">
        <f t="shared" si="18"/>
        <v>0.76558266894261395</v>
      </c>
      <c r="I38">
        <f t="shared" si="19"/>
        <v>0.59254882215525817</v>
      </c>
      <c r="J38">
        <f t="shared" si="6"/>
        <v>1.587939695130608E-4</v>
      </c>
      <c r="K38">
        <f t="shared" si="7"/>
        <v>6.1208589331061261E-3</v>
      </c>
      <c r="L38">
        <f t="shared" si="7"/>
        <v>1.1086430920917124E-8</v>
      </c>
      <c r="P38">
        <v>984</v>
      </c>
      <c r="Q38">
        <v>374.33199999999999</v>
      </c>
      <c r="R38">
        <f t="shared" si="1"/>
        <v>647.48199999999997</v>
      </c>
      <c r="S38">
        <v>2.14954</v>
      </c>
      <c r="T38">
        <f t="shared" si="8"/>
        <v>0.48703418805355353</v>
      </c>
      <c r="U38">
        <f t="shared" si="9"/>
        <v>0.51296581194644641</v>
      </c>
      <c r="V38">
        <f t="shared" si="10"/>
        <v>5.2773328076769854E-4</v>
      </c>
      <c r="W38">
        <f t="shared" si="20"/>
        <v>0.78195318383092083</v>
      </c>
      <c r="X38">
        <f t="shared" si="21"/>
        <v>0.55116822426436796</v>
      </c>
      <c r="Y38">
        <f t="shared" si="11"/>
        <v>9.1116818989655862E-4</v>
      </c>
      <c r="Z38">
        <f t="shared" si="12"/>
        <v>1.4594243069084836E-3</v>
      </c>
      <c r="AA38">
        <f t="shared" si="12"/>
        <v>1.4702232953865719E-7</v>
      </c>
      <c r="AE38">
        <v>656</v>
      </c>
      <c r="AF38">
        <v>379.94400000000002</v>
      </c>
      <c r="AG38">
        <f t="shared" si="2"/>
        <v>653.09400000000005</v>
      </c>
      <c r="AH38">
        <v>2.2252399999999999</v>
      </c>
      <c r="AI38">
        <f t="shared" si="13"/>
        <v>0.46856134543670469</v>
      </c>
      <c r="AJ38">
        <f t="shared" si="14"/>
        <v>0.53143865456329531</v>
      </c>
      <c r="AK38">
        <f t="shared" si="15"/>
        <v>7.4645879526393649E-4</v>
      </c>
      <c r="AL38">
        <f t="shared" si="22"/>
        <v>0.80085066864282428</v>
      </c>
      <c r="AM38">
        <f t="shared" si="23"/>
        <v>0.50340007369085504</v>
      </c>
      <c r="AN38">
        <f t="shared" si="16"/>
        <v>1.9232381261627281E-3</v>
      </c>
      <c r="AO38">
        <f t="shared" si="17"/>
        <v>7.8616201734037314E-4</v>
      </c>
      <c r="AP38">
        <f t="shared" si="17"/>
        <v>1.3848095936306078E-6</v>
      </c>
    </row>
    <row r="39" spans="1:42">
      <c r="A39">
        <v>1974</v>
      </c>
      <c r="B39">
        <v>369.589</v>
      </c>
      <c r="C39">
        <f t="shared" si="0"/>
        <v>642.73900000000003</v>
      </c>
      <c r="D39">
        <v>1.96943</v>
      </c>
      <c r="E39">
        <f t="shared" si="3"/>
        <v>0.47327504998462017</v>
      </c>
      <c r="F39">
        <f t="shared" si="4"/>
        <v>0.52672495001537989</v>
      </c>
      <c r="G39">
        <f t="shared" si="5"/>
        <v>2.4475897759772595E-4</v>
      </c>
      <c r="H39">
        <f t="shared" si="18"/>
        <v>0.76263011771799816</v>
      </c>
      <c r="I39">
        <f t="shared" si="19"/>
        <v>0.60001213872237202</v>
      </c>
      <c r="J39">
        <f t="shared" si="6"/>
        <v>6.8421276686672652E-5</v>
      </c>
      <c r="K39">
        <f t="shared" si="7"/>
        <v>5.3710120285742754E-3</v>
      </c>
      <c r="L39">
        <f t="shared" si="7"/>
        <v>3.1094984762596094E-8</v>
      </c>
      <c r="P39">
        <v>1008</v>
      </c>
      <c r="Q39">
        <v>382.197</v>
      </c>
      <c r="R39">
        <f t="shared" si="1"/>
        <v>655.34699999999998</v>
      </c>
      <c r="S39">
        <v>2.0936400000000002</v>
      </c>
      <c r="T39">
        <f t="shared" si="8"/>
        <v>0.47436858931512876</v>
      </c>
      <c r="U39">
        <f t="shared" si="9"/>
        <v>0.52563141068487118</v>
      </c>
      <c r="V39">
        <f t="shared" si="10"/>
        <v>4.8270129956444935E-4</v>
      </c>
      <c r="W39">
        <f t="shared" si="20"/>
        <v>0.77330200341572231</v>
      </c>
      <c r="X39">
        <f t="shared" si="21"/>
        <v>0.57303626082188541</v>
      </c>
      <c r="Y39">
        <f t="shared" si="11"/>
        <v>6.2288004806114667E-4</v>
      </c>
      <c r="Z39">
        <f t="shared" si="12"/>
        <v>2.2472198165127783E-3</v>
      </c>
      <c r="AA39">
        <f t="shared" si="12"/>
        <v>1.965008153010032E-8</v>
      </c>
      <c r="AE39">
        <v>672</v>
      </c>
      <c r="AF39">
        <v>387.76499999999999</v>
      </c>
      <c r="AG39">
        <f t="shared" si="2"/>
        <v>660.91499999999996</v>
      </c>
      <c r="AH39">
        <v>2.16852</v>
      </c>
      <c r="AI39">
        <f t="shared" si="13"/>
        <v>0.45661800471248176</v>
      </c>
      <c r="AJ39">
        <f t="shared" si="14"/>
        <v>0.54338199528751829</v>
      </c>
      <c r="AK39">
        <f t="shared" si="15"/>
        <v>7.2290165063201156E-4</v>
      </c>
      <c r="AL39">
        <f t="shared" si="22"/>
        <v>0.78867708005964432</v>
      </c>
      <c r="AM39">
        <f t="shared" si="23"/>
        <v>0.53417188370945867</v>
      </c>
      <c r="AN39">
        <f t="shared" si="16"/>
        <v>1.5465157938558776E-3</v>
      </c>
      <c r="AO39">
        <f t="shared" si="17"/>
        <v>8.4826155280307876E-5</v>
      </c>
      <c r="AP39">
        <f t="shared" si="17"/>
        <v>6.7834025691838282E-7</v>
      </c>
    </row>
    <row r="40" spans="1:42">
      <c r="A40">
        <v>2021</v>
      </c>
      <c r="B40">
        <v>377.34100000000001</v>
      </c>
      <c r="C40">
        <f t="shared" si="0"/>
        <v>650.49099999999999</v>
      </c>
      <c r="D40">
        <v>1.9215599999999999</v>
      </c>
      <c r="E40">
        <f t="shared" si="3"/>
        <v>0.46177137803752694</v>
      </c>
      <c r="F40">
        <f t="shared" si="4"/>
        <v>0.53822862196247301</v>
      </c>
      <c r="G40">
        <f t="shared" si="5"/>
        <v>2.431228198197616E-4</v>
      </c>
      <c r="H40">
        <f t="shared" si="18"/>
        <v>0.76135792000866132</v>
      </c>
      <c r="I40">
        <f t="shared" si="19"/>
        <v>0.6032279387266456</v>
      </c>
      <c r="J40">
        <f t="shared" si="6"/>
        <v>2.1095822235876367E-5</v>
      </c>
      <c r="K40">
        <f t="shared" si="7"/>
        <v>4.2249111798092478E-3</v>
      </c>
      <c r="L40">
        <f t="shared" si="7"/>
        <v>4.9295987656114586E-8</v>
      </c>
      <c r="P40">
        <v>1032</v>
      </c>
      <c r="Q40">
        <v>390.05500000000001</v>
      </c>
      <c r="R40">
        <f t="shared" si="1"/>
        <v>663.20499999999993</v>
      </c>
      <c r="S40">
        <v>2.04251</v>
      </c>
      <c r="T40">
        <f t="shared" si="8"/>
        <v>0.46278375812558203</v>
      </c>
      <c r="U40">
        <f t="shared" si="9"/>
        <v>0.53721624187441797</v>
      </c>
      <c r="V40">
        <f t="shared" si="10"/>
        <v>4.7420469933741788E-4</v>
      </c>
      <c r="W40">
        <f t="shared" si="20"/>
        <v>0.7673880045156769</v>
      </c>
      <c r="X40">
        <f t="shared" si="21"/>
        <v>0.58798538197535288</v>
      </c>
      <c r="Y40">
        <f t="shared" si="11"/>
        <v>3.7679934811963504E-4</v>
      </c>
      <c r="Z40">
        <f t="shared" si="12"/>
        <v>2.5775055865883581E-3</v>
      </c>
      <c r="AA40">
        <f t="shared" si="12"/>
        <v>9.4878024458596279E-9</v>
      </c>
      <c r="AE40">
        <v>688</v>
      </c>
      <c r="AF40">
        <v>395.56700000000001</v>
      </c>
      <c r="AG40">
        <f t="shared" si="2"/>
        <v>668.71699999999998</v>
      </c>
      <c r="AH40">
        <v>2.1135899999999999</v>
      </c>
      <c r="AI40">
        <f t="shared" si="13"/>
        <v>0.44505157830236952</v>
      </c>
      <c r="AJ40">
        <f t="shared" si="14"/>
        <v>0.55494842169763048</v>
      </c>
      <c r="AK40">
        <f t="shared" si="15"/>
        <v>7.1803229671368873E-4</v>
      </c>
      <c r="AL40">
        <f t="shared" si="22"/>
        <v>0.77888804418536361</v>
      </c>
      <c r="AM40">
        <f t="shared" si="23"/>
        <v>0.55891613641115268</v>
      </c>
      <c r="AN40">
        <f t="shared" si="16"/>
        <v>1.1539696297764043E-3</v>
      </c>
      <c r="AO40">
        <f t="shared" si="17"/>
        <v>1.5742760047900528E-5</v>
      </c>
      <c r="AP40">
        <f t="shared" si="17"/>
        <v>1.9004135835783304E-7</v>
      </c>
    </row>
    <row r="41" spans="1:42">
      <c r="A41">
        <v>2068</v>
      </c>
      <c r="B41">
        <v>385.09</v>
      </c>
      <c r="C41">
        <f t="shared" si="0"/>
        <v>658.24</v>
      </c>
      <c r="D41">
        <v>1.87401</v>
      </c>
      <c r="E41">
        <f t="shared" si="3"/>
        <v>0.4503446055059982</v>
      </c>
      <c r="F41">
        <f t="shared" si="4"/>
        <v>0.5496553944940018</v>
      </c>
      <c r="G41">
        <f t="shared" si="5"/>
        <v>2.3131180586006308E-4</v>
      </c>
      <c r="H41">
        <f t="shared" si="18"/>
        <v>0.76096567277176796</v>
      </c>
      <c r="I41">
        <f t="shared" si="19"/>
        <v>0.60421944237173175</v>
      </c>
      <c r="J41">
        <f t="shared" si="6"/>
        <v>3.6076471728379926E-6</v>
      </c>
      <c r="K41">
        <f t="shared" si="7"/>
        <v>2.977235320803206E-3</v>
      </c>
      <c r="L41">
        <f t="shared" si="7"/>
        <v>5.1849183883456977E-8</v>
      </c>
      <c r="P41">
        <v>1056</v>
      </c>
      <c r="Q41">
        <v>397.90699999999998</v>
      </c>
      <c r="R41">
        <f t="shared" si="1"/>
        <v>671.05700000000002</v>
      </c>
      <c r="S41">
        <v>1.9922800000000001</v>
      </c>
      <c r="T41">
        <f t="shared" si="8"/>
        <v>0.45140284534148406</v>
      </c>
      <c r="U41">
        <f t="shared" si="9"/>
        <v>0.548597154658516</v>
      </c>
      <c r="V41">
        <f t="shared" si="10"/>
        <v>4.711836859233598E-4</v>
      </c>
      <c r="W41">
        <f t="shared" si="20"/>
        <v>0.76381044421774524</v>
      </c>
      <c r="X41">
        <f t="shared" si="21"/>
        <v>0.59702856633022416</v>
      </c>
      <c r="Y41">
        <f t="shared" si="11"/>
        <v>1.9482459262872505E-4</v>
      </c>
      <c r="Z41">
        <f t="shared" si="12"/>
        <v>2.3456016365144701E-3</v>
      </c>
      <c r="AA41">
        <f t="shared" si="12"/>
        <v>7.637434844663261E-8</v>
      </c>
      <c r="AE41" s="4">
        <v>704</v>
      </c>
      <c r="AF41">
        <v>403.35300000000001</v>
      </c>
      <c r="AG41">
        <f t="shared" si="2"/>
        <v>676.50299999999993</v>
      </c>
      <c r="AH41">
        <v>2.0590299999999999</v>
      </c>
      <c r="AI41">
        <f t="shared" si="13"/>
        <v>0.4335630615549505</v>
      </c>
      <c r="AJ41">
        <f t="shared" si="14"/>
        <v>0.5664369384450495</v>
      </c>
      <c r="AK41">
        <f t="shared" si="15"/>
        <v>7.2092758823268793E-4</v>
      </c>
      <c r="AL41">
        <f t="shared" si="22"/>
        <v>0.7715837216892143</v>
      </c>
      <c r="AM41">
        <f t="shared" si="23"/>
        <v>0.57737965048757511</v>
      </c>
      <c r="AN41">
        <f t="shared" si="16"/>
        <v>7.8696254248255073E-4</v>
      </c>
      <c r="AO41">
        <f t="shared" si="17"/>
        <v>1.1974294684563512E-4</v>
      </c>
      <c r="AP41">
        <f t="shared" si="17"/>
        <v>4.3606151827814736E-9</v>
      </c>
    </row>
    <row r="42" spans="1:42">
      <c r="A42">
        <v>2115</v>
      </c>
      <c r="B42">
        <v>392.80799999999999</v>
      </c>
      <c r="C42">
        <f t="shared" si="0"/>
        <v>665.95799999999997</v>
      </c>
      <c r="D42">
        <v>1.82877</v>
      </c>
      <c r="E42">
        <f t="shared" si="3"/>
        <v>0.43947295063057523</v>
      </c>
      <c r="F42">
        <f t="shared" si="4"/>
        <v>0.56052704936942477</v>
      </c>
      <c r="G42">
        <f t="shared" si="5"/>
        <v>2.2706802162346E-4</v>
      </c>
      <c r="H42">
        <f t="shared" si="18"/>
        <v>0.76089859363072243</v>
      </c>
      <c r="I42">
        <f t="shared" si="19"/>
        <v>0.60438900178885513</v>
      </c>
      <c r="J42">
        <f t="shared" si="6"/>
        <v>6.1120020481999123E-8</v>
      </c>
      <c r="K42">
        <f t="shared" si="7"/>
        <v>1.923870870044373E-3</v>
      </c>
      <c r="L42">
        <f t="shared" si="7"/>
        <v>5.1532133375384131E-8</v>
      </c>
      <c r="P42">
        <v>1080</v>
      </c>
      <c r="Q42">
        <v>405.75599999999997</v>
      </c>
      <c r="R42">
        <f t="shared" si="1"/>
        <v>678.90599999999995</v>
      </c>
      <c r="S42">
        <v>1.9423699999999999</v>
      </c>
      <c r="T42">
        <f t="shared" si="8"/>
        <v>0.44009443687932337</v>
      </c>
      <c r="U42">
        <f t="shared" si="9"/>
        <v>0.55990556312067663</v>
      </c>
      <c r="V42">
        <f t="shared" si="10"/>
        <v>4.5409607880011099E-4</v>
      </c>
      <c r="W42">
        <f t="shared" si="20"/>
        <v>0.76196066201634949</v>
      </c>
      <c r="X42">
        <f t="shared" si="21"/>
        <v>0.60170435655331356</v>
      </c>
      <c r="Y42">
        <f t="shared" si="11"/>
        <v>8.1645015820363772E-5</v>
      </c>
      <c r="Z42">
        <f t="shared" si="12"/>
        <v>1.7471391324242519E-3</v>
      </c>
      <c r="AA42">
        <f t="shared" si="12"/>
        <v>1.3871979431474363E-7</v>
      </c>
      <c r="AE42">
        <v>720</v>
      </c>
      <c r="AF42">
        <v>411.12799999999999</v>
      </c>
      <c r="AG42">
        <f t="shared" si="2"/>
        <v>684.27800000000002</v>
      </c>
      <c r="AH42">
        <v>2.0042499999999999</v>
      </c>
      <c r="AI42">
        <f t="shared" si="13"/>
        <v>0.42202822014322744</v>
      </c>
      <c r="AJ42">
        <f t="shared" si="14"/>
        <v>0.57797177985677251</v>
      </c>
      <c r="AK42">
        <f t="shared" si="15"/>
        <v>6.8868456904375153E-4</v>
      </c>
      <c r="AL42">
        <f t="shared" si="22"/>
        <v>0.76660245697101193</v>
      </c>
      <c r="AM42">
        <f t="shared" si="23"/>
        <v>0.58997105116729598</v>
      </c>
      <c r="AN42">
        <f t="shared" si="16"/>
        <v>4.8074355754984581E-4</v>
      </c>
      <c r="AO42">
        <f t="shared" si="17"/>
        <v>1.4398251198355174E-4</v>
      </c>
      <c r="AP42">
        <f t="shared" si="17"/>
        <v>4.323946426110863E-8</v>
      </c>
    </row>
    <row r="43" spans="1:42">
      <c r="A43">
        <v>2162</v>
      </c>
      <c r="B43">
        <v>400.54300000000001</v>
      </c>
      <c r="C43">
        <f t="shared" si="0"/>
        <v>673.69299999999998</v>
      </c>
      <c r="D43">
        <v>1.7843599999999999</v>
      </c>
      <c r="E43">
        <f t="shared" si="3"/>
        <v>0.42880075361427256</v>
      </c>
      <c r="F43">
        <f t="shared" si="4"/>
        <v>0.57119924638572739</v>
      </c>
      <c r="G43">
        <f t="shared" si="5"/>
        <v>2.0676943919056007E-4</v>
      </c>
      <c r="H43">
        <f t="shared" si="18"/>
        <v>0.76089745718963553</v>
      </c>
      <c r="I43">
        <f t="shared" si="19"/>
        <v>0.60439187442981779</v>
      </c>
      <c r="J43">
        <f t="shared" si="6"/>
        <v>-9.4624233229436558E-9</v>
      </c>
      <c r="K43">
        <f t="shared" si="7"/>
        <v>1.1017505564733365E-3</v>
      </c>
      <c r="L43">
        <f t="shared" si="7"/>
        <v>4.2757514152643915E-8</v>
      </c>
      <c r="P43">
        <v>1104</v>
      </c>
      <c r="Q43">
        <v>413.58100000000002</v>
      </c>
      <c r="R43">
        <f t="shared" si="1"/>
        <v>686.73099999999999</v>
      </c>
      <c r="S43">
        <v>1.8942699999999999</v>
      </c>
      <c r="T43">
        <f t="shared" si="8"/>
        <v>0.42919613098812065</v>
      </c>
      <c r="U43">
        <f t="shared" si="9"/>
        <v>0.57080386901187929</v>
      </c>
      <c r="V43">
        <f t="shared" si="10"/>
        <v>4.3370423825524657E-4</v>
      </c>
      <c r="W43">
        <f t="shared" si="20"/>
        <v>0.76118547498754863</v>
      </c>
      <c r="X43">
        <f t="shared" si="21"/>
        <v>0.6036638369330023</v>
      </c>
      <c r="Y43">
        <f t="shared" si="11"/>
        <v>2.5297424543497137E-5</v>
      </c>
      <c r="Z43">
        <f t="shared" si="12"/>
        <v>1.0797774917772327E-3</v>
      </c>
      <c r="AA43">
        <f t="shared" si="12"/>
        <v>1.6679612548618361E-7</v>
      </c>
      <c r="AE43">
        <v>736</v>
      </c>
      <c r="AF43">
        <v>418.89</v>
      </c>
      <c r="AG43">
        <f t="shared" si="2"/>
        <v>692.04</v>
      </c>
      <c r="AH43">
        <v>1.9519200000000001</v>
      </c>
      <c r="AI43">
        <f t="shared" si="13"/>
        <v>0.41100926703852741</v>
      </c>
      <c r="AJ43">
        <f t="shared" si="14"/>
        <v>0.58899073296147253</v>
      </c>
      <c r="AK43">
        <f t="shared" si="15"/>
        <v>6.3393723850253825E-4</v>
      </c>
      <c r="AL43">
        <f t="shared" si="22"/>
        <v>0.7635594774231268</v>
      </c>
      <c r="AM43">
        <f t="shared" si="23"/>
        <v>0.5976629480880935</v>
      </c>
      <c r="AN43">
        <f t="shared" si="16"/>
        <v>2.5584804413518442E-4</v>
      </c>
      <c r="AO43">
        <f t="shared" si="17"/>
        <v>7.5207315202393646E-5</v>
      </c>
      <c r="AP43">
        <f t="shared" si="17"/>
        <v>1.4295143889735467E-7</v>
      </c>
    </row>
    <row r="44" spans="1:42">
      <c r="A44">
        <v>2209</v>
      </c>
      <c r="B44">
        <v>408.291</v>
      </c>
      <c r="C44">
        <f t="shared" si="0"/>
        <v>681.44100000000003</v>
      </c>
      <c r="D44">
        <v>1.7439199999999999</v>
      </c>
      <c r="E44">
        <f t="shared" si="3"/>
        <v>0.41908258997231623</v>
      </c>
      <c r="F44">
        <f t="shared" si="4"/>
        <v>0.58091741002768371</v>
      </c>
      <c r="G44">
        <f t="shared" si="5"/>
        <v>1.8590842752148334E-4</v>
      </c>
      <c r="H44">
        <f t="shared" si="18"/>
        <v>0.76089763313013026</v>
      </c>
      <c r="I44">
        <f t="shared" si="19"/>
        <v>0.60439142969592163</v>
      </c>
      <c r="J44">
        <f t="shared" si="6"/>
        <v>3.2850573951908487E-9</v>
      </c>
      <c r="K44">
        <f t="shared" si="7"/>
        <v>5.5102959938482083E-4</v>
      </c>
      <c r="L44">
        <f t="shared" si="7"/>
        <v>3.4560721994592911E-8</v>
      </c>
      <c r="P44">
        <v>1128</v>
      </c>
      <c r="Q44">
        <v>421.43</v>
      </c>
      <c r="R44">
        <f t="shared" si="1"/>
        <v>694.57999999999993</v>
      </c>
      <c r="S44">
        <v>1.84833</v>
      </c>
      <c r="T44">
        <f t="shared" si="8"/>
        <v>0.41878722926999479</v>
      </c>
      <c r="U44">
        <f t="shared" si="9"/>
        <v>0.58121277073000521</v>
      </c>
      <c r="V44">
        <f t="shared" si="10"/>
        <v>3.9329818384226112E-4</v>
      </c>
      <c r="W44">
        <f t="shared" si="20"/>
        <v>0.76094528597942435</v>
      </c>
      <c r="X44">
        <f t="shared" si="21"/>
        <v>0.60427097512204619</v>
      </c>
      <c r="Y44">
        <f t="shared" si="11"/>
        <v>4.7826708009925574E-6</v>
      </c>
      <c r="Z44">
        <f t="shared" si="12"/>
        <v>5.3168078978513798E-4</v>
      </c>
      <c r="AA44">
        <f t="shared" si="12"/>
        <v>1.5094430387372012E-7</v>
      </c>
      <c r="AE44">
        <v>752</v>
      </c>
      <c r="AF44">
        <v>426.65499999999997</v>
      </c>
      <c r="AG44">
        <f t="shared" si="2"/>
        <v>699.80499999999995</v>
      </c>
      <c r="AH44">
        <v>1.9037500000000001</v>
      </c>
      <c r="AI44">
        <f t="shared" si="13"/>
        <v>0.40086627122248686</v>
      </c>
      <c r="AJ44">
        <f t="shared" si="14"/>
        <v>0.59913372877751314</v>
      </c>
      <c r="AK44">
        <f t="shared" si="15"/>
        <v>5.5168463853075278E-4</v>
      </c>
      <c r="AL44">
        <f t="shared" si="22"/>
        <v>0.76194002698340024</v>
      </c>
      <c r="AM44">
        <f t="shared" si="23"/>
        <v>0.60175651679425646</v>
      </c>
      <c r="AN44">
        <f t="shared" si="16"/>
        <v>1.1395160777963143E-4</v>
      </c>
      <c r="AO44">
        <f t="shared" si="17"/>
        <v>6.8790169807723364E-6</v>
      </c>
      <c r="AP44">
        <f t="shared" si="17"/>
        <v>1.9161020621056216E-7</v>
      </c>
    </row>
    <row r="45" spans="1:42">
      <c r="A45">
        <v>2256</v>
      </c>
      <c r="B45">
        <v>416.01100000000002</v>
      </c>
      <c r="C45">
        <f t="shared" si="0"/>
        <v>689.16100000000006</v>
      </c>
      <c r="D45">
        <v>1.70756</v>
      </c>
      <c r="E45">
        <f t="shared" si="3"/>
        <v>0.41034489387880657</v>
      </c>
      <c r="F45">
        <f t="shared" si="4"/>
        <v>0.58965510612119343</v>
      </c>
      <c r="G45">
        <f t="shared" si="5"/>
        <v>1.7179656668651869E-4</v>
      </c>
      <c r="H45">
        <f t="shared" si="18"/>
        <v>0.76089757204909381</v>
      </c>
      <c r="I45">
        <f t="shared" si="19"/>
        <v>0.60439158409361926</v>
      </c>
      <c r="J45">
        <f t="shared" si="6"/>
        <v>-1.8449193967832076E-9</v>
      </c>
      <c r="K45">
        <f t="shared" si="7"/>
        <v>2.1716378303179176E-4</v>
      </c>
      <c r="L45">
        <f t="shared" si="7"/>
        <v>2.9514694230315552E-8</v>
      </c>
      <c r="P45">
        <v>1152</v>
      </c>
      <c r="Q45">
        <v>429.27300000000002</v>
      </c>
      <c r="R45">
        <f t="shared" si="1"/>
        <v>702.423</v>
      </c>
      <c r="S45">
        <v>1.80667</v>
      </c>
      <c r="T45">
        <f t="shared" si="8"/>
        <v>0.40934807285778052</v>
      </c>
      <c r="U45">
        <f t="shared" si="9"/>
        <v>0.59065192714221948</v>
      </c>
      <c r="V45">
        <f t="shared" si="10"/>
        <v>3.422241758108957E-4</v>
      </c>
      <c r="W45">
        <f t="shared" si="20"/>
        <v>0.76089987641791346</v>
      </c>
      <c r="X45">
        <f t="shared" si="21"/>
        <v>0.60438575922127002</v>
      </c>
      <c r="Y45">
        <f t="shared" si="11"/>
        <v>2.6059795106859852E-7</v>
      </c>
      <c r="Z45">
        <f t="shared" si="12"/>
        <v>1.8861814357555782E-4</v>
      </c>
      <c r="AA45">
        <f t="shared" si="12"/>
        <v>1.1693908858269402E-7</v>
      </c>
      <c r="AE45">
        <v>768</v>
      </c>
      <c r="AF45">
        <v>434.44400000000002</v>
      </c>
      <c r="AG45">
        <f t="shared" si="2"/>
        <v>707.59400000000005</v>
      </c>
      <c r="AH45">
        <v>1.8618300000000001</v>
      </c>
      <c r="AI45">
        <f t="shared" si="13"/>
        <v>0.39203931700599487</v>
      </c>
      <c r="AJ45">
        <f t="shared" si="14"/>
        <v>0.60796068299400519</v>
      </c>
      <c r="AK45">
        <f t="shared" si="15"/>
        <v>4.9430522479042976E-4</v>
      </c>
      <c r="AL45">
        <f t="shared" si="22"/>
        <v>0.76121874344984808</v>
      </c>
      <c r="AM45">
        <f t="shared" si="23"/>
        <v>0.60357974251873059</v>
      </c>
      <c r="AN45">
        <f t="shared" si="16"/>
        <v>3.9829108041728295E-5</v>
      </c>
      <c r="AO45">
        <f t="shared" si="17"/>
        <v>1.9192639447899215E-5</v>
      </c>
      <c r="AP45">
        <f t="shared" si="17"/>
        <v>2.0654854069497931E-7</v>
      </c>
    </row>
    <row r="46" spans="1:42">
      <c r="A46">
        <v>2303</v>
      </c>
      <c r="B46">
        <v>423.73500000000001</v>
      </c>
      <c r="C46">
        <f t="shared" si="0"/>
        <v>696.88499999999999</v>
      </c>
      <c r="D46">
        <v>1.6739599999999999</v>
      </c>
      <c r="E46">
        <f t="shared" si="3"/>
        <v>0.40227045524454014</v>
      </c>
      <c r="F46">
        <f t="shared" si="4"/>
        <v>0.59772954475545981</v>
      </c>
      <c r="G46">
        <f t="shared" si="5"/>
        <v>1.6811521168609477E-4</v>
      </c>
      <c r="H46">
        <f t="shared" si="18"/>
        <v>0.76089760635278336</v>
      </c>
      <c r="I46">
        <f>J45*(A46-A45)+I45</f>
        <v>0.60439149738240761</v>
      </c>
      <c r="J46">
        <f>$B$1*EXP(-$B$2/($B$4*C46))*(($B$3-I46))</f>
        <v>1.4748538824999448E-9</v>
      </c>
      <c r="K46">
        <f t="shared" si="7"/>
        <v>4.438161280369667E-5</v>
      </c>
      <c r="L46">
        <f t="shared" si="7"/>
        <v>2.8262228511690325E-8</v>
      </c>
      <c r="P46">
        <v>1176</v>
      </c>
      <c r="Q46">
        <v>437.108</v>
      </c>
      <c r="R46">
        <f t="shared" si="1"/>
        <v>710.25800000000004</v>
      </c>
      <c r="S46">
        <v>1.7704200000000001</v>
      </c>
      <c r="T46">
        <f t="shared" si="8"/>
        <v>0.40113469263831902</v>
      </c>
      <c r="U46">
        <f t="shared" si="9"/>
        <v>0.59886530736168098</v>
      </c>
      <c r="V46">
        <f t="shared" si="10"/>
        <v>3.1097556830927037E-4</v>
      </c>
      <c r="W46">
        <f t="shared" si="20"/>
        <v>0.76089740214377222</v>
      </c>
      <c r="X46">
        <f t="shared" si="21"/>
        <v>0.60439201357209571</v>
      </c>
      <c r="Y46">
        <f t="shared" si="11"/>
        <v>-2.4594549232230101E-8</v>
      </c>
      <c r="Z46">
        <f t="shared" si="12"/>
        <v>3.0544481536236786E-5</v>
      </c>
      <c r="AA46">
        <f t="shared" si="12"/>
        <v>9.6721101298015128E-8</v>
      </c>
      <c r="AE46">
        <v>784</v>
      </c>
      <c r="AF46">
        <v>442.19299999999998</v>
      </c>
      <c r="AG46">
        <f t="shared" si="2"/>
        <v>715.34299999999996</v>
      </c>
      <c r="AH46">
        <v>1.8242700000000001</v>
      </c>
      <c r="AI46">
        <f t="shared" si="13"/>
        <v>0.38413043340934794</v>
      </c>
      <c r="AJ46">
        <f t="shared" si="14"/>
        <v>0.61586956659065206</v>
      </c>
      <c r="AK46">
        <f t="shared" si="15"/>
        <v>4.6995845519878787E-4</v>
      </c>
      <c r="AL46">
        <f t="shared" si="22"/>
        <v>0.76096663573196366</v>
      </c>
      <c r="AM46">
        <f t="shared" si="23"/>
        <v>0.60421700824739821</v>
      </c>
      <c r="AN46">
        <f t="shared" si="16"/>
        <v>9.6820481162146596E-6</v>
      </c>
      <c r="AO46">
        <f t="shared" si="17"/>
        <v>1.3578211594293489E-4</v>
      </c>
      <c r="AP46">
        <f t="shared" si="17"/>
        <v>2.1185437091684263E-7</v>
      </c>
    </row>
    <row r="47" spans="1:42">
      <c r="A47">
        <v>2350</v>
      </c>
      <c r="B47">
        <v>431.45600000000002</v>
      </c>
      <c r="C47">
        <f t="shared" si="0"/>
        <v>704.60599999999999</v>
      </c>
      <c r="D47">
        <v>1.6410800000000001</v>
      </c>
      <c r="E47">
        <f t="shared" si="3"/>
        <v>0.39436904029529379</v>
      </c>
      <c r="F47">
        <f t="shared" si="4"/>
        <v>0.60563095970470626</v>
      </c>
      <c r="G47">
        <f t="shared" si="5"/>
        <v>1.6213300981040001E-4</v>
      </c>
      <c r="H47">
        <f t="shared" si="18"/>
        <v>0.76089757892994325</v>
      </c>
      <c r="I47">
        <f t="shared" si="19"/>
        <v>0.60439156670054006</v>
      </c>
      <c r="J47">
        <f t="shared" si="6"/>
        <v>-1.5680791578996067E-9</v>
      </c>
      <c r="K47">
        <f t="shared" si="7"/>
        <v>1.5360950187761195E-6</v>
      </c>
      <c r="L47">
        <f t="shared" si="7"/>
        <v>2.628762134742512E-8</v>
      </c>
      <c r="P47">
        <v>1200</v>
      </c>
      <c r="Q47">
        <v>444.928</v>
      </c>
      <c r="R47">
        <f t="shared" si="1"/>
        <v>718.07799999999997</v>
      </c>
      <c r="S47">
        <v>1.7374799999999999</v>
      </c>
      <c r="T47">
        <f t="shared" si="8"/>
        <v>0.39367127899889659</v>
      </c>
      <c r="U47">
        <f t="shared" si="9"/>
        <v>0.60632872100110347</v>
      </c>
      <c r="V47">
        <f t="shared" si="10"/>
        <v>2.9634253458493687E-4</v>
      </c>
      <c r="W47">
        <f t="shared" si="20"/>
        <v>0.76089763565925816</v>
      </c>
      <c r="X47">
        <f t="shared" si="21"/>
        <v>0.60439142330291418</v>
      </c>
      <c r="Y47">
        <f t="shared" si="11"/>
        <v>6.3608614959204085E-9</v>
      </c>
      <c r="Z47">
        <f t="shared" si="12"/>
        <v>3.7531223714095163E-6</v>
      </c>
      <c r="AA47">
        <f t="shared" si="12"/>
        <v>8.7815127857049357E-8</v>
      </c>
      <c r="AE47">
        <v>800</v>
      </c>
      <c r="AF47">
        <v>449.93200000000002</v>
      </c>
      <c r="AG47">
        <f t="shared" si="2"/>
        <v>723.08199999999999</v>
      </c>
      <c r="AH47">
        <v>1.7885599999999999</v>
      </c>
      <c r="AI47">
        <f t="shared" si="13"/>
        <v>0.37661109812616733</v>
      </c>
      <c r="AJ47">
        <f t="shared" si="14"/>
        <v>0.62338890187383267</v>
      </c>
      <c r="AK47">
        <f t="shared" si="15"/>
        <v>4.5416595600420578E-4</v>
      </c>
      <c r="AL47">
        <f t="shared" si="22"/>
        <v>0.76090535092858658</v>
      </c>
      <c r="AM47">
        <f t="shared" si="23"/>
        <v>0.60437192101725767</v>
      </c>
      <c r="AN47">
        <f t="shared" si="16"/>
        <v>1.2268120852270128E-6</v>
      </c>
      <c r="AO47">
        <f t="shared" si="17"/>
        <v>3.6164556089933979E-4</v>
      </c>
      <c r="AP47">
        <f t="shared" si="17"/>
        <v>2.0515386809405735E-7</v>
      </c>
    </row>
    <row r="48" spans="1:42">
      <c r="A48">
        <v>2397</v>
      </c>
      <c r="B48">
        <v>439.18200000000002</v>
      </c>
      <c r="C48">
        <f t="shared" si="0"/>
        <v>712.33199999999999</v>
      </c>
      <c r="D48">
        <v>1.60937</v>
      </c>
      <c r="E48">
        <f t="shared" si="3"/>
        <v>0.38674878883420488</v>
      </c>
      <c r="F48">
        <f t="shared" si="4"/>
        <v>0.61325121116579506</v>
      </c>
      <c r="G48">
        <f t="shared" si="5"/>
        <v>1.5962764321289098E-4</v>
      </c>
      <c r="H48">
        <f t="shared" si="18"/>
        <v>0.76089760808617668</v>
      </c>
      <c r="I48">
        <f t="shared" si="19"/>
        <v>0.60439149300081962</v>
      </c>
      <c r="J48">
        <f>$B$1*EXP(-$B$2/($B$4*C48))*(($B$3-I48))</f>
        <v>2.1250127319387296E-9</v>
      </c>
      <c r="K48">
        <f t="shared" si="7"/>
        <v>7.8494605962795754E-5</v>
      </c>
      <c r="L48">
        <f t="shared" si="7"/>
        <v>2.5480306060669306E-8</v>
      </c>
      <c r="P48">
        <v>1224</v>
      </c>
      <c r="Q48">
        <v>452.733</v>
      </c>
      <c r="R48">
        <f t="shared" si="1"/>
        <v>725.88300000000004</v>
      </c>
      <c r="S48">
        <v>1.7060900000000001</v>
      </c>
      <c r="T48">
        <f t="shared" si="8"/>
        <v>0.38655905816885811</v>
      </c>
      <c r="U48">
        <f t="shared" si="9"/>
        <v>0.61344094183114195</v>
      </c>
      <c r="V48">
        <f t="shared" si="10"/>
        <v>2.9681456793088462E-4</v>
      </c>
      <c r="W48">
        <f t="shared" si="20"/>
        <v>0.76089757526540225</v>
      </c>
      <c r="X48">
        <f t="shared" si="21"/>
        <v>0.60439157596359006</v>
      </c>
      <c r="Y48">
        <f t="shared" si="11"/>
        <v>-2.794311247262098E-9</v>
      </c>
      <c r="Z48">
        <f t="shared" si="12"/>
        <v>8.1891022604813264E-5</v>
      </c>
      <c r="AA48">
        <f t="shared" si="12"/>
        <v>8.8100546528376952E-8</v>
      </c>
      <c r="AE48">
        <v>816</v>
      </c>
      <c r="AF48">
        <v>457.67700000000002</v>
      </c>
      <c r="AG48">
        <f t="shared" si="2"/>
        <v>730.827</v>
      </c>
      <c r="AH48">
        <v>1.7540500000000001</v>
      </c>
      <c r="AI48">
        <f t="shared" si="13"/>
        <v>0.36934444283010009</v>
      </c>
      <c r="AJ48">
        <f t="shared" si="14"/>
        <v>0.63065555716989996</v>
      </c>
      <c r="AK48">
        <f t="shared" si="15"/>
        <v>4.3797864432975481E-4</v>
      </c>
      <c r="AL48">
        <f t="shared" si="22"/>
        <v>0.76089758553261644</v>
      </c>
      <c r="AM48">
        <f t="shared" si="23"/>
        <v>0.60439155001062128</v>
      </c>
      <c r="AN48">
        <f t="shared" si="16"/>
        <v>-1.1852309500888745E-9</v>
      </c>
      <c r="AO48">
        <f t="shared" si="17"/>
        <v>6.897980720626417E-4</v>
      </c>
      <c r="AP48">
        <f t="shared" si="17"/>
        <v>1.9182633110202414E-7</v>
      </c>
    </row>
    <row r="49" spans="1:42">
      <c r="A49">
        <v>2444</v>
      </c>
      <c r="B49">
        <v>446.88600000000002</v>
      </c>
      <c r="C49">
        <f t="shared" si="0"/>
        <v>720.03600000000006</v>
      </c>
      <c r="D49">
        <v>1.5781499999999999</v>
      </c>
      <c r="E49">
        <f t="shared" si="3"/>
        <v>0.37924628960319906</v>
      </c>
      <c r="F49">
        <f t="shared" si="4"/>
        <v>0.62075371039680094</v>
      </c>
      <c r="G49">
        <f t="shared" si="5"/>
        <v>1.5318527196214678E-4</v>
      </c>
      <c r="H49">
        <f t="shared" si="18"/>
        <v>0.76089756857454427</v>
      </c>
      <c r="I49">
        <f t="shared" si="19"/>
        <v>0.60439159287641797</v>
      </c>
      <c r="J49">
        <f t="shared" si="6"/>
        <v>-3.5638285217645298E-9</v>
      </c>
      <c r="K49">
        <f t="shared" si="7"/>
        <v>2.6771888975082327E-4</v>
      </c>
      <c r="L49">
        <f t="shared" si="7"/>
        <v>2.346681941090041E-8</v>
      </c>
      <c r="P49">
        <v>1248</v>
      </c>
      <c r="Q49">
        <v>460.55500000000001</v>
      </c>
      <c r="R49">
        <f t="shared" si="1"/>
        <v>733.70499999999993</v>
      </c>
      <c r="S49">
        <v>1.67465</v>
      </c>
      <c r="T49">
        <f t="shared" si="8"/>
        <v>0.37943550853851682</v>
      </c>
      <c r="U49">
        <f t="shared" si="9"/>
        <v>0.62056449146148318</v>
      </c>
      <c r="V49">
        <f t="shared" si="10"/>
        <v>2.8095424750709808E-4</v>
      </c>
      <c r="W49">
        <f t="shared" si="20"/>
        <v>0.76089760179627874</v>
      </c>
      <c r="X49">
        <f t="shared" si="21"/>
        <v>0.60439150890012017</v>
      </c>
      <c r="Y49">
        <f t="shared" si="11"/>
        <v>1.7824800432686391E-9</v>
      </c>
      <c r="Z49">
        <f t="shared" si="12"/>
        <v>2.6156536493015218E-4</v>
      </c>
      <c r="AA49">
        <f t="shared" si="12"/>
        <v>7.8934287604778447E-8</v>
      </c>
      <c r="AE49">
        <v>832</v>
      </c>
      <c r="AF49">
        <v>465.42500000000001</v>
      </c>
      <c r="AG49">
        <f t="shared" si="2"/>
        <v>738.57500000000005</v>
      </c>
      <c r="AH49">
        <v>1.7207699999999999</v>
      </c>
      <c r="AI49">
        <f t="shared" si="13"/>
        <v>0.36233678452082396</v>
      </c>
      <c r="AJ49">
        <f t="shared" si="14"/>
        <v>0.63766321547917604</v>
      </c>
      <c r="AK49">
        <f t="shared" si="15"/>
        <v>4.2310737425485523E-4</v>
      </c>
      <c r="AL49">
        <f t="shared" si="22"/>
        <v>0.76089759303481475</v>
      </c>
      <c r="AM49">
        <f t="shared" si="23"/>
        <v>0.60439153104692611</v>
      </c>
      <c r="AN49">
        <f t="shared" si="16"/>
        <v>1.6726904872489521E-10</v>
      </c>
      <c r="AO49">
        <f t="shared" si="17"/>
        <v>1.107004984959222E-3</v>
      </c>
      <c r="AP49">
        <f t="shared" si="17"/>
        <v>1.7901970860333013E-7</v>
      </c>
    </row>
    <row r="50" spans="1:42">
      <c r="A50">
        <v>2491</v>
      </c>
      <c r="B50">
        <v>454.55</v>
      </c>
      <c r="C50">
        <f t="shared" si="0"/>
        <v>727.7</v>
      </c>
      <c r="D50">
        <v>1.54819</v>
      </c>
      <c r="E50">
        <f t="shared" si="3"/>
        <v>0.37204658182097816</v>
      </c>
      <c r="F50">
        <f t="shared" si="4"/>
        <v>0.62795341817902184</v>
      </c>
      <c r="G50">
        <f t="shared" si="5"/>
        <v>1.4449318376669776E-4</v>
      </c>
      <c r="H50">
        <f t="shared" si="18"/>
        <v>0.76089763483893891</v>
      </c>
      <c r="I50">
        <f t="shared" si="19"/>
        <v>0.6043914253764775</v>
      </c>
      <c r="J50">
        <f t="shared" si="6"/>
        <v>7.2345924164347279E-9</v>
      </c>
      <c r="K50">
        <f t="shared" si="7"/>
        <v>5.5516750482715129E-4</v>
      </c>
      <c r="L50">
        <f t="shared" si="7"/>
        <v>2.0876189508793006E-8</v>
      </c>
      <c r="P50">
        <v>1272</v>
      </c>
      <c r="Q50">
        <v>468.37400000000002</v>
      </c>
      <c r="R50">
        <f t="shared" si="1"/>
        <v>741.524</v>
      </c>
      <c r="S50">
        <v>1.64489</v>
      </c>
      <c r="T50">
        <f t="shared" si="8"/>
        <v>0.37269260659834647</v>
      </c>
      <c r="U50">
        <f t="shared" si="9"/>
        <v>0.62730739340165353</v>
      </c>
      <c r="V50">
        <f t="shared" si="10"/>
        <v>2.6556596042925468E-4</v>
      </c>
      <c r="W50">
        <f t="shared" si="20"/>
        <v>0.76089758487233805</v>
      </c>
      <c r="X50">
        <f t="shared" si="21"/>
        <v>0.6043915516796412</v>
      </c>
      <c r="Y50">
        <f t="shared" si="11"/>
        <v>-1.5262450618619437E-9</v>
      </c>
      <c r="Z50">
        <f t="shared" si="12"/>
        <v>5.2513580182832111E-4</v>
      </c>
      <c r="AA50">
        <f t="shared" si="12"/>
        <v>7.052608997851329E-8</v>
      </c>
      <c r="AE50">
        <v>848</v>
      </c>
      <c r="AF50">
        <v>473.18200000000002</v>
      </c>
      <c r="AG50">
        <f t="shared" si="2"/>
        <v>746.33199999999999</v>
      </c>
      <c r="AH50">
        <v>1.68862</v>
      </c>
      <c r="AI50">
        <f t="shared" si="13"/>
        <v>0.35556706653274628</v>
      </c>
      <c r="AJ50">
        <f t="shared" si="14"/>
        <v>0.64443293346725372</v>
      </c>
      <c r="AK50">
        <f t="shared" si="15"/>
        <v>4.0665685426049397E-4</v>
      </c>
      <c r="AL50">
        <f t="shared" si="22"/>
        <v>0.76089759197604601</v>
      </c>
      <c r="AM50">
        <f t="shared" si="23"/>
        <v>0.60439153372323084</v>
      </c>
      <c r="AN50">
        <f t="shared" si="16"/>
        <v>-4.9290844107651509E-11</v>
      </c>
      <c r="AO50">
        <f t="shared" si="17"/>
        <v>1.6033136934606354E-3</v>
      </c>
      <c r="AP50">
        <f t="shared" si="17"/>
        <v>1.6536983720596225E-7</v>
      </c>
    </row>
    <row r="51" spans="1:42">
      <c r="A51">
        <v>2538</v>
      </c>
      <c r="B51">
        <v>462.22</v>
      </c>
      <c r="C51">
        <f t="shared" si="0"/>
        <v>735.37</v>
      </c>
      <c r="D51">
        <v>1.51993</v>
      </c>
      <c r="E51">
        <f t="shared" si="3"/>
        <v>0.36525540218394342</v>
      </c>
      <c r="F51">
        <f t="shared" si="4"/>
        <v>0.63474459781605663</v>
      </c>
      <c r="G51">
        <f t="shared" si="5"/>
        <v>1.3513640647394695E-4</v>
      </c>
      <c r="H51">
        <f t="shared" si="18"/>
        <v>0.76089750032183634</v>
      </c>
      <c r="I51">
        <f t="shared" si="19"/>
        <v>0.60439176540232109</v>
      </c>
      <c r="J51">
        <f t="shared" si="6"/>
        <v>-1.7487266716493777E-8</v>
      </c>
      <c r="K51">
        <f t="shared" si="7"/>
        <v>9.2129443553631493E-4</v>
      </c>
      <c r="L51">
        <f t="shared" si="7"/>
        <v>1.8266574993262549E-8</v>
      </c>
      <c r="P51">
        <v>1296</v>
      </c>
      <c r="Q51">
        <v>476.16399999999999</v>
      </c>
      <c r="R51">
        <f t="shared" si="1"/>
        <v>749.31399999999996</v>
      </c>
      <c r="S51">
        <v>1.61676</v>
      </c>
      <c r="T51">
        <f t="shared" si="8"/>
        <v>0.36631902354804435</v>
      </c>
      <c r="U51">
        <f t="shared" si="9"/>
        <v>0.63368097645195565</v>
      </c>
      <c r="V51">
        <f t="shared" si="10"/>
        <v>2.4866716664438682E-4</v>
      </c>
      <c r="W51">
        <f t="shared" si="20"/>
        <v>0.76089759936342927</v>
      </c>
      <c r="X51">
        <f t="shared" si="21"/>
        <v>0.60439151504975974</v>
      </c>
      <c r="Y51">
        <f t="shared" si="11"/>
        <v>1.6712496162679242E-9</v>
      </c>
      <c r="Z51">
        <f t="shared" si="12"/>
        <v>8.578725492307237E-4</v>
      </c>
      <c r="AA51">
        <f t="shared" si="12"/>
        <v>6.1834528599926642E-8</v>
      </c>
      <c r="AE51">
        <v>864</v>
      </c>
      <c r="AF51">
        <v>480.93599999999998</v>
      </c>
      <c r="AG51">
        <f t="shared" si="2"/>
        <v>754.08600000000001</v>
      </c>
      <c r="AH51">
        <v>1.6577200000000001</v>
      </c>
      <c r="AI51">
        <f t="shared" si="13"/>
        <v>0.34906055686457832</v>
      </c>
      <c r="AJ51">
        <f t="shared" si="14"/>
        <v>0.65093944313542162</v>
      </c>
      <c r="AK51">
        <f t="shared" si="15"/>
        <v>3.7086052275278614E-4</v>
      </c>
      <c r="AL51">
        <f t="shared" si="22"/>
        <v>0.76089759228804399</v>
      </c>
      <c r="AM51">
        <f t="shared" si="23"/>
        <v>0.60439153293457737</v>
      </c>
      <c r="AN51">
        <f t="shared" si="16"/>
        <v>2.2804664279224999E-11</v>
      </c>
      <c r="AO51">
        <f t="shared" si="17"/>
        <v>2.1667079440658606E-3</v>
      </c>
      <c r="AP51">
        <f t="shared" si="17"/>
        <v>1.3753751042177089E-7</v>
      </c>
    </row>
    <row r="52" spans="1:42">
      <c r="A52">
        <v>2585</v>
      </c>
      <c r="B52">
        <v>469.887</v>
      </c>
      <c r="C52">
        <f t="shared" si="0"/>
        <v>743.03700000000003</v>
      </c>
      <c r="D52">
        <v>1.4935</v>
      </c>
      <c r="E52">
        <f t="shared" si="3"/>
        <v>0.35890399107966786</v>
      </c>
      <c r="F52">
        <f t="shared" si="4"/>
        <v>0.64109600892033214</v>
      </c>
      <c r="G52">
        <f t="shared" si="5"/>
        <v>1.2485929043109723E-4</v>
      </c>
      <c r="H52">
        <f t="shared" si="18"/>
        <v>0.76089782547304274</v>
      </c>
      <c r="I52">
        <f t="shared" si="19"/>
        <v>0.60439094350078537</v>
      </c>
      <c r="J52">
        <f t="shared" si="6"/>
        <v>4.9693291978377936E-8</v>
      </c>
      <c r="K52">
        <f t="shared" si="7"/>
        <v>1.3472618274532079E-3</v>
      </c>
      <c r="L52">
        <f t="shared" si="7"/>
        <v>1.5577435538029142E-8</v>
      </c>
      <c r="P52">
        <v>1320</v>
      </c>
      <c r="Q52">
        <v>483.95299999999997</v>
      </c>
      <c r="R52">
        <f t="shared" si="1"/>
        <v>757.10299999999995</v>
      </c>
      <c r="S52">
        <v>1.5904199999999999</v>
      </c>
      <c r="T52">
        <f t="shared" si="8"/>
        <v>0.36035101154857901</v>
      </c>
      <c r="U52">
        <f t="shared" si="9"/>
        <v>0.63964898845142093</v>
      </c>
      <c r="V52">
        <f t="shared" si="10"/>
        <v>2.2506549934708334E-4</v>
      </c>
      <c r="W52">
        <f t="shared" si="20"/>
        <v>0.76089758349557735</v>
      </c>
      <c r="X52">
        <f t="shared" si="21"/>
        <v>0.60439155515975052</v>
      </c>
      <c r="Y52">
        <f t="shared" si="11"/>
        <v>-2.2653772625260215E-9</v>
      </c>
      <c r="Z52">
        <f t="shared" si="12"/>
        <v>1.2430866023165892E-3</v>
      </c>
      <c r="AA52">
        <f t="shared" si="12"/>
        <v>5.0655498718013497E-8</v>
      </c>
      <c r="AE52">
        <v>880</v>
      </c>
      <c r="AF52">
        <v>488.69</v>
      </c>
      <c r="AG52">
        <f t="shared" si="2"/>
        <v>761.83999999999992</v>
      </c>
      <c r="AH52">
        <v>1.62954</v>
      </c>
      <c r="AI52">
        <f t="shared" si="13"/>
        <v>0.3431267885005338</v>
      </c>
      <c r="AJ52">
        <f t="shared" si="14"/>
        <v>0.6568732114994662</v>
      </c>
      <c r="AK52">
        <f t="shared" si="15"/>
        <v>3.4401327412199312E-4</v>
      </c>
      <c r="AL52">
        <f t="shared" si="22"/>
        <v>0.76089759214369646</v>
      </c>
      <c r="AM52">
        <f t="shared" si="23"/>
        <v>0.60439153329945194</v>
      </c>
      <c r="AN52">
        <f t="shared" si="16"/>
        <v>-1.4728564642148919E-11</v>
      </c>
      <c r="AO52">
        <f t="shared" si="17"/>
        <v>2.7543265466898519E-3</v>
      </c>
      <c r="AP52">
        <f t="shared" si="17"/>
        <v>1.1834514290577731E-7</v>
      </c>
    </row>
    <row r="53" spans="1:42">
      <c r="A53">
        <v>2632</v>
      </c>
      <c r="B53">
        <v>477.55700000000002</v>
      </c>
      <c r="C53">
        <f t="shared" si="0"/>
        <v>750.70699999999999</v>
      </c>
      <c r="D53">
        <v>1.4690799999999999</v>
      </c>
      <c r="E53">
        <f t="shared" si="3"/>
        <v>0.35303560442940635</v>
      </c>
      <c r="F53">
        <f t="shared" si="4"/>
        <v>0.64696439557059371</v>
      </c>
      <c r="G53">
        <f t="shared" si="5"/>
        <v>1.2414347140323178E-4</v>
      </c>
      <c r="H53">
        <f t="shared" si="18"/>
        <v>0.76089690149595135</v>
      </c>
      <c r="I53">
        <f t="shared" si="19"/>
        <v>0.60439327908550833</v>
      </c>
      <c r="J53">
        <f t="shared" si="6"/>
        <v>-1.6430022281416629E-7</v>
      </c>
      <c r="K53">
        <f t="shared" si="7"/>
        <v>1.8122999587867083E-3</v>
      </c>
      <c r="L53">
        <f t="shared" si="7"/>
        <v>1.5452422086633194E-8</v>
      </c>
      <c r="P53">
        <v>1344</v>
      </c>
      <c r="Q53">
        <v>491.72</v>
      </c>
      <c r="R53">
        <f t="shared" si="1"/>
        <v>764.87</v>
      </c>
      <c r="S53">
        <v>1.5665800000000001</v>
      </c>
      <c r="T53">
        <f t="shared" si="8"/>
        <v>0.35494943956424907</v>
      </c>
      <c r="U53">
        <f t="shared" si="9"/>
        <v>0.64505056043575093</v>
      </c>
      <c r="V53">
        <f t="shared" si="10"/>
        <v>2.0514569214815739E-4</v>
      </c>
      <c r="W53">
        <f t="shared" si="20"/>
        <v>0.76089760500443548</v>
      </c>
      <c r="X53">
        <f t="shared" si="21"/>
        <v>0.60439150079069626</v>
      </c>
      <c r="Y53">
        <f t="shared" si="11"/>
        <v>3.7135121524665341E-9</v>
      </c>
      <c r="Z53">
        <f t="shared" si="12"/>
        <v>1.6531591312201135E-3</v>
      </c>
      <c r="AA53">
        <f t="shared" si="12"/>
        <v>4.2083231398695104E-8</v>
      </c>
      <c r="AE53">
        <v>896</v>
      </c>
      <c r="AF53">
        <v>496.40899999999999</v>
      </c>
      <c r="AG53">
        <f t="shared" si="2"/>
        <v>769.55899999999997</v>
      </c>
      <c r="AH53">
        <v>1.6033999999999999</v>
      </c>
      <c r="AI53">
        <f t="shared" si="13"/>
        <v>0.33762257611458196</v>
      </c>
      <c r="AJ53">
        <f t="shared" si="14"/>
        <v>0.66237742388541809</v>
      </c>
      <c r="AK53">
        <f t="shared" si="15"/>
        <v>3.205877336500268E-4</v>
      </c>
      <c r="AL53">
        <f t="shared" si="22"/>
        <v>0.76089759223692444</v>
      </c>
      <c r="AM53">
        <f t="shared" si="23"/>
        <v>0.60439153306379489</v>
      </c>
      <c r="AN53">
        <f t="shared" si="16"/>
        <v>1.2445221085619436E-11</v>
      </c>
      <c r="AO53">
        <f t="shared" si="17"/>
        <v>3.3623635343772054E-3</v>
      </c>
      <c r="AP53">
        <f t="shared" si="17"/>
        <v>1.0277648698729024E-7</v>
      </c>
    </row>
    <row r="54" spans="1:42">
      <c r="A54">
        <v>2679</v>
      </c>
      <c r="B54">
        <v>485.21600000000001</v>
      </c>
      <c r="C54">
        <f t="shared" si="0"/>
        <v>758.36599999999999</v>
      </c>
      <c r="D54">
        <v>1.4448000000000001</v>
      </c>
      <c r="E54">
        <f t="shared" si="3"/>
        <v>0.3472008612734544</v>
      </c>
      <c r="F54">
        <f t="shared" si="4"/>
        <v>0.6527991387265456</v>
      </c>
      <c r="G54">
        <f t="shared" si="5"/>
        <v>1.2204714425021562E-4</v>
      </c>
      <c r="H54">
        <f t="shared" si="18"/>
        <v>0.76089995642823594</v>
      </c>
      <c r="I54">
        <f t="shared" si="19"/>
        <v>0.60438555697503604</v>
      </c>
      <c r="J54">
        <f t="shared" si="6"/>
        <v>6.2650355875156592E-7</v>
      </c>
      <c r="K54">
        <f t="shared" si="7"/>
        <v>2.3438748980100996E-3</v>
      </c>
      <c r="L54">
        <f t="shared" si="7"/>
        <v>1.4742971985925616E-8</v>
      </c>
      <c r="P54">
        <v>1368</v>
      </c>
      <c r="Q54">
        <v>499.47</v>
      </c>
      <c r="R54">
        <f t="shared" si="1"/>
        <v>772.62</v>
      </c>
      <c r="S54">
        <v>1.5448500000000001</v>
      </c>
      <c r="T54">
        <f t="shared" si="8"/>
        <v>0.35002594295269324</v>
      </c>
      <c r="U54">
        <f t="shared" si="9"/>
        <v>0.64997405704730671</v>
      </c>
      <c r="V54">
        <f t="shared" si="10"/>
        <v>1.9617705857518744E-4</v>
      </c>
      <c r="W54">
        <f t="shared" si="20"/>
        <v>0.76089756974611111</v>
      </c>
      <c r="X54">
        <f t="shared" si="21"/>
        <v>0.60439158991498787</v>
      </c>
      <c r="Y54">
        <f t="shared" si="11"/>
        <v>-7.2317412210270909E-9</v>
      </c>
      <c r="Z54">
        <f t="shared" si="12"/>
        <v>2.077761309868927E-3</v>
      </c>
      <c r="AA54">
        <f t="shared" si="12"/>
        <v>3.8488275766952836E-8</v>
      </c>
      <c r="AE54">
        <v>912</v>
      </c>
      <c r="AF54">
        <v>504.11399999999998</v>
      </c>
      <c r="AG54">
        <f t="shared" si="2"/>
        <v>777.2639999999999</v>
      </c>
      <c r="AH54">
        <v>1.57904</v>
      </c>
      <c r="AI54">
        <f t="shared" si="13"/>
        <v>0.33249317237618153</v>
      </c>
      <c r="AJ54">
        <f t="shared" si="14"/>
        <v>0.66750682762381852</v>
      </c>
      <c r="AK54">
        <f t="shared" si="15"/>
        <v>7.3191538116646772E-4</v>
      </c>
      <c r="AL54">
        <f t="shared" si="22"/>
        <v>0.76089759215814956</v>
      </c>
      <c r="AM54">
        <f t="shared" si="23"/>
        <v>0.60439153326291839</v>
      </c>
      <c r="AN54">
        <f t="shared" si="16"/>
        <v>-1.319892632899278E-11</v>
      </c>
      <c r="AO54">
        <f t="shared" si="17"/>
        <v>3.9835403822630717E-3</v>
      </c>
      <c r="AP54">
        <f t="shared" si="17"/>
        <v>5.3570014450905029E-7</v>
      </c>
    </row>
    <row r="55" spans="1:42">
      <c r="A55">
        <v>2726</v>
      </c>
      <c r="B55">
        <v>492.88600000000002</v>
      </c>
      <c r="C55">
        <f t="shared" si="0"/>
        <v>766.03600000000006</v>
      </c>
      <c r="D55">
        <v>1.42093</v>
      </c>
      <c r="E55">
        <f t="shared" si="3"/>
        <v>0.34146464549369426</v>
      </c>
      <c r="F55">
        <f t="shared" si="4"/>
        <v>0.65853535450630574</v>
      </c>
      <c r="G55">
        <f t="shared" si="5"/>
        <v>1.2506381015334013E-4</v>
      </c>
      <c r="H55">
        <f t="shared" si="18"/>
        <v>0.76088830747295577</v>
      </c>
      <c r="I55">
        <f t="shared" si="19"/>
        <v>0.60441500264229742</v>
      </c>
      <c r="J55">
        <f t="shared" si="6"/>
        <v>-2.7353667819308161E-6</v>
      </c>
      <c r="K55">
        <f t="shared" si="7"/>
        <v>2.929012485884069E-3</v>
      </c>
      <c r="L55">
        <f t="shared" si="7"/>
        <v>1.6332629625332693E-8</v>
      </c>
      <c r="P55">
        <v>1392</v>
      </c>
      <c r="Q55">
        <v>507.23399999999998</v>
      </c>
      <c r="R55">
        <f t="shared" si="1"/>
        <v>780.38400000000001</v>
      </c>
      <c r="S55">
        <v>1.52407</v>
      </c>
      <c r="T55">
        <f t="shared" si="8"/>
        <v>0.34531769354688879</v>
      </c>
      <c r="U55">
        <f t="shared" si="9"/>
        <v>0.65468230645311121</v>
      </c>
      <c r="V55">
        <f t="shared" si="10"/>
        <v>4.7031774888872934E-4</v>
      </c>
      <c r="W55">
        <f t="shared" si="20"/>
        <v>0.76089763840862457</v>
      </c>
      <c r="X55">
        <f t="shared" si="21"/>
        <v>0.6043914163531986</v>
      </c>
      <c r="Y55">
        <f t="shared" si="11"/>
        <v>1.6506214430681023E-8</v>
      </c>
      <c r="Z55">
        <f t="shared" si="12"/>
        <v>2.5291736270414882E-3</v>
      </c>
      <c r="AA55">
        <f t="shared" si="12"/>
        <v>2.2118325886098952E-7</v>
      </c>
    </row>
    <row r="56" spans="1:42">
      <c r="A56">
        <v>2773</v>
      </c>
      <c r="B56">
        <v>500.56299999999999</v>
      </c>
      <c r="C56">
        <f t="shared" si="0"/>
        <v>773.71299999999997</v>
      </c>
      <c r="D56">
        <v>1.3964700000000001</v>
      </c>
      <c r="E56">
        <f t="shared" si="3"/>
        <v>0.33558664641648728</v>
      </c>
      <c r="F56">
        <f t="shared" si="4"/>
        <v>0.66441335358351272</v>
      </c>
      <c r="G56">
        <f t="shared" si="5"/>
        <v>2.3960092087396782E-4</v>
      </c>
      <c r="H56">
        <f t="shared" si="18"/>
        <v>0.76093916778312076</v>
      </c>
      <c r="I56">
        <f t="shared" si="19"/>
        <v>0.60428644040354662</v>
      </c>
      <c r="J56">
        <f t="shared" si="6"/>
        <v>1.3590220128137806E-5</v>
      </c>
      <c r="K56">
        <f t="shared" si="7"/>
        <v>3.6152456885511814E-3</v>
      </c>
      <c r="L56">
        <f t="shared" si="7"/>
        <v>5.108083685162112E-8</v>
      </c>
    </row>
  </sheetData>
  <mergeCells count="3">
    <mergeCell ref="A9:M9"/>
    <mergeCell ref="P9:AB9"/>
    <mergeCell ref="AE9:AQ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56"/>
  <sheetViews>
    <sheetView topLeftCell="AF11" workbookViewId="0">
      <selection activeCell="C3" sqref="A1:XFD1048576"/>
    </sheetView>
  </sheetViews>
  <sheetFormatPr defaultRowHeight="15"/>
  <cols>
    <col min="7" max="7" width="11.42578125" customWidth="1"/>
    <col min="8" max="8" width="12.42578125" customWidth="1"/>
    <col min="9" max="10" width="11.85546875" customWidth="1"/>
    <col min="12" max="13" width="11.85546875" bestFit="1" customWidth="1"/>
    <col min="22" max="22" width="12.42578125" bestFit="1" customWidth="1"/>
    <col min="25" max="25" width="12.42578125" bestFit="1" customWidth="1"/>
    <col min="37" max="37" width="12.42578125" bestFit="1" customWidth="1"/>
    <col min="40" max="40" width="12.42578125" bestFit="1" customWidth="1"/>
  </cols>
  <sheetData>
    <row r="1" spans="1:43">
      <c r="A1" t="s">
        <v>4</v>
      </c>
      <c r="B1">
        <v>3760.1917765976677</v>
      </c>
      <c r="G1" t="s">
        <v>14</v>
      </c>
      <c r="H1">
        <f>M11+AB11+AQ11</f>
        <v>0.2006967634888604</v>
      </c>
    </row>
    <row r="2" spans="1:43">
      <c r="A2" t="s">
        <v>5</v>
      </c>
      <c r="B2">
        <v>66376.746431700507</v>
      </c>
    </row>
    <row r="3" spans="1:43">
      <c r="A3" t="s">
        <v>32</v>
      </c>
      <c r="B3">
        <v>0.61845973706730584</v>
      </c>
    </row>
    <row r="4" spans="1:43">
      <c r="A4" t="s">
        <v>7</v>
      </c>
      <c r="B4">
        <v>8.3140000000000001</v>
      </c>
    </row>
    <row r="5" spans="1:43">
      <c r="A5" t="s">
        <v>8</v>
      </c>
      <c r="B5">
        <v>1</v>
      </c>
    </row>
    <row r="9" spans="1:43">
      <c r="A9" s="10">
        <v>10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P9" s="10">
        <v>20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E9" s="10">
        <v>30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</row>
    <row r="10" spans="1:43">
      <c r="A10" t="s">
        <v>0</v>
      </c>
      <c r="B10" t="s">
        <v>1</v>
      </c>
      <c r="C10" t="s">
        <v>2</v>
      </c>
      <c r="D10" t="s">
        <v>3</v>
      </c>
      <c r="E10" t="s">
        <v>9</v>
      </c>
      <c r="F10" s="3" t="s">
        <v>33</v>
      </c>
      <c r="G10" s="3" t="s">
        <v>34</v>
      </c>
      <c r="H10" s="3" t="s">
        <v>10</v>
      </c>
      <c r="I10" s="3" t="s">
        <v>30</v>
      </c>
      <c r="J10" s="3" t="s">
        <v>31</v>
      </c>
      <c r="K10" s="3" t="s">
        <v>11</v>
      </c>
      <c r="L10" s="3" t="s">
        <v>12</v>
      </c>
      <c r="M10" s="3" t="s">
        <v>13</v>
      </c>
      <c r="P10" t="s">
        <v>0</v>
      </c>
      <c r="Q10" t="s">
        <v>1</v>
      </c>
      <c r="R10" t="s">
        <v>2</v>
      </c>
      <c r="S10" t="s">
        <v>3</v>
      </c>
      <c r="T10" t="s">
        <v>9</v>
      </c>
      <c r="U10" s="3" t="s">
        <v>33</v>
      </c>
      <c r="V10" s="3" t="s">
        <v>34</v>
      </c>
      <c r="W10" s="3" t="s">
        <v>10</v>
      </c>
      <c r="X10" s="3" t="s">
        <v>30</v>
      </c>
      <c r="Y10" s="3" t="s">
        <v>31</v>
      </c>
      <c r="Z10" s="3" t="s">
        <v>11</v>
      </c>
      <c r="AA10" s="3" t="s">
        <v>12</v>
      </c>
      <c r="AB10" s="3" t="s">
        <v>13</v>
      </c>
      <c r="AE10" t="s">
        <v>0</v>
      </c>
      <c r="AF10" t="s">
        <v>1</v>
      </c>
      <c r="AG10" t="s">
        <v>2</v>
      </c>
      <c r="AH10" t="s">
        <v>3</v>
      </c>
      <c r="AI10" t="s">
        <v>9</v>
      </c>
      <c r="AJ10" s="3" t="s">
        <v>33</v>
      </c>
      <c r="AK10" s="3" t="s">
        <v>34</v>
      </c>
      <c r="AL10" s="3" t="s">
        <v>10</v>
      </c>
      <c r="AM10" s="3" t="s">
        <v>30</v>
      </c>
      <c r="AN10" s="3" t="s">
        <v>31</v>
      </c>
      <c r="AO10" s="3" t="s">
        <v>11</v>
      </c>
      <c r="AP10" s="3" t="s">
        <v>12</v>
      </c>
      <c r="AQ10" s="3" t="s">
        <v>13</v>
      </c>
    </row>
    <row r="11" spans="1:43">
      <c r="A11">
        <v>658</v>
      </c>
      <c r="B11">
        <v>150.28399999999999</v>
      </c>
      <c r="C11">
        <f t="shared" ref="C11:C56" si="0">273.15+B11</f>
        <v>423.43399999999997</v>
      </c>
      <c r="D11">
        <v>11.5779</v>
      </c>
      <c r="E11">
        <f>D11/$D$11</f>
        <v>1</v>
      </c>
      <c r="F11">
        <f>1-E11</f>
        <v>0</v>
      </c>
      <c r="G11">
        <f>(F12-F11)/(A12-A11)</f>
        <v>2.517635855398111E-5</v>
      </c>
      <c r="H11">
        <v>1</v>
      </c>
      <c r="I11">
        <f>($H$11-H11)/($H$11-$B$3)</f>
        <v>0</v>
      </c>
      <c r="J11">
        <f>$B$1*EXP(-$B$2/($B$4*C11))*(($B$3-I11)^($B$5))</f>
        <v>1.5066701780210568E-5</v>
      </c>
      <c r="K11">
        <f>(I11-F11)^2</f>
        <v>0</v>
      </c>
      <c r="L11">
        <f>(J11-G11)^2</f>
        <v>1.0220516008344461E-10</v>
      </c>
      <c r="M11">
        <f>SUM(K11:K55)+SUM(L11:L55)</f>
        <v>9.995450623121388E-2</v>
      </c>
      <c r="P11">
        <v>336</v>
      </c>
      <c r="Q11">
        <v>160.20599999999999</v>
      </c>
      <c r="R11">
        <f t="shared" ref="R11:R55" si="1">273.15+Q11</f>
        <v>433.35599999999999</v>
      </c>
      <c r="S11">
        <v>14.942399999999999</v>
      </c>
      <c r="T11">
        <f>S11/$S$11</f>
        <v>1</v>
      </c>
      <c r="U11">
        <f>1-T11</f>
        <v>0</v>
      </c>
      <c r="V11">
        <f>(U12-U11)/(P12-P11)</f>
        <v>6.4971713602451908E-5</v>
      </c>
      <c r="W11">
        <v>1</v>
      </c>
      <c r="X11">
        <f>($H$11-W11)/($H$11-$B$3)</f>
        <v>0</v>
      </c>
      <c r="Y11">
        <f>$B$1*EXP(-$B$2/($B$4*R11))*(($B$3-X11))</f>
        <v>2.3200637270715071E-5</v>
      </c>
      <c r="Z11">
        <f>(X11-U11)^2</f>
        <v>0</v>
      </c>
      <c r="AA11">
        <f>(Y11-V11)^2</f>
        <v>1.7448228179117852E-9</v>
      </c>
      <c r="AB11">
        <f>SUM(Z11:Z55)+SUM(AA11:AA55)</f>
        <v>2.8966492673392876E-2</v>
      </c>
      <c r="AE11">
        <v>224</v>
      </c>
      <c r="AF11">
        <v>167.94200000000001</v>
      </c>
      <c r="AG11">
        <f t="shared" ref="AG11:AG54" si="2">AF11+273.15</f>
        <v>441.09199999999998</v>
      </c>
      <c r="AH11">
        <v>8.5629899999999992</v>
      </c>
      <c r="AI11">
        <f>AH11/$AH$11</f>
        <v>1</v>
      </c>
      <c r="AJ11">
        <f>1-AI11</f>
        <v>0</v>
      </c>
      <c r="AK11">
        <f>(AJ12-AJ11)/(AE12-AE11)</f>
        <v>9.1819563026465656E-5</v>
      </c>
      <c r="AL11">
        <v>1</v>
      </c>
      <c r="AM11">
        <f>($H$11-AL11)/($H$11-$B$3)</f>
        <v>0</v>
      </c>
      <c r="AN11">
        <f>$B$1*EXP(-$B$2/($B$4*AG11))*(($B$3-AM11))</f>
        <v>3.2049714149437792E-5</v>
      </c>
      <c r="AO11">
        <f>(AM11-AJ11)^2</f>
        <v>0</v>
      </c>
      <c r="AP11">
        <f>(AN11-AK11)^2</f>
        <v>3.5724348347827488E-9</v>
      </c>
      <c r="AQ11">
        <f>SUM(AO11:AO55)+SUM(AP11:AP55)</f>
        <v>7.1775764584253637E-2</v>
      </c>
    </row>
    <row r="12" spans="1:43">
      <c r="A12">
        <v>705</v>
      </c>
      <c r="B12">
        <v>158.173</v>
      </c>
      <c r="C12">
        <f t="shared" si="0"/>
        <v>431.32299999999998</v>
      </c>
      <c r="D12">
        <v>11.5642</v>
      </c>
      <c r="E12">
        <f t="shared" ref="E12:E56" si="3">D12/$D$11</f>
        <v>0.99881671114796289</v>
      </c>
      <c r="F12">
        <f t="shared" ref="F12:F56" si="4">1-E12</f>
        <v>1.1832888520371121E-3</v>
      </c>
      <c r="G12">
        <f t="shared" ref="G12:G56" si="5">(F13-F12)/(A13-A12)</f>
        <v>3.013812264855786E-5</v>
      </c>
      <c r="H12">
        <f>$H$11-I12*($H$11-$B$3)</f>
        <v>0.99972981799213878</v>
      </c>
      <c r="I12">
        <f>J11*(A12-A11)+I11</f>
        <v>7.0813498366989664E-4</v>
      </c>
      <c r="J12">
        <f t="shared" ref="J12:J56" si="6">$B$1*EXP(-$B$2/($B$4*C12))*(($B$3-I12))</f>
        <v>2.1246642380758249E-5</v>
      </c>
      <c r="K12">
        <f t="shared" ref="K12:L56" si="7">(I12-F12)^2</f>
        <v>2.2577119862432911E-7</v>
      </c>
      <c r="L12">
        <f t="shared" si="7"/>
        <v>7.905842135266982E-11</v>
      </c>
      <c r="P12">
        <v>360</v>
      </c>
      <c r="Q12">
        <v>168.20099999999999</v>
      </c>
      <c r="R12">
        <f t="shared" si="1"/>
        <v>441.351</v>
      </c>
      <c r="S12">
        <v>14.9191</v>
      </c>
      <c r="T12">
        <f t="shared" ref="T12:T55" si="8">S12/$S$11</f>
        <v>0.99844067887354115</v>
      </c>
      <c r="U12">
        <f t="shared" ref="U12:U55" si="9">1-T12</f>
        <v>1.5593211264588458E-3</v>
      </c>
      <c r="V12">
        <f t="shared" ref="V12:V55" si="10">(U13-U12)/(P13-P12)</f>
        <v>7.2221776064534019E-5</v>
      </c>
      <c r="W12">
        <f>$H$11-X12*($H$11-$B$3)</f>
        <v>0.99978755254613261</v>
      </c>
      <c r="X12">
        <f>Y11*(P12-P11)+X11</f>
        <v>5.5681529449716168E-4</v>
      </c>
      <c r="Y12">
        <f t="shared" ref="Y12:Y55" si="11">$B$1*EXP(-$B$2/($B$4*R12))*(($B$3-X12))</f>
        <v>3.2362786353805279E-5</v>
      </c>
      <c r="Z12">
        <f t="shared" ref="Z12:AA55" si="12">(X12-U12)^2</f>
        <v>1.0050179431171884E-6</v>
      </c>
      <c r="AA12">
        <f t="shared" si="12"/>
        <v>1.5887390607599796E-9</v>
      </c>
      <c r="AE12">
        <v>240</v>
      </c>
      <c r="AF12">
        <v>175.88300000000001</v>
      </c>
      <c r="AG12">
        <f t="shared" si="2"/>
        <v>449.03300000000002</v>
      </c>
      <c r="AH12">
        <v>8.5504099999999994</v>
      </c>
      <c r="AI12">
        <f t="shared" ref="AI12:AI54" si="13">AH12/$AH$11</f>
        <v>0.99853088699157655</v>
      </c>
      <c r="AJ12">
        <f t="shared" ref="AJ12:AJ54" si="14">1-AI12</f>
        <v>1.4691130084234505E-3</v>
      </c>
      <c r="AK12">
        <f t="shared" ref="AK12:AK54" si="15">(AJ13-AJ12)/(AE13-AE12)</f>
        <v>9.1673585978717387E-5</v>
      </c>
      <c r="AL12">
        <f>$H$11-AM12*($H$11-$B$3)</f>
        <v>0.99980434789818406</v>
      </c>
      <c r="AM12">
        <f>AN11*(AE12-AE11)+AM11</f>
        <v>5.1279542639100467E-4</v>
      </c>
      <c r="AN12">
        <f t="shared" ref="AN12:AN54" si="16">$B$1*EXP(-$B$2/($B$4*AG12))*(($B$3-AM12))</f>
        <v>4.4103976269922686E-5</v>
      </c>
      <c r="AO12">
        <f t="shared" ref="AO12:AP54" si="17">(AM12-AJ12)^2</f>
        <v>9.145433177043837E-7</v>
      </c>
      <c r="AP12">
        <f t="shared" si="17"/>
        <v>2.2628677678470551E-9</v>
      </c>
    </row>
    <row r="13" spans="1:43">
      <c r="A13">
        <v>752</v>
      </c>
      <c r="B13">
        <v>166.05</v>
      </c>
      <c r="C13">
        <f t="shared" si="0"/>
        <v>439.2</v>
      </c>
      <c r="D13">
        <v>11.547800000000001</v>
      </c>
      <c r="E13">
        <f t="shared" si="3"/>
        <v>0.99740021938348067</v>
      </c>
      <c r="F13">
        <f t="shared" si="4"/>
        <v>2.5997806165193316E-3</v>
      </c>
      <c r="G13">
        <f t="shared" si="5"/>
        <v>3.8040191391778729E-5</v>
      </c>
      <c r="H13">
        <f t="shared" ref="H13:H56" si="18">$H$11-I13*($H$11-$B$3)</f>
        <v>0.9993488148646803</v>
      </c>
      <c r="I13">
        <f t="shared" ref="I13:I56" si="19">J12*(A13-A12)+I12</f>
        <v>1.7067271755655344E-3</v>
      </c>
      <c r="J13">
        <f t="shared" si="6"/>
        <v>2.9563880626844702E-5</v>
      </c>
      <c r="K13">
        <f t="shared" si="7"/>
        <v>7.9754444839941719E-7</v>
      </c>
      <c r="L13">
        <f t="shared" si="7"/>
        <v>7.1847844183736484E-11</v>
      </c>
      <c r="P13">
        <v>384</v>
      </c>
      <c r="Q13">
        <v>176.18299999999999</v>
      </c>
      <c r="R13">
        <f t="shared" si="1"/>
        <v>449.33299999999997</v>
      </c>
      <c r="S13">
        <v>14.8932</v>
      </c>
      <c r="T13">
        <f t="shared" si="8"/>
        <v>0.99670735624799234</v>
      </c>
      <c r="U13">
        <f t="shared" si="9"/>
        <v>3.2926437520076623E-3</v>
      </c>
      <c r="V13">
        <f t="shared" si="10"/>
        <v>8.3096869757645631E-5</v>
      </c>
      <c r="W13">
        <f t="shared" ref="W13:W55" si="20">$H$11-X13*($H$11-$B$3)</f>
        <v>0.99949120760178067</v>
      </c>
      <c r="X13">
        <f t="shared" ref="X13:X55" si="21">Y12*(P13-P12)+X12</f>
        <v>1.3335221669884883E-3</v>
      </c>
      <c r="Y13">
        <f t="shared" si="11"/>
        <v>4.4571370102251936E-5</v>
      </c>
      <c r="Z13">
        <f t="shared" si="12"/>
        <v>3.8381573848880407E-6</v>
      </c>
      <c r="AA13">
        <f t="shared" si="12"/>
        <v>1.4842141236977396E-9</v>
      </c>
      <c r="AE13">
        <v>256</v>
      </c>
      <c r="AF13">
        <v>183.81100000000001</v>
      </c>
      <c r="AG13">
        <f t="shared" si="2"/>
        <v>456.96100000000001</v>
      </c>
      <c r="AH13">
        <v>8.5378500000000006</v>
      </c>
      <c r="AI13">
        <f t="shared" si="13"/>
        <v>0.99706410961591707</v>
      </c>
      <c r="AJ13">
        <f t="shared" si="14"/>
        <v>2.9358903840829287E-3</v>
      </c>
      <c r="AK13">
        <f t="shared" si="15"/>
        <v>1.12110372661893E-4</v>
      </c>
      <c r="AL13">
        <f t="shared" ref="AL13:AL54" si="22">$H$11-AM13*($H$11-$B$3)</f>
        <v>0.99953510881494567</v>
      </c>
      <c r="AM13">
        <f t="shared" ref="AM13:AM54" si="23">AN12*(AE13-AE12)+AM12</f>
        <v>1.2184590467097676E-3</v>
      </c>
      <c r="AN13">
        <f t="shared" si="16"/>
        <v>5.997194154881166E-5</v>
      </c>
      <c r="AO13">
        <f t="shared" si="17"/>
        <v>2.9495703985913646E-6</v>
      </c>
      <c r="AP13">
        <f t="shared" si="17"/>
        <v>2.7184159989335282E-9</v>
      </c>
    </row>
    <row r="14" spans="1:43">
      <c r="A14">
        <v>799</v>
      </c>
      <c r="B14">
        <v>173.93899999999999</v>
      </c>
      <c r="C14">
        <f t="shared" si="0"/>
        <v>447.08899999999994</v>
      </c>
      <c r="D14">
        <v>11.527100000000001</v>
      </c>
      <c r="E14">
        <f t="shared" si="3"/>
        <v>0.99561233038806707</v>
      </c>
      <c r="F14">
        <f t="shared" si="4"/>
        <v>4.3876696119329317E-3</v>
      </c>
      <c r="G14">
        <f t="shared" si="5"/>
        <v>4.6861105337703977E-5</v>
      </c>
      <c r="H14">
        <f t="shared" si="18"/>
        <v>0.99881866375765949</v>
      </c>
      <c r="I14">
        <f t="shared" si="19"/>
        <v>3.0962295650272353E-3</v>
      </c>
      <c r="J14">
        <f t="shared" si="6"/>
        <v>4.0652141831615073E-5</v>
      </c>
      <c r="K14">
        <f t="shared" si="7"/>
        <v>1.6678173947517872E-6</v>
      </c>
      <c r="L14">
        <f t="shared" si="7"/>
        <v>3.8551227819943819E-11</v>
      </c>
      <c r="P14">
        <v>408</v>
      </c>
      <c r="Q14">
        <v>184.15700000000001</v>
      </c>
      <c r="R14">
        <f t="shared" si="1"/>
        <v>457.30700000000002</v>
      </c>
      <c r="S14">
        <v>14.8634</v>
      </c>
      <c r="T14">
        <f t="shared" si="8"/>
        <v>0.99471303137380884</v>
      </c>
      <c r="U14">
        <f t="shared" si="9"/>
        <v>5.2869686261911575E-3</v>
      </c>
      <c r="V14">
        <f t="shared" si="10"/>
        <v>9.7039297569332758E-5</v>
      </c>
      <c r="W14">
        <f t="shared" si="20"/>
        <v>0.99908306906734667</v>
      </c>
      <c r="X14">
        <f t="shared" si="21"/>
        <v>2.4032350494425348E-3</v>
      </c>
      <c r="Y14">
        <f t="shared" si="11"/>
        <v>6.0653320935360627E-5</v>
      </c>
      <c r="Z14">
        <f t="shared" si="12"/>
        <v>8.3159193416674053E-6</v>
      </c>
      <c r="AA14">
        <f t="shared" si="12"/>
        <v>1.3239392956079659E-9</v>
      </c>
      <c r="AE14">
        <v>272</v>
      </c>
      <c r="AF14">
        <v>191.708</v>
      </c>
      <c r="AG14">
        <f t="shared" si="2"/>
        <v>464.85799999999995</v>
      </c>
      <c r="AH14">
        <v>8.5224899999999995</v>
      </c>
      <c r="AI14">
        <f t="shared" si="13"/>
        <v>0.99527034365332678</v>
      </c>
      <c r="AJ14">
        <f t="shared" si="14"/>
        <v>4.7296563466732167E-3</v>
      </c>
      <c r="AK14">
        <f t="shared" si="15"/>
        <v>1.4809371492901374E-4</v>
      </c>
      <c r="AL14">
        <f t="shared" si="22"/>
        <v>0.9991690014493918</v>
      </c>
      <c r="AM14">
        <f t="shared" si="23"/>
        <v>2.1780101114907543E-3</v>
      </c>
      <c r="AN14">
        <f t="shared" si="16"/>
        <v>8.0569829792327062E-5</v>
      </c>
      <c r="AO14">
        <f t="shared" si="17"/>
        <v>6.510898509520834E-6</v>
      </c>
      <c r="AP14">
        <f t="shared" si="17"/>
        <v>4.5594750639524563E-9</v>
      </c>
    </row>
    <row r="15" spans="1:43">
      <c r="A15">
        <v>846</v>
      </c>
      <c r="B15">
        <v>181.82900000000001</v>
      </c>
      <c r="C15">
        <f t="shared" si="0"/>
        <v>454.97899999999998</v>
      </c>
      <c r="D15">
        <v>11.5016</v>
      </c>
      <c r="E15">
        <f t="shared" si="3"/>
        <v>0.99340985843719498</v>
      </c>
      <c r="F15">
        <f t="shared" si="4"/>
        <v>6.5901415628050186E-3</v>
      </c>
      <c r="G15">
        <f t="shared" si="5"/>
        <v>6.0092476256580044E-5</v>
      </c>
      <c r="H15">
        <f t="shared" si="18"/>
        <v>0.99808967360014855</v>
      </c>
      <c r="I15">
        <f t="shared" si="19"/>
        <v>5.0068802311131443E-3</v>
      </c>
      <c r="J15">
        <f t="shared" si="6"/>
        <v>5.5235766729807095E-5</v>
      </c>
      <c r="K15">
        <f t="shared" si="7"/>
        <v>2.5067164444307273E-6</v>
      </c>
      <c r="L15">
        <f t="shared" si="7"/>
        <v>2.3587627427447126E-11</v>
      </c>
      <c r="P15">
        <v>432</v>
      </c>
      <c r="Q15">
        <v>192.12299999999999</v>
      </c>
      <c r="R15">
        <f t="shared" si="1"/>
        <v>465.27299999999997</v>
      </c>
      <c r="S15">
        <v>14.8286</v>
      </c>
      <c r="T15">
        <f t="shared" si="8"/>
        <v>0.99238408823214486</v>
      </c>
      <c r="U15">
        <f t="shared" si="9"/>
        <v>7.6159117678551436E-3</v>
      </c>
      <c r="V15">
        <f t="shared" si="10"/>
        <v>1.1962603062426469E-4</v>
      </c>
      <c r="W15">
        <f t="shared" si="20"/>
        <v>0.99852766865092857</v>
      </c>
      <c r="X15">
        <f t="shared" si="21"/>
        <v>3.8589147518911897E-3</v>
      </c>
      <c r="Y15">
        <f t="shared" si="11"/>
        <v>8.1590422100772463E-5</v>
      </c>
      <c r="Z15">
        <f t="shared" si="12"/>
        <v>1.4115026577962055E-5</v>
      </c>
      <c r="AA15">
        <f t="shared" si="12"/>
        <v>1.4467075157523545E-9</v>
      </c>
      <c r="AE15">
        <v>288</v>
      </c>
      <c r="AF15">
        <v>199.63</v>
      </c>
      <c r="AG15">
        <f t="shared" si="2"/>
        <v>472.78</v>
      </c>
      <c r="AH15">
        <v>8.5022000000000002</v>
      </c>
      <c r="AI15">
        <f t="shared" si="13"/>
        <v>0.99290084421446256</v>
      </c>
      <c r="AJ15">
        <f t="shared" si="14"/>
        <v>7.0991557855374365E-3</v>
      </c>
      <c r="AK15">
        <f t="shared" si="15"/>
        <v>1.8203337852783219E-4</v>
      </c>
      <c r="AL15">
        <f t="shared" si="22"/>
        <v>0.99867715130469725</v>
      </c>
      <c r="AM15">
        <f t="shared" si="23"/>
        <v>3.4671273881679873E-3</v>
      </c>
      <c r="AN15">
        <f t="shared" si="16"/>
        <v>1.0721228158445521E-4</v>
      </c>
      <c r="AO15">
        <f t="shared" si="17"/>
        <v>1.3191630279298089E-5</v>
      </c>
      <c r="AP15">
        <f t="shared" si="17"/>
        <v>5.5981965478102169E-9</v>
      </c>
    </row>
    <row r="16" spans="1:43">
      <c r="A16">
        <v>893</v>
      </c>
      <c r="B16">
        <v>189.71899999999999</v>
      </c>
      <c r="C16">
        <f t="shared" si="0"/>
        <v>462.86899999999997</v>
      </c>
      <c r="D16">
        <v>11.4689</v>
      </c>
      <c r="E16">
        <f t="shared" si="3"/>
        <v>0.99058551205313572</v>
      </c>
      <c r="F16">
        <f t="shared" si="4"/>
        <v>9.4144879468642806E-3</v>
      </c>
      <c r="G16">
        <f t="shared" si="5"/>
        <v>7.7550535107880696E-5</v>
      </c>
      <c r="H16">
        <f t="shared" si="18"/>
        <v>0.99709916415896371</v>
      </c>
      <c r="I16">
        <f t="shared" si="19"/>
        <v>7.6029612674140771E-3</v>
      </c>
      <c r="J16">
        <f t="shared" si="6"/>
        <v>7.4179034860047624E-5</v>
      </c>
      <c r="K16">
        <f t="shared" si="7"/>
        <v>3.2816289103598803E-6</v>
      </c>
      <c r="L16">
        <f t="shared" si="7"/>
        <v>1.1367013921138464E-11</v>
      </c>
      <c r="P16">
        <v>456</v>
      </c>
      <c r="Q16">
        <v>200.095</v>
      </c>
      <c r="R16">
        <f t="shared" si="1"/>
        <v>473.245</v>
      </c>
      <c r="S16">
        <v>14.7857</v>
      </c>
      <c r="T16">
        <f t="shared" si="8"/>
        <v>0.9895130634971625</v>
      </c>
      <c r="U16">
        <f t="shared" si="9"/>
        <v>1.0486936502837496E-2</v>
      </c>
      <c r="V16">
        <f t="shared" si="10"/>
        <v>1.5838597994075054E-4</v>
      </c>
      <c r="W16">
        <f t="shared" si="20"/>
        <v>0.99778054790450177</v>
      </c>
      <c r="X16">
        <f t="shared" si="21"/>
        <v>5.8170848823097289E-3</v>
      </c>
      <c r="Y16">
        <f t="shared" si="11"/>
        <v>1.085895251085318E-4</v>
      </c>
      <c r="Z16">
        <f t="shared" si="12"/>
        <v>2.1807514157745815E-5</v>
      </c>
      <c r="AA16">
        <f t="shared" si="12"/>
        <v>2.4796869138572018E-9</v>
      </c>
      <c r="AE16">
        <v>304</v>
      </c>
      <c r="AF16">
        <v>207.55699999999999</v>
      </c>
      <c r="AG16">
        <f t="shared" si="2"/>
        <v>480.70699999999999</v>
      </c>
      <c r="AH16">
        <v>8.4772599999999994</v>
      </c>
      <c r="AI16">
        <f t="shared" si="13"/>
        <v>0.98998831015801725</v>
      </c>
      <c r="AJ16">
        <f t="shared" si="14"/>
        <v>1.0011689841982752E-2</v>
      </c>
      <c r="AK16">
        <f t="shared" si="15"/>
        <v>2.5516787944397656E-4</v>
      </c>
      <c r="AL16">
        <f t="shared" si="22"/>
        <v>0.99802265847101168</v>
      </c>
      <c r="AM16">
        <f t="shared" si="23"/>
        <v>5.1825238935192704E-3</v>
      </c>
      <c r="AN16">
        <f t="shared" si="16"/>
        <v>1.4124353377506187E-4</v>
      </c>
      <c r="AO16">
        <f t="shared" si="17"/>
        <v>2.3320843757799195E-5</v>
      </c>
      <c r="AP16">
        <f t="shared" si="17"/>
        <v>1.2978756536090362E-8</v>
      </c>
    </row>
    <row r="17" spans="1:42">
      <c r="A17">
        <v>940</v>
      </c>
      <c r="B17">
        <v>197.596</v>
      </c>
      <c r="C17">
        <f t="shared" si="0"/>
        <v>470.74599999999998</v>
      </c>
      <c r="D17">
        <v>11.4267</v>
      </c>
      <c r="E17">
        <f t="shared" si="3"/>
        <v>0.98694063690306533</v>
      </c>
      <c r="F17">
        <f t="shared" si="4"/>
        <v>1.3059363096934673E-2</v>
      </c>
      <c r="G17">
        <f t="shared" si="5"/>
        <v>1.0401327694563991E-4</v>
      </c>
      <c r="H17">
        <f t="shared" si="18"/>
        <v>0.99576895660112774</v>
      </c>
      <c r="I17">
        <f t="shared" si="19"/>
        <v>1.1089375905836316E-2</v>
      </c>
      <c r="J17">
        <f t="shared" si="6"/>
        <v>9.8432879544500568E-5</v>
      </c>
      <c r="K17">
        <f t="shared" si="7"/>
        <v>3.8808495330915949E-6</v>
      </c>
      <c r="L17">
        <f t="shared" si="7"/>
        <v>3.1140835154642668E-11</v>
      </c>
      <c r="P17">
        <v>480</v>
      </c>
      <c r="Q17">
        <v>208.05699999999999</v>
      </c>
      <c r="R17">
        <f t="shared" si="1"/>
        <v>481.20699999999999</v>
      </c>
      <c r="S17">
        <v>14.728899999999999</v>
      </c>
      <c r="T17">
        <f t="shared" si="8"/>
        <v>0.98571179997858449</v>
      </c>
      <c r="U17">
        <f t="shared" si="9"/>
        <v>1.4288200021415509E-2</v>
      </c>
      <c r="V17">
        <f t="shared" si="10"/>
        <v>2.133191455187903E-4</v>
      </c>
      <c r="W17">
        <f t="shared" si="20"/>
        <v>0.99678619728142226</v>
      </c>
      <c r="X17">
        <f t="shared" si="21"/>
        <v>8.4232334849144927E-3</v>
      </c>
      <c r="Y17">
        <f t="shared" si="11"/>
        <v>1.429427586862839E-4</v>
      </c>
      <c r="Z17">
        <f t="shared" si="12"/>
        <v>3.4397832474276731E-5</v>
      </c>
      <c r="AA17">
        <f t="shared" si="12"/>
        <v>4.9528358235985814E-9</v>
      </c>
      <c r="AE17">
        <v>320</v>
      </c>
      <c r="AF17">
        <v>215.477</v>
      </c>
      <c r="AG17">
        <f t="shared" si="2"/>
        <v>488.62699999999995</v>
      </c>
      <c r="AH17">
        <v>8.4422999999999995</v>
      </c>
      <c r="AI17">
        <f t="shared" si="13"/>
        <v>0.98590562408691362</v>
      </c>
      <c r="AJ17">
        <f t="shared" si="14"/>
        <v>1.4094375913086377E-2</v>
      </c>
      <c r="AK17">
        <f t="shared" si="15"/>
        <v>3.3764491141528852E-4</v>
      </c>
      <c r="AL17">
        <f t="shared" si="22"/>
        <v>0.99716041695078639</v>
      </c>
      <c r="AM17">
        <f t="shared" si="23"/>
        <v>7.4424204339202608E-3</v>
      </c>
      <c r="AN17">
        <f t="shared" si="16"/>
        <v>1.8419457878240717E-4</v>
      </c>
      <c r="AO17">
        <f t="shared" si="17"/>
        <v>4.4248511696808108E-5</v>
      </c>
      <c r="AP17">
        <f t="shared" si="17"/>
        <v>2.3547004585141931E-8</v>
      </c>
    </row>
    <row r="18" spans="1:42">
      <c r="A18">
        <v>987</v>
      </c>
      <c r="B18">
        <v>205.46299999999999</v>
      </c>
      <c r="C18">
        <f t="shared" si="0"/>
        <v>478.61299999999994</v>
      </c>
      <c r="D18">
        <v>11.370100000000001</v>
      </c>
      <c r="E18">
        <f t="shared" si="3"/>
        <v>0.98205201288662025</v>
      </c>
      <c r="F18">
        <f t="shared" si="4"/>
        <v>1.7947987113379749E-2</v>
      </c>
      <c r="G18">
        <f t="shared" si="5"/>
        <v>1.3837808752661999E-4</v>
      </c>
      <c r="H18">
        <f t="shared" si="18"/>
        <v>0.99400381958422412</v>
      </c>
      <c r="I18">
        <f t="shared" si="19"/>
        <v>1.5715721244427841E-2</v>
      </c>
      <c r="J18">
        <f t="shared" si="6"/>
        <v>1.2908839378678944E-4</v>
      </c>
      <c r="K18">
        <f t="shared" si="7"/>
        <v>4.9830109096876155E-6</v>
      </c>
      <c r="L18">
        <f t="shared" si="7"/>
        <v>8.6298409779846993E-11</v>
      </c>
      <c r="P18">
        <v>504</v>
      </c>
      <c r="Q18">
        <v>216.02699999999999</v>
      </c>
      <c r="R18">
        <f t="shared" si="1"/>
        <v>489.17699999999996</v>
      </c>
      <c r="S18">
        <v>14.6524</v>
      </c>
      <c r="T18">
        <f t="shared" si="8"/>
        <v>0.98059214048613352</v>
      </c>
      <c r="U18">
        <f t="shared" si="9"/>
        <v>1.9407859513866477E-2</v>
      </c>
      <c r="V18">
        <f t="shared" si="10"/>
        <v>2.7829085912125146E-4</v>
      </c>
      <c r="W18">
        <f t="shared" si="20"/>
        <v>0.99547727525581853</v>
      </c>
      <c r="X18">
        <f t="shared" si="21"/>
        <v>1.1853859693385305E-2</v>
      </c>
      <c r="Y18">
        <f t="shared" si="11"/>
        <v>1.8625512103141189E-4</v>
      </c>
      <c r="Z18">
        <f t="shared" si="12"/>
        <v>5.7062913287829569E-5</v>
      </c>
      <c r="AA18">
        <f t="shared" si="12"/>
        <v>8.4705770857415464E-9</v>
      </c>
      <c r="AE18">
        <v>336</v>
      </c>
      <c r="AF18">
        <v>223.38200000000001</v>
      </c>
      <c r="AG18">
        <f t="shared" si="2"/>
        <v>496.53199999999998</v>
      </c>
      <c r="AH18">
        <v>8.3960399999999993</v>
      </c>
      <c r="AI18">
        <f t="shared" si="13"/>
        <v>0.98050330550426901</v>
      </c>
      <c r="AJ18">
        <f t="shared" si="14"/>
        <v>1.9496694495730993E-2</v>
      </c>
      <c r="AK18">
        <f t="shared" si="15"/>
        <v>4.2975642853722296E-4</v>
      </c>
      <c r="AL18">
        <f t="shared" si="22"/>
        <v>0.99603597458247572</v>
      </c>
      <c r="AM18">
        <f t="shared" si="23"/>
        <v>1.0389533694438775E-2</v>
      </c>
      <c r="AN18">
        <f t="shared" si="16"/>
        <v>2.3776513129918433E-4</v>
      </c>
      <c r="AO18">
        <f t="shared" si="17"/>
        <v>8.2940377860593511E-5</v>
      </c>
      <c r="AP18">
        <f t="shared" si="17"/>
        <v>3.6860658215144898E-8</v>
      </c>
    </row>
    <row r="19" spans="1:42">
      <c r="A19">
        <v>1034</v>
      </c>
      <c r="B19">
        <v>213.34700000000001</v>
      </c>
      <c r="C19">
        <f t="shared" si="0"/>
        <v>486.49699999999996</v>
      </c>
      <c r="D19">
        <v>11.2948</v>
      </c>
      <c r="E19">
        <f t="shared" si="3"/>
        <v>0.97554824277286911</v>
      </c>
      <c r="F19">
        <f t="shared" si="4"/>
        <v>2.4451757227130888E-2</v>
      </c>
      <c r="G19">
        <f t="shared" si="5"/>
        <v>1.6814867209410177E-4</v>
      </c>
      <c r="H19">
        <f t="shared" si="18"/>
        <v>0.99168895585799643</v>
      </c>
      <c r="I19">
        <f t="shared" si="19"/>
        <v>2.1782875752406946E-2</v>
      </c>
      <c r="J19">
        <f t="shared" si="6"/>
        <v>1.6745364226728403E-4</v>
      </c>
      <c r="K19">
        <f t="shared" si="7"/>
        <v>7.1229283261246439E-6</v>
      </c>
      <c r="L19">
        <f t="shared" si="7"/>
        <v>4.8306646016629606E-13</v>
      </c>
      <c r="P19">
        <v>528</v>
      </c>
      <c r="Q19">
        <v>223.97800000000001</v>
      </c>
      <c r="R19">
        <f t="shared" si="1"/>
        <v>497.12799999999999</v>
      </c>
      <c r="S19">
        <v>14.5526</v>
      </c>
      <c r="T19">
        <f t="shared" si="8"/>
        <v>0.97391315986722349</v>
      </c>
      <c r="U19">
        <f t="shared" si="9"/>
        <v>2.6086840132776512E-2</v>
      </c>
      <c r="V19">
        <f t="shared" si="10"/>
        <v>3.3461826748045392E-4</v>
      </c>
      <c r="W19">
        <f t="shared" si="20"/>
        <v>0.99377174338739727</v>
      </c>
      <c r="X19">
        <f t="shared" si="21"/>
        <v>1.6323982598139192E-2</v>
      </c>
      <c r="Y19">
        <f t="shared" si="11"/>
        <v>2.4002733361772578E-4</v>
      </c>
      <c r="Z19">
        <f t="shared" si="12"/>
        <v>9.5313387241624699E-5</v>
      </c>
      <c r="AA19">
        <f t="shared" si="12"/>
        <v>8.9474447690230093E-9</v>
      </c>
      <c r="AE19">
        <v>352</v>
      </c>
      <c r="AF19">
        <v>231.26300000000001</v>
      </c>
      <c r="AG19">
        <f t="shared" si="2"/>
        <v>504.41300000000001</v>
      </c>
      <c r="AH19">
        <v>8.3371600000000008</v>
      </c>
      <c r="AI19">
        <f t="shared" si="13"/>
        <v>0.97362720264767344</v>
      </c>
      <c r="AJ19">
        <f t="shared" si="14"/>
        <v>2.637279735232656E-2</v>
      </c>
      <c r="AK19">
        <f t="shared" si="15"/>
        <v>5.0821909169577323E-4</v>
      </c>
      <c r="AL19">
        <f t="shared" si="22"/>
        <v>0.99458450305108181</v>
      </c>
      <c r="AM19">
        <f t="shared" si="23"/>
        <v>1.4193775795225724E-2</v>
      </c>
      <c r="AN19">
        <f t="shared" si="16"/>
        <v>3.0375673640212263E-4</v>
      </c>
      <c r="AO19">
        <f t="shared" si="17"/>
        <v>1.4832856608832686E-4</v>
      </c>
      <c r="AP19">
        <f t="shared" si="17"/>
        <v>4.1804854732227011E-8</v>
      </c>
    </row>
    <row r="20" spans="1:42">
      <c r="A20">
        <v>1081</v>
      </c>
      <c r="B20">
        <v>221.208</v>
      </c>
      <c r="C20">
        <f t="shared" si="0"/>
        <v>494.35799999999995</v>
      </c>
      <c r="D20">
        <v>11.2033</v>
      </c>
      <c r="E20">
        <f t="shared" si="3"/>
        <v>0.96764525518444633</v>
      </c>
      <c r="F20">
        <f t="shared" si="4"/>
        <v>3.2354744815553671E-2</v>
      </c>
      <c r="G20">
        <f t="shared" si="5"/>
        <v>1.9497895201294179E-4</v>
      </c>
      <c r="H20">
        <f t="shared" si="18"/>
        <v>0.98868611144311069</v>
      </c>
      <c r="I20">
        <f t="shared" si="19"/>
        <v>2.9653196938969298E-2</v>
      </c>
      <c r="J20">
        <f t="shared" si="6"/>
        <v>2.1451536231015784E-4</v>
      </c>
      <c r="K20">
        <f t="shared" si="7"/>
        <v>7.2983609294775355E-6</v>
      </c>
      <c r="L20">
        <f t="shared" si="7"/>
        <v>3.8167132730116946E-10</v>
      </c>
      <c r="P20">
        <v>552</v>
      </c>
      <c r="Q20">
        <v>231.94499999999999</v>
      </c>
      <c r="R20">
        <f t="shared" si="1"/>
        <v>505.09499999999997</v>
      </c>
      <c r="S20">
        <v>14.432600000000001</v>
      </c>
      <c r="T20">
        <f t="shared" si="8"/>
        <v>0.96588232144769259</v>
      </c>
      <c r="U20">
        <f t="shared" si="9"/>
        <v>3.4117678552307407E-2</v>
      </c>
      <c r="V20">
        <f t="shared" si="10"/>
        <v>3.7505130813435261E-4</v>
      </c>
      <c r="W20">
        <f t="shared" si="20"/>
        <v>0.99157382117988824</v>
      </c>
      <c r="X20">
        <f t="shared" si="21"/>
        <v>2.208463860496461E-2</v>
      </c>
      <c r="Y20">
        <f t="shared" si="11"/>
        <v>3.0626595799569331E-4</v>
      </c>
      <c r="Z20">
        <f t="shared" si="12"/>
        <v>1.4479405037434753E-4</v>
      </c>
      <c r="AA20">
        <f t="shared" si="12"/>
        <v>4.7314243936979574E-9</v>
      </c>
      <c r="AE20">
        <v>368</v>
      </c>
      <c r="AF20">
        <v>239.15100000000001</v>
      </c>
      <c r="AG20">
        <f t="shared" si="2"/>
        <v>512.30099999999993</v>
      </c>
      <c r="AH20">
        <v>8.2675300000000007</v>
      </c>
      <c r="AI20">
        <f t="shared" si="13"/>
        <v>0.96549569718054107</v>
      </c>
      <c r="AJ20">
        <f t="shared" si="14"/>
        <v>3.4504302819458932E-2</v>
      </c>
      <c r="AK20">
        <f t="shared" si="15"/>
        <v>5.7894497132427586E-4</v>
      </c>
      <c r="AL20">
        <f t="shared" si="22"/>
        <v>0.99273017624989079</v>
      </c>
      <c r="AM20">
        <f t="shared" si="23"/>
        <v>1.9053883577659685E-2</v>
      </c>
      <c r="AN20">
        <f t="shared" si="16"/>
        <v>3.844658369968044E-4</v>
      </c>
      <c r="AO20">
        <f t="shared" si="17"/>
        <v>2.3871545474736042E-4</v>
      </c>
      <c r="AP20">
        <f t="shared" si="17"/>
        <v>3.7822133688762689E-8</v>
      </c>
    </row>
    <row r="21" spans="1:42">
      <c r="A21">
        <v>1128</v>
      </c>
      <c r="B21">
        <v>229.06399999999999</v>
      </c>
      <c r="C21">
        <f t="shared" si="0"/>
        <v>502.21399999999994</v>
      </c>
      <c r="D21">
        <v>11.097200000000001</v>
      </c>
      <c r="E21">
        <f t="shared" si="3"/>
        <v>0.95848124443983806</v>
      </c>
      <c r="F21">
        <f t="shared" si="4"/>
        <v>4.1518755560161935E-2</v>
      </c>
      <c r="G21">
        <f t="shared" si="5"/>
        <v>2.1409093222910135E-4</v>
      </c>
      <c r="H21">
        <f t="shared" si="18"/>
        <v>0.98483933779938149</v>
      </c>
      <c r="I21">
        <f t="shared" si="19"/>
        <v>3.9735418967546718E-2</v>
      </c>
      <c r="J21">
        <f t="shared" si="6"/>
        <v>2.7143842582277346E-4</v>
      </c>
      <c r="K21">
        <f t="shared" si="7"/>
        <v>3.1802894025604535E-6</v>
      </c>
      <c r="L21">
        <f t="shared" si="7"/>
        <v>3.288735021476264E-9</v>
      </c>
      <c r="P21">
        <v>576</v>
      </c>
      <c r="Q21">
        <v>239.905</v>
      </c>
      <c r="R21">
        <f t="shared" si="1"/>
        <v>513.05499999999995</v>
      </c>
      <c r="S21">
        <v>14.2981</v>
      </c>
      <c r="T21">
        <f t="shared" si="8"/>
        <v>0.95688109005246813</v>
      </c>
      <c r="U21">
        <f t="shared" si="9"/>
        <v>4.3118909947531869E-2</v>
      </c>
      <c r="V21">
        <f t="shared" si="10"/>
        <v>4.2580174536888116E-4</v>
      </c>
      <c r="W21">
        <f t="shared" si="20"/>
        <v>0.98876935412050404</v>
      </c>
      <c r="X21">
        <f t="shared" si="21"/>
        <v>2.943502159686125E-2</v>
      </c>
      <c r="Y21">
        <f t="shared" si="11"/>
        <v>3.8655993856719962E-4</v>
      </c>
      <c r="Z21">
        <f t="shared" si="12"/>
        <v>1.8724880039361908E-4</v>
      </c>
      <c r="AA21">
        <f t="shared" si="12"/>
        <v>1.5399194010604991E-9</v>
      </c>
      <c r="AE21">
        <v>384</v>
      </c>
      <c r="AF21">
        <v>247.02600000000001</v>
      </c>
      <c r="AG21">
        <f t="shared" si="2"/>
        <v>520.17599999999993</v>
      </c>
      <c r="AH21">
        <v>8.1882099999999998</v>
      </c>
      <c r="AI21">
        <f t="shared" si="13"/>
        <v>0.95623257763935265</v>
      </c>
      <c r="AJ21">
        <f t="shared" si="14"/>
        <v>4.3767422360647346E-2</v>
      </c>
      <c r="AK21">
        <f t="shared" si="15"/>
        <v>6.5937832462725776E-4</v>
      </c>
      <c r="AL21">
        <f t="shared" si="22"/>
        <v>0.99038314910530845</v>
      </c>
      <c r="AM21">
        <f t="shared" si="23"/>
        <v>2.5205336969608555E-2</v>
      </c>
      <c r="AN21">
        <f t="shared" si="16"/>
        <v>4.8177063639368885E-4</v>
      </c>
      <c r="AO21">
        <f t="shared" si="17"/>
        <v>3.4455101406421568E-4</v>
      </c>
      <c r="AP21">
        <f t="shared" si="17"/>
        <v>3.1544490919672612E-8</v>
      </c>
    </row>
    <row r="22" spans="1:42">
      <c r="A22">
        <v>1175</v>
      </c>
      <c r="B22">
        <v>236.91300000000001</v>
      </c>
      <c r="C22">
        <f t="shared" si="0"/>
        <v>510.06299999999999</v>
      </c>
      <c r="D22">
        <v>10.980700000000001</v>
      </c>
      <c r="E22">
        <f t="shared" si="3"/>
        <v>0.9484189706250703</v>
      </c>
      <c r="F22">
        <f t="shared" si="4"/>
        <v>5.1581029374929699E-2</v>
      </c>
      <c r="G22">
        <f t="shared" si="5"/>
        <v>2.4753689760738411E-4</v>
      </c>
      <c r="H22">
        <f t="shared" si="18"/>
        <v>0.97997179744653395</v>
      </c>
      <c r="I22">
        <f t="shared" si="19"/>
        <v>5.2493024981217072E-2</v>
      </c>
      <c r="J22">
        <f t="shared" si="6"/>
        <v>3.3902477348771067E-4</v>
      </c>
      <c r="K22">
        <f t="shared" si="7"/>
        <v>8.3173598588747348E-7</v>
      </c>
      <c r="L22">
        <f t="shared" si="7"/>
        <v>8.3700314330940387E-9</v>
      </c>
      <c r="P22">
        <v>600</v>
      </c>
      <c r="Q22">
        <v>247.83099999999999</v>
      </c>
      <c r="R22">
        <f t="shared" si="1"/>
        <v>520.98099999999999</v>
      </c>
      <c r="S22">
        <v>14.1454</v>
      </c>
      <c r="T22">
        <f t="shared" si="8"/>
        <v>0.94666184816361498</v>
      </c>
      <c r="U22">
        <f t="shared" si="9"/>
        <v>5.3338151836385017E-2</v>
      </c>
      <c r="V22">
        <f t="shared" si="10"/>
        <v>5.0583128100795593E-4</v>
      </c>
      <c r="W22">
        <f t="shared" si="20"/>
        <v>0.98522963778609984</v>
      </c>
      <c r="X22">
        <f t="shared" si="21"/>
        <v>3.8712460122474042E-2</v>
      </c>
      <c r="Y22">
        <f t="shared" si="11"/>
        <v>4.8210043532326757E-4</v>
      </c>
      <c r="Z22">
        <f t="shared" si="12"/>
        <v>2.1391085811036417E-4</v>
      </c>
      <c r="AA22">
        <f t="shared" si="12"/>
        <v>5.6315303691049247E-10</v>
      </c>
      <c r="AE22">
        <v>400</v>
      </c>
      <c r="AF22">
        <v>254.90199999999999</v>
      </c>
      <c r="AG22">
        <f t="shared" si="2"/>
        <v>528.05199999999991</v>
      </c>
      <c r="AH22">
        <v>8.0978700000000003</v>
      </c>
      <c r="AI22">
        <f t="shared" si="13"/>
        <v>0.94568252444531653</v>
      </c>
      <c r="AJ22">
        <f t="shared" si="14"/>
        <v>5.431747555468347E-2</v>
      </c>
      <c r="AK22">
        <f t="shared" si="15"/>
        <v>7.8667031025377726E-4</v>
      </c>
      <c r="AL22">
        <f t="shared" si="22"/>
        <v>0.98744211078078203</v>
      </c>
      <c r="AM22">
        <f t="shared" si="23"/>
        <v>3.2913667151907577E-2</v>
      </c>
      <c r="AN22">
        <f t="shared" si="16"/>
        <v>5.9783223670310044E-4</v>
      </c>
      <c r="AO22">
        <f t="shared" si="17"/>
        <v>4.5812301414273988E-4</v>
      </c>
      <c r="AP22">
        <f t="shared" si="17"/>
        <v>3.565981802233083E-8</v>
      </c>
    </row>
    <row r="23" spans="1:42">
      <c r="A23">
        <v>1222</v>
      </c>
      <c r="B23">
        <v>244.75800000000001</v>
      </c>
      <c r="C23">
        <f t="shared" si="0"/>
        <v>517.90800000000002</v>
      </c>
      <c r="D23">
        <v>10.846</v>
      </c>
      <c r="E23">
        <f t="shared" si="3"/>
        <v>0.93678473643752325</v>
      </c>
      <c r="F23">
        <f t="shared" si="4"/>
        <v>6.3215263562476753E-2</v>
      </c>
      <c r="G23">
        <f t="shared" si="5"/>
        <v>3.0707806674234295E-4</v>
      </c>
      <c r="H23">
        <f t="shared" si="18"/>
        <v>0.97389227218932561</v>
      </c>
      <c r="I23">
        <f t="shared" si="19"/>
        <v>6.8427189335139471E-2</v>
      </c>
      <c r="J23">
        <f t="shared" si="6"/>
        <v>4.1763606773864958E-4</v>
      </c>
      <c r="K23">
        <f t="shared" si="7"/>
        <v>2.7164170259745866E-5</v>
      </c>
      <c r="L23">
        <f t="shared" si="7"/>
        <v>1.2223071584299337E-8</v>
      </c>
      <c r="P23">
        <v>624</v>
      </c>
      <c r="Q23">
        <v>255.72900000000001</v>
      </c>
      <c r="R23">
        <f t="shared" si="1"/>
        <v>528.87900000000002</v>
      </c>
      <c r="S23">
        <v>13.964</v>
      </c>
      <c r="T23">
        <f t="shared" si="8"/>
        <v>0.93452189741942404</v>
      </c>
      <c r="U23">
        <f t="shared" si="9"/>
        <v>6.5478102580575959E-2</v>
      </c>
      <c r="V23">
        <f t="shared" si="10"/>
        <v>6.3633240532534141E-4</v>
      </c>
      <c r="W23">
        <f t="shared" si="20"/>
        <v>0.98081506034162291</v>
      </c>
      <c r="X23">
        <f t="shared" si="21"/>
        <v>5.0282870570232466E-2</v>
      </c>
      <c r="Y23">
        <f t="shared" si="11"/>
        <v>5.9397649608164632E-4</v>
      </c>
      <c r="Z23">
        <f t="shared" si="12"/>
        <v>2.3089507584816754E-4</v>
      </c>
      <c r="AA23">
        <f t="shared" si="12"/>
        <v>1.7940230478601352E-9</v>
      </c>
      <c r="AE23">
        <v>416</v>
      </c>
      <c r="AF23">
        <v>262.78199999999998</v>
      </c>
      <c r="AG23">
        <f t="shared" si="2"/>
        <v>535.93200000000002</v>
      </c>
      <c r="AH23">
        <v>7.9900900000000004</v>
      </c>
      <c r="AI23">
        <f t="shared" si="13"/>
        <v>0.93309579948125609</v>
      </c>
      <c r="AJ23">
        <f t="shared" si="14"/>
        <v>6.6904200518743906E-2</v>
      </c>
      <c r="AK23">
        <f t="shared" si="15"/>
        <v>1.0046140425248665E-3</v>
      </c>
      <c r="AL23">
        <f t="shared" si="22"/>
        <v>0.98379255768028051</v>
      </c>
      <c r="AM23">
        <f t="shared" si="23"/>
        <v>4.2478982939157181E-2</v>
      </c>
      <c r="AN23">
        <f t="shared" si="16"/>
        <v>7.3446532731194286E-4</v>
      </c>
      <c r="AO23">
        <f t="shared" si="17"/>
        <v>5.9659125381015241E-4</v>
      </c>
      <c r="AP23">
        <f t="shared" si="17"/>
        <v>7.2980328331193305E-8</v>
      </c>
    </row>
    <row r="24" spans="1:42">
      <c r="A24">
        <v>1269</v>
      </c>
      <c r="B24">
        <v>252.578</v>
      </c>
      <c r="C24">
        <f t="shared" si="0"/>
        <v>525.72799999999995</v>
      </c>
      <c r="D24">
        <v>10.678900000000001</v>
      </c>
      <c r="E24">
        <f t="shared" si="3"/>
        <v>0.92235206730063313</v>
      </c>
      <c r="F24">
        <f t="shared" si="4"/>
        <v>7.7647932699366873E-2</v>
      </c>
      <c r="G24">
        <f t="shared" si="5"/>
        <v>3.9050921114750241E-4</v>
      </c>
      <c r="H24">
        <f t="shared" si="18"/>
        <v>0.96640305835985219</v>
      </c>
      <c r="I24">
        <f t="shared" si="19"/>
        <v>8.8056084518856007E-2</v>
      </c>
      <c r="J24">
        <f t="shared" si="6"/>
        <v>5.0652241959541779E-4</v>
      </c>
      <c r="K24">
        <f t="shared" si="7"/>
        <v>1.0832962429753496E-4</v>
      </c>
      <c r="L24">
        <f t="shared" si="7"/>
        <v>1.3459064534379465E-8</v>
      </c>
      <c r="P24">
        <v>648</v>
      </c>
      <c r="Q24">
        <v>263.63799999999998</v>
      </c>
      <c r="R24">
        <f t="shared" si="1"/>
        <v>536.78800000000001</v>
      </c>
      <c r="S24">
        <v>13.735799999999999</v>
      </c>
      <c r="T24">
        <f t="shared" si="8"/>
        <v>0.91924991969161585</v>
      </c>
      <c r="U24">
        <f t="shared" si="9"/>
        <v>8.0750080308384153E-2</v>
      </c>
      <c r="V24">
        <f t="shared" si="10"/>
        <v>8.170262697647831E-4</v>
      </c>
      <c r="W24">
        <f t="shared" si="20"/>
        <v>0.97537603757784286</v>
      </c>
      <c r="X24">
        <f t="shared" si="21"/>
        <v>6.4538306476191978E-2</v>
      </c>
      <c r="Y24">
        <f t="shared" si="11"/>
        <v>7.2331662790813044E-4</v>
      </c>
      <c r="Z24">
        <f t="shared" si="12"/>
        <v>2.6282161078615098E-4</v>
      </c>
      <c r="AA24">
        <f t="shared" si="12"/>
        <v>8.7814969769021086E-9</v>
      </c>
      <c r="AE24">
        <v>432</v>
      </c>
      <c r="AF24">
        <v>270.60500000000002</v>
      </c>
      <c r="AG24">
        <f t="shared" si="2"/>
        <v>543.755</v>
      </c>
      <c r="AH24">
        <v>7.8524500000000002</v>
      </c>
      <c r="AI24">
        <f t="shared" si="13"/>
        <v>0.91702197480085823</v>
      </c>
      <c r="AJ24">
        <f t="shared" si="14"/>
        <v>8.2978025199141769E-2</v>
      </c>
      <c r="AK24">
        <f t="shared" si="15"/>
        <v>1.2799997430803997E-3</v>
      </c>
      <c r="AL24">
        <f t="shared" si="22"/>
        <v>0.97930890817471983</v>
      </c>
      <c r="AM24">
        <f t="shared" si="23"/>
        <v>5.4230428176148267E-2</v>
      </c>
      <c r="AN24">
        <f t="shared" si="16"/>
        <v>8.9145153444275375E-4</v>
      </c>
      <c r="AO24">
        <f t="shared" si="17"/>
        <v>8.2642433459642487E-4</v>
      </c>
      <c r="AP24">
        <f t="shared" si="17"/>
        <v>1.5096971043552366E-7</v>
      </c>
    </row>
    <row r="25" spans="1:42">
      <c r="A25">
        <v>1316</v>
      </c>
      <c r="B25">
        <v>260.41000000000003</v>
      </c>
      <c r="C25">
        <f t="shared" si="0"/>
        <v>533.55999999999995</v>
      </c>
      <c r="D25">
        <v>10.4664</v>
      </c>
      <c r="E25">
        <f t="shared" si="3"/>
        <v>0.90399813437670051</v>
      </c>
      <c r="F25">
        <f t="shared" si="4"/>
        <v>9.6001865623299487E-2</v>
      </c>
      <c r="G25">
        <f t="shared" si="5"/>
        <v>4.9194972152558373E-4</v>
      </c>
      <c r="H25">
        <f t="shared" si="18"/>
        <v>0.9573198995936264</v>
      </c>
      <c r="I25">
        <f t="shared" si="19"/>
        <v>0.11186263823984065</v>
      </c>
      <c r="J25">
        <f t="shared" si="6"/>
        <v>6.045949213371553E-4</v>
      </c>
      <c r="K25">
        <f t="shared" si="7"/>
        <v>2.5156410799362193E-4</v>
      </c>
      <c r="L25">
        <f t="shared" si="7"/>
        <v>1.2688941040588882E-8</v>
      </c>
      <c r="P25">
        <v>672</v>
      </c>
      <c r="Q25">
        <v>271.59199999999998</v>
      </c>
      <c r="R25">
        <f t="shared" si="1"/>
        <v>544.74199999999996</v>
      </c>
      <c r="S25">
        <v>13.4428</v>
      </c>
      <c r="T25">
        <f t="shared" si="8"/>
        <v>0.89964128921726105</v>
      </c>
      <c r="U25">
        <f t="shared" si="9"/>
        <v>0.10035871078273895</v>
      </c>
      <c r="V25">
        <f t="shared" si="10"/>
        <v>1.0281146268337111E-3</v>
      </c>
      <c r="W25">
        <f t="shared" si="20"/>
        <v>0.96875265158434709</v>
      </c>
      <c r="X25">
        <f t="shared" si="21"/>
        <v>8.189790554598711E-2</v>
      </c>
      <c r="Y25">
        <f t="shared" si="11"/>
        <v>8.7059338535926719E-4</v>
      </c>
      <c r="Z25">
        <f t="shared" si="12"/>
        <v>3.4080132998928406E-4</v>
      </c>
      <c r="AA25">
        <f t="shared" si="12"/>
        <v>2.4812941515650077E-8</v>
      </c>
      <c r="AE25">
        <v>448</v>
      </c>
      <c r="AF25">
        <v>278.43900000000002</v>
      </c>
      <c r="AG25">
        <f t="shared" si="2"/>
        <v>551.58899999999994</v>
      </c>
      <c r="AH25">
        <v>7.6770800000000001</v>
      </c>
      <c r="AI25">
        <f t="shared" si="13"/>
        <v>0.89654197891157184</v>
      </c>
      <c r="AJ25">
        <f t="shared" si="14"/>
        <v>0.10345802108842816</v>
      </c>
      <c r="AK25">
        <f t="shared" si="15"/>
        <v>1.5999814317195285E-3</v>
      </c>
      <c r="AL25">
        <f t="shared" si="22"/>
        <v>0.97386691372923118</v>
      </c>
      <c r="AM25">
        <f t="shared" si="23"/>
        <v>6.8493652727232332E-2</v>
      </c>
      <c r="AN25">
        <f t="shared" si="16"/>
        <v>1.0703895738039845E-3</v>
      </c>
      <c r="AO25">
        <f t="shared" si="17"/>
        <v>1.2225070548973923E-3</v>
      </c>
      <c r="AP25">
        <f t="shared" si="17"/>
        <v>2.8046753597043773E-7</v>
      </c>
    </row>
    <row r="26" spans="1:42">
      <c r="A26">
        <v>1363</v>
      </c>
      <c r="B26">
        <v>268.20800000000003</v>
      </c>
      <c r="C26">
        <f t="shared" si="0"/>
        <v>541.35799999999995</v>
      </c>
      <c r="D26">
        <v>10.198700000000001</v>
      </c>
      <c r="E26">
        <f t="shared" si="3"/>
        <v>0.88087649746499808</v>
      </c>
      <c r="F26">
        <f t="shared" si="4"/>
        <v>0.11912350253500192</v>
      </c>
      <c r="G26">
        <f t="shared" si="5"/>
        <v>5.8829982948070886E-4</v>
      </c>
      <c r="H26">
        <f t="shared" si="18"/>
        <v>0.94647806624665309</v>
      </c>
      <c r="I26">
        <f t="shared" si="19"/>
        <v>0.14027859954268695</v>
      </c>
      <c r="J26">
        <f t="shared" si="6"/>
        <v>7.0794686416228436E-4</v>
      </c>
      <c r="K26">
        <f t="shared" si="7"/>
        <v>4.4753812940456414E-4</v>
      </c>
      <c r="L26">
        <f t="shared" si="7"/>
        <v>1.431541290809413E-8</v>
      </c>
      <c r="P26">
        <v>696</v>
      </c>
      <c r="Q26">
        <v>279.54700000000003</v>
      </c>
      <c r="R26">
        <f t="shared" si="1"/>
        <v>552.697</v>
      </c>
      <c r="S26">
        <v>13.0741</v>
      </c>
      <c r="T26">
        <f t="shared" si="8"/>
        <v>0.87496653817325198</v>
      </c>
      <c r="U26">
        <f t="shared" si="9"/>
        <v>0.12503346182674802</v>
      </c>
      <c r="V26">
        <f t="shared" si="10"/>
        <v>1.2035103687047151E-3</v>
      </c>
      <c r="W26">
        <f t="shared" si="20"/>
        <v>0.96078065728456863</v>
      </c>
      <c r="X26">
        <f t="shared" si="21"/>
        <v>0.10279214679460952</v>
      </c>
      <c r="Y26">
        <f t="shared" si="11"/>
        <v>1.0331834622947533E-3</v>
      </c>
      <c r="Z26">
        <f t="shared" si="12"/>
        <v>4.9467609435882988E-4</v>
      </c>
      <c r="AA26">
        <f t="shared" si="12"/>
        <v>2.9011255047187881E-8</v>
      </c>
      <c r="AE26">
        <v>464</v>
      </c>
      <c r="AF26">
        <v>286.274</v>
      </c>
      <c r="AG26">
        <f t="shared" si="2"/>
        <v>559.42399999999998</v>
      </c>
      <c r="AH26">
        <v>7.4578699999999998</v>
      </c>
      <c r="AI26">
        <f t="shared" si="13"/>
        <v>0.87094227600405938</v>
      </c>
      <c r="AJ26">
        <f t="shared" si="14"/>
        <v>0.12905772399594062</v>
      </c>
      <c r="AK26">
        <f t="shared" si="15"/>
        <v>1.8639079340277143E-3</v>
      </c>
      <c r="AL26">
        <f t="shared" si="22"/>
        <v>0.96733256621835773</v>
      </c>
      <c r="AM26">
        <f t="shared" si="23"/>
        <v>8.5619885908096077E-2</v>
      </c>
      <c r="AN26">
        <f t="shared" si="16"/>
        <v>1.2701094455978069E-3</v>
      </c>
      <c r="AO26">
        <f t="shared" si="17"/>
        <v>1.8868457777457982E-3</v>
      </c>
      <c r="AP26">
        <f t="shared" si="17"/>
        <v>3.5259664486164286E-7</v>
      </c>
    </row>
    <row r="27" spans="1:42">
      <c r="A27">
        <v>1410</v>
      </c>
      <c r="B27">
        <v>276.09699999999998</v>
      </c>
      <c r="C27">
        <f t="shared" si="0"/>
        <v>549.24699999999996</v>
      </c>
      <c r="D27">
        <v>9.8785699999999999</v>
      </c>
      <c r="E27">
        <f t="shared" si="3"/>
        <v>0.85322640547940476</v>
      </c>
      <c r="F27">
        <f t="shared" si="4"/>
        <v>0.14677359452059524</v>
      </c>
      <c r="G27">
        <f t="shared" si="5"/>
        <v>6.4877822072242257E-4</v>
      </c>
      <c r="H27">
        <f t="shared" si="18"/>
        <v>0.93378288530999498</v>
      </c>
      <c r="I27">
        <f t="shared" si="19"/>
        <v>0.17355210215831432</v>
      </c>
      <c r="J27">
        <f t="shared" si="6"/>
        <v>8.1408954268039589E-4</v>
      </c>
      <c r="K27">
        <f t="shared" si="7"/>
        <v>7.1708847130337908E-4</v>
      </c>
      <c r="L27">
        <f t="shared" si="7"/>
        <v>2.7327833167492713E-8</v>
      </c>
      <c r="P27">
        <v>720</v>
      </c>
      <c r="Q27">
        <v>287.45999999999998</v>
      </c>
      <c r="R27">
        <f t="shared" si="1"/>
        <v>560.6099999999999</v>
      </c>
      <c r="S27">
        <v>12.6425</v>
      </c>
      <c r="T27">
        <f t="shared" si="8"/>
        <v>0.84608228932433882</v>
      </c>
      <c r="U27">
        <f t="shared" si="9"/>
        <v>0.15391771067566118</v>
      </c>
      <c r="V27">
        <f t="shared" si="10"/>
        <v>1.3033381518363825E-3</v>
      </c>
      <c r="W27">
        <f t="shared" si="20"/>
        <v>0.95131983112788898</v>
      </c>
      <c r="X27">
        <f t="shared" si="21"/>
        <v>0.1275885498896836</v>
      </c>
      <c r="Y27">
        <f t="shared" si="11"/>
        <v>1.2059355866188212E-3</v>
      </c>
      <c r="Z27">
        <f t="shared" si="12"/>
        <v>6.9322470769385945E-4</v>
      </c>
      <c r="AA27">
        <f t="shared" si="12"/>
        <v>9.4872597109612723E-9</v>
      </c>
      <c r="AE27" s="4">
        <v>480</v>
      </c>
      <c r="AF27">
        <v>294.13499999999999</v>
      </c>
      <c r="AG27">
        <f t="shared" si="2"/>
        <v>567.28499999999997</v>
      </c>
      <c r="AH27">
        <v>7.2024999999999997</v>
      </c>
      <c r="AI27">
        <f t="shared" si="13"/>
        <v>0.84111974905961595</v>
      </c>
      <c r="AJ27">
        <f t="shared" si="14"/>
        <v>0.15888025094038405</v>
      </c>
      <c r="AK27">
        <f t="shared" si="15"/>
        <v>2.0132424538624946E-3</v>
      </c>
      <c r="AL27">
        <f t="shared" si="22"/>
        <v>0.95957899994913076</v>
      </c>
      <c r="AM27">
        <f t="shared" si="23"/>
        <v>0.10594163703766099</v>
      </c>
      <c r="AN27">
        <f t="shared" si="16"/>
        <v>1.4888135169317011E-3</v>
      </c>
      <c r="AO27">
        <f t="shared" si="17"/>
        <v>2.8024968419415831E-3</v>
      </c>
      <c r="AP27">
        <f t="shared" si="17"/>
        <v>2.7502570989036222E-7</v>
      </c>
    </row>
    <row r="28" spans="1:42">
      <c r="A28">
        <v>1457</v>
      </c>
      <c r="B28">
        <v>283.952</v>
      </c>
      <c r="C28">
        <f t="shared" si="0"/>
        <v>557.10199999999998</v>
      </c>
      <c r="D28">
        <v>9.5255299999999998</v>
      </c>
      <c r="E28">
        <f t="shared" si="3"/>
        <v>0.8227338291054509</v>
      </c>
      <c r="F28">
        <f t="shared" si="4"/>
        <v>0.1772661708945491</v>
      </c>
      <c r="G28">
        <f t="shared" si="5"/>
        <v>6.6809234688317541E-4</v>
      </c>
      <c r="H28">
        <f t="shared" si="18"/>
        <v>0.91918431221623831</v>
      </c>
      <c r="I28">
        <f t="shared" si="19"/>
        <v>0.21181431066429293</v>
      </c>
      <c r="J28">
        <f t="shared" si="6"/>
        <v>9.1332896688610605E-4</v>
      </c>
      <c r="K28">
        <f t="shared" si="7"/>
        <v>1.1935739615497553E-3</v>
      </c>
      <c r="L28">
        <f t="shared" si="7"/>
        <v>6.0140999790461793E-8</v>
      </c>
      <c r="P28">
        <v>744</v>
      </c>
      <c r="Q28">
        <v>295.36099999999999</v>
      </c>
      <c r="R28">
        <f t="shared" si="1"/>
        <v>568.51099999999997</v>
      </c>
      <c r="S28">
        <v>12.1751</v>
      </c>
      <c r="T28">
        <f t="shared" si="8"/>
        <v>0.81480217368026564</v>
      </c>
      <c r="U28">
        <f t="shared" si="9"/>
        <v>0.18519782631973436</v>
      </c>
      <c r="V28">
        <f t="shared" si="10"/>
        <v>1.3292710675661262E-3</v>
      </c>
      <c r="W28">
        <f t="shared" si="20"/>
        <v>0.9402771195887264</v>
      </c>
      <c r="X28">
        <f t="shared" si="21"/>
        <v>0.15653100396853531</v>
      </c>
      <c r="Y28">
        <f t="shared" si="11"/>
        <v>1.383205909876254E-3</v>
      </c>
      <c r="Z28">
        <f t="shared" si="12"/>
        <v>8.2178670371520549E-4</v>
      </c>
      <c r="AA28">
        <f t="shared" si="12"/>
        <v>2.908967215018345E-9</v>
      </c>
      <c r="AE28">
        <v>496</v>
      </c>
      <c r="AF28">
        <v>301.99099999999999</v>
      </c>
      <c r="AG28">
        <f t="shared" si="2"/>
        <v>575.14099999999996</v>
      </c>
      <c r="AH28">
        <v>6.9266699999999997</v>
      </c>
      <c r="AI28">
        <f t="shared" si="13"/>
        <v>0.80890786979781604</v>
      </c>
      <c r="AJ28">
        <f t="shared" si="14"/>
        <v>0.19109213020218396</v>
      </c>
      <c r="AK28">
        <f t="shared" si="15"/>
        <v>2.0419269437427848E-3</v>
      </c>
      <c r="AL28">
        <f t="shared" si="22"/>
        <v>0.95049032313780479</v>
      </c>
      <c r="AM28">
        <f t="shared" si="23"/>
        <v>0.1297626533085682</v>
      </c>
      <c r="AN28">
        <f t="shared" si="16"/>
        <v>1.7205104430966347E-3</v>
      </c>
      <c r="AO28">
        <f t="shared" si="17"/>
        <v>3.7613047360445491E-3</v>
      </c>
      <c r="AP28">
        <f t="shared" si="17"/>
        <v>1.0330856688761661E-7</v>
      </c>
    </row>
    <row r="29" spans="1:42">
      <c r="A29">
        <v>1504</v>
      </c>
      <c r="B29">
        <v>291.74599999999998</v>
      </c>
      <c r="C29">
        <f t="shared" si="0"/>
        <v>564.89599999999996</v>
      </c>
      <c r="D29">
        <v>9.1619799999999998</v>
      </c>
      <c r="E29">
        <f t="shared" si="3"/>
        <v>0.79133348880194165</v>
      </c>
      <c r="F29">
        <f t="shared" si="4"/>
        <v>0.20866651119805835</v>
      </c>
      <c r="G29">
        <f t="shared" si="5"/>
        <v>6.8487046028447771E-4</v>
      </c>
      <c r="H29">
        <f t="shared" si="18"/>
        <v>0.90280613883025906</v>
      </c>
      <c r="I29">
        <f t="shared" si="19"/>
        <v>0.25474077210793994</v>
      </c>
      <c r="J29">
        <f t="shared" si="6"/>
        <v>9.9551651105648435E-4</v>
      </c>
      <c r="K29">
        <f t="shared" si="7"/>
        <v>2.1228375183918432E-3</v>
      </c>
      <c r="L29">
        <f t="shared" si="7"/>
        <v>9.6500968860244135E-8</v>
      </c>
      <c r="P29">
        <v>768</v>
      </c>
      <c r="Q29">
        <v>303.26</v>
      </c>
      <c r="R29">
        <f t="shared" si="1"/>
        <v>576.41</v>
      </c>
      <c r="S29">
        <v>11.698399999999999</v>
      </c>
      <c r="T29">
        <f t="shared" si="8"/>
        <v>0.78289966805867861</v>
      </c>
      <c r="U29">
        <f t="shared" si="9"/>
        <v>0.21710033194132139</v>
      </c>
      <c r="V29">
        <f t="shared" si="10"/>
        <v>1.3563193775207871E-3</v>
      </c>
      <c r="W29">
        <f t="shared" si="20"/>
        <v>0.92761114967166458</v>
      </c>
      <c r="X29">
        <f t="shared" si="21"/>
        <v>0.1897279458055654</v>
      </c>
      <c r="Y29">
        <f t="shared" si="11"/>
        <v>1.5562363294286214E-3</v>
      </c>
      <c r="Z29">
        <f t="shared" si="12"/>
        <v>7.4924752276492659E-4</v>
      </c>
      <c r="AA29">
        <f t="shared" si="12"/>
        <v>3.9966787660119336E-8</v>
      </c>
      <c r="AE29">
        <v>512</v>
      </c>
      <c r="AF29">
        <v>309.81900000000002</v>
      </c>
      <c r="AG29">
        <f t="shared" si="2"/>
        <v>582.96900000000005</v>
      </c>
      <c r="AH29">
        <v>6.6469100000000001</v>
      </c>
      <c r="AI29">
        <f t="shared" si="13"/>
        <v>0.77623703869793148</v>
      </c>
      <c r="AJ29">
        <f t="shared" si="14"/>
        <v>0.22376296130206852</v>
      </c>
      <c r="AK29">
        <f t="shared" si="15"/>
        <v>2.0711953418140194E-3</v>
      </c>
      <c r="AL29">
        <f t="shared" si="22"/>
        <v>0.93998721902840432</v>
      </c>
      <c r="AM29">
        <f t="shared" si="23"/>
        <v>0.15729082039811437</v>
      </c>
      <c r="AN29">
        <f t="shared" si="16"/>
        <v>1.9562683034895102E-3</v>
      </c>
      <c r="AO29">
        <f t="shared" si="17"/>
        <v>4.4185455163551343E-3</v>
      </c>
      <c r="AP29">
        <f t="shared" si="17"/>
        <v>1.3208224138043224E-8</v>
      </c>
    </row>
    <row r="30" spans="1:42">
      <c r="A30">
        <v>1551</v>
      </c>
      <c r="B30">
        <v>299.56099999999998</v>
      </c>
      <c r="C30">
        <f t="shared" si="0"/>
        <v>572.71100000000001</v>
      </c>
      <c r="D30">
        <v>8.7893000000000008</v>
      </c>
      <c r="E30">
        <f t="shared" si="3"/>
        <v>0.7591445771685712</v>
      </c>
      <c r="F30">
        <f t="shared" si="4"/>
        <v>0.2408554228314288</v>
      </c>
      <c r="G30">
        <f t="shared" si="5"/>
        <v>7.2763351601813663E-4</v>
      </c>
      <c r="H30">
        <f t="shared" si="18"/>
        <v>0.88495414615528956</v>
      </c>
      <c r="I30">
        <f t="shared" si="19"/>
        <v>0.30153004812759471</v>
      </c>
      <c r="J30">
        <f t="shared" si="6"/>
        <v>1.0519650390956954E-3</v>
      </c>
      <c r="K30">
        <f t="shared" si="7"/>
        <v>3.6814101548301357E-3</v>
      </c>
      <c r="L30">
        <f t="shared" si="7"/>
        <v>1.0519093686180904E-7</v>
      </c>
      <c r="P30">
        <v>792</v>
      </c>
      <c r="Q30">
        <v>311.11599999999999</v>
      </c>
      <c r="R30">
        <f t="shared" si="1"/>
        <v>584.26599999999996</v>
      </c>
      <c r="S30">
        <v>11.212</v>
      </c>
      <c r="T30">
        <f t="shared" si="8"/>
        <v>0.75034800299817972</v>
      </c>
      <c r="U30">
        <f t="shared" si="9"/>
        <v>0.24965199700182028</v>
      </c>
      <c r="V30">
        <f t="shared" si="10"/>
        <v>1.4388585501659695E-3</v>
      </c>
      <c r="W30">
        <f t="shared" si="20"/>
        <v>0.91336074603209005</v>
      </c>
      <c r="X30">
        <f t="shared" si="21"/>
        <v>0.22707761771185231</v>
      </c>
      <c r="Y30">
        <f t="shared" si="11"/>
        <v>1.7114823225997692E-3</v>
      </c>
      <c r="Z30">
        <f t="shared" si="12"/>
        <v>5.0960260032733489E-4</v>
      </c>
      <c r="AA30">
        <f t="shared" si="12"/>
        <v>7.4323721296036207E-8</v>
      </c>
      <c r="AE30">
        <v>528</v>
      </c>
      <c r="AF30">
        <v>317.63600000000002</v>
      </c>
      <c r="AG30">
        <f t="shared" si="2"/>
        <v>590.78600000000006</v>
      </c>
      <c r="AH30">
        <v>6.3631399999999996</v>
      </c>
      <c r="AI30">
        <f t="shared" si="13"/>
        <v>0.74309791322890717</v>
      </c>
      <c r="AJ30">
        <f t="shared" si="14"/>
        <v>0.25690208677109283</v>
      </c>
      <c r="AK30">
        <f t="shared" si="15"/>
        <v>2.202209742157818E-3</v>
      </c>
      <c r="AL30">
        <f t="shared" si="22"/>
        <v>0.92804489706231974</v>
      </c>
      <c r="AM30">
        <f t="shared" si="23"/>
        <v>0.18859111325394654</v>
      </c>
      <c r="AN30">
        <f t="shared" si="16"/>
        <v>2.1857501105300935E-3</v>
      </c>
      <c r="AO30">
        <f t="shared" si="17"/>
        <v>4.6663891028602628E-3</v>
      </c>
      <c r="AP30">
        <f t="shared" si="17"/>
        <v>2.7091947332038647E-10</v>
      </c>
    </row>
    <row r="31" spans="1:42">
      <c r="A31">
        <v>1598</v>
      </c>
      <c r="B31">
        <v>307.34399999999999</v>
      </c>
      <c r="C31">
        <f t="shared" si="0"/>
        <v>580.49399999999991</v>
      </c>
      <c r="D31">
        <v>8.3933499999999999</v>
      </c>
      <c r="E31">
        <f t="shared" si="3"/>
        <v>0.72494580191571878</v>
      </c>
      <c r="F31">
        <f t="shared" si="4"/>
        <v>0.27505419808428122</v>
      </c>
      <c r="G31">
        <f t="shared" si="5"/>
        <v>8.1356391937464087E-4</v>
      </c>
      <c r="H31">
        <f t="shared" si="18"/>
        <v>0.86608989632749867</v>
      </c>
      <c r="I31">
        <f t="shared" si="19"/>
        <v>0.35097240496509241</v>
      </c>
      <c r="J31">
        <f t="shared" si="6"/>
        <v>1.0703188789001621E-3</v>
      </c>
      <c r="K31">
        <f t="shared" si="7"/>
        <v>5.7635741359976476E-3</v>
      </c>
      <c r="L31">
        <f t="shared" si="7"/>
        <v>6.5923109240952034E-8</v>
      </c>
      <c r="P31">
        <v>816</v>
      </c>
      <c r="Q31">
        <v>318.98500000000001</v>
      </c>
      <c r="R31">
        <f t="shared" si="1"/>
        <v>592.13499999999999</v>
      </c>
      <c r="S31">
        <v>10.696</v>
      </c>
      <c r="T31">
        <f t="shared" si="8"/>
        <v>0.71581539779419645</v>
      </c>
      <c r="U31">
        <f t="shared" si="9"/>
        <v>0.28418460220580355</v>
      </c>
      <c r="V31">
        <f t="shared" si="10"/>
        <v>1.6326582967484033E-3</v>
      </c>
      <c r="W31">
        <f t="shared" si="20"/>
        <v>0.89768876006322507</v>
      </c>
      <c r="X31">
        <f t="shared" si="21"/>
        <v>0.26815319345424676</v>
      </c>
      <c r="Y31">
        <f t="shared" si="11"/>
        <v>1.8368920032106621E-3</v>
      </c>
      <c r="Z31">
        <f t="shared" si="12"/>
        <v>2.5700606655949153E-4</v>
      </c>
      <c r="AA31">
        <f t="shared" si="12"/>
        <v>4.1711406855312078E-8</v>
      </c>
      <c r="AE31">
        <v>544</v>
      </c>
      <c r="AF31">
        <v>325.43400000000003</v>
      </c>
      <c r="AG31">
        <f t="shared" si="2"/>
        <v>598.58400000000006</v>
      </c>
      <c r="AH31">
        <v>6.06142</v>
      </c>
      <c r="AI31">
        <f t="shared" si="13"/>
        <v>0.70786255735438208</v>
      </c>
      <c r="AJ31">
        <f t="shared" si="14"/>
        <v>0.29213744264561792</v>
      </c>
      <c r="AK31">
        <f t="shared" si="15"/>
        <v>2.4728511886619037E-3</v>
      </c>
      <c r="AL31">
        <f t="shared" si="22"/>
        <v>0.91470167031229066</v>
      </c>
      <c r="AM31">
        <f t="shared" si="23"/>
        <v>0.22356311502242804</v>
      </c>
      <c r="AN31">
        <f t="shared" si="16"/>
        <v>2.3944476394556712E-3</v>
      </c>
      <c r="AO31">
        <f t="shared" si="17"/>
        <v>4.7024384089725821E-3</v>
      </c>
      <c r="AP31">
        <f t="shared" si="17"/>
        <v>6.1471165281341161E-9</v>
      </c>
    </row>
    <row r="32" spans="1:42">
      <c r="A32">
        <v>1645</v>
      </c>
      <c r="B32">
        <v>315.11099999999999</v>
      </c>
      <c r="C32">
        <f t="shared" si="0"/>
        <v>588.26099999999997</v>
      </c>
      <c r="D32">
        <v>7.9506399999999999</v>
      </c>
      <c r="E32">
        <f t="shared" si="3"/>
        <v>0.68670829770511066</v>
      </c>
      <c r="F32">
        <f t="shared" si="4"/>
        <v>0.31329170229488934</v>
      </c>
      <c r="G32">
        <f t="shared" si="5"/>
        <v>9.3404290235266562E-4</v>
      </c>
      <c r="H32">
        <f t="shared" si="18"/>
        <v>0.84689651824306111</v>
      </c>
      <c r="I32">
        <f t="shared" si="19"/>
        <v>0.40127739227340004</v>
      </c>
      <c r="J32">
        <f t="shared" si="6"/>
        <v>1.0420724950450295E-3</v>
      </c>
      <c r="K32">
        <f t="shared" si="7"/>
        <v>7.7414816409945974E-3</v>
      </c>
      <c r="L32">
        <f t="shared" si="7"/>
        <v>1.1670392897278039E-8</v>
      </c>
      <c r="P32">
        <v>840</v>
      </c>
      <c r="Q32">
        <v>326.87200000000001</v>
      </c>
      <c r="R32">
        <f t="shared" si="1"/>
        <v>600.02199999999993</v>
      </c>
      <c r="S32">
        <v>10.1105</v>
      </c>
      <c r="T32">
        <f t="shared" si="8"/>
        <v>0.67663159867223477</v>
      </c>
      <c r="U32">
        <f t="shared" si="9"/>
        <v>0.32336840132776523</v>
      </c>
      <c r="V32">
        <f t="shared" si="10"/>
        <v>1.8845421975943188E-3</v>
      </c>
      <c r="W32">
        <f t="shared" si="20"/>
        <v>0.88086840187401005</v>
      </c>
      <c r="X32">
        <f t="shared" si="21"/>
        <v>0.31223860153130267</v>
      </c>
      <c r="Y32">
        <f t="shared" si="11"/>
        <v>1.9170756123662812E-3</v>
      </c>
      <c r="Z32">
        <f t="shared" si="12"/>
        <v>1.23872443509338E-4</v>
      </c>
      <c r="AA32">
        <f t="shared" si="12"/>
        <v>1.0584230767245406E-9</v>
      </c>
      <c r="AE32">
        <v>560</v>
      </c>
      <c r="AF32">
        <v>333.23500000000001</v>
      </c>
      <c r="AG32">
        <f t="shared" si="2"/>
        <v>606.38499999999999</v>
      </c>
      <c r="AH32">
        <v>5.72262</v>
      </c>
      <c r="AI32">
        <f t="shared" si="13"/>
        <v>0.66829693833579162</v>
      </c>
      <c r="AJ32">
        <f t="shared" si="14"/>
        <v>0.33170306166420838</v>
      </c>
      <c r="AK32">
        <f t="shared" si="15"/>
        <v>2.8171380557492215E-3</v>
      </c>
      <c r="AL32">
        <f t="shared" si="22"/>
        <v>0.9000844194013069</v>
      </c>
      <c r="AM32">
        <f t="shared" si="23"/>
        <v>0.26187427725371876</v>
      </c>
      <c r="AN32">
        <f t="shared" si="16"/>
        <v>2.5668739874093374E-3</v>
      </c>
      <c r="AO32">
        <f t="shared" si="17"/>
        <v>4.8760591322466384E-3</v>
      </c>
      <c r="AP32">
        <f t="shared" si="17"/>
        <v>6.2632103902030205E-8</v>
      </c>
    </row>
    <row r="33" spans="1:42">
      <c r="A33">
        <v>1692</v>
      </c>
      <c r="B33" s="1">
        <v>322.89100000000002</v>
      </c>
      <c r="C33">
        <f t="shared" si="0"/>
        <v>596.04099999999994</v>
      </c>
      <c r="D33" s="1">
        <v>7.4423700000000004</v>
      </c>
      <c r="E33">
        <f t="shared" si="3"/>
        <v>0.64280828129453538</v>
      </c>
      <c r="F33">
        <f t="shared" si="4"/>
        <v>0.35719171870546462</v>
      </c>
      <c r="G33">
        <f t="shared" si="5"/>
        <v>1.0144602344929719E-3</v>
      </c>
      <c r="H33">
        <f t="shared" si="18"/>
        <v>0.8282096653966039</v>
      </c>
      <c r="I33">
        <f t="shared" si="19"/>
        <v>0.45025479954051639</v>
      </c>
      <c r="J33">
        <f t="shared" si="6"/>
        <v>9.6348975751339564E-4</v>
      </c>
      <c r="K33">
        <f t="shared" si="7"/>
        <v>8.6607370145113799E-3</v>
      </c>
      <c r="L33">
        <f t="shared" si="7"/>
        <v>2.5979895235255161E-9</v>
      </c>
      <c r="P33">
        <v>864</v>
      </c>
      <c r="Q33" s="1">
        <v>334.73599999999999</v>
      </c>
      <c r="R33">
        <f t="shared" si="1"/>
        <v>607.88599999999997</v>
      </c>
      <c r="S33" s="1">
        <v>9.4346700000000006</v>
      </c>
      <c r="T33">
        <f t="shared" si="8"/>
        <v>0.63140258592997112</v>
      </c>
      <c r="U33">
        <f t="shared" si="9"/>
        <v>0.36859741407002888</v>
      </c>
      <c r="V33">
        <f t="shared" si="10"/>
        <v>2.0383271763572131E-3</v>
      </c>
      <c r="W33">
        <f t="shared" si="20"/>
        <v>0.86331380507711197</v>
      </c>
      <c r="X33">
        <f t="shared" si="21"/>
        <v>0.35824841622809345</v>
      </c>
      <c r="Y33">
        <f t="shared" si="11"/>
        <v>1.9350223659757983E-3</v>
      </c>
      <c r="Z33">
        <f t="shared" si="12"/>
        <v>1.0710175633238433E-4</v>
      </c>
      <c r="AA33">
        <f t="shared" si="12"/>
        <v>1.0671883847940062E-8</v>
      </c>
      <c r="AE33">
        <v>576</v>
      </c>
      <c r="AF33" s="1">
        <v>341.036</v>
      </c>
      <c r="AG33">
        <f t="shared" si="2"/>
        <v>614.18599999999992</v>
      </c>
      <c r="AH33" s="1">
        <v>5.3366499999999997</v>
      </c>
      <c r="AI33">
        <f t="shared" si="13"/>
        <v>0.62322272944380408</v>
      </c>
      <c r="AJ33">
        <f t="shared" si="14"/>
        <v>0.37677727055619592</v>
      </c>
      <c r="AK33">
        <f t="shared" si="15"/>
        <v>3.0009231588498803E-3</v>
      </c>
      <c r="AL33">
        <f t="shared" si="22"/>
        <v>0.88441456698416687</v>
      </c>
      <c r="AM33">
        <f t="shared" si="23"/>
        <v>0.30294426105226813</v>
      </c>
      <c r="AN33">
        <f t="shared" si="16"/>
        <v>2.6846494894529871E-3</v>
      </c>
      <c r="AO33">
        <f t="shared" si="17"/>
        <v>5.4513132924070918E-3</v>
      </c>
      <c r="AP33">
        <f t="shared" si="17"/>
        <v>1.0002903395377525E-7</v>
      </c>
    </row>
    <row r="34" spans="1:42">
      <c r="A34">
        <v>1739</v>
      </c>
      <c r="B34">
        <v>330.68799999999999</v>
      </c>
      <c r="C34">
        <f t="shared" si="0"/>
        <v>603.83799999999997</v>
      </c>
      <c r="D34">
        <v>6.8903400000000001</v>
      </c>
      <c r="E34">
        <f t="shared" si="3"/>
        <v>0.5951286502733657</v>
      </c>
      <c r="F34">
        <f t="shared" si="4"/>
        <v>0.4048713497266343</v>
      </c>
      <c r="G34">
        <f t="shared" si="5"/>
        <v>9.4258816273777666E-4</v>
      </c>
      <c r="H34">
        <f t="shared" si="18"/>
        <v>0.81093198903211683</v>
      </c>
      <c r="I34">
        <f t="shared" si="19"/>
        <v>0.49553881814364598</v>
      </c>
      <c r="J34">
        <f t="shared" si="6"/>
        <v>8.3704386198608363E-4</v>
      </c>
      <c r="K34">
        <f t="shared" si="7"/>
        <v>8.2205898291498099E-3</v>
      </c>
      <c r="L34">
        <f t="shared" si="7"/>
        <v>1.113959942116383E-8</v>
      </c>
      <c r="P34">
        <v>888</v>
      </c>
      <c r="Q34">
        <v>342.61599999999999</v>
      </c>
      <c r="R34">
        <f t="shared" si="1"/>
        <v>615.76599999999996</v>
      </c>
      <c r="S34">
        <v>8.7036899999999999</v>
      </c>
      <c r="T34">
        <f t="shared" si="8"/>
        <v>0.582482733697398</v>
      </c>
      <c r="U34">
        <f t="shared" si="9"/>
        <v>0.417517266302602</v>
      </c>
      <c r="V34">
        <f t="shared" si="10"/>
        <v>1.8501044008994532E-3</v>
      </c>
      <c r="W34">
        <f t="shared" si="20"/>
        <v>0.84559487046203075</v>
      </c>
      <c r="X34">
        <f t="shared" si="21"/>
        <v>0.40468895301151259</v>
      </c>
      <c r="Y34">
        <f t="shared" si="11"/>
        <v>1.8806185548291042E-3</v>
      </c>
      <c r="Z34">
        <f t="shared" si="12"/>
        <v>1.6456562189434121E-4</v>
      </c>
      <c r="AA34">
        <f t="shared" si="12"/>
        <v>9.3111359004244012E-10</v>
      </c>
      <c r="AE34">
        <v>592</v>
      </c>
      <c r="AF34" s="1">
        <v>348.839</v>
      </c>
      <c r="AG34">
        <f t="shared" si="2"/>
        <v>621.98900000000003</v>
      </c>
      <c r="AH34" s="1">
        <v>4.9255000000000004</v>
      </c>
      <c r="AI34">
        <f t="shared" si="13"/>
        <v>0.575207958902206</v>
      </c>
      <c r="AJ34">
        <f t="shared" si="14"/>
        <v>0.424792041097794</v>
      </c>
      <c r="AK34">
        <f t="shared" si="15"/>
        <v>2.7159759616675952E-3</v>
      </c>
      <c r="AL34">
        <f t="shared" si="22"/>
        <v>0.86802573703075869</v>
      </c>
      <c r="AM34">
        <f t="shared" si="23"/>
        <v>0.3458986528835159</v>
      </c>
      <c r="AN34">
        <f t="shared" si="16"/>
        <v>2.7299390176691962E-3</v>
      </c>
      <c r="AO34">
        <f t="shared" si="17"/>
        <v>6.2241667039287952E-3</v>
      </c>
      <c r="AP34">
        <f t="shared" si="17"/>
        <v>1.9496693290384595E-10</v>
      </c>
    </row>
    <row r="35" spans="1:42">
      <c r="A35">
        <v>1786</v>
      </c>
      <c r="B35">
        <v>338.47699999999998</v>
      </c>
      <c r="C35">
        <f t="shared" si="0"/>
        <v>611.62699999999995</v>
      </c>
      <c r="D35">
        <v>6.3774199999999999</v>
      </c>
      <c r="E35">
        <f t="shared" si="3"/>
        <v>0.5508270066246902</v>
      </c>
      <c r="F35">
        <f t="shared" si="4"/>
        <v>0.4491729933753098</v>
      </c>
      <c r="G35">
        <f t="shared" si="5"/>
        <v>6.8266523179800001E-4</v>
      </c>
      <c r="H35">
        <f t="shared" si="18"/>
        <v>0.79592179007826347</v>
      </c>
      <c r="I35">
        <f t="shared" si="19"/>
        <v>0.53487987965699191</v>
      </c>
      <c r="J35">
        <f t="shared" si="6"/>
        <v>6.7351748264389175E-4</v>
      </c>
      <c r="K35">
        <f t="shared" si="7"/>
        <v>7.3456703561011879E-3</v>
      </c>
      <c r="L35">
        <f t="shared" si="7"/>
        <v>8.3681314586488281E-11</v>
      </c>
      <c r="P35">
        <v>912</v>
      </c>
      <c r="Q35">
        <v>350.49599999999998</v>
      </c>
      <c r="R35">
        <f t="shared" si="1"/>
        <v>623.64599999999996</v>
      </c>
      <c r="S35">
        <v>8.0402100000000001</v>
      </c>
      <c r="T35">
        <f t="shared" si="8"/>
        <v>0.53808022807581113</v>
      </c>
      <c r="U35">
        <f t="shared" si="9"/>
        <v>0.46191977192418887</v>
      </c>
      <c r="V35">
        <f t="shared" si="10"/>
        <v>1.2723301923831948E-3</v>
      </c>
      <c r="W35">
        <f t="shared" si="20"/>
        <v>0.82837410971277636</v>
      </c>
      <c r="X35">
        <f t="shared" si="21"/>
        <v>0.4498237983274111</v>
      </c>
      <c r="Y35">
        <f t="shared" si="11"/>
        <v>1.7476340154194876E-3</v>
      </c>
      <c r="Z35">
        <f t="shared" si="12"/>
        <v>1.4631257725394509E-4</v>
      </c>
      <c r="AA35">
        <f t="shared" si="12"/>
        <v>2.2591372419291556E-7</v>
      </c>
      <c r="AE35">
        <v>608</v>
      </c>
      <c r="AF35">
        <v>356.62299999999999</v>
      </c>
      <c r="AG35">
        <f t="shared" si="2"/>
        <v>629.77299999999991</v>
      </c>
      <c r="AH35">
        <v>4.5533900000000003</v>
      </c>
      <c r="AI35">
        <f t="shared" si="13"/>
        <v>0.53175234351552447</v>
      </c>
      <c r="AJ35">
        <f t="shared" si="14"/>
        <v>0.46824765648447553</v>
      </c>
      <c r="AK35">
        <f t="shared" si="15"/>
        <v>1.97214991492458E-3</v>
      </c>
      <c r="AL35">
        <f t="shared" si="22"/>
        <v>0.85136043062129096</v>
      </c>
      <c r="AM35">
        <f t="shared" si="23"/>
        <v>0.38957767716622305</v>
      </c>
      <c r="AN35">
        <f t="shared" si="16"/>
        <v>2.6865936255129627E-3</v>
      </c>
      <c r="AO35">
        <f t="shared" si="17"/>
        <v>6.1889656459342733E-3</v>
      </c>
      <c r="AP35">
        <f t="shared" si="17"/>
        <v>5.1042981559929684E-7</v>
      </c>
    </row>
    <row r="36" spans="1:42">
      <c r="A36">
        <v>1833</v>
      </c>
      <c r="B36">
        <v>346.26100000000002</v>
      </c>
      <c r="C36">
        <f t="shared" si="0"/>
        <v>619.41100000000006</v>
      </c>
      <c r="D36">
        <v>6.0059399999999998</v>
      </c>
      <c r="E36">
        <f t="shared" si="3"/>
        <v>0.5187417407301842</v>
      </c>
      <c r="F36">
        <f t="shared" si="4"/>
        <v>0.4812582592698158</v>
      </c>
      <c r="G36">
        <f t="shared" si="5"/>
        <v>4.3946528354735757E-4</v>
      </c>
      <c r="H36">
        <f t="shared" si="18"/>
        <v>0.7838440103196308</v>
      </c>
      <c r="I36">
        <f t="shared" si="19"/>
        <v>0.56653520134125479</v>
      </c>
      <c r="J36">
        <f t="shared" si="6"/>
        <v>4.9301537241907059E-4</v>
      </c>
      <c r="K36">
        <f t="shared" si="7"/>
        <v>7.2721568490555612E-3</v>
      </c>
      <c r="L36">
        <f t="shared" si="7"/>
        <v>2.8676120181683629E-9</v>
      </c>
      <c r="P36">
        <v>936</v>
      </c>
      <c r="Q36">
        <v>358.387</v>
      </c>
      <c r="R36">
        <f t="shared" si="1"/>
        <v>631.53700000000003</v>
      </c>
      <c r="S36">
        <v>7.5839299999999996</v>
      </c>
      <c r="T36">
        <f t="shared" si="8"/>
        <v>0.50754430345861445</v>
      </c>
      <c r="U36">
        <f t="shared" si="9"/>
        <v>0.49245569654138555</v>
      </c>
      <c r="V36">
        <f t="shared" si="10"/>
        <v>8.0411558161116537E-4</v>
      </c>
      <c r="W36">
        <f t="shared" si="20"/>
        <v>0.8123710839106979</v>
      </c>
      <c r="X36">
        <f t="shared" si="21"/>
        <v>0.4917670146974788</v>
      </c>
      <c r="Y36">
        <f t="shared" si="11"/>
        <v>1.5407072007035505E-3</v>
      </c>
      <c r="Z36">
        <f t="shared" si="12"/>
        <v>4.7428268212679646E-7</v>
      </c>
      <c r="AA36">
        <f t="shared" si="12"/>
        <v>5.4256721331714128E-7</v>
      </c>
      <c r="AE36">
        <v>624</v>
      </c>
      <c r="AF36">
        <v>364.41800000000001</v>
      </c>
      <c r="AG36">
        <f t="shared" si="2"/>
        <v>637.56799999999998</v>
      </c>
      <c r="AH36">
        <v>4.2831900000000003</v>
      </c>
      <c r="AI36">
        <f t="shared" si="13"/>
        <v>0.50019794487673119</v>
      </c>
      <c r="AJ36">
        <f t="shared" si="14"/>
        <v>0.49980205512326881</v>
      </c>
      <c r="AK36">
        <f t="shared" si="15"/>
        <v>1.3169319361578183E-3</v>
      </c>
      <c r="AL36">
        <f t="shared" si="22"/>
        <v>0.83495973240894683</v>
      </c>
      <c r="AM36">
        <f t="shared" si="23"/>
        <v>0.43256317517443044</v>
      </c>
      <c r="AN36">
        <f t="shared" si="16"/>
        <v>2.5478514312754223E-3</v>
      </c>
      <c r="AO36">
        <f t="shared" si="17"/>
        <v>4.5210669767742984E-3</v>
      </c>
      <c r="AP36">
        <f t="shared" si="17"/>
        <v>1.5151628034605773E-6</v>
      </c>
    </row>
    <row r="37" spans="1:42">
      <c r="A37">
        <v>1880</v>
      </c>
      <c r="B37">
        <v>354.02600000000001</v>
      </c>
      <c r="C37">
        <f t="shared" si="0"/>
        <v>627.17599999999993</v>
      </c>
      <c r="D37">
        <v>5.7667999999999999</v>
      </c>
      <c r="E37">
        <f t="shared" si="3"/>
        <v>0.49808687240345834</v>
      </c>
      <c r="F37">
        <f t="shared" si="4"/>
        <v>0.50191312759654161</v>
      </c>
      <c r="G37">
        <f t="shared" si="5"/>
        <v>3.2679648479228706E-4</v>
      </c>
      <c r="H37">
        <f t="shared" si="18"/>
        <v>0.77500306522296714</v>
      </c>
      <c r="I37">
        <f t="shared" si="19"/>
        <v>0.58970692384495116</v>
      </c>
      <c r="J37">
        <f t="shared" si="6"/>
        <v>3.2023809273526443E-4</v>
      </c>
      <c r="K37">
        <f t="shared" si="7"/>
        <v>7.7077506597072508E-3</v>
      </c>
      <c r="L37">
        <f t="shared" si="7"/>
        <v>4.3012506373617528E-11</v>
      </c>
      <c r="P37">
        <v>960</v>
      </c>
      <c r="Q37">
        <v>366.29899999999998</v>
      </c>
      <c r="R37">
        <f t="shared" si="1"/>
        <v>639.44899999999996</v>
      </c>
      <c r="S37">
        <v>7.29556</v>
      </c>
      <c r="T37">
        <f t="shared" si="8"/>
        <v>0.48824552949994648</v>
      </c>
      <c r="U37">
        <f t="shared" si="9"/>
        <v>0.51175447050005352</v>
      </c>
      <c r="V37">
        <f t="shared" si="10"/>
        <v>6.0406962736909986E-4</v>
      </c>
      <c r="W37">
        <f t="shared" si="20"/>
        <v>0.79826287997968837</v>
      </c>
      <c r="X37">
        <f t="shared" si="21"/>
        <v>0.52874398751436402</v>
      </c>
      <c r="Y37">
        <f t="shared" si="11"/>
        <v>1.2757592617266612E-3</v>
      </c>
      <c r="Z37">
        <f t="shared" si="12"/>
        <v>2.8864368837954618E-4</v>
      </c>
      <c r="AA37">
        <f t="shared" si="12"/>
        <v>4.5116696490339445E-7</v>
      </c>
      <c r="AE37">
        <v>640</v>
      </c>
      <c r="AF37">
        <v>372.22399999999999</v>
      </c>
      <c r="AG37">
        <f t="shared" si="2"/>
        <v>645.37400000000002</v>
      </c>
      <c r="AH37">
        <v>4.10276</v>
      </c>
      <c r="AI37">
        <f t="shared" si="13"/>
        <v>0.47912703389820616</v>
      </c>
      <c r="AJ37">
        <f t="shared" si="14"/>
        <v>0.5208729661017939</v>
      </c>
      <c r="AK37">
        <f t="shared" si="15"/>
        <v>9.5906920363097309E-4</v>
      </c>
      <c r="AL37">
        <f t="shared" si="22"/>
        <v>0.81940600592891055</v>
      </c>
      <c r="AM37">
        <f t="shared" si="23"/>
        <v>0.47332879807483719</v>
      </c>
      <c r="AN37">
        <f t="shared" si="16"/>
        <v>2.3144125278968535E-3</v>
      </c>
      <c r="AO37">
        <f t="shared" si="17"/>
        <v>2.2604479133754929E-3</v>
      </c>
      <c r="AP37">
        <f t="shared" si="17"/>
        <v>1.8369555266320873E-6</v>
      </c>
    </row>
    <row r="38" spans="1:42">
      <c r="A38">
        <v>1927</v>
      </c>
      <c r="B38">
        <v>361.79700000000003</v>
      </c>
      <c r="C38">
        <f t="shared" si="0"/>
        <v>634.947</v>
      </c>
      <c r="D38">
        <v>5.5889699999999998</v>
      </c>
      <c r="E38">
        <f t="shared" si="3"/>
        <v>0.4827274376182209</v>
      </c>
      <c r="F38">
        <f t="shared" si="4"/>
        <v>0.5172725623817791</v>
      </c>
      <c r="G38">
        <f t="shared" si="5"/>
        <v>2.8203034651673898E-4</v>
      </c>
      <c r="H38">
        <f t="shared" si="18"/>
        <v>0.769260430096113</v>
      </c>
      <c r="I38">
        <f t="shared" si="19"/>
        <v>0.60475811420350856</v>
      </c>
      <c r="J38">
        <f t="shared" si="6"/>
        <v>1.7833062998716626E-4</v>
      </c>
      <c r="K38">
        <f t="shared" si="7"/>
        <v>7.6537217775525107E-3</v>
      </c>
      <c r="L38">
        <f t="shared" si="7"/>
        <v>1.0753631208313737E-8</v>
      </c>
      <c r="P38">
        <v>984</v>
      </c>
      <c r="Q38">
        <v>374.18099999999998</v>
      </c>
      <c r="R38">
        <f t="shared" si="1"/>
        <v>647.3309999999999</v>
      </c>
      <c r="S38">
        <v>7.0789299999999997</v>
      </c>
      <c r="T38">
        <f t="shared" si="8"/>
        <v>0.47374785844308814</v>
      </c>
      <c r="U38">
        <f t="shared" si="9"/>
        <v>0.52625214155691191</v>
      </c>
      <c r="V38">
        <f t="shared" si="10"/>
        <v>5.2922667487596364E-4</v>
      </c>
      <c r="W38">
        <f t="shared" si="20"/>
        <v>0.78658079539989623</v>
      </c>
      <c r="X38">
        <f t="shared" si="21"/>
        <v>0.55936220979580387</v>
      </c>
      <c r="Y38">
        <f t="shared" si="11"/>
        <v>9.7834541601168846E-4</v>
      </c>
      <c r="Z38">
        <f t="shared" si="12"/>
        <v>1.0962766187840817E-3</v>
      </c>
      <c r="AA38">
        <f t="shared" si="12"/>
        <v>2.0170764363933819E-7</v>
      </c>
      <c r="AE38">
        <v>656</v>
      </c>
      <c r="AF38">
        <v>380.029</v>
      </c>
      <c r="AG38">
        <f t="shared" si="2"/>
        <v>653.17899999999997</v>
      </c>
      <c r="AH38">
        <v>3.9713599999999998</v>
      </c>
      <c r="AI38">
        <f t="shared" si="13"/>
        <v>0.46378192664011053</v>
      </c>
      <c r="AJ38">
        <f t="shared" si="14"/>
        <v>0.53621807335988947</v>
      </c>
      <c r="AK38">
        <f t="shared" si="15"/>
        <v>7.9937031340688441E-4</v>
      </c>
      <c r="AL38">
        <f t="shared" si="22"/>
        <v>0.80527734089805469</v>
      </c>
      <c r="AM38">
        <f t="shared" si="23"/>
        <v>0.51035939852118684</v>
      </c>
      <c r="AN38">
        <f t="shared" si="16"/>
        <v>1.9985063023391469E-3</v>
      </c>
      <c r="AO38">
        <f t="shared" si="17"/>
        <v>6.6867106441375267E-4</v>
      </c>
      <c r="AP38">
        <f t="shared" si="17"/>
        <v>1.4379271199525553E-6</v>
      </c>
    </row>
    <row r="39" spans="1:42">
      <c r="A39">
        <v>1974</v>
      </c>
      <c r="B39">
        <v>369.54199999999997</v>
      </c>
      <c r="C39">
        <f t="shared" si="0"/>
        <v>642.69200000000001</v>
      </c>
      <c r="D39">
        <v>5.4355000000000002</v>
      </c>
      <c r="E39">
        <f t="shared" si="3"/>
        <v>0.46947201133193417</v>
      </c>
      <c r="F39">
        <f t="shared" si="4"/>
        <v>0.53052798866806583</v>
      </c>
      <c r="G39">
        <f t="shared" si="5"/>
        <v>2.6817416086002315E-4</v>
      </c>
      <c r="H39">
        <f t="shared" si="18"/>
        <v>0.76606253526976298</v>
      </c>
      <c r="I39">
        <f t="shared" si="19"/>
        <v>0.61313965381290536</v>
      </c>
      <c r="J39">
        <f t="shared" si="6"/>
        <v>8.057109085516726E-5</v>
      </c>
      <c r="K39">
        <f t="shared" si="7"/>
        <v>6.8246872180030942E-3</v>
      </c>
      <c r="L39">
        <f t="shared" si="7"/>
        <v>3.519491187524686E-8</v>
      </c>
      <c r="P39">
        <v>1008</v>
      </c>
      <c r="Q39">
        <v>382.04899999999998</v>
      </c>
      <c r="R39">
        <f t="shared" si="1"/>
        <v>655.19899999999996</v>
      </c>
      <c r="S39">
        <v>6.8891400000000003</v>
      </c>
      <c r="T39">
        <f t="shared" si="8"/>
        <v>0.4610464182460649</v>
      </c>
      <c r="U39">
        <f t="shared" si="9"/>
        <v>0.53895358175393504</v>
      </c>
      <c r="V39">
        <f t="shared" si="10"/>
        <v>5.0385145625870176E-4</v>
      </c>
      <c r="W39">
        <f t="shared" si="20"/>
        <v>0.77762211938555792</v>
      </c>
      <c r="X39">
        <f t="shared" si="21"/>
        <v>0.5828424997800844</v>
      </c>
      <c r="Y39">
        <f t="shared" si="11"/>
        <v>6.8376120744637352E-4</v>
      </c>
      <c r="Z39">
        <f t="shared" si="12"/>
        <v>1.9262371255060582E-3</v>
      </c>
      <c r="AA39">
        <f t="shared" si="12"/>
        <v>3.2367518572409958E-8</v>
      </c>
      <c r="AE39">
        <v>672</v>
      </c>
      <c r="AF39">
        <v>387.80900000000003</v>
      </c>
      <c r="AG39">
        <f t="shared" si="2"/>
        <v>660.95900000000006</v>
      </c>
      <c r="AH39">
        <v>3.8618399999999999</v>
      </c>
      <c r="AI39">
        <f t="shared" si="13"/>
        <v>0.45099200162560044</v>
      </c>
      <c r="AJ39">
        <f t="shared" si="14"/>
        <v>0.54900799837439962</v>
      </c>
      <c r="AK39">
        <f t="shared" si="15"/>
        <v>7.3331569930595863E-4</v>
      </c>
      <c r="AL39">
        <f t="shared" si="22"/>
        <v>0.79307717097698072</v>
      </c>
      <c r="AM39">
        <f t="shared" si="23"/>
        <v>0.54233549935861314</v>
      </c>
      <c r="AN39">
        <f t="shared" si="16"/>
        <v>1.6251168880636411E-3</v>
      </c>
      <c r="AO39">
        <f t="shared" si="17"/>
        <v>4.4522243115671568E-5</v>
      </c>
      <c r="AP39">
        <f t="shared" si="17"/>
        <v>7.9530936026961556E-7</v>
      </c>
    </row>
    <row r="40" spans="1:42">
      <c r="A40">
        <v>2021</v>
      </c>
      <c r="B40">
        <v>377.26100000000002</v>
      </c>
      <c r="C40">
        <f t="shared" si="0"/>
        <v>650.41100000000006</v>
      </c>
      <c r="D40">
        <v>5.2895700000000003</v>
      </c>
      <c r="E40">
        <f t="shared" si="3"/>
        <v>0.45686782577151303</v>
      </c>
      <c r="F40">
        <f t="shared" si="4"/>
        <v>0.54313217422848692</v>
      </c>
      <c r="G40">
        <f t="shared" si="5"/>
        <v>2.6299187391679794E-4</v>
      </c>
      <c r="H40">
        <f t="shared" si="18"/>
        <v>0.76461770285584918</v>
      </c>
      <c r="I40">
        <f t="shared" si="19"/>
        <v>0.61692649508309827</v>
      </c>
      <c r="J40">
        <f t="shared" si="6"/>
        <v>2.6909035386818766E-5</v>
      </c>
      <c r="K40">
        <f t="shared" si="7"/>
        <v>5.4456017903933276E-3</v>
      </c>
      <c r="L40">
        <f t="shared" si="7"/>
        <v>5.5735106648372225E-8</v>
      </c>
      <c r="P40">
        <v>1032</v>
      </c>
      <c r="Q40">
        <v>389.89400000000001</v>
      </c>
      <c r="R40">
        <f t="shared" si="1"/>
        <v>663.04399999999998</v>
      </c>
      <c r="S40">
        <v>6.70845</v>
      </c>
      <c r="T40">
        <f t="shared" si="8"/>
        <v>0.44895398329585612</v>
      </c>
      <c r="U40">
        <f t="shared" si="9"/>
        <v>0.55104601670414388</v>
      </c>
      <c r="V40">
        <f t="shared" si="10"/>
        <v>4.9763313345468907E-4</v>
      </c>
      <c r="W40">
        <f t="shared" si="20"/>
        <v>0.77136094104462349</v>
      </c>
      <c r="X40">
        <f t="shared" si="21"/>
        <v>0.59925276875879741</v>
      </c>
      <c r="Y40">
        <f t="shared" si="11"/>
        <v>4.2590868549974417E-4</v>
      </c>
      <c r="Z40">
        <f t="shared" si="12"/>
        <v>2.3238909436588415E-3</v>
      </c>
      <c r="AA40">
        <f t="shared" si="12"/>
        <v>5.1443964344415998E-9</v>
      </c>
      <c r="AE40">
        <v>688</v>
      </c>
      <c r="AF40">
        <v>395.59699999999998</v>
      </c>
      <c r="AG40">
        <f t="shared" si="2"/>
        <v>668.74699999999996</v>
      </c>
      <c r="AH40">
        <v>3.7613699999999999</v>
      </c>
      <c r="AI40">
        <f t="shared" si="13"/>
        <v>0.43925895043670499</v>
      </c>
      <c r="AJ40">
        <f t="shared" si="14"/>
        <v>0.56074104956329496</v>
      </c>
      <c r="AK40">
        <f t="shared" si="15"/>
        <v>7.1849902896068546E-4</v>
      </c>
      <c r="AL40">
        <f t="shared" si="22"/>
        <v>0.78315641058069019</v>
      </c>
      <c r="AM40">
        <f t="shared" si="23"/>
        <v>0.56833736956763137</v>
      </c>
      <c r="AN40">
        <f t="shared" si="16"/>
        <v>1.231642277104689E-3</v>
      </c>
      <c r="AO40">
        <f t="shared" si="17"/>
        <v>5.7704077608281511E-5</v>
      </c>
      <c r="AP40">
        <f t="shared" si="17"/>
        <v>2.6331599311577842E-7</v>
      </c>
    </row>
    <row r="41" spans="1:42">
      <c r="A41">
        <v>2068</v>
      </c>
      <c r="B41">
        <v>384.995</v>
      </c>
      <c r="C41">
        <f t="shared" si="0"/>
        <v>658.14499999999998</v>
      </c>
      <c r="D41">
        <v>5.1464600000000003</v>
      </c>
      <c r="E41">
        <f t="shared" si="3"/>
        <v>0.44450720769742358</v>
      </c>
      <c r="F41">
        <f t="shared" si="4"/>
        <v>0.55549279230257642</v>
      </c>
      <c r="G41">
        <f t="shared" si="5"/>
        <v>2.5995968474788717E-4</v>
      </c>
      <c r="H41">
        <f t="shared" si="18"/>
        <v>0.76413515947532185</v>
      </c>
      <c r="I41">
        <f t="shared" si="19"/>
        <v>0.61819121974627878</v>
      </c>
      <c r="J41">
        <f t="shared" si="6"/>
        <v>5.4438295951792595E-6</v>
      </c>
      <c r="K41">
        <f t="shared" si="7"/>
        <v>3.9310928039132083E-3</v>
      </c>
      <c r="L41">
        <f t="shared" si="7"/>
        <v>6.4778320524114192E-8</v>
      </c>
      <c r="P41">
        <v>1056</v>
      </c>
      <c r="Q41">
        <v>397.73200000000003</v>
      </c>
      <c r="R41">
        <f t="shared" si="1"/>
        <v>670.88200000000006</v>
      </c>
      <c r="S41">
        <v>6.5299899999999997</v>
      </c>
      <c r="T41">
        <f t="shared" si="8"/>
        <v>0.43701078809294358</v>
      </c>
      <c r="U41">
        <f t="shared" si="9"/>
        <v>0.56298921190705642</v>
      </c>
      <c r="V41">
        <f t="shared" si="10"/>
        <v>4.9163788949566545E-4</v>
      </c>
      <c r="W41">
        <f t="shared" si="20"/>
        <v>0.76746090956020208</v>
      </c>
      <c r="X41">
        <f t="shared" si="21"/>
        <v>0.60947457721079124</v>
      </c>
      <c r="Y41">
        <f t="shared" si="11"/>
        <v>2.2933940177157836E-4</v>
      </c>
      <c r="Z41">
        <f t="shared" si="12"/>
        <v>2.1608891874216728E-3</v>
      </c>
      <c r="AA41">
        <f t="shared" si="12"/>
        <v>6.8800496662343058E-8</v>
      </c>
      <c r="AE41" s="4">
        <v>704</v>
      </c>
      <c r="AF41">
        <v>403.35</v>
      </c>
      <c r="AG41">
        <f t="shared" si="2"/>
        <v>676.5</v>
      </c>
      <c r="AH41">
        <v>3.6629299999999998</v>
      </c>
      <c r="AI41">
        <f t="shared" si="13"/>
        <v>0.42776296597333408</v>
      </c>
      <c r="AJ41">
        <f t="shared" si="14"/>
        <v>0.57223703402666592</v>
      </c>
      <c r="AK41">
        <f t="shared" si="15"/>
        <v>7.1433868310017551E-4</v>
      </c>
      <c r="AL41">
        <f t="shared" si="22"/>
        <v>0.77563767268876138</v>
      </c>
      <c r="AM41">
        <f t="shared" si="23"/>
        <v>0.58804364600130643</v>
      </c>
      <c r="AN41">
        <f t="shared" si="16"/>
        <v>8.569906866553094E-4</v>
      </c>
      <c r="AO41">
        <f t="shared" si="17"/>
        <v>2.4984898211684862E-4</v>
      </c>
      <c r="AP41">
        <f t="shared" si="17"/>
        <v>2.0349594118293931E-8</v>
      </c>
    </row>
    <row r="42" spans="1:42">
      <c r="A42">
        <v>2115</v>
      </c>
      <c r="B42">
        <v>392.73700000000002</v>
      </c>
      <c r="C42">
        <f t="shared" si="0"/>
        <v>665.88699999999994</v>
      </c>
      <c r="D42">
        <v>5.0049999999999999</v>
      </c>
      <c r="E42">
        <f t="shared" si="3"/>
        <v>0.43228910251427288</v>
      </c>
      <c r="F42">
        <f t="shared" si="4"/>
        <v>0.56771089748572712</v>
      </c>
      <c r="G42">
        <f t="shared" si="5"/>
        <v>2.5621079632086996E-4</v>
      </c>
      <c r="H42">
        <f t="shared" si="18"/>
        <v>0.76403753858709189</v>
      </c>
      <c r="I42">
        <f t="shared" si="19"/>
        <v>0.61844707973725221</v>
      </c>
      <c r="J42">
        <f t="shared" si="6"/>
        <v>2.9547889474560251E-7</v>
      </c>
      <c r="K42">
        <f t="shared" si="7"/>
        <v>2.5741601894599701E-3</v>
      </c>
      <c r="L42">
        <f t="shared" si="7"/>
        <v>6.5492649693313977E-8</v>
      </c>
      <c r="P42">
        <v>1080</v>
      </c>
      <c r="Q42">
        <v>405.57299999999998</v>
      </c>
      <c r="R42">
        <f t="shared" si="1"/>
        <v>678.72299999999996</v>
      </c>
      <c r="S42">
        <v>6.3536799999999998</v>
      </c>
      <c r="T42">
        <f t="shared" si="8"/>
        <v>0.42521147874504767</v>
      </c>
      <c r="U42">
        <f t="shared" si="9"/>
        <v>0.57478852125495239</v>
      </c>
      <c r="V42">
        <f t="shared" si="10"/>
        <v>4.8692534889530997E-4</v>
      </c>
      <c r="W42">
        <f t="shared" si="20"/>
        <v>0.76536085638453599</v>
      </c>
      <c r="X42">
        <f t="shared" si="21"/>
        <v>0.61497872285330912</v>
      </c>
      <c r="Y42">
        <f t="shared" si="11"/>
        <v>1.0194486483883692E-4</v>
      </c>
      <c r="Z42">
        <f t="shared" si="12"/>
        <v>1.6152523045165562E-3</v>
      </c>
      <c r="AA42">
        <f t="shared" si="12"/>
        <v>1.4820997310435632E-7</v>
      </c>
      <c r="AE42">
        <v>720</v>
      </c>
      <c r="AF42">
        <v>411.09399999999999</v>
      </c>
      <c r="AG42">
        <f t="shared" si="2"/>
        <v>684.24399999999991</v>
      </c>
      <c r="AH42">
        <v>3.5650599999999999</v>
      </c>
      <c r="AI42">
        <f t="shared" si="13"/>
        <v>0.41633354704373127</v>
      </c>
      <c r="AJ42">
        <f t="shared" si="14"/>
        <v>0.58366645295626873</v>
      </c>
      <c r="AK42">
        <f t="shared" si="15"/>
        <v>7.1287891262281078E-4</v>
      </c>
      <c r="AL42">
        <f t="shared" si="22"/>
        <v>0.770406049458084</v>
      </c>
      <c r="AM42">
        <f t="shared" si="23"/>
        <v>0.60175549698779141</v>
      </c>
      <c r="AN42">
        <f t="shared" si="16"/>
        <v>5.3790544909043865E-4</v>
      </c>
      <c r="AO42">
        <f t="shared" si="17"/>
        <v>3.2721351397436602E-4</v>
      </c>
      <c r="AP42">
        <f t="shared" si="17"/>
        <v>3.0615712940514364E-8</v>
      </c>
    </row>
    <row r="43" spans="1:42">
      <c r="A43">
        <v>2162</v>
      </c>
      <c r="B43">
        <v>400.46899999999999</v>
      </c>
      <c r="C43">
        <f t="shared" si="0"/>
        <v>673.61899999999991</v>
      </c>
      <c r="D43">
        <v>4.8655799999999996</v>
      </c>
      <c r="E43">
        <f t="shared" si="3"/>
        <v>0.42024719508719194</v>
      </c>
      <c r="F43">
        <f t="shared" si="4"/>
        <v>0.57975280491280801</v>
      </c>
      <c r="G43">
        <f t="shared" si="5"/>
        <v>2.454970612573892E-4</v>
      </c>
      <c r="H43">
        <f t="shared" si="18"/>
        <v>0.76403223994361791</v>
      </c>
      <c r="I43">
        <f t="shared" si="19"/>
        <v>0.6184609672453053</v>
      </c>
      <c r="J43">
        <f t="shared" si="6"/>
        <v>-3.2954908608854049E-8</v>
      </c>
      <c r="K43">
        <f t="shared" si="7"/>
        <v>1.4983218311589626E-3</v>
      </c>
      <c r="L43">
        <f t="shared" si="7"/>
        <v>6.0284988838475264E-8</v>
      </c>
      <c r="P43">
        <v>1104</v>
      </c>
      <c r="Q43">
        <v>413.399</v>
      </c>
      <c r="R43">
        <f t="shared" si="1"/>
        <v>686.54899999999998</v>
      </c>
      <c r="S43">
        <v>6.1790599999999998</v>
      </c>
      <c r="T43">
        <f t="shared" si="8"/>
        <v>0.41352527037156012</v>
      </c>
      <c r="U43">
        <f t="shared" si="9"/>
        <v>0.58647472962843983</v>
      </c>
      <c r="V43">
        <f t="shared" si="10"/>
        <v>4.7312234536174558E-4</v>
      </c>
      <c r="W43">
        <f t="shared" si="20"/>
        <v>0.7644273506916901</v>
      </c>
      <c r="X43">
        <f t="shared" si="21"/>
        <v>0.61742539960944121</v>
      </c>
      <c r="Y43">
        <f t="shared" si="11"/>
        <v>3.4638125773181898E-5</v>
      </c>
      <c r="Z43">
        <f t="shared" si="12"/>
        <v>9.5794397227285982E-4</v>
      </c>
      <c r="AA43">
        <f t="shared" si="12"/>
        <v>1.9226841082819175E-7</v>
      </c>
      <c r="AE43">
        <v>736</v>
      </c>
      <c r="AF43">
        <v>418.83800000000002</v>
      </c>
      <c r="AG43">
        <f t="shared" si="2"/>
        <v>691.98800000000006</v>
      </c>
      <c r="AH43">
        <v>3.46739</v>
      </c>
      <c r="AI43">
        <f t="shared" si="13"/>
        <v>0.40492748444176629</v>
      </c>
      <c r="AJ43">
        <f t="shared" si="14"/>
        <v>0.59507251555823371</v>
      </c>
      <c r="AK43">
        <f t="shared" si="15"/>
        <v>6.9280706855899543E-4</v>
      </c>
      <c r="AL43">
        <f t="shared" si="22"/>
        <v>0.76712232807442171</v>
      </c>
      <c r="AM43">
        <f t="shared" si="23"/>
        <v>0.61036198417323839</v>
      </c>
      <c r="AN43">
        <f t="shared" si="16"/>
        <v>2.9713373569890614E-4</v>
      </c>
      <c r="AO43">
        <f t="shared" si="17"/>
        <v>2.3376785052921332E-4</v>
      </c>
      <c r="AP43">
        <f t="shared" si="17"/>
        <v>1.5655738633661101E-7</v>
      </c>
    </row>
    <row r="44" spans="1:42">
      <c r="A44">
        <v>2209</v>
      </c>
      <c r="B44">
        <v>408.15699999999998</v>
      </c>
      <c r="C44">
        <f t="shared" si="0"/>
        <v>681.30700000000002</v>
      </c>
      <c r="D44">
        <v>4.7319899999999997</v>
      </c>
      <c r="E44">
        <f t="shared" si="3"/>
        <v>0.4087088332080947</v>
      </c>
      <c r="F44">
        <f t="shared" si="4"/>
        <v>0.5912911667919053</v>
      </c>
      <c r="G44">
        <f t="shared" si="5"/>
        <v>2.2904973212905722E-4</v>
      </c>
      <c r="H44">
        <f t="shared" si="18"/>
        <v>0.76403283090396912</v>
      </c>
      <c r="I44">
        <f t="shared" si="19"/>
        <v>0.61845941836460072</v>
      </c>
      <c r="J44">
        <f t="shared" si="6"/>
        <v>9.7593424807578912E-9</v>
      </c>
      <c r="K44">
        <f t="shared" si="7"/>
        <v>7.3811389351726732E-4</v>
      </c>
      <c r="L44">
        <f t="shared" si="7"/>
        <v>5.245930913407569E-8</v>
      </c>
      <c r="P44">
        <v>1128</v>
      </c>
      <c r="Q44">
        <v>421.21300000000002</v>
      </c>
      <c r="R44">
        <f t="shared" si="1"/>
        <v>694.36300000000006</v>
      </c>
      <c r="S44">
        <v>6.0093899999999998</v>
      </c>
      <c r="T44">
        <f t="shared" si="8"/>
        <v>0.40217033408287828</v>
      </c>
      <c r="U44">
        <f t="shared" si="9"/>
        <v>0.59782966591712172</v>
      </c>
      <c r="V44">
        <f t="shared" si="10"/>
        <v>4.4311824071099443E-4</v>
      </c>
      <c r="W44">
        <f t="shared" si="20"/>
        <v>0.76411017054093011</v>
      </c>
      <c r="X44">
        <f t="shared" si="21"/>
        <v>0.61825671462799758</v>
      </c>
      <c r="Y44">
        <f t="shared" si="11"/>
        <v>7.7494311438033996E-6</v>
      </c>
      <c r="Z44">
        <f t="shared" si="12"/>
        <v>4.1726431903649517E-4</v>
      </c>
      <c r="AA44">
        <f t="shared" si="12"/>
        <v>1.8954600034395302E-7</v>
      </c>
      <c r="AE44">
        <v>752</v>
      </c>
      <c r="AF44">
        <v>426.56900000000002</v>
      </c>
      <c r="AG44">
        <f t="shared" si="2"/>
        <v>699.71900000000005</v>
      </c>
      <c r="AH44">
        <v>3.3724699999999999</v>
      </c>
      <c r="AI44">
        <f t="shared" si="13"/>
        <v>0.39384257134482231</v>
      </c>
      <c r="AJ44">
        <f t="shared" si="14"/>
        <v>0.60615742865517763</v>
      </c>
      <c r="AK44">
        <f t="shared" si="15"/>
        <v>6.609110836285001E-4</v>
      </c>
      <c r="AL44">
        <f t="shared" si="22"/>
        <v>0.7653084323361059</v>
      </c>
      <c r="AM44">
        <f t="shared" si="23"/>
        <v>0.61511612394442094</v>
      </c>
      <c r="AN44">
        <f t="shared" si="16"/>
        <v>1.3936843868768913E-4</v>
      </c>
      <c r="AO44">
        <f t="shared" si="17"/>
        <v>8.0258221285510318E-5</v>
      </c>
      <c r="AP44">
        <f t="shared" si="17"/>
        <v>2.7200673049185685E-7</v>
      </c>
    </row>
    <row r="45" spans="1:42">
      <c r="A45">
        <v>2256</v>
      </c>
      <c r="B45">
        <v>415.87400000000002</v>
      </c>
      <c r="C45">
        <f t="shared" si="0"/>
        <v>689.024</v>
      </c>
      <c r="D45">
        <v>4.6073500000000003</v>
      </c>
      <c r="E45">
        <f t="shared" si="3"/>
        <v>0.39794349579802907</v>
      </c>
      <c r="F45">
        <f t="shared" si="4"/>
        <v>0.60205650420197099</v>
      </c>
      <c r="G45">
        <f t="shared" si="5"/>
        <v>2.0795304627506601E-4</v>
      </c>
      <c r="H45">
        <f t="shared" si="18"/>
        <v>0.76403265589561065</v>
      </c>
      <c r="I45">
        <f t="shared" si="19"/>
        <v>0.61845987705369732</v>
      </c>
      <c r="J45">
        <f t="shared" si="6"/>
        <v>-4.8878613886980023E-9</v>
      </c>
      <c r="K45">
        <f t="shared" si="7"/>
        <v>2.6907064091275234E-4</v>
      </c>
      <c r="L45">
        <f t="shared" si="7"/>
        <v>4.3246502370302029E-8</v>
      </c>
      <c r="P45">
        <v>1152</v>
      </c>
      <c r="Q45">
        <v>429.04199999999997</v>
      </c>
      <c r="R45">
        <f t="shared" si="1"/>
        <v>702.19200000000001</v>
      </c>
      <c r="S45">
        <v>5.8504800000000001</v>
      </c>
      <c r="T45">
        <f t="shared" si="8"/>
        <v>0.39153549630581436</v>
      </c>
      <c r="U45">
        <f t="shared" si="9"/>
        <v>0.60846450369418559</v>
      </c>
      <c r="V45">
        <f t="shared" si="10"/>
        <v>4.0633811614377197E-4</v>
      </c>
      <c r="W45">
        <f t="shared" si="20"/>
        <v>0.76403920926102176</v>
      </c>
      <c r="X45">
        <f t="shared" si="21"/>
        <v>0.61844270097544884</v>
      </c>
      <c r="Y45">
        <f t="shared" si="11"/>
        <v>7.3921363620282529E-7</v>
      </c>
      <c r="Z45">
        <f t="shared" si="12"/>
        <v>9.9564420983809456E-5</v>
      </c>
      <c r="AA45">
        <f t="shared" si="12"/>
        <v>1.6451046971534457E-7</v>
      </c>
      <c r="AE45">
        <v>768</v>
      </c>
      <c r="AF45">
        <v>434.32400000000001</v>
      </c>
      <c r="AG45">
        <f t="shared" si="2"/>
        <v>707.47399999999993</v>
      </c>
      <c r="AH45">
        <v>3.2819199999999999</v>
      </c>
      <c r="AI45">
        <f t="shared" si="13"/>
        <v>0.38326799400676637</v>
      </c>
      <c r="AJ45">
        <f t="shared" si="14"/>
        <v>0.61673200599323363</v>
      </c>
      <c r="AK45">
        <f t="shared" si="15"/>
        <v>6.1186279558892581E-4</v>
      </c>
      <c r="AL45">
        <f t="shared" si="22"/>
        <v>0.76445763760424323</v>
      </c>
      <c r="AM45">
        <f t="shared" si="23"/>
        <v>0.617346018963424</v>
      </c>
      <c r="AN45">
        <f t="shared" si="16"/>
        <v>5.2606687849451914E-5</v>
      </c>
      <c r="AO45">
        <f t="shared" si="17"/>
        <v>3.770119275619997E-7</v>
      </c>
      <c r="AP45">
        <f t="shared" si="17"/>
        <v>3.1276739404390599E-7</v>
      </c>
    </row>
    <row r="46" spans="1:42">
      <c r="A46">
        <v>2303</v>
      </c>
      <c r="B46">
        <v>423.596</v>
      </c>
      <c r="C46">
        <f t="shared" si="0"/>
        <v>696.74599999999998</v>
      </c>
      <c r="D46">
        <v>4.4941899999999997</v>
      </c>
      <c r="E46">
        <f t="shared" si="3"/>
        <v>0.38816970262310091</v>
      </c>
      <c r="F46">
        <f t="shared" si="4"/>
        <v>0.61183029737689909</v>
      </c>
      <c r="G46">
        <f t="shared" si="5"/>
        <v>1.8531270048053775E-4</v>
      </c>
      <c r="H46">
        <f t="shared" si="18"/>
        <v>0.76403274354665884</v>
      </c>
      <c r="I46">
        <f>J45*(A46-A45)+I45</f>
        <v>0.61845964732421199</v>
      </c>
      <c r="J46">
        <f>$B$1*EXP(-$B$2/($B$4*C46))*(($B$3-I46))</f>
        <v>3.5629149710151223E-9</v>
      </c>
      <c r="K46">
        <f t="shared" si="7"/>
        <v>4.3948280723937572E-5</v>
      </c>
      <c r="L46">
        <f t="shared" si="7"/>
        <v>3.4339476465294144E-8</v>
      </c>
      <c r="P46">
        <v>1176</v>
      </c>
      <c r="Q46">
        <v>436.86700000000002</v>
      </c>
      <c r="R46">
        <f t="shared" si="1"/>
        <v>710.01700000000005</v>
      </c>
      <c r="S46">
        <v>5.7047600000000003</v>
      </c>
      <c r="T46">
        <f t="shared" si="8"/>
        <v>0.38178338151836388</v>
      </c>
      <c r="U46">
        <f t="shared" si="9"/>
        <v>0.61821661848163612</v>
      </c>
      <c r="V46">
        <f t="shared" si="10"/>
        <v>3.6339543848377953E-4</v>
      </c>
      <c r="W46">
        <f t="shared" si="20"/>
        <v>0.76403244030665884</v>
      </c>
      <c r="X46">
        <f t="shared" si="21"/>
        <v>0.61846044210271767</v>
      </c>
      <c r="Y46">
        <f t="shared" si="11"/>
        <v>-3.4676068674068324E-8</v>
      </c>
      <c r="Z46">
        <f t="shared" si="12"/>
        <v>5.9449958197319964E-8</v>
      </c>
      <c r="AA46">
        <f t="shared" si="12"/>
        <v>1.3208144816360954E-7</v>
      </c>
      <c r="AE46">
        <v>784</v>
      </c>
      <c r="AF46">
        <v>442.065</v>
      </c>
      <c r="AG46">
        <f t="shared" si="2"/>
        <v>715.21499999999992</v>
      </c>
      <c r="AH46">
        <v>3.1980900000000001</v>
      </c>
      <c r="AI46">
        <f t="shared" si="13"/>
        <v>0.37347818927734361</v>
      </c>
      <c r="AJ46">
        <f t="shared" si="14"/>
        <v>0.62652181072265645</v>
      </c>
      <c r="AK46">
        <f t="shared" si="15"/>
        <v>5.5325301092258583E-4</v>
      </c>
      <c r="AL46">
        <f t="shared" si="22"/>
        <v>0.76413649249201765</v>
      </c>
      <c r="AM46">
        <f t="shared" si="23"/>
        <v>0.61818772596901528</v>
      </c>
      <c r="AN46">
        <f t="shared" si="16"/>
        <v>1.4517665542278066E-5</v>
      </c>
      <c r="AO46">
        <f t="shared" si="17"/>
        <v>6.9456968680874182E-5</v>
      </c>
      <c r="AP46">
        <f t="shared" si="17"/>
        <v>2.9023577236203946E-7</v>
      </c>
    </row>
    <row r="47" spans="1:42">
      <c r="A47">
        <v>2350</v>
      </c>
      <c r="B47">
        <v>431.29599999999999</v>
      </c>
      <c r="C47">
        <f t="shared" si="0"/>
        <v>704.44599999999991</v>
      </c>
      <c r="D47">
        <v>4.3933499999999999</v>
      </c>
      <c r="E47">
        <f t="shared" si="3"/>
        <v>0.37946000570051563</v>
      </c>
      <c r="F47">
        <f t="shared" si="4"/>
        <v>0.62053999429948437</v>
      </c>
      <c r="G47">
        <f t="shared" si="5"/>
        <v>1.6544726719816373E-4</v>
      </c>
      <c r="H47">
        <f t="shared" si="18"/>
        <v>0.76403267965506971</v>
      </c>
      <c r="I47">
        <f t="shared" si="19"/>
        <v>0.61845981478121559</v>
      </c>
      <c r="J47">
        <f t="shared" si="6"/>
        <v>-3.4970203107070578E-9</v>
      </c>
      <c r="K47">
        <f t="shared" si="7"/>
        <v>4.3271468282249191E-6</v>
      </c>
      <c r="L47">
        <f t="shared" si="7"/>
        <v>2.7373955380477217E-8</v>
      </c>
      <c r="P47">
        <v>1200</v>
      </c>
      <c r="Q47">
        <v>444.67200000000003</v>
      </c>
      <c r="R47">
        <f t="shared" si="1"/>
        <v>717.822</v>
      </c>
      <c r="S47">
        <v>5.5744400000000001</v>
      </c>
      <c r="T47">
        <f t="shared" si="8"/>
        <v>0.37306189099475323</v>
      </c>
      <c r="U47">
        <f t="shared" si="9"/>
        <v>0.62693810900524682</v>
      </c>
      <c r="V47">
        <f t="shared" si="10"/>
        <v>3.2524895599100417E-4</v>
      </c>
      <c r="W47">
        <f t="shared" si="20"/>
        <v>0.7640327578342514</v>
      </c>
      <c r="X47">
        <f t="shared" si="21"/>
        <v>0.61845960987706949</v>
      </c>
      <c r="Y47">
        <f t="shared" si="11"/>
        <v>7.0692059580805617E-9</v>
      </c>
      <c r="Z47">
        <f t="shared" si="12"/>
        <v>7.188494746650375E-5</v>
      </c>
      <c r="AA47">
        <f t="shared" si="12"/>
        <v>1.0578228491949675E-7</v>
      </c>
      <c r="AE47">
        <v>800</v>
      </c>
      <c r="AF47">
        <v>449.8</v>
      </c>
      <c r="AG47">
        <f t="shared" si="2"/>
        <v>722.95</v>
      </c>
      <c r="AH47">
        <v>3.12229</v>
      </c>
      <c r="AI47">
        <f t="shared" si="13"/>
        <v>0.36462614110258218</v>
      </c>
      <c r="AJ47">
        <f t="shared" si="14"/>
        <v>0.63537385889741782</v>
      </c>
      <c r="AK47">
        <f t="shared" si="15"/>
        <v>4.9464322625625279E-4</v>
      </c>
      <c r="AL47">
        <f t="shared" si="22"/>
        <v>0.76404786730916685</v>
      </c>
      <c r="AM47">
        <f t="shared" si="23"/>
        <v>0.61842000861769175</v>
      </c>
      <c r="AN47">
        <f t="shared" si="16"/>
        <v>2.3893541169388856E-6</v>
      </c>
      <c r="AO47">
        <f t="shared" si="17"/>
        <v>2.8743303930736766E-4</v>
      </c>
      <c r="AP47">
        <f t="shared" si="17"/>
        <v>2.4231387463614798E-7</v>
      </c>
    </row>
    <row r="48" spans="1:42">
      <c r="A48">
        <v>2397</v>
      </c>
      <c r="B48">
        <v>438.983</v>
      </c>
      <c r="C48">
        <f t="shared" si="0"/>
        <v>712.13300000000004</v>
      </c>
      <c r="D48">
        <v>4.3033200000000003</v>
      </c>
      <c r="E48">
        <f t="shared" si="3"/>
        <v>0.371683984142202</v>
      </c>
      <c r="F48">
        <f t="shared" si="4"/>
        <v>0.62831601585779806</v>
      </c>
      <c r="G48">
        <f t="shared" si="5"/>
        <v>1.5541347758467889E-4</v>
      </c>
      <c r="H48">
        <f t="shared" si="18"/>
        <v>0.76403274236500995</v>
      </c>
      <c r="I48">
        <f t="shared" si="19"/>
        <v>0.61845965042126094</v>
      </c>
      <c r="J48">
        <f>$B$1*EXP(-$B$2/($B$4*C48))*(($B$3-I48))</f>
        <v>4.4063395007425441E-9</v>
      </c>
      <c r="K48">
        <f t="shared" si="7"/>
        <v>9.7147939618563535E-5</v>
      </c>
      <c r="L48">
        <f t="shared" si="7"/>
        <v>2.4151979425288857E-8</v>
      </c>
      <c r="P48">
        <v>1224</v>
      </c>
      <c r="Q48">
        <v>452.46</v>
      </c>
      <c r="R48">
        <f t="shared" si="1"/>
        <v>725.6099999999999</v>
      </c>
      <c r="S48">
        <v>5.4577999999999998</v>
      </c>
      <c r="T48">
        <f t="shared" si="8"/>
        <v>0.36525591605096908</v>
      </c>
      <c r="U48">
        <f t="shared" si="9"/>
        <v>0.63474408394903092</v>
      </c>
      <c r="V48">
        <f t="shared" si="10"/>
        <v>2.9382272370346668E-4</v>
      </c>
      <c r="W48">
        <f t="shared" si="20"/>
        <v>0.76403269310177069</v>
      </c>
      <c r="X48">
        <f t="shared" si="21"/>
        <v>0.61845977953801246</v>
      </c>
      <c r="Y48">
        <f t="shared" si="11"/>
        <v>-2.6598066590851624E-9</v>
      </c>
      <c r="Z48">
        <f t="shared" si="12"/>
        <v>2.6517857015071557E-4</v>
      </c>
      <c r="AA48">
        <f t="shared" si="12"/>
        <v>8.633335599487249E-8</v>
      </c>
      <c r="AE48">
        <v>816</v>
      </c>
      <c r="AF48">
        <v>457.53399999999999</v>
      </c>
      <c r="AG48">
        <f t="shared" si="2"/>
        <v>730.68399999999997</v>
      </c>
      <c r="AH48">
        <v>3.0545200000000001</v>
      </c>
      <c r="AI48">
        <f t="shared" si="13"/>
        <v>0.35671184948248219</v>
      </c>
      <c r="AJ48">
        <f t="shared" si="14"/>
        <v>0.64328815051751786</v>
      </c>
      <c r="AK48">
        <f t="shared" si="15"/>
        <v>4.4245643169033011E-4</v>
      </c>
      <c r="AL48">
        <f t="shared" si="22"/>
        <v>0.76403328115239866</v>
      </c>
      <c r="AM48">
        <f t="shared" si="23"/>
        <v>0.61845823828356272</v>
      </c>
      <c r="AN48">
        <f t="shared" si="16"/>
        <v>1.0131691579426574E-7</v>
      </c>
      <c r="AO48">
        <f t="shared" si="17"/>
        <v>6.1652454154591523E-4</v>
      </c>
      <c r="AP48">
        <f t="shared" si="17"/>
        <v>1.9567804756719279E-7</v>
      </c>
    </row>
    <row r="49" spans="1:42">
      <c r="A49">
        <v>2444</v>
      </c>
      <c r="B49">
        <v>446.67200000000003</v>
      </c>
      <c r="C49">
        <f t="shared" si="0"/>
        <v>719.822</v>
      </c>
      <c r="D49">
        <v>4.21875</v>
      </c>
      <c r="E49">
        <f t="shared" si="3"/>
        <v>0.36437955069572203</v>
      </c>
      <c r="F49">
        <f t="shared" si="4"/>
        <v>0.63562044930427797</v>
      </c>
      <c r="G49">
        <f t="shared" si="5"/>
        <v>1.4526942654687216E-4</v>
      </c>
      <c r="H49">
        <f t="shared" si="18"/>
        <v>0.76403266334880116</v>
      </c>
      <c r="I49">
        <f t="shared" si="19"/>
        <v>0.6184598575192175</v>
      </c>
      <c r="J49">
        <f t="shared" si="6"/>
        <v>-6.9048040180862123E-9</v>
      </c>
      <c r="K49">
        <f t="shared" si="7"/>
        <v>2.9448591041348466E-4</v>
      </c>
      <c r="L49">
        <f t="shared" si="7"/>
        <v>2.110521245077366E-8</v>
      </c>
      <c r="P49">
        <v>1248</v>
      </c>
      <c r="Q49">
        <v>460.262</v>
      </c>
      <c r="R49">
        <f t="shared" si="1"/>
        <v>733.41200000000003</v>
      </c>
      <c r="S49">
        <v>5.35243</v>
      </c>
      <c r="T49">
        <f t="shared" si="8"/>
        <v>0.35820417068208588</v>
      </c>
      <c r="U49">
        <f t="shared" si="9"/>
        <v>0.64179582931791412</v>
      </c>
      <c r="V49">
        <f t="shared" si="10"/>
        <v>2.7065040868044327E-4</v>
      </c>
      <c r="W49">
        <f t="shared" si="20"/>
        <v>0.76403271745753065</v>
      </c>
      <c r="X49">
        <f t="shared" si="21"/>
        <v>0.61845971570265268</v>
      </c>
      <c r="Y49">
        <f t="shared" si="11"/>
        <v>1.5041437160396637E-9</v>
      </c>
      <c r="Z49">
        <f t="shared" si="12"/>
        <v>5.4457419866439053E-4</v>
      </c>
      <c r="AA49">
        <f t="shared" si="12"/>
        <v>7.3250829526930488E-8</v>
      </c>
      <c r="AE49">
        <v>832</v>
      </c>
      <c r="AF49">
        <v>465.274</v>
      </c>
      <c r="AG49">
        <f t="shared" si="2"/>
        <v>738.42399999999998</v>
      </c>
      <c r="AH49">
        <v>2.9939</v>
      </c>
      <c r="AI49">
        <f t="shared" si="13"/>
        <v>0.34963254657543691</v>
      </c>
      <c r="AJ49">
        <f t="shared" si="14"/>
        <v>0.65036745342456315</v>
      </c>
      <c r="AK49">
        <f t="shared" si="15"/>
        <v>4.0800584842443782E-4</v>
      </c>
      <c r="AL49">
        <f t="shared" si="22"/>
        <v>0.76403266264867553</v>
      </c>
      <c r="AM49">
        <f t="shared" si="23"/>
        <v>0.61845985935421544</v>
      </c>
      <c r="AN49">
        <f t="shared" si="16"/>
        <v>-9.2696175264159154E-9</v>
      </c>
      <c r="AO49">
        <f t="shared" si="17"/>
        <v>1.0180945593580885E-3</v>
      </c>
      <c r="AP49">
        <f t="shared" si="17"/>
        <v>1.6647633655079801E-7</v>
      </c>
    </row>
    <row r="50" spans="1:42">
      <c r="A50">
        <v>2491</v>
      </c>
      <c r="B50">
        <v>454.35500000000002</v>
      </c>
      <c r="C50">
        <f t="shared" si="0"/>
        <v>727.505</v>
      </c>
      <c r="D50">
        <v>4.1397000000000004</v>
      </c>
      <c r="E50">
        <f t="shared" si="3"/>
        <v>0.3575518876480191</v>
      </c>
      <c r="F50">
        <f t="shared" si="4"/>
        <v>0.64244811235198096</v>
      </c>
      <c r="G50">
        <f t="shared" si="5"/>
        <v>1.3591558238338565E-4</v>
      </c>
      <c r="H50">
        <f t="shared" si="18"/>
        <v>0.76403278716845602</v>
      </c>
      <c r="I50">
        <f t="shared" si="19"/>
        <v>0.61845953299342871</v>
      </c>
      <c r="J50">
        <f t="shared" si="6"/>
        <v>1.3152092960225952E-8</v>
      </c>
      <c r="K50">
        <f t="shared" si="7"/>
        <v>5.7545193964155927E-4</v>
      </c>
      <c r="L50">
        <f t="shared" si="7"/>
        <v>1.8469470558843939E-8</v>
      </c>
      <c r="P50">
        <v>1272</v>
      </c>
      <c r="Q50">
        <v>468.041</v>
      </c>
      <c r="R50">
        <f t="shared" si="1"/>
        <v>741.19100000000003</v>
      </c>
      <c r="S50">
        <v>5.2553700000000001</v>
      </c>
      <c r="T50">
        <f t="shared" si="8"/>
        <v>0.35170856087375524</v>
      </c>
      <c r="U50">
        <f t="shared" si="9"/>
        <v>0.64829143912624476</v>
      </c>
      <c r="V50">
        <f t="shared" si="10"/>
        <v>2.4937426383981237E-4</v>
      </c>
      <c r="W50">
        <f t="shared" si="20"/>
        <v>0.76403270368413723</v>
      </c>
      <c r="X50">
        <f t="shared" si="21"/>
        <v>0.61845975180210189</v>
      </c>
      <c r="Y50">
        <f t="shared" si="11"/>
        <v>-1.1629344334717936E-9</v>
      </c>
      <c r="Z50">
        <f t="shared" si="12"/>
        <v>8.8992956860542666E-4</v>
      </c>
      <c r="AA50">
        <f t="shared" si="12"/>
        <v>6.2188103478837258E-8</v>
      </c>
      <c r="AE50">
        <v>848</v>
      </c>
      <c r="AF50">
        <v>472.99299999999999</v>
      </c>
      <c r="AG50">
        <f t="shared" si="2"/>
        <v>746.14300000000003</v>
      </c>
      <c r="AH50">
        <v>2.9380000000000002</v>
      </c>
      <c r="AI50">
        <f t="shared" si="13"/>
        <v>0.34310445300064585</v>
      </c>
      <c r="AJ50">
        <f t="shared" si="14"/>
        <v>0.65689554699935415</v>
      </c>
      <c r="AK50">
        <f t="shared" si="15"/>
        <v>3.6596445867623922E-4</v>
      </c>
      <c r="AL50">
        <f t="shared" si="22"/>
        <v>0.76403271923639249</v>
      </c>
      <c r="AM50">
        <f t="shared" si="23"/>
        <v>0.61845971104033504</v>
      </c>
      <c r="AN50">
        <f t="shared" si="16"/>
        <v>2.2063868326198514E-9</v>
      </c>
      <c r="AO50">
        <f t="shared" si="17"/>
        <v>1.4773134858686269E-3</v>
      </c>
      <c r="AP50">
        <f t="shared" si="17"/>
        <v>1.339283701007353E-7</v>
      </c>
    </row>
    <row r="51" spans="1:42">
      <c r="A51">
        <v>2538</v>
      </c>
      <c r="B51">
        <v>462.048</v>
      </c>
      <c r="C51">
        <f t="shared" si="0"/>
        <v>735.19799999999998</v>
      </c>
      <c r="D51">
        <v>4.0657399999999999</v>
      </c>
      <c r="E51">
        <f t="shared" si="3"/>
        <v>0.35116385527599997</v>
      </c>
      <c r="F51">
        <f t="shared" si="4"/>
        <v>0.64883614472400009</v>
      </c>
      <c r="G51">
        <f t="shared" si="5"/>
        <v>1.2652498441179105E-4</v>
      </c>
      <c r="H51">
        <f t="shared" si="18"/>
        <v>0.76403255131996461</v>
      </c>
      <c r="I51">
        <f t="shared" si="19"/>
        <v>0.61846015114179786</v>
      </c>
      <c r="J51">
        <f t="shared" si="6"/>
        <v>-2.9933441919405791E-8</v>
      </c>
      <c r="K51">
        <f t="shared" si="7"/>
        <v>9.2270098610599052E-4</v>
      </c>
      <c r="L51">
        <f t="shared" si="7"/>
        <v>1.6016147232959402E-8</v>
      </c>
      <c r="P51">
        <v>1296</v>
      </c>
      <c r="Q51">
        <v>475.83100000000002</v>
      </c>
      <c r="R51">
        <f t="shared" si="1"/>
        <v>748.98099999999999</v>
      </c>
      <c r="S51">
        <v>5.16594</v>
      </c>
      <c r="T51">
        <f t="shared" si="8"/>
        <v>0.34572357854159974</v>
      </c>
      <c r="U51">
        <f t="shared" si="9"/>
        <v>0.65427642145840026</v>
      </c>
      <c r="V51">
        <f t="shared" si="10"/>
        <v>2.2550482742620762E-4</v>
      </c>
      <c r="W51">
        <f t="shared" si="20"/>
        <v>0.76403271433308872</v>
      </c>
      <c r="X51">
        <f t="shared" si="21"/>
        <v>0.61845972389167547</v>
      </c>
      <c r="Y51">
        <f t="shared" si="11"/>
        <v>1.1631545509150535E-9</v>
      </c>
      <c r="Z51">
        <f t="shared" si="12"/>
        <v>1.2828358245862293E-3</v>
      </c>
      <c r="AA51">
        <f t="shared" si="12"/>
        <v>5.0851902599944059E-8</v>
      </c>
      <c r="AE51">
        <v>864</v>
      </c>
      <c r="AF51">
        <v>480.73</v>
      </c>
      <c r="AG51">
        <f t="shared" si="2"/>
        <v>753.88</v>
      </c>
      <c r="AH51">
        <v>2.8878599999999999</v>
      </c>
      <c r="AI51">
        <f t="shared" si="13"/>
        <v>0.33724902166182608</v>
      </c>
      <c r="AJ51">
        <f t="shared" si="14"/>
        <v>0.66275097833817398</v>
      </c>
      <c r="AK51">
        <f t="shared" si="15"/>
        <v>3.3735295731980586E-4</v>
      </c>
      <c r="AL51">
        <f t="shared" si="22"/>
        <v>0.76403270576718596</v>
      </c>
      <c r="AM51">
        <f t="shared" si="23"/>
        <v>0.61845974634252432</v>
      </c>
      <c r="AN51">
        <f t="shared" si="16"/>
        <v>-8.7755311956260775E-10</v>
      </c>
      <c r="AO51">
        <f t="shared" si="17"/>
        <v>1.9617132316924603E-3</v>
      </c>
      <c r="AP51">
        <f t="shared" si="17"/>
        <v>1.1380760990346904E-7</v>
      </c>
    </row>
    <row r="52" spans="1:42">
      <c r="A52">
        <v>2585</v>
      </c>
      <c r="B52">
        <v>469.76600000000002</v>
      </c>
      <c r="C52">
        <f t="shared" si="0"/>
        <v>742.91599999999994</v>
      </c>
      <c r="D52">
        <v>3.9968900000000001</v>
      </c>
      <c r="E52">
        <f t="shared" si="3"/>
        <v>0.34521718100864579</v>
      </c>
      <c r="F52">
        <f t="shared" si="4"/>
        <v>0.65478281899135427</v>
      </c>
      <c r="G52">
        <f t="shared" si="5"/>
        <v>1.1250340661858771E-4</v>
      </c>
      <c r="H52">
        <f t="shared" si="18"/>
        <v>0.76403308809818982</v>
      </c>
      <c r="I52">
        <f t="shared" si="19"/>
        <v>0.61845874427002767</v>
      </c>
      <c r="J52">
        <f t="shared" si="6"/>
        <v>8.0340341092389414E-8</v>
      </c>
      <c r="K52">
        <f t="shared" si="7"/>
        <v>1.3194384043605175E-3</v>
      </c>
      <c r="L52">
        <f t="shared" si="7"/>
        <v>1.2638945831234106E-8</v>
      </c>
      <c r="P52">
        <v>1320</v>
      </c>
      <c r="Q52">
        <v>483.625</v>
      </c>
      <c r="R52">
        <f t="shared" si="1"/>
        <v>756.77499999999998</v>
      </c>
      <c r="S52">
        <v>5.08507</v>
      </c>
      <c r="T52">
        <f t="shared" si="8"/>
        <v>0.34031146268337081</v>
      </c>
      <c r="U52">
        <f t="shared" si="9"/>
        <v>0.65968853731662924</v>
      </c>
      <c r="V52">
        <f t="shared" si="10"/>
        <v>2.046748402755455E-4</v>
      </c>
      <c r="W52">
        <f t="shared" si="20"/>
        <v>0.76403270368212173</v>
      </c>
      <c r="X52">
        <f t="shared" si="21"/>
        <v>0.61845975180738466</v>
      </c>
      <c r="Y52">
        <f t="shared" si="11"/>
        <v>-1.4522563496012019E-9</v>
      </c>
      <c r="Z52">
        <f t="shared" si="12"/>
        <v>1.699812754567296E-3</v>
      </c>
      <c r="AA52">
        <f t="shared" si="12"/>
        <v>4.1892384724601897E-8</v>
      </c>
      <c r="AE52">
        <v>880</v>
      </c>
      <c r="AF52">
        <v>488.46899999999999</v>
      </c>
      <c r="AG52">
        <f t="shared" si="2"/>
        <v>761.61899999999991</v>
      </c>
      <c r="AH52">
        <v>2.8416399999999999</v>
      </c>
      <c r="AI52">
        <f t="shared" si="13"/>
        <v>0.33185137434470907</v>
      </c>
      <c r="AJ52">
        <f t="shared" si="14"/>
        <v>0.66814862565529087</v>
      </c>
      <c r="AK52">
        <f t="shared" si="15"/>
        <v>3.0122363800495766E-4</v>
      </c>
      <c r="AL52">
        <f t="shared" si="22"/>
        <v>0.76403271112433546</v>
      </c>
      <c r="AM52">
        <f t="shared" si="23"/>
        <v>0.61845973230167439</v>
      </c>
      <c r="AN52">
        <f t="shared" si="16"/>
        <v>5.0211587270680176E-10</v>
      </c>
      <c r="AO52">
        <f t="shared" si="17"/>
        <v>2.4689861227070722E-3</v>
      </c>
      <c r="AP52">
        <f t="shared" si="17"/>
        <v>9.0735377594854142E-8</v>
      </c>
    </row>
    <row r="53" spans="1:42">
      <c r="A53">
        <v>2632</v>
      </c>
      <c r="B53">
        <v>477.44200000000001</v>
      </c>
      <c r="C53">
        <f t="shared" si="0"/>
        <v>750.59199999999998</v>
      </c>
      <c r="D53">
        <v>3.93567</v>
      </c>
      <c r="E53">
        <f t="shared" si="3"/>
        <v>0.33992952089757211</v>
      </c>
      <c r="F53">
        <f t="shared" si="4"/>
        <v>0.66007047910242789</v>
      </c>
      <c r="G53">
        <f t="shared" si="5"/>
        <v>1.0320469316726448E-4</v>
      </c>
      <c r="H53">
        <f t="shared" si="18"/>
        <v>0.76403164740367113</v>
      </c>
      <c r="I53">
        <f t="shared" si="19"/>
        <v>0.61846252026605897</v>
      </c>
      <c r="J53">
        <f t="shared" si="6"/>
        <v>-2.5138897721528308E-7</v>
      </c>
      <c r="K53">
        <f t="shared" si="7"/>
        <v>1.7312222385289704E-3</v>
      </c>
      <c r="L53">
        <f t="shared" si="7"/>
        <v>1.0703160932685345E-8</v>
      </c>
      <c r="P53">
        <v>1344</v>
      </c>
      <c r="Q53">
        <v>491.44600000000003</v>
      </c>
      <c r="R53">
        <f t="shared" si="1"/>
        <v>764.596</v>
      </c>
      <c r="S53">
        <v>5.0116699999999996</v>
      </c>
      <c r="T53">
        <f t="shared" si="8"/>
        <v>0.33539926651675767</v>
      </c>
      <c r="U53">
        <f t="shared" si="9"/>
        <v>0.66460073348324233</v>
      </c>
      <c r="V53">
        <f t="shared" si="10"/>
        <v>1.8253426491059155E-4</v>
      </c>
      <c r="W53">
        <f t="shared" si="20"/>
        <v>0.76403271698038411</v>
      </c>
      <c r="X53">
        <f t="shared" si="21"/>
        <v>0.61845971695323232</v>
      </c>
      <c r="Y53">
        <f t="shared" si="11"/>
        <v>2.2075424494039067E-9</v>
      </c>
      <c r="Z53">
        <f t="shared" si="12"/>
        <v>2.1289934064226573E-3</v>
      </c>
      <c r="AA53">
        <f t="shared" si="12"/>
        <v>3.3317951967046738E-8</v>
      </c>
      <c r="AE53">
        <v>896</v>
      </c>
      <c r="AF53">
        <v>496.18400000000003</v>
      </c>
      <c r="AG53">
        <f t="shared" si="2"/>
        <v>769.33400000000006</v>
      </c>
      <c r="AH53">
        <v>2.80037</v>
      </c>
      <c r="AI53">
        <f t="shared" si="13"/>
        <v>0.32703179613662986</v>
      </c>
      <c r="AJ53">
        <f t="shared" si="14"/>
        <v>0.6729682038633702</v>
      </c>
      <c r="AK53">
        <f t="shared" si="15"/>
        <v>2.7100638912341823E-4</v>
      </c>
      <c r="AL53">
        <f t="shared" si="22"/>
        <v>0.76403270805909673</v>
      </c>
      <c r="AM53">
        <f t="shared" si="23"/>
        <v>0.61845974033552831</v>
      </c>
      <c r="AN53">
        <f t="shared" si="16"/>
        <v>-3.8251506762909688E-10</v>
      </c>
      <c r="AO53">
        <f t="shared" si="17"/>
        <v>2.9711725961660694E-3</v>
      </c>
      <c r="AP53">
        <f t="shared" si="17"/>
        <v>7.3444670273914429E-8</v>
      </c>
    </row>
    <row r="54" spans="1:42">
      <c r="A54">
        <v>2679</v>
      </c>
      <c r="B54">
        <v>485.11599999999999</v>
      </c>
      <c r="C54">
        <f t="shared" si="0"/>
        <v>758.26599999999996</v>
      </c>
      <c r="D54">
        <v>3.8795099999999998</v>
      </c>
      <c r="E54">
        <f t="shared" si="3"/>
        <v>0.33507890031871063</v>
      </c>
      <c r="F54">
        <f t="shared" si="4"/>
        <v>0.66492109968128932</v>
      </c>
      <c r="G54">
        <f t="shared" si="5"/>
        <v>9.1480228380812659E-5</v>
      </c>
      <c r="H54">
        <f t="shared" si="18"/>
        <v>0.76403615540944503</v>
      </c>
      <c r="I54">
        <f t="shared" si="19"/>
        <v>0.6184507049841298</v>
      </c>
      <c r="J54">
        <f t="shared" si="6"/>
        <v>9.0853250006950171E-7</v>
      </c>
      <c r="K54">
        <f t="shared" si="7"/>
        <v>2.1594975833097918E-3</v>
      </c>
      <c r="L54">
        <f t="shared" si="7"/>
        <v>8.2032320947138281E-9</v>
      </c>
      <c r="P54">
        <v>1368</v>
      </c>
      <c r="Q54">
        <v>499.27300000000002</v>
      </c>
      <c r="R54">
        <f t="shared" si="1"/>
        <v>772.423</v>
      </c>
      <c r="S54">
        <v>4.9462099999999998</v>
      </c>
      <c r="T54">
        <f t="shared" si="8"/>
        <v>0.33101844415890352</v>
      </c>
      <c r="U54">
        <f t="shared" si="9"/>
        <v>0.66898155584109653</v>
      </c>
      <c r="V54">
        <f t="shared" si="10"/>
        <v>1.6078407752435445E-4</v>
      </c>
      <c r="W54">
        <f t="shared" si="20"/>
        <v>0.76403269676599228</v>
      </c>
      <c r="X54">
        <f t="shared" si="21"/>
        <v>0.61845976993425111</v>
      </c>
      <c r="Y54">
        <f t="shared" si="11"/>
        <v>-4.0097724886264695E-9</v>
      </c>
      <c r="Z54">
        <f t="shared" si="12"/>
        <v>2.5524508512171241E-3</v>
      </c>
      <c r="AA54">
        <f t="shared" si="12"/>
        <v>2.5852809016577227E-8</v>
      </c>
      <c r="AE54">
        <v>912</v>
      </c>
      <c r="AF54">
        <v>503.93700000000001</v>
      </c>
      <c r="AG54">
        <f t="shared" si="2"/>
        <v>777.08699999999999</v>
      </c>
      <c r="AH54">
        <v>2.7632400000000001</v>
      </c>
      <c r="AI54">
        <f t="shared" si="13"/>
        <v>0.32269569391065511</v>
      </c>
      <c r="AJ54">
        <f t="shared" si="14"/>
        <v>0.67730430608934489</v>
      </c>
      <c r="AK54">
        <f t="shared" si="15"/>
        <v>7.4265823036112383E-4</v>
      </c>
      <c r="AL54">
        <f t="shared" si="22"/>
        <v>0.76403271039421516</v>
      </c>
      <c r="AM54">
        <f t="shared" si="23"/>
        <v>0.61845973421528722</v>
      </c>
      <c r="AN54">
        <f t="shared" si="16"/>
        <v>3.7021531632242027E-10</v>
      </c>
      <c r="AO54">
        <f t="shared" si="17"/>
        <v>3.4626836390411393E-3</v>
      </c>
      <c r="AP54">
        <f t="shared" si="17"/>
        <v>5.5154069723634979E-7</v>
      </c>
    </row>
    <row r="55" spans="1:42">
      <c r="A55">
        <v>2726</v>
      </c>
      <c r="B55">
        <v>492.78199999999998</v>
      </c>
      <c r="C55">
        <f t="shared" si="0"/>
        <v>765.93200000000002</v>
      </c>
      <c r="D55">
        <v>3.8297300000000001</v>
      </c>
      <c r="E55">
        <f t="shared" si="3"/>
        <v>0.33077932958481249</v>
      </c>
      <c r="F55">
        <f t="shared" si="4"/>
        <v>0.66922067041518751</v>
      </c>
      <c r="G55">
        <f t="shared" si="5"/>
        <v>8.23836608740827E-5</v>
      </c>
      <c r="H55">
        <f t="shared" si="18"/>
        <v>0.76401986324818394</v>
      </c>
      <c r="I55">
        <f t="shared" si="19"/>
        <v>0.61849340601163305</v>
      </c>
      <c r="J55">
        <f t="shared" si="6"/>
        <v>-3.763123688977783E-6</v>
      </c>
      <c r="K55">
        <f t="shared" si="7"/>
        <v>2.5732553538681236E-3</v>
      </c>
      <c r="L55">
        <f t="shared" si="7"/>
        <v>7.4212684905543562E-9</v>
      </c>
      <c r="P55">
        <v>1392</v>
      </c>
      <c r="Q55">
        <v>507.08199999999999</v>
      </c>
      <c r="R55">
        <f t="shared" si="1"/>
        <v>780.23199999999997</v>
      </c>
      <c r="S55">
        <v>4.8885500000000004</v>
      </c>
      <c r="T55">
        <f t="shared" si="8"/>
        <v>0.32715962629831891</v>
      </c>
      <c r="U55">
        <f t="shared" si="9"/>
        <v>0.67284037370168104</v>
      </c>
      <c r="V55">
        <f t="shared" si="10"/>
        <v>4.8336233742936856E-4</v>
      </c>
      <c r="W55">
        <f t="shared" si="20"/>
        <v>0.76403273348334388</v>
      </c>
      <c r="X55">
        <f t="shared" si="21"/>
        <v>0.61845967369971133</v>
      </c>
      <c r="Y55">
        <f t="shared" si="11"/>
        <v>8.573428668992934E-9</v>
      </c>
      <c r="Z55">
        <f t="shared" si="12"/>
        <v>2.9572605327042281E-3</v>
      </c>
      <c r="AA55">
        <f t="shared" si="12"/>
        <v>2.3363086117364399E-7</v>
      </c>
    </row>
    <row r="56" spans="1:42">
      <c r="A56">
        <v>2773</v>
      </c>
      <c r="B56">
        <v>500.43299999999999</v>
      </c>
      <c r="C56">
        <f t="shared" si="0"/>
        <v>773.58299999999997</v>
      </c>
      <c r="D56">
        <v>3.7848999999999999</v>
      </c>
      <c r="E56">
        <f t="shared" si="3"/>
        <v>0.32690729752373054</v>
      </c>
      <c r="F56">
        <f t="shared" si="4"/>
        <v>0.6730927024762694</v>
      </c>
      <c r="G56">
        <f t="shared" si="5"/>
        <v>2.4273086998783606E-4</v>
      </c>
      <c r="H56">
        <f t="shared" si="18"/>
        <v>0.76408734505866582</v>
      </c>
      <c r="I56">
        <f t="shared" si="19"/>
        <v>0.61831653919825114</v>
      </c>
      <c r="J56">
        <f t="shared" si="6"/>
        <v>1.7743040612499077E-5</v>
      </c>
      <c r="K56">
        <f t="shared" si="7"/>
        <v>3.0004280634601164E-3</v>
      </c>
      <c r="L56">
        <f t="shared" si="7"/>
        <v>5.0619523367025738E-8</v>
      </c>
    </row>
  </sheetData>
  <mergeCells count="3">
    <mergeCell ref="A9:M9"/>
    <mergeCell ref="P9:AB9"/>
    <mergeCell ref="AE9:AQ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Pine straw</vt:lpstr>
      <vt:lpstr>Longleaf pine_live</vt:lpstr>
      <vt:lpstr>Little bluestem grass_live</vt:lpstr>
      <vt:lpstr>Little bluestem grass_dead</vt:lpstr>
      <vt:lpstr>Swamp bay_live</vt:lpstr>
      <vt:lpstr>Swamp bay_dead</vt:lpstr>
      <vt:lpstr>Dwarf palmetto_live</vt:lpstr>
      <vt:lpstr>Dwarf palemetto_dead</vt:lpstr>
      <vt:lpstr>Live oak_live</vt:lpstr>
      <vt:lpstr>Live oak_dead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Elhan</dc:creator>
  <cp:lastModifiedBy>Nathan's laptop</cp:lastModifiedBy>
  <dcterms:created xsi:type="dcterms:W3CDTF">2018-11-20T16:52:06Z</dcterms:created>
  <dcterms:modified xsi:type="dcterms:W3CDTF">2019-01-22T17:59:06Z</dcterms:modified>
</cp:coreProperties>
</file>