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/>
  </bookViews>
  <sheets>
    <sheet name="Июль лодка" sheetId="4" r:id="rId1"/>
    <sheet name="Дни недели" sheetId="8" r:id="rId2"/>
    <sheet name="Июнь лодка" sheetId="1" r:id="rId3"/>
    <sheet name="Июнь генератор" sheetId="2" r:id="rId4"/>
    <sheet name="Июль генератор" sheetId="5" r:id="rId5"/>
    <sheet name="Август генератор" sheetId="6" r:id="rId6"/>
    <sheet name="Август лодка" sheetId="7" r:id="rId7"/>
    <sheet name="Сводный отчет" sheetId="3" r:id="rId8"/>
  </sheets>
  <calcPr calcId="144525" refMode="R1C1"/>
</workbook>
</file>

<file path=xl/sharedStrings.xml><?xml version="1.0" encoding="utf-8"?>
<sst xmlns="http://schemas.openxmlformats.org/spreadsheetml/2006/main" count="447" uniqueCount="123">
  <si>
    <t>Маршрут</t>
  </si>
  <si>
    <t>Окончание рейса</t>
  </si>
  <si>
    <t>№ п/п</t>
  </si>
  <si>
    <t>Дата и время выхода в рейс</t>
  </si>
  <si>
    <t>Место отправления</t>
  </si>
  <si>
    <t>Место назначения</t>
  </si>
  <si>
    <t xml:space="preserve">Возвращение </t>
  </si>
  <si>
    <t>дата и время</t>
  </si>
  <si>
    <t>отработано м/ч</t>
  </si>
  <si>
    <t>Подпись судоводителя</t>
  </si>
  <si>
    <t>2.07.2020 9:00</t>
  </si>
  <si>
    <t>Ряжков</t>
  </si>
  <si>
    <t>Кандалакша</t>
  </si>
  <si>
    <t>2.07.2020 13:00</t>
  </si>
  <si>
    <t>4.07.2020 12:00</t>
  </si>
  <si>
    <t>обход № 4 и 5</t>
  </si>
  <si>
    <t>4.07.2020 17:00</t>
  </si>
  <si>
    <t>7.07.2020 12:00</t>
  </si>
  <si>
    <t>7.07.2020 18:00</t>
  </si>
  <si>
    <t>8.07.2020 9:00</t>
  </si>
  <si>
    <t>8.07.2020 10:00</t>
  </si>
  <si>
    <t>10.07.2020 10:00</t>
  </si>
  <si>
    <t>Лувеньга</t>
  </si>
  <si>
    <t>10.07.2020 16:00</t>
  </si>
  <si>
    <t>16.07.2020 13:00</t>
  </si>
  <si>
    <t xml:space="preserve">Ряжков </t>
  </si>
  <si>
    <t>16.07.2020 18:00</t>
  </si>
  <si>
    <t>18.07.2020 13:00</t>
  </si>
  <si>
    <t>нет</t>
  </si>
  <si>
    <t>18.07.2020 14:00</t>
  </si>
  <si>
    <t>20.07.2020 13:00</t>
  </si>
  <si>
    <t>Нет</t>
  </si>
  <si>
    <t>20.07.2020 14:00</t>
  </si>
  <si>
    <t>22.07.2020 13:00</t>
  </si>
  <si>
    <t>22.07.2020 14:00</t>
  </si>
  <si>
    <t>23.07.2020 13:00</t>
  </si>
  <si>
    <t>23.07.2020 14:00</t>
  </si>
  <si>
    <t>Qh</t>
  </si>
  <si>
    <t>t</t>
  </si>
  <si>
    <t>Hs</t>
  </si>
  <si>
    <t>D</t>
  </si>
  <si>
    <t>Масло</t>
  </si>
  <si>
    <t>на 100 л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</si>
  <si>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</si>
  <si>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</si>
  <si>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</si>
  <si>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</si>
  <si>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</si>
  <si>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</si>
  <si>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понедельник</t>
  </si>
  <si>
    <t>16.06.2020 13:00</t>
  </si>
  <si>
    <t>19.06.2020 18:00</t>
  </si>
  <si>
    <t>о. Малый</t>
  </si>
  <si>
    <t>22.06.2020 16:00</t>
  </si>
  <si>
    <t>29.06.2020 18:00</t>
  </si>
  <si>
    <t>Дата и время начала производства работ</t>
  </si>
  <si>
    <t>Место проведения работ</t>
  </si>
  <si>
    <t>Наряд-задание (Дата, №)</t>
  </si>
  <si>
    <t>Выполняемая работа</t>
  </si>
  <si>
    <t>Масло 4-х тактное</t>
  </si>
  <si>
    <t>на 100 м/ч для ТО</t>
  </si>
  <si>
    <t>1.07.2020</t>
  </si>
  <si>
    <t>Освещение помещений, Зарядка аккумуляторов</t>
  </si>
  <si>
    <t>2.07.2020</t>
  </si>
  <si>
    <t>3.07.2020</t>
  </si>
  <si>
    <t>4.07.2020</t>
  </si>
  <si>
    <t>6.07.2020</t>
  </si>
  <si>
    <t>7.07.2020</t>
  </si>
  <si>
    <t>8.07.2020</t>
  </si>
  <si>
    <t>9.07.2020</t>
  </si>
  <si>
    <t>10.07.2020</t>
  </si>
  <si>
    <t>11.07.2020</t>
  </si>
  <si>
    <t>13.07.2020</t>
  </si>
  <si>
    <t>14.07.2020</t>
  </si>
  <si>
    <t>23.07.2020</t>
  </si>
  <si>
    <t>25.07.2020</t>
  </si>
  <si>
    <t>27.07.2020</t>
  </si>
  <si>
    <t>29.07.2020</t>
  </si>
  <si>
    <t>30.07.2020</t>
  </si>
  <si>
    <t>1.08.2020</t>
  </si>
  <si>
    <t>3.08.2020</t>
  </si>
  <si>
    <t>4.08.2020</t>
  </si>
  <si>
    <t>5.08.2020</t>
  </si>
  <si>
    <t>6.08.2020</t>
  </si>
  <si>
    <t>7.08.2020</t>
  </si>
  <si>
    <t>8.08.2020</t>
  </si>
  <si>
    <t>10.08.2020</t>
  </si>
  <si>
    <t>11.08.2020</t>
  </si>
  <si>
    <t>12.08.2020</t>
  </si>
  <si>
    <t>13.08.2020</t>
  </si>
  <si>
    <t>14.08.2020</t>
  </si>
  <si>
    <t>15.08.2020</t>
  </si>
  <si>
    <t>17.08.2020</t>
  </si>
  <si>
    <t>18.08.2020</t>
  </si>
  <si>
    <t>4.08.2020 16:00</t>
  </si>
  <si>
    <t>4.08.2020 17:00</t>
  </si>
  <si>
    <t>5.08.2020 12:00</t>
  </si>
  <si>
    <t>5.08.2020 13:00</t>
  </si>
  <si>
    <t>10.08.2020 10:00</t>
  </si>
  <si>
    <t>10.08.2020 16:00</t>
  </si>
  <si>
    <t>15.08.2020 13:00</t>
  </si>
  <si>
    <t>15.08.2020 18:00</t>
  </si>
  <si>
    <t>17.08.2020 13:00</t>
  </si>
  <si>
    <t>17.08.2020 18:00</t>
  </si>
  <si>
    <t>20.08.2020 13:00</t>
  </si>
  <si>
    <t>20.08.2020 18:00</t>
  </si>
  <si>
    <t>21.08.2020 7:00</t>
  </si>
  <si>
    <t>21.08.2020 8:00</t>
  </si>
  <si>
    <t>Июнь</t>
  </si>
  <si>
    <t>Июль</t>
  </si>
  <si>
    <t>Август</t>
  </si>
  <si>
    <t>Август конец месяца</t>
  </si>
  <si>
    <t>Остаток</t>
  </si>
  <si>
    <t>Приход</t>
  </si>
  <si>
    <t>расход</t>
  </si>
  <si>
    <t>остаток</t>
  </si>
  <si>
    <t>Расход</t>
  </si>
  <si>
    <t>Остаток на конец месяца</t>
  </si>
  <si>
    <t xml:space="preserve">остаток </t>
  </si>
  <si>
    <t>Передано от НСБ</t>
  </si>
  <si>
    <t>Бензин АИ-92</t>
  </si>
  <si>
    <t>Масло 2-х тактное</t>
  </si>
  <si>
    <t>МАсло 4-х тактное</t>
  </si>
</sst>
</file>

<file path=xl/styles.xml><?xml version="1.0" encoding="utf-8"?>
<styleSheet xmlns="http://schemas.openxmlformats.org/spreadsheetml/2006/main">
  <numFmts count="8">
    <numFmt numFmtId="176" formatCode="0.000_ "/>
    <numFmt numFmtId="177" formatCode="_-* #,##0.00\ &quot;₽&quot;_-;\-* #,##0.00\ &quot;₽&quot;_-;_-* \-??\ &quot;₽&quot;_-;_-@_-"/>
    <numFmt numFmtId="178" formatCode="_-* #,##0\ &quot;₽&quot;_-;\-* #,##0\ &quot;₽&quot;_-;_-* &quot;-&quot;\ &quot;₽&quot;_-;_-@_-"/>
    <numFmt numFmtId="43" formatCode="_-* #,##0.00_-;\-* #,##0.00_-;_-* &quot;-&quot;??_-;_-@_-"/>
    <numFmt numFmtId="41" formatCode="_-* #,##0_-;\-* #,##0_-;_-* &quot;-&quot;_-;_-@_-"/>
    <numFmt numFmtId="179" formatCode="dd\.mm\.yyyy\ h:mm"/>
    <numFmt numFmtId="180" formatCode="dd\.mm\.yyyy"/>
    <numFmt numFmtId="181" formatCode="0.0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Arial"/>
      <charset val="20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19" fillId="17" borderId="2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58" fontId="2" fillId="0" borderId="1" xfId="0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179" fontId="0" fillId="0" borderId="0" xfId="0" applyNumberFormat="1" applyFon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0" fillId="2" borderId="0" xfId="0" applyNumberFormat="1" applyFill="1">
      <alignment vertical="center"/>
    </xf>
    <xf numFmtId="0" fontId="0" fillId="2" borderId="0" xfId="0" applyFill="1">
      <alignment vertical="center"/>
    </xf>
    <xf numFmtId="181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workbookViewId="0">
      <selection activeCell="B21" sqref="B21"/>
    </sheetView>
  </sheetViews>
  <sheetFormatPr defaultColWidth="8.73148148148148" defaultRowHeight="14.4" outlineLevelCol="7"/>
  <cols>
    <col min="2" max="2" width="18.0462962962963" customWidth="1"/>
    <col min="3" max="3" width="19.6388888888889" customWidth="1"/>
    <col min="4" max="4" width="18.4537037037037" customWidth="1"/>
    <col min="5" max="5" width="14.2685185185185" customWidth="1"/>
    <col min="6" max="6" width="17.2685185185185" customWidth="1"/>
    <col min="7" max="7" width="16.3611111111111" customWidth="1"/>
    <col min="8" max="8" width="16.4907407407407" customWidth="1"/>
  </cols>
  <sheetData>
    <row r="1" spans="1:8">
      <c r="A1" s="2"/>
      <c r="B1" s="2"/>
      <c r="C1" s="3" t="s">
        <v>0</v>
      </c>
      <c r="D1" s="3"/>
      <c r="E1" s="3"/>
      <c r="F1" s="3" t="s">
        <v>1</v>
      </c>
      <c r="G1" s="3"/>
      <c r="H1" s="3"/>
    </row>
    <row r="2" spans="1:8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customFormat="1" spans="2:7">
      <c r="B3" t="s">
        <v>10</v>
      </c>
      <c r="C3" t="s">
        <v>11</v>
      </c>
      <c r="D3" t="s">
        <v>12</v>
      </c>
      <c r="E3" t="s">
        <v>11</v>
      </c>
      <c r="F3" t="s">
        <v>13</v>
      </c>
      <c r="G3">
        <v>2</v>
      </c>
    </row>
    <row r="4" customFormat="1" spans="2:7">
      <c r="B4" t="s">
        <v>14</v>
      </c>
      <c r="C4" t="s">
        <v>11</v>
      </c>
      <c r="D4" t="s">
        <v>15</v>
      </c>
      <c r="E4" t="s">
        <v>11</v>
      </c>
      <c r="F4" t="s">
        <v>16</v>
      </c>
      <c r="G4">
        <v>2</v>
      </c>
    </row>
    <row r="5" customFormat="1" spans="2:7">
      <c r="B5" t="s">
        <v>17</v>
      </c>
      <c r="C5" t="s">
        <v>11</v>
      </c>
      <c r="D5" t="s">
        <v>15</v>
      </c>
      <c r="E5" t="s">
        <v>11</v>
      </c>
      <c r="F5" t="s">
        <v>18</v>
      </c>
      <c r="G5">
        <v>2</v>
      </c>
    </row>
    <row r="6" customFormat="1" spans="2:7">
      <c r="B6" t="s">
        <v>19</v>
      </c>
      <c r="C6" t="s">
        <v>11</v>
      </c>
      <c r="D6" t="s">
        <v>12</v>
      </c>
      <c r="E6" t="s">
        <v>11</v>
      </c>
      <c r="F6" t="s">
        <v>20</v>
      </c>
      <c r="G6">
        <v>2</v>
      </c>
    </row>
    <row r="7" customFormat="1" spans="2:7">
      <c r="B7" t="s">
        <v>21</v>
      </c>
      <c r="C7" t="s">
        <v>11</v>
      </c>
      <c r="D7" t="s">
        <v>22</v>
      </c>
      <c r="E7" t="s">
        <v>11</v>
      </c>
      <c r="F7" t="s">
        <v>23</v>
      </c>
      <c r="G7">
        <v>2</v>
      </c>
    </row>
    <row r="8" customFormat="1" spans="2:7">
      <c r="B8" t="s">
        <v>24</v>
      </c>
      <c r="C8" t="s">
        <v>25</v>
      </c>
      <c r="D8" t="s">
        <v>22</v>
      </c>
      <c r="E8" t="s">
        <v>11</v>
      </c>
      <c r="F8" t="s">
        <v>26</v>
      </c>
      <c r="G8">
        <v>2</v>
      </c>
    </row>
    <row r="9" customFormat="1" spans="2:7">
      <c r="B9" t="s">
        <v>27</v>
      </c>
      <c r="C9" t="s">
        <v>11</v>
      </c>
      <c r="D9" t="s">
        <v>12</v>
      </c>
      <c r="E9" t="s">
        <v>28</v>
      </c>
      <c r="F9" t="s">
        <v>29</v>
      </c>
      <c r="G9">
        <v>1</v>
      </c>
    </row>
    <row r="10" customFormat="1" spans="2:7">
      <c r="B10" t="s">
        <v>30</v>
      </c>
      <c r="C10" t="s">
        <v>12</v>
      </c>
      <c r="D10" t="s">
        <v>11</v>
      </c>
      <c r="E10" t="s">
        <v>31</v>
      </c>
      <c r="F10" t="s">
        <v>32</v>
      </c>
      <c r="G10">
        <v>1</v>
      </c>
    </row>
    <row r="11" customFormat="1" spans="2:7">
      <c r="B11" t="s">
        <v>33</v>
      </c>
      <c r="C11" t="s">
        <v>11</v>
      </c>
      <c r="D11" t="s">
        <v>22</v>
      </c>
      <c r="E11" t="s">
        <v>31</v>
      </c>
      <c r="F11" t="s">
        <v>34</v>
      </c>
      <c r="G11">
        <v>1</v>
      </c>
    </row>
    <row r="12" customFormat="1" spans="2:7">
      <c r="B12" t="s">
        <v>35</v>
      </c>
      <c r="C12" t="s">
        <v>22</v>
      </c>
      <c r="D12" t="s">
        <v>12</v>
      </c>
      <c r="E12" t="s">
        <v>28</v>
      </c>
      <c r="F12" t="s">
        <v>36</v>
      </c>
      <c r="G12">
        <v>1</v>
      </c>
    </row>
    <row r="18" customFormat="1" spans="2:5">
      <c r="B18" t="s">
        <v>37</v>
      </c>
      <c r="C18" t="s">
        <v>38</v>
      </c>
      <c r="D18" t="s">
        <v>39</v>
      </c>
      <c r="E18" t="s">
        <v>40</v>
      </c>
    </row>
    <row r="19" customFormat="1" spans="2:5">
      <c r="B19">
        <f>C19*(D19+E19)</f>
        <v>200.64</v>
      </c>
      <c r="C19">
        <f>SUM(G3:G16)</f>
        <v>16</v>
      </c>
      <c r="D19">
        <v>11.4</v>
      </c>
      <c r="E19">
        <v>1.14</v>
      </c>
    </row>
    <row r="21" customFormat="1" spans="1:2">
      <c r="A21" t="s">
        <v>41</v>
      </c>
      <c r="B21" s="11">
        <f>A22/100*B19</f>
        <v>4.0128</v>
      </c>
    </row>
    <row r="22" customFormat="1" spans="1:2">
      <c r="A22">
        <v>2</v>
      </c>
      <c r="B22" t="s">
        <v>42</v>
      </c>
    </row>
  </sheetData>
  <mergeCells count="2">
    <mergeCell ref="C1:E1"/>
    <mergeCell ref="F1:H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9"/>
  <sheetViews>
    <sheetView workbookViewId="0">
      <selection activeCell="D7" sqref="D7"/>
    </sheetView>
  </sheetViews>
  <sheetFormatPr defaultColWidth="8.88888888888889" defaultRowHeight="14.4" outlineLevelCol="1"/>
  <cols>
    <col min="1" max="1" width="10.8888888888889"/>
    <col min="2" max="2" width="13.4444444444444" customWidth="1"/>
  </cols>
  <sheetData>
    <row r="1" spans="1:2">
      <c r="A1" s="8">
        <v>44348</v>
      </c>
      <c r="B1" t="s">
        <v>43</v>
      </c>
    </row>
    <row r="2" spans="1:2">
      <c r="A2" s="8">
        <v>44349</v>
      </c>
      <c r="B2" t="s">
        <v>44</v>
      </c>
    </row>
    <row r="3" spans="1:2">
      <c r="A3" s="8">
        <v>44350</v>
      </c>
      <c r="B3" t="s">
        <v>45</v>
      </c>
    </row>
    <row r="4" spans="1:2">
      <c r="A4" s="8">
        <v>44351</v>
      </c>
      <c r="B4" t="s">
        <v>46</v>
      </c>
    </row>
    <row r="5" spans="1:2">
      <c r="A5" s="8">
        <v>44352</v>
      </c>
      <c r="B5" t="s">
        <v>47</v>
      </c>
    </row>
    <row r="6" spans="1:2">
      <c r="A6" s="9">
        <v>44353</v>
      </c>
      <c r="B6" s="10" t="s">
        <v>48</v>
      </c>
    </row>
    <row r="7" spans="1:2">
      <c r="A7" s="8">
        <v>44354</v>
      </c>
      <c r="B7" t="s">
        <v>49</v>
      </c>
    </row>
    <row r="8" spans="1:2">
      <c r="A8" s="8">
        <v>44355</v>
      </c>
      <c r="B8" t="s">
        <v>43</v>
      </c>
    </row>
    <row r="9" spans="1:2">
      <c r="A9" s="8">
        <v>44356</v>
      </c>
      <c r="B9" t="s">
        <v>44</v>
      </c>
    </row>
    <row r="10" spans="1:2">
      <c r="A10" s="8">
        <v>44357</v>
      </c>
      <c r="B10" t="s">
        <v>45</v>
      </c>
    </row>
    <row r="11" spans="1:2">
      <c r="A11" s="8">
        <v>44358</v>
      </c>
      <c r="B11" t="s">
        <v>46</v>
      </c>
    </row>
    <row r="12" spans="1:2">
      <c r="A12" s="9">
        <v>44359</v>
      </c>
      <c r="B12" s="10" t="s">
        <v>47</v>
      </c>
    </row>
    <row r="13" spans="1:2">
      <c r="A13" s="9">
        <v>44360</v>
      </c>
      <c r="B13" s="10" t="s">
        <v>48</v>
      </c>
    </row>
    <row r="14" spans="1:2">
      <c r="A14" s="9">
        <v>44361</v>
      </c>
      <c r="B14" s="10" t="s">
        <v>49</v>
      </c>
    </row>
    <row r="15" spans="1:2">
      <c r="A15" s="8">
        <v>44362</v>
      </c>
      <c r="B15" t="s">
        <v>43</v>
      </c>
    </row>
    <row r="16" spans="1:2">
      <c r="A16" s="8">
        <v>44363</v>
      </c>
      <c r="B16" t="s">
        <v>44</v>
      </c>
    </row>
    <row r="17" spans="1:2">
      <c r="A17" s="8">
        <v>44364</v>
      </c>
      <c r="B17" t="s">
        <v>45</v>
      </c>
    </row>
    <row r="18" spans="1:2">
      <c r="A18" s="8">
        <v>44365</v>
      </c>
      <c r="B18" t="s">
        <v>46</v>
      </c>
    </row>
    <row r="19" spans="1:2">
      <c r="A19" s="8">
        <v>44366</v>
      </c>
      <c r="B19" t="s">
        <v>47</v>
      </c>
    </row>
    <row r="20" spans="1:2">
      <c r="A20" s="9">
        <v>44367</v>
      </c>
      <c r="B20" s="10" t="s">
        <v>48</v>
      </c>
    </row>
    <row r="21" spans="1:2">
      <c r="A21" s="8">
        <v>44368</v>
      </c>
      <c r="B21" t="s">
        <v>49</v>
      </c>
    </row>
    <row r="22" spans="1:2">
      <c r="A22" s="8">
        <v>44369</v>
      </c>
      <c r="B22" t="s">
        <v>43</v>
      </c>
    </row>
    <row r="23" spans="1:2">
      <c r="A23" s="8">
        <v>44370</v>
      </c>
      <c r="B23" t="s">
        <v>44</v>
      </c>
    </row>
    <row r="24" spans="1:2">
      <c r="A24" s="8">
        <v>44371</v>
      </c>
      <c r="B24" t="s">
        <v>45</v>
      </c>
    </row>
    <row r="25" spans="1:2">
      <c r="A25" s="8">
        <v>44372</v>
      </c>
      <c r="B25" t="s">
        <v>46</v>
      </c>
    </row>
    <row r="26" spans="1:2">
      <c r="A26" s="8">
        <v>44373</v>
      </c>
      <c r="B26" t="s">
        <v>47</v>
      </c>
    </row>
    <row r="27" spans="1:2">
      <c r="A27" s="9">
        <v>44374</v>
      </c>
      <c r="B27" s="10" t="s">
        <v>48</v>
      </c>
    </row>
    <row r="28" spans="1:2">
      <c r="A28" s="8">
        <v>44375</v>
      </c>
      <c r="B28" t="s">
        <v>49</v>
      </c>
    </row>
    <row r="29" spans="1:2">
      <c r="A29" s="8">
        <v>44376</v>
      </c>
      <c r="B29" t="s">
        <v>43</v>
      </c>
    </row>
    <row r="30" spans="1:2">
      <c r="A30" s="8">
        <v>44377</v>
      </c>
      <c r="B30" t="s">
        <v>44</v>
      </c>
    </row>
    <row r="31" spans="1:2">
      <c r="A31" s="8">
        <v>44378</v>
      </c>
      <c r="B31" t="s">
        <v>45</v>
      </c>
    </row>
    <row r="32" spans="1:2">
      <c r="A32" s="8">
        <v>44379</v>
      </c>
      <c r="B32" t="s">
        <v>46</v>
      </c>
    </row>
    <row r="33" spans="1:2">
      <c r="A33" s="8">
        <v>44380</v>
      </c>
      <c r="B33" t="s">
        <v>47</v>
      </c>
    </row>
    <row r="34" spans="1:2">
      <c r="A34" s="9">
        <v>44381</v>
      </c>
      <c r="B34" s="10" t="s">
        <v>48</v>
      </c>
    </row>
    <row r="35" spans="1:2">
      <c r="A35" s="8">
        <v>44382</v>
      </c>
      <c r="B35" t="s">
        <v>49</v>
      </c>
    </row>
    <row r="36" spans="1:2">
      <c r="A36" s="8">
        <v>44383</v>
      </c>
      <c r="B36" t="s">
        <v>43</v>
      </c>
    </row>
    <row r="37" spans="1:2">
      <c r="A37" s="8">
        <v>44384</v>
      </c>
      <c r="B37" t="s">
        <v>44</v>
      </c>
    </row>
    <row r="38" spans="1:2">
      <c r="A38" s="8">
        <v>44385</v>
      </c>
      <c r="B38" t="s">
        <v>45</v>
      </c>
    </row>
    <row r="39" spans="1:2">
      <c r="A39" s="8">
        <v>44386</v>
      </c>
      <c r="B39" t="s">
        <v>46</v>
      </c>
    </row>
    <row r="40" spans="1:2">
      <c r="A40" s="8">
        <v>44387</v>
      </c>
      <c r="B40" t="s">
        <v>47</v>
      </c>
    </row>
    <row r="41" spans="1:2">
      <c r="A41" s="8">
        <v>44388</v>
      </c>
      <c r="B41" t="s">
        <v>48</v>
      </c>
    </row>
    <row r="42" spans="1:2">
      <c r="A42" s="8">
        <v>44389</v>
      </c>
      <c r="B42" t="s">
        <v>49</v>
      </c>
    </row>
    <row r="43" spans="1:2">
      <c r="A43" s="8">
        <v>44390</v>
      </c>
      <c r="B43" t="s">
        <v>43</v>
      </c>
    </row>
    <row r="44" spans="1:2">
      <c r="A44" s="8">
        <v>44391</v>
      </c>
      <c r="B44" t="s">
        <v>44</v>
      </c>
    </row>
    <row r="45" spans="1:2">
      <c r="A45" s="8">
        <v>44392</v>
      </c>
      <c r="B45" t="s">
        <v>45</v>
      </c>
    </row>
    <row r="46" spans="1:2">
      <c r="A46" s="8">
        <v>44393</v>
      </c>
      <c r="B46" t="s">
        <v>46</v>
      </c>
    </row>
    <row r="47" spans="1:2">
      <c r="A47" s="8">
        <v>44394</v>
      </c>
      <c r="B47" t="s">
        <v>47</v>
      </c>
    </row>
    <row r="48" spans="1:2">
      <c r="A48" s="8">
        <v>44395</v>
      </c>
      <c r="B48" t="s">
        <v>48</v>
      </c>
    </row>
    <row r="49" spans="1:2">
      <c r="A49" s="8">
        <v>44396</v>
      </c>
      <c r="B49" t="s">
        <v>49</v>
      </c>
    </row>
    <row r="50" spans="1:2">
      <c r="A50" s="8">
        <v>44397</v>
      </c>
      <c r="B50" t="s">
        <v>43</v>
      </c>
    </row>
    <row r="51" spans="1:2">
      <c r="A51" s="8">
        <v>44398</v>
      </c>
      <c r="B51" t="s">
        <v>44</v>
      </c>
    </row>
    <row r="52" spans="1:2">
      <c r="A52" s="8">
        <v>44399</v>
      </c>
      <c r="B52" t="s">
        <v>45</v>
      </c>
    </row>
    <row r="53" spans="1:2">
      <c r="A53" s="8">
        <v>44400</v>
      </c>
      <c r="B53" t="s">
        <v>46</v>
      </c>
    </row>
    <row r="54" spans="1:2">
      <c r="A54" s="8">
        <v>44401</v>
      </c>
      <c r="B54" t="s">
        <v>47</v>
      </c>
    </row>
    <row r="55" spans="1:2">
      <c r="A55" s="8">
        <v>44402</v>
      </c>
      <c r="B55" t="s">
        <v>48</v>
      </c>
    </row>
    <row r="56" spans="1:2">
      <c r="A56" s="8">
        <v>44403</v>
      </c>
      <c r="B56" t="s">
        <v>49</v>
      </c>
    </row>
    <row r="57" spans="1:2">
      <c r="A57" s="8">
        <v>44404</v>
      </c>
      <c r="B57" t="s">
        <v>43</v>
      </c>
    </row>
    <row r="58" spans="1:2">
      <c r="A58" s="8">
        <v>44405</v>
      </c>
      <c r="B58" t="s">
        <v>44</v>
      </c>
    </row>
    <row r="59" spans="1:2">
      <c r="A59" s="8">
        <v>44406</v>
      </c>
      <c r="B59" t="s">
        <v>45</v>
      </c>
    </row>
    <row r="60" spans="1:2">
      <c r="A60" s="8">
        <v>44407</v>
      </c>
      <c r="B60" t="s">
        <v>46</v>
      </c>
    </row>
    <row r="61" spans="1:2">
      <c r="A61" s="8">
        <v>44408</v>
      </c>
      <c r="B61" t="s">
        <v>47</v>
      </c>
    </row>
    <row r="62" spans="1:2">
      <c r="A62" s="8">
        <v>44409</v>
      </c>
      <c r="B62" t="s">
        <v>48</v>
      </c>
    </row>
    <row r="63" spans="1:2">
      <c r="A63" s="8">
        <v>44410</v>
      </c>
      <c r="B63" t="s">
        <v>49</v>
      </c>
    </row>
    <row r="64" spans="1:2">
      <c r="A64" s="8">
        <v>44411</v>
      </c>
      <c r="B64" t="s">
        <v>43</v>
      </c>
    </row>
    <row r="65" spans="1:2">
      <c r="A65" s="8">
        <v>44412</v>
      </c>
      <c r="B65" t="s">
        <v>44</v>
      </c>
    </row>
    <row r="66" spans="1:2">
      <c r="A66" s="8">
        <v>44413</v>
      </c>
      <c r="B66" t="s">
        <v>45</v>
      </c>
    </row>
    <row r="67" spans="1:2">
      <c r="A67" s="8">
        <v>44414</v>
      </c>
      <c r="B67" t="s">
        <v>46</v>
      </c>
    </row>
    <row r="68" spans="1:2">
      <c r="A68" s="8">
        <v>44415</v>
      </c>
      <c r="B68" t="s">
        <v>47</v>
      </c>
    </row>
    <row r="69" spans="1:2">
      <c r="A69" s="8">
        <v>44416</v>
      </c>
      <c r="B69" t="s">
        <v>48</v>
      </c>
    </row>
    <row r="70" spans="1:2">
      <c r="A70" s="8">
        <v>44417</v>
      </c>
      <c r="B70" t="s">
        <v>49</v>
      </c>
    </row>
    <row r="71" spans="1:2">
      <c r="A71" s="8">
        <v>44418</v>
      </c>
      <c r="B71" t="s">
        <v>43</v>
      </c>
    </row>
    <row r="72" spans="1:2">
      <c r="A72" s="8">
        <v>44419</v>
      </c>
      <c r="B72" t="s">
        <v>44</v>
      </c>
    </row>
    <row r="73" spans="1:2">
      <c r="A73" s="8">
        <v>44420</v>
      </c>
      <c r="B73" t="s">
        <v>45</v>
      </c>
    </row>
    <row r="74" spans="1:2">
      <c r="A74" s="8">
        <v>44421</v>
      </c>
      <c r="B74" t="s">
        <v>46</v>
      </c>
    </row>
    <row r="75" spans="1:2">
      <c r="A75" s="8">
        <v>44422</v>
      </c>
      <c r="B75" t="s">
        <v>47</v>
      </c>
    </row>
    <row r="76" spans="1:2">
      <c r="A76" s="8">
        <v>44423</v>
      </c>
      <c r="B76" t="s">
        <v>48</v>
      </c>
    </row>
    <row r="77" spans="1:2">
      <c r="A77" s="8">
        <v>44424</v>
      </c>
      <c r="B77" t="s">
        <v>49</v>
      </c>
    </row>
    <row r="78" spans="1:2">
      <c r="A78" s="8">
        <v>44425</v>
      </c>
      <c r="B78" t="s">
        <v>43</v>
      </c>
    </row>
    <row r="79" spans="1:2">
      <c r="A79" s="8">
        <v>44426</v>
      </c>
      <c r="B79" t="s">
        <v>44</v>
      </c>
    </row>
    <row r="80" spans="1:2">
      <c r="A80" s="8">
        <v>44427</v>
      </c>
      <c r="B80" t="s">
        <v>45</v>
      </c>
    </row>
    <row r="81" spans="1:2">
      <c r="A81" s="8">
        <v>44428</v>
      </c>
      <c r="B81" t="s">
        <v>46</v>
      </c>
    </row>
    <row r="82" spans="1:2">
      <c r="A82" s="8">
        <v>44429</v>
      </c>
      <c r="B82" t="s">
        <v>47</v>
      </c>
    </row>
    <row r="83" spans="1:2">
      <c r="A83" s="8">
        <v>44430</v>
      </c>
      <c r="B83" t="s">
        <v>48</v>
      </c>
    </row>
    <row r="84" spans="1:2">
      <c r="A84" s="8">
        <v>44431</v>
      </c>
      <c r="B84" t="s">
        <v>49</v>
      </c>
    </row>
    <row r="85" spans="1:2">
      <c r="A85" s="8">
        <v>44432</v>
      </c>
      <c r="B85" t="s">
        <v>43</v>
      </c>
    </row>
    <row r="86" spans="1:2">
      <c r="A86" s="8">
        <v>44433</v>
      </c>
      <c r="B86" t="s">
        <v>44</v>
      </c>
    </row>
    <row r="87" spans="1:2">
      <c r="A87" s="8">
        <v>44434</v>
      </c>
      <c r="B87" t="s">
        <v>45</v>
      </c>
    </row>
    <row r="88" spans="1:2">
      <c r="A88" s="8">
        <v>44435</v>
      </c>
      <c r="B88" t="s">
        <v>46</v>
      </c>
    </row>
    <row r="89" spans="1:2">
      <c r="A89" s="8">
        <v>44436</v>
      </c>
      <c r="B89" t="s">
        <v>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D16" sqref="D16"/>
    </sheetView>
  </sheetViews>
  <sheetFormatPr defaultColWidth="8.73148148148148" defaultRowHeight="14.4" outlineLevelCol="7"/>
  <cols>
    <col min="2" max="2" width="18.0462962962963" customWidth="1"/>
    <col min="3" max="3" width="19.6388888888889" customWidth="1"/>
    <col min="4" max="4" width="18.4537037037037" customWidth="1"/>
    <col min="5" max="5" width="14.2685185185185" customWidth="1"/>
    <col min="6" max="6" width="17.2685185185185" customWidth="1"/>
    <col min="7" max="7" width="16.3611111111111" customWidth="1"/>
    <col min="8" max="8" width="16.4907407407407" customWidth="1"/>
  </cols>
  <sheetData>
    <row r="1" spans="1:8">
      <c r="A1" s="2"/>
      <c r="B1" s="2"/>
      <c r="C1" s="3" t="s">
        <v>0</v>
      </c>
      <c r="D1" s="3"/>
      <c r="E1" s="3"/>
      <c r="F1" s="3" t="s">
        <v>1</v>
      </c>
      <c r="G1" s="3"/>
      <c r="H1" s="3"/>
    </row>
    <row r="2" spans="1:8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>
      <c r="A3" s="5"/>
      <c r="B3" s="6">
        <v>44348.375</v>
      </c>
      <c r="C3" t="s">
        <v>12</v>
      </c>
      <c r="D3" t="s">
        <v>11</v>
      </c>
      <c r="E3" s="5" t="s">
        <v>31</v>
      </c>
      <c r="F3" s="6">
        <v>44348.4166666667</v>
      </c>
      <c r="G3" s="5">
        <v>1</v>
      </c>
      <c r="H3" s="5"/>
    </row>
    <row r="4" spans="1:8">
      <c r="A4" s="5"/>
      <c r="B4" s="7">
        <v>44351.5</v>
      </c>
      <c r="C4" t="s">
        <v>11</v>
      </c>
      <c r="D4" t="s">
        <v>15</v>
      </c>
      <c r="E4" t="s">
        <v>11</v>
      </c>
      <c r="F4" s="7">
        <v>43986.7083333333</v>
      </c>
      <c r="G4">
        <v>1</v>
      </c>
      <c r="H4" s="5"/>
    </row>
    <row r="5" spans="1:8">
      <c r="A5" s="5"/>
      <c r="B5" s="7">
        <v>44354.5</v>
      </c>
      <c r="C5" t="s">
        <v>11</v>
      </c>
      <c r="D5" t="s">
        <v>15</v>
      </c>
      <c r="E5" t="s">
        <v>11</v>
      </c>
      <c r="F5" s="7">
        <v>43989.7083333333</v>
      </c>
      <c r="G5" s="5">
        <v>2</v>
      </c>
      <c r="H5" s="5"/>
    </row>
    <row r="6" spans="2:7">
      <c r="B6" s="7">
        <v>44363.375</v>
      </c>
      <c r="C6" t="s">
        <v>11</v>
      </c>
      <c r="D6" t="s">
        <v>15</v>
      </c>
      <c r="E6" t="s">
        <v>11</v>
      </c>
      <c r="F6" t="s">
        <v>50</v>
      </c>
      <c r="G6">
        <v>1</v>
      </c>
    </row>
    <row r="7" spans="2:7">
      <c r="B7" s="7">
        <v>44366.5</v>
      </c>
      <c r="C7" t="s">
        <v>11</v>
      </c>
      <c r="D7" t="s">
        <v>15</v>
      </c>
      <c r="E7" t="s">
        <v>11</v>
      </c>
      <c r="F7" t="s">
        <v>51</v>
      </c>
      <c r="G7">
        <v>2</v>
      </c>
    </row>
    <row r="8" spans="2:7">
      <c r="B8" s="7">
        <v>44372.375</v>
      </c>
      <c r="C8" t="s">
        <v>11</v>
      </c>
      <c r="D8" t="s">
        <v>12</v>
      </c>
      <c r="E8" t="s">
        <v>28</v>
      </c>
      <c r="F8" s="7">
        <v>44007.4166666667</v>
      </c>
      <c r="G8">
        <v>1</v>
      </c>
    </row>
    <row r="9" spans="2:7">
      <c r="B9" s="7">
        <v>44372.4166666667</v>
      </c>
      <c r="C9" t="s">
        <v>12</v>
      </c>
      <c r="D9" t="s">
        <v>52</v>
      </c>
      <c r="E9" t="s">
        <v>12</v>
      </c>
      <c r="F9" t="s">
        <v>53</v>
      </c>
      <c r="G9">
        <v>0.5</v>
      </c>
    </row>
    <row r="10" spans="2:7">
      <c r="B10" s="6">
        <v>44372.6666666667</v>
      </c>
      <c r="C10" t="s">
        <v>12</v>
      </c>
      <c r="D10" t="s">
        <v>11</v>
      </c>
      <c r="E10" s="5" t="s">
        <v>31</v>
      </c>
      <c r="F10" s="6">
        <v>44372.7083333333</v>
      </c>
      <c r="G10" s="5">
        <v>1</v>
      </c>
    </row>
    <row r="11" spans="2:7">
      <c r="B11" s="7">
        <v>44376.5416666667</v>
      </c>
      <c r="C11" t="s">
        <v>11</v>
      </c>
      <c r="D11" t="s">
        <v>12</v>
      </c>
      <c r="E11" t="s">
        <v>28</v>
      </c>
      <c r="F11" t="s">
        <v>54</v>
      </c>
      <c r="G11">
        <v>1</v>
      </c>
    </row>
    <row r="15" spans="2:5">
      <c r="B15" t="s">
        <v>37</v>
      </c>
      <c r="C15" t="s">
        <v>38</v>
      </c>
      <c r="D15" t="s">
        <v>39</v>
      </c>
      <c r="E15" t="s">
        <v>40</v>
      </c>
    </row>
    <row r="16" spans="2:5">
      <c r="B16">
        <f>C16*(D16+E16)</f>
        <v>131.67</v>
      </c>
      <c r="C16">
        <f>SUM(G3:G11)</f>
        <v>10.5</v>
      </c>
      <c r="D16">
        <v>11.4</v>
      </c>
      <c r="E16">
        <v>1.14</v>
      </c>
    </row>
    <row r="18" spans="1:2">
      <c r="A18" t="s">
        <v>41</v>
      </c>
      <c r="B18" s="1">
        <f>A19/100*B16</f>
        <v>2.6334</v>
      </c>
    </row>
    <row r="19" spans="1:2">
      <c r="A19">
        <v>2</v>
      </c>
      <c r="B19" t="s">
        <v>42</v>
      </c>
    </row>
  </sheetData>
  <mergeCells count="2">
    <mergeCell ref="C1:E1"/>
    <mergeCell ref="F1:H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5"/>
  <sheetViews>
    <sheetView workbookViewId="0">
      <selection activeCell="A3" sqref="A3"/>
    </sheetView>
  </sheetViews>
  <sheetFormatPr defaultColWidth="8.73148148148148" defaultRowHeight="14.4" outlineLevelCol="5"/>
  <cols>
    <col min="1" max="1" width="34.2685185185185" customWidth="1"/>
    <col min="2" max="2" width="23.1851851851852" customWidth="1"/>
    <col min="4" max="4" width="47.4537037037037" customWidth="1"/>
    <col min="5" max="5" width="17.4537037037037" customWidth="1"/>
    <col min="6" max="6" width="16.0925925925926" customWidth="1"/>
  </cols>
  <sheetData>
    <row r="2" spans="1:6">
      <c r="A2" t="s">
        <v>55</v>
      </c>
      <c r="B2" t="s">
        <v>56</v>
      </c>
      <c r="C2" t="s">
        <v>57</v>
      </c>
      <c r="D2" t="s">
        <v>58</v>
      </c>
      <c r="E2" t="s">
        <v>7</v>
      </c>
      <c r="F2" t="s">
        <v>8</v>
      </c>
    </row>
    <row r="3" spans="1:5">
      <c r="A3" s="4"/>
      <c r="E3" s="4"/>
    </row>
    <row r="4" spans="1:5">
      <c r="A4" s="4"/>
      <c r="E4" s="4"/>
    </row>
    <row r="5" spans="1:5">
      <c r="A5" s="4"/>
      <c r="E5" s="4"/>
    </row>
    <row r="6" spans="1:5">
      <c r="A6" s="4"/>
      <c r="E6" s="4"/>
    </row>
    <row r="7" spans="1:5">
      <c r="A7" s="4"/>
      <c r="E7" s="4"/>
    </row>
    <row r="8" spans="1:5">
      <c r="A8" s="4"/>
      <c r="E8" s="4"/>
    </row>
    <row r="9" spans="1:5">
      <c r="A9" s="4"/>
      <c r="E9" s="4"/>
    </row>
    <row r="10" spans="1:5">
      <c r="A10" s="4"/>
      <c r="E10" s="4"/>
    </row>
    <row r="11" spans="1:5">
      <c r="A11" s="4"/>
      <c r="E11" s="4"/>
    </row>
    <row r="12" spans="1:5">
      <c r="A12" s="4"/>
      <c r="E12" s="4"/>
    </row>
    <row r="13" spans="1:5">
      <c r="A13" s="4"/>
      <c r="E13" s="4"/>
    </row>
    <row r="14" spans="1:5">
      <c r="A14" s="4"/>
      <c r="E14" s="4"/>
    </row>
    <row r="15" spans="1:5">
      <c r="A15" s="4"/>
      <c r="E15" s="4"/>
    </row>
    <row r="20" spans="2:5">
      <c r="B20" t="s">
        <v>37</v>
      </c>
      <c r="C20" t="s">
        <v>38</v>
      </c>
      <c r="D20" t="s">
        <v>39</v>
      </c>
      <c r="E20" t="s">
        <v>40</v>
      </c>
    </row>
    <row r="21" spans="2:5">
      <c r="B21">
        <f>C21*(D21+E21)</f>
        <v>0</v>
      </c>
      <c r="C21">
        <f>SUM(F3:F15)</f>
        <v>0</v>
      </c>
      <c r="D21">
        <v>1.56</v>
      </c>
      <c r="E21">
        <v>0.16</v>
      </c>
    </row>
    <row r="23" spans="1:2">
      <c r="A23" t="s">
        <v>59</v>
      </c>
      <c r="B23">
        <f>A24/100*B21+A25</f>
        <v>0.58</v>
      </c>
    </row>
    <row r="24" spans="1:2">
      <c r="A24">
        <v>0.005</v>
      </c>
      <c r="B24" t="s">
        <v>42</v>
      </c>
    </row>
    <row r="25" spans="1:2">
      <c r="A25">
        <v>0.58</v>
      </c>
      <c r="B25" t="s">
        <v>60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9"/>
  <sheetViews>
    <sheetView workbookViewId="0">
      <selection activeCell="F9" sqref="F9:F14"/>
    </sheetView>
  </sheetViews>
  <sheetFormatPr defaultColWidth="8.73148148148148" defaultRowHeight="14.4" outlineLevelCol="5"/>
  <cols>
    <col min="1" max="1" width="34.2685185185185" customWidth="1"/>
    <col min="2" max="2" width="23.1851851851852" customWidth="1"/>
    <col min="4" max="4" width="47.4537037037037" customWidth="1"/>
    <col min="5" max="5" width="17.4537037037037" customWidth="1"/>
    <col min="6" max="6" width="16.0925925925926" customWidth="1"/>
  </cols>
  <sheetData>
    <row r="2" spans="1:6">
      <c r="A2" t="s">
        <v>55</v>
      </c>
      <c r="B2" t="s">
        <v>56</v>
      </c>
      <c r="C2" t="s">
        <v>57</v>
      </c>
      <c r="D2" t="s">
        <v>58</v>
      </c>
      <c r="E2" t="s">
        <v>7</v>
      </c>
      <c r="F2" t="s">
        <v>8</v>
      </c>
    </row>
    <row r="3" spans="1:6">
      <c r="A3" s="4" t="s">
        <v>61</v>
      </c>
      <c r="B3" t="s">
        <v>11</v>
      </c>
      <c r="D3" t="s">
        <v>62</v>
      </c>
      <c r="E3" s="4" t="s">
        <v>61</v>
      </c>
      <c r="F3">
        <v>3</v>
      </c>
    </row>
    <row r="4" spans="1:6">
      <c r="A4" s="4" t="s">
        <v>63</v>
      </c>
      <c r="B4" t="s">
        <v>11</v>
      </c>
      <c r="D4" t="s">
        <v>62</v>
      </c>
      <c r="E4" s="4" t="s">
        <v>63</v>
      </c>
      <c r="F4">
        <v>3</v>
      </c>
    </row>
    <row r="5" spans="1:6">
      <c r="A5" s="4" t="s">
        <v>64</v>
      </c>
      <c r="B5" t="s">
        <v>11</v>
      </c>
      <c r="D5" t="s">
        <v>62</v>
      </c>
      <c r="E5" s="4" t="s">
        <v>64</v>
      </c>
      <c r="F5">
        <v>3</v>
      </c>
    </row>
    <row r="6" spans="1:6">
      <c r="A6" s="4" t="s">
        <v>65</v>
      </c>
      <c r="B6" t="s">
        <v>11</v>
      </c>
      <c r="D6" t="s">
        <v>62</v>
      </c>
      <c r="E6" s="4" t="s">
        <v>65</v>
      </c>
      <c r="F6">
        <v>3</v>
      </c>
    </row>
    <row r="7" spans="1:6">
      <c r="A7" s="4" t="s">
        <v>66</v>
      </c>
      <c r="B7" t="s">
        <v>11</v>
      </c>
      <c r="D7" t="s">
        <v>62</v>
      </c>
      <c r="E7" s="4" t="s">
        <v>66</v>
      </c>
      <c r="F7">
        <v>3</v>
      </c>
    </row>
    <row r="8" spans="1:6">
      <c r="A8" s="4" t="s">
        <v>67</v>
      </c>
      <c r="B8" t="s">
        <v>11</v>
      </c>
      <c r="D8" t="s">
        <v>62</v>
      </c>
      <c r="E8" s="4" t="s">
        <v>67</v>
      </c>
      <c r="F8">
        <v>3</v>
      </c>
    </row>
    <row r="9" spans="1:6">
      <c r="A9" s="4" t="s">
        <v>68</v>
      </c>
      <c r="B9" t="s">
        <v>11</v>
      </c>
      <c r="D9" t="s">
        <v>62</v>
      </c>
      <c r="E9" s="4" t="s">
        <v>68</v>
      </c>
      <c r="F9">
        <v>6</v>
      </c>
    </row>
    <row r="10" spans="1:6">
      <c r="A10" s="4" t="s">
        <v>69</v>
      </c>
      <c r="B10" t="s">
        <v>11</v>
      </c>
      <c r="D10" t="s">
        <v>62</v>
      </c>
      <c r="E10" s="4" t="s">
        <v>69</v>
      </c>
      <c r="F10">
        <v>6</v>
      </c>
    </row>
    <row r="11" spans="1:6">
      <c r="A11" s="4" t="s">
        <v>70</v>
      </c>
      <c r="B11" t="s">
        <v>11</v>
      </c>
      <c r="D11" t="s">
        <v>62</v>
      </c>
      <c r="E11" s="4" t="s">
        <v>70</v>
      </c>
      <c r="F11">
        <v>6</v>
      </c>
    </row>
    <row r="12" spans="1:6">
      <c r="A12" s="4" t="s">
        <v>71</v>
      </c>
      <c r="B12" t="s">
        <v>11</v>
      </c>
      <c r="D12" t="s">
        <v>62</v>
      </c>
      <c r="E12" s="4" t="s">
        <v>71</v>
      </c>
      <c r="F12">
        <v>6</v>
      </c>
    </row>
    <row r="13" spans="1:6">
      <c r="A13" s="4" t="s">
        <v>72</v>
      </c>
      <c r="B13" t="s">
        <v>11</v>
      </c>
      <c r="D13" t="s">
        <v>62</v>
      </c>
      <c r="E13" s="4" t="s">
        <v>72</v>
      </c>
      <c r="F13">
        <v>6</v>
      </c>
    </row>
    <row r="14" spans="1:6">
      <c r="A14" s="4" t="s">
        <v>73</v>
      </c>
      <c r="B14" t="s">
        <v>11</v>
      </c>
      <c r="D14" t="s">
        <v>62</v>
      </c>
      <c r="E14" s="4" t="s">
        <v>73</v>
      </c>
      <c r="F14">
        <v>6</v>
      </c>
    </row>
    <row r="15" spans="1:6">
      <c r="A15" s="4" t="s">
        <v>74</v>
      </c>
      <c r="B15" t="s">
        <v>11</v>
      </c>
      <c r="D15" t="s">
        <v>62</v>
      </c>
      <c r="E15" s="4" t="s">
        <v>74</v>
      </c>
      <c r="F15">
        <v>6</v>
      </c>
    </row>
    <row r="16" spans="1:6">
      <c r="A16" s="4" t="s">
        <v>75</v>
      </c>
      <c r="B16" t="s">
        <v>11</v>
      </c>
      <c r="D16" t="s">
        <v>62</v>
      </c>
      <c r="E16" s="4" t="s">
        <v>75</v>
      </c>
      <c r="F16">
        <v>6</v>
      </c>
    </row>
    <row r="17" spans="1:6">
      <c r="A17" s="4" t="s">
        <v>76</v>
      </c>
      <c r="B17" t="s">
        <v>11</v>
      </c>
      <c r="D17" t="s">
        <v>62</v>
      </c>
      <c r="E17" s="4" t="s">
        <v>76</v>
      </c>
      <c r="F17">
        <v>6</v>
      </c>
    </row>
    <row r="18" spans="1:6">
      <c r="A18" s="4" t="s">
        <v>77</v>
      </c>
      <c r="B18" t="s">
        <v>11</v>
      </c>
      <c r="D18" t="s">
        <v>62</v>
      </c>
      <c r="E18" s="4" t="s">
        <v>77</v>
      </c>
      <c r="F18">
        <v>6</v>
      </c>
    </row>
    <row r="19" spans="1:6">
      <c r="A19" s="4" t="s">
        <v>78</v>
      </c>
      <c r="B19" t="s">
        <v>11</v>
      </c>
      <c r="D19" t="s">
        <v>62</v>
      </c>
      <c r="E19" s="4" t="s">
        <v>78</v>
      </c>
      <c r="F19">
        <v>6</v>
      </c>
    </row>
    <row r="20" spans="1:5">
      <c r="A20" s="4"/>
      <c r="E20" s="4"/>
    </row>
    <row r="24" spans="2:5">
      <c r="B24" t="s">
        <v>37</v>
      </c>
      <c r="C24" t="s">
        <v>38</v>
      </c>
      <c r="D24" t="s">
        <v>39</v>
      </c>
      <c r="E24" t="s">
        <v>40</v>
      </c>
    </row>
    <row r="25" spans="2:5">
      <c r="B25">
        <f>C25*(D25+E25)</f>
        <v>144.48</v>
      </c>
      <c r="C25">
        <f>SUM(F3:F20)</f>
        <v>84</v>
      </c>
      <c r="D25">
        <v>1.56</v>
      </c>
      <c r="E25">
        <v>0.16</v>
      </c>
    </row>
    <row r="27" spans="1:2">
      <c r="A27" t="s">
        <v>59</v>
      </c>
      <c r="B27">
        <f>A28/100*B25+A29</f>
        <v>0.007224</v>
      </c>
    </row>
    <row r="28" spans="1:2">
      <c r="A28">
        <v>0.005</v>
      </c>
      <c r="B28" t="s">
        <v>42</v>
      </c>
    </row>
    <row r="29" spans="2:2">
      <c r="B29" t="s">
        <v>60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6"/>
  <sheetViews>
    <sheetView workbookViewId="0">
      <selection activeCell="A12" sqref="$A12:$XFD12"/>
    </sheetView>
  </sheetViews>
  <sheetFormatPr defaultColWidth="8.73148148148148" defaultRowHeight="14.4" outlineLevelCol="5"/>
  <cols>
    <col min="1" max="1" width="34.2685185185185" customWidth="1"/>
    <col min="2" max="2" width="23.1851851851852" customWidth="1"/>
    <col min="4" max="4" width="47.4537037037037" customWidth="1"/>
    <col min="5" max="5" width="17.4537037037037" customWidth="1"/>
    <col min="6" max="6" width="16.0925925925926" customWidth="1"/>
  </cols>
  <sheetData>
    <row r="2" spans="1:6">
      <c r="A2" t="s">
        <v>55</v>
      </c>
      <c r="B2" t="s">
        <v>56</v>
      </c>
      <c r="C2" t="s">
        <v>57</v>
      </c>
      <c r="D2" t="s">
        <v>58</v>
      </c>
      <c r="E2" t="s">
        <v>7</v>
      </c>
      <c r="F2" t="s">
        <v>8</v>
      </c>
    </row>
    <row r="3" spans="1:6">
      <c r="A3" s="4" t="s">
        <v>79</v>
      </c>
      <c r="B3" t="s">
        <v>11</v>
      </c>
      <c r="D3" t="s">
        <v>62</v>
      </c>
      <c r="E3" s="4" t="s">
        <v>79</v>
      </c>
      <c r="F3">
        <v>3</v>
      </c>
    </row>
    <row r="4" spans="1:6">
      <c r="A4" s="4" t="s">
        <v>80</v>
      </c>
      <c r="B4" t="s">
        <v>11</v>
      </c>
      <c r="D4" t="s">
        <v>62</v>
      </c>
      <c r="E4" s="4" t="s">
        <v>80</v>
      </c>
      <c r="F4">
        <v>3</v>
      </c>
    </row>
    <row r="5" spans="1:6">
      <c r="A5" s="4" t="s">
        <v>81</v>
      </c>
      <c r="B5" t="s">
        <v>11</v>
      </c>
      <c r="D5" t="s">
        <v>62</v>
      </c>
      <c r="E5" s="4" t="s">
        <v>81</v>
      </c>
      <c r="F5">
        <v>3</v>
      </c>
    </row>
    <row r="6" spans="1:6">
      <c r="A6" s="4" t="s">
        <v>82</v>
      </c>
      <c r="B6" t="s">
        <v>11</v>
      </c>
      <c r="D6" t="s">
        <v>62</v>
      </c>
      <c r="E6" s="4" t="s">
        <v>82</v>
      </c>
      <c r="F6">
        <v>3</v>
      </c>
    </row>
    <row r="7" spans="1:6">
      <c r="A7" s="4" t="s">
        <v>83</v>
      </c>
      <c r="B7" t="s">
        <v>11</v>
      </c>
      <c r="D7" t="s">
        <v>62</v>
      </c>
      <c r="E7" s="4" t="s">
        <v>83</v>
      </c>
      <c r="F7">
        <v>3</v>
      </c>
    </row>
    <row r="8" spans="1:6">
      <c r="A8" s="4" t="s">
        <v>84</v>
      </c>
      <c r="B8" t="s">
        <v>11</v>
      </c>
      <c r="D8" t="s">
        <v>62</v>
      </c>
      <c r="E8" s="4" t="s">
        <v>84</v>
      </c>
      <c r="F8">
        <v>3</v>
      </c>
    </row>
    <row r="9" spans="1:6">
      <c r="A9" s="4" t="s">
        <v>85</v>
      </c>
      <c r="B9" t="s">
        <v>11</v>
      </c>
      <c r="D9" t="s">
        <v>62</v>
      </c>
      <c r="E9" s="4" t="s">
        <v>85</v>
      </c>
      <c r="F9">
        <v>3</v>
      </c>
    </row>
    <row r="10" spans="1:6">
      <c r="A10" s="4" t="s">
        <v>86</v>
      </c>
      <c r="B10" t="s">
        <v>11</v>
      </c>
      <c r="D10" t="s">
        <v>62</v>
      </c>
      <c r="E10" s="4" t="s">
        <v>86</v>
      </c>
      <c r="F10">
        <v>3</v>
      </c>
    </row>
    <row r="11" spans="1:6">
      <c r="A11" s="4" t="s">
        <v>87</v>
      </c>
      <c r="B11" t="s">
        <v>11</v>
      </c>
      <c r="D11" t="s">
        <v>62</v>
      </c>
      <c r="E11" s="4" t="s">
        <v>87</v>
      </c>
      <c r="F11">
        <v>3</v>
      </c>
    </row>
    <row r="12" spans="1:6">
      <c r="A12" s="4" t="s">
        <v>88</v>
      </c>
      <c r="B12" t="s">
        <v>11</v>
      </c>
      <c r="D12" t="s">
        <v>62</v>
      </c>
      <c r="E12" s="4" t="s">
        <v>88</v>
      </c>
      <c r="F12">
        <v>3</v>
      </c>
    </row>
    <row r="13" spans="1:6">
      <c r="A13" s="4" t="s">
        <v>89</v>
      </c>
      <c r="B13" t="s">
        <v>11</v>
      </c>
      <c r="D13" t="s">
        <v>62</v>
      </c>
      <c r="E13" s="4" t="s">
        <v>89</v>
      </c>
      <c r="F13">
        <v>4</v>
      </c>
    </row>
    <row r="14" spans="1:6">
      <c r="A14" s="4" t="s">
        <v>90</v>
      </c>
      <c r="B14" t="s">
        <v>11</v>
      </c>
      <c r="D14" t="s">
        <v>62</v>
      </c>
      <c r="E14" s="4" t="s">
        <v>90</v>
      </c>
      <c r="F14">
        <v>4</v>
      </c>
    </row>
    <row r="15" spans="1:6">
      <c r="A15" s="4" t="s">
        <v>91</v>
      </c>
      <c r="B15" t="s">
        <v>11</v>
      </c>
      <c r="D15" t="s">
        <v>62</v>
      </c>
      <c r="E15" s="4" t="s">
        <v>91</v>
      </c>
      <c r="F15">
        <v>4</v>
      </c>
    </row>
    <row r="16" spans="1:6">
      <c r="A16" s="4" t="s">
        <v>92</v>
      </c>
      <c r="B16" t="s">
        <v>11</v>
      </c>
      <c r="D16" t="s">
        <v>62</v>
      </c>
      <c r="E16" s="4" t="s">
        <v>92</v>
      </c>
      <c r="F16">
        <v>4</v>
      </c>
    </row>
    <row r="17" spans="1:6">
      <c r="A17" s="4" t="s">
        <v>93</v>
      </c>
      <c r="B17" t="s">
        <v>11</v>
      </c>
      <c r="D17" t="s">
        <v>62</v>
      </c>
      <c r="E17" s="4" t="s">
        <v>93</v>
      </c>
      <c r="F17">
        <v>4</v>
      </c>
    </row>
    <row r="21" spans="2:5">
      <c r="B21" t="s">
        <v>37</v>
      </c>
      <c r="C21" t="s">
        <v>38</v>
      </c>
      <c r="D21" t="s">
        <v>39</v>
      </c>
      <c r="E21" t="s">
        <v>40</v>
      </c>
    </row>
    <row r="22" spans="2:5">
      <c r="B22">
        <f>C22*(D22+E22)</f>
        <v>86</v>
      </c>
      <c r="C22">
        <f>SUM(F3:F17)</f>
        <v>50</v>
      </c>
      <c r="D22">
        <v>1.56</v>
      </c>
      <c r="E22">
        <v>0.16</v>
      </c>
    </row>
    <row r="24" spans="1:2">
      <c r="A24" t="s">
        <v>59</v>
      </c>
      <c r="B24">
        <f>A25/100*B22+A26</f>
        <v>0.0043</v>
      </c>
    </row>
    <row r="25" spans="1:2">
      <c r="A25">
        <v>0.005</v>
      </c>
      <c r="B25" t="s">
        <v>42</v>
      </c>
    </row>
    <row r="26" spans="2:2">
      <c r="B26" t="s">
        <v>60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B10" sqref="B10"/>
    </sheetView>
  </sheetViews>
  <sheetFormatPr defaultColWidth="8.73148148148148" defaultRowHeight="14.4" outlineLevelCol="7"/>
  <cols>
    <col min="2" max="2" width="18.0462962962963" customWidth="1"/>
    <col min="3" max="3" width="19.6388888888889" customWidth="1"/>
    <col min="4" max="4" width="18.4537037037037" customWidth="1"/>
    <col min="5" max="5" width="14.2685185185185" customWidth="1"/>
    <col min="6" max="6" width="17.2685185185185" customWidth="1"/>
    <col min="7" max="7" width="16.3611111111111" customWidth="1"/>
    <col min="8" max="8" width="16.4907407407407" customWidth="1"/>
  </cols>
  <sheetData>
    <row r="1" spans="1:8">
      <c r="A1" s="2"/>
      <c r="B1" s="2"/>
      <c r="C1" s="3" t="s">
        <v>0</v>
      </c>
      <c r="D1" s="3"/>
      <c r="E1" s="3"/>
      <c r="F1" s="3" t="s">
        <v>1</v>
      </c>
      <c r="G1" s="3"/>
      <c r="H1" s="3"/>
    </row>
    <row r="2" spans="1:8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customFormat="1" spans="2:7">
      <c r="B3" t="s">
        <v>94</v>
      </c>
      <c r="C3" t="s">
        <v>12</v>
      </c>
      <c r="D3" t="s">
        <v>11</v>
      </c>
      <c r="E3" t="s">
        <v>28</v>
      </c>
      <c r="F3" t="s">
        <v>95</v>
      </c>
      <c r="G3">
        <v>1</v>
      </c>
    </row>
    <row r="4" customFormat="1" spans="2:7">
      <c r="B4" t="s">
        <v>96</v>
      </c>
      <c r="C4" t="s">
        <v>11</v>
      </c>
      <c r="D4" t="s">
        <v>15</v>
      </c>
      <c r="E4" t="s">
        <v>11</v>
      </c>
      <c r="F4" t="s">
        <v>97</v>
      </c>
      <c r="G4">
        <v>1</v>
      </c>
    </row>
    <row r="5" customFormat="1" spans="2:7">
      <c r="B5" t="s">
        <v>98</v>
      </c>
      <c r="C5" t="s">
        <v>11</v>
      </c>
      <c r="D5" t="s">
        <v>22</v>
      </c>
      <c r="E5" t="s">
        <v>11</v>
      </c>
      <c r="F5" t="s">
        <v>99</v>
      </c>
      <c r="G5">
        <v>2</v>
      </c>
    </row>
    <row r="6" customFormat="1" spans="2:7">
      <c r="B6" t="s">
        <v>100</v>
      </c>
      <c r="C6" t="s">
        <v>11</v>
      </c>
      <c r="D6" t="s">
        <v>12</v>
      </c>
      <c r="E6" t="s">
        <v>11</v>
      </c>
      <c r="F6" t="s">
        <v>101</v>
      </c>
      <c r="G6">
        <v>2</v>
      </c>
    </row>
    <row r="7" customFormat="1" spans="2:7">
      <c r="B7" t="s">
        <v>102</v>
      </c>
      <c r="C7" t="s">
        <v>11</v>
      </c>
      <c r="D7" t="s">
        <v>12</v>
      </c>
      <c r="E7" t="s">
        <v>11</v>
      </c>
      <c r="F7" t="s">
        <v>103</v>
      </c>
      <c r="G7">
        <v>2</v>
      </c>
    </row>
    <row r="8" customFormat="1" spans="2:7">
      <c r="B8" t="s">
        <v>104</v>
      </c>
      <c r="C8" t="s">
        <v>11</v>
      </c>
      <c r="D8" t="s">
        <v>12</v>
      </c>
      <c r="E8" t="s">
        <v>11</v>
      </c>
      <c r="F8" t="s">
        <v>105</v>
      </c>
      <c r="G8">
        <v>2</v>
      </c>
    </row>
    <row r="9" customFormat="1" spans="2:7">
      <c r="B9" t="s">
        <v>106</v>
      </c>
      <c r="C9" t="s">
        <v>11</v>
      </c>
      <c r="D9" t="s">
        <v>12</v>
      </c>
      <c r="E9" t="s">
        <v>28</v>
      </c>
      <c r="F9" t="s">
        <v>107</v>
      </c>
      <c r="G9">
        <v>1</v>
      </c>
    </row>
    <row r="16" customFormat="1" spans="2:5">
      <c r="B16" t="s">
        <v>37</v>
      </c>
      <c r="C16" t="s">
        <v>38</v>
      </c>
      <c r="D16" t="s">
        <v>39</v>
      </c>
      <c r="E16" t="s">
        <v>40</v>
      </c>
    </row>
    <row r="17" customFormat="1" spans="2:5">
      <c r="B17">
        <f>C17*(D17+E17)</f>
        <v>125.4</v>
      </c>
      <c r="C17">
        <f>SUM(G3:G14)</f>
        <v>11</v>
      </c>
      <c r="D17">
        <v>11.4</v>
      </c>
      <c r="E17">
        <v>0</v>
      </c>
    </row>
    <row r="19" customFormat="1" spans="1:2">
      <c r="A19" t="s">
        <v>41</v>
      </c>
      <c r="B19" s="1">
        <f>A20/100*B17</f>
        <v>2.508</v>
      </c>
    </row>
    <row r="20" customFormat="1" spans="1:2">
      <c r="A20">
        <v>2</v>
      </c>
      <c r="B20" t="s">
        <v>42</v>
      </c>
    </row>
  </sheetData>
  <mergeCells count="2">
    <mergeCell ref="C1:E1"/>
    <mergeCell ref="F1:H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workbookViewId="0">
      <selection activeCell="G7" sqref="G7"/>
    </sheetView>
  </sheetViews>
  <sheetFormatPr defaultColWidth="8.73148148148148" defaultRowHeight="14.4" outlineLevelRow="4"/>
  <cols>
    <col min="1" max="1" width="19.1851851851852" customWidth="1"/>
    <col min="8" max="9" width="9.5462962962963"/>
    <col min="11" max="11" width="9.5462962962963"/>
    <col min="15" max="15" width="20.4537037037037" customWidth="1"/>
  </cols>
  <sheetData>
    <row r="1" spans="2:17">
      <c r="B1" t="s">
        <v>108</v>
      </c>
      <c r="C1" t="s">
        <v>108</v>
      </c>
      <c r="D1" t="s">
        <v>108</v>
      </c>
      <c r="F1" t="s">
        <v>109</v>
      </c>
      <c r="G1" t="s">
        <v>109</v>
      </c>
      <c r="H1" t="s">
        <v>109</v>
      </c>
      <c r="I1" t="s">
        <v>109</v>
      </c>
      <c r="K1" t="s">
        <v>110</v>
      </c>
      <c r="L1" t="s">
        <v>110</v>
      </c>
      <c r="M1" t="s">
        <v>110</v>
      </c>
      <c r="O1" t="s">
        <v>111</v>
      </c>
      <c r="Q1" t="s">
        <v>110</v>
      </c>
    </row>
    <row r="2" spans="2:17">
      <c r="B2" t="s">
        <v>112</v>
      </c>
      <c r="C2" t="s">
        <v>113</v>
      </c>
      <c r="D2" t="s">
        <v>114</v>
      </c>
      <c r="F2" t="s">
        <v>115</v>
      </c>
      <c r="G2" t="s">
        <v>113</v>
      </c>
      <c r="H2" t="s">
        <v>116</v>
      </c>
      <c r="I2" t="s">
        <v>117</v>
      </c>
      <c r="K2" t="s">
        <v>118</v>
      </c>
      <c r="L2" t="s">
        <v>113</v>
      </c>
      <c r="M2" t="s">
        <v>116</v>
      </c>
      <c r="O2" t="s">
        <v>115</v>
      </c>
      <c r="Q2" t="s">
        <v>119</v>
      </c>
    </row>
    <row r="3" spans="1:18">
      <c r="A3" t="s">
        <v>120</v>
      </c>
      <c r="B3">
        <v>188.12</v>
      </c>
      <c r="C3">
        <v>200</v>
      </c>
      <c r="D3">
        <f>'Июнь генератор'!B21+'Июнь лодка'!B16</f>
        <v>131.67</v>
      </c>
      <c r="F3">
        <f>B3+C3-D3</f>
        <v>256.45</v>
      </c>
      <c r="G3">
        <v>951.76</v>
      </c>
      <c r="H3">
        <f>'Июль лодка'!B19+'Июль генератор'!B25</f>
        <v>345.12</v>
      </c>
      <c r="I3">
        <f>F3+G3-H3</f>
        <v>863.09</v>
      </c>
      <c r="K3">
        <f>I3</f>
        <v>863.09</v>
      </c>
      <c r="L3">
        <v>0</v>
      </c>
      <c r="M3">
        <f>'Август лодка'!B17+'Август генератор'!B22</f>
        <v>211.4</v>
      </c>
      <c r="O3">
        <f>K3-M3</f>
        <v>651.69</v>
      </c>
      <c r="Q3">
        <f>401.76+150</f>
        <v>551.76</v>
      </c>
      <c r="R3">
        <f>G3+Q3</f>
        <v>1503.52</v>
      </c>
    </row>
    <row r="4" spans="1:17">
      <c r="A4" t="s">
        <v>121</v>
      </c>
      <c r="B4">
        <v>7.53</v>
      </c>
      <c r="C4">
        <v>4</v>
      </c>
      <c r="D4" s="1">
        <f>'Июнь лодка'!B18</f>
        <v>2.6334</v>
      </c>
      <c r="F4">
        <v>4.131</v>
      </c>
      <c r="G4">
        <v>12.39</v>
      </c>
      <c r="H4">
        <f>'Июль лодка'!B21</f>
        <v>4.0128</v>
      </c>
      <c r="I4">
        <f>F4+G4-H4</f>
        <v>12.5082</v>
      </c>
      <c r="K4">
        <f>I4</f>
        <v>12.5082</v>
      </c>
      <c r="L4">
        <v>0</v>
      </c>
      <c r="M4">
        <f>'Август лодка'!B19</f>
        <v>2.508</v>
      </c>
      <c r="O4">
        <f>K4-M4</f>
        <v>10.0002</v>
      </c>
      <c r="Q4">
        <v>12.39</v>
      </c>
    </row>
    <row r="5" spans="1:17">
      <c r="A5" t="s">
        <v>122</v>
      </c>
      <c r="B5">
        <v>3.41</v>
      </c>
      <c r="C5">
        <v>0</v>
      </c>
      <c r="D5" s="1">
        <f>'Июнь генератор'!B23</f>
        <v>0.58</v>
      </c>
      <c r="F5">
        <f>B5+C5-D5</f>
        <v>2.83</v>
      </c>
      <c r="G5">
        <v>4.24</v>
      </c>
      <c r="H5">
        <f>'Июль генератор'!B27</f>
        <v>0.007224</v>
      </c>
      <c r="I5">
        <f>F5+G5-H5</f>
        <v>7.062776</v>
      </c>
      <c r="K5">
        <f>I5</f>
        <v>7.062776</v>
      </c>
      <c r="L5">
        <v>0</v>
      </c>
      <c r="M5">
        <f>'Август генератор'!B24</f>
        <v>0.0043</v>
      </c>
      <c r="O5">
        <f>K5-M5</f>
        <v>7.058476</v>
      </c>
      <c r="Q5">
        <v>4.2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Июль лодка</vt:lpstr>
      <vt:lpstr>Дни недели</vt:lpstr>
      <vt:lpstr>Июнь лодка</vt:lpstr>
      <vt:lpstr>Июнь генератор</vt:lpstr>
      <vt:lpstr>Июль генератор</vt:lpstr>
      <vt:lpstr>Август генератор</vt:lpstr>
      <vt:lpstr>Август лодка</vt:lpstr>
      <vt:lpstr>Сводный отчет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2020-07-08T16:26:00Z</dcterms:created>
  <dcterms:modified xsi:type="dcterms:W3CDTF">2021-06-25T11:51:15Z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1049-11.2.0.10132</vt:lpwstr>
  </property>
</Properties>
</file>