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1 на ИЮНЬ" sheetId="9" r:id="rId1"/>
    <sheet name="Дни недели" sheetId="8" r:id="rId2"/>
    <sheet name="Июнь лодка" sheetId="1" r:id="rId3"/>
    <sheet name="Июнь генератор" sheetId="2" r:id="rId4"/>
    <sheet name="Июль лодка" sheetId="4" r:id="rId5"/>
    <sheet name="Июль генератор" sheetId="5" r:id="rId6"/>
    <sheet name="Август генератор" sheetId="6" r:id="rId7"/>
    <sheet name="Август лодка" sheetId="7" r:id="rId8"/>
    <sheet name="Сводный отчет" sheetId="3" r:id="rId9"/>
  </sheets>
  <definedNames>
    <definedName name="_xlnm._FilterDatabase" localSheetId="1" hidden="1">'Дни недели'!$A$1:$B$89</definedName>
  </definedNames>
  <calcPr calcId="144525"/>
</workbook>
</file>

<file path=xl/sharedStrings.xml><?xml version="1.0" encoding="utf-8"?>
<sst xmlns="http://schemas.openxmlformats.org/spreadsheetml/2006/main" count="536" uniqueCount="137">
  <si>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</si>
  <si>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</si>
  <si>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</si>
  <si>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</si>
  <si>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</si>
  <si>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</si>
  <si>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</si>
  <si>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</si>
  <si>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</si>
  <si>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</si>
  <si>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</si>
  <si>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</si>
  <si>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</si>
  <si>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</si>
  <si>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</si>
  <si>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</si>
  <si>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</si>
  <si>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</si>
  <si>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</si>
  <si>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</si>
  <si>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</si>
  <si>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</si>
  <si>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</si>
  <si>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</si>
  <si>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</si>
  <si>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</si>
  <si>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</si>
  <si>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</si>
  <si>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313.7</t>
  </si>
  <si>
    <t>Бензин АИ-95</t>
  </si>
  <si>
    <t>Масло моторное, л</t>
  </si>
  <si>
    <t>1.</t>
  </si>
  <si>
    <t>Масло 2-х тактное</t>
  </si>
  <si>
    <t>5.619</t>
  </si>
  <si>
    <t>2.</t>
  </si>
  <si>
    <t>Масло 4-х тактное</t>
  </si>
  <si>
    <t>7.050000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</si>
  <si>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</si>
  <si>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</si>
  <si>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</si>
  <si>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</si>
  <si>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</si>
  <si>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</si>
  <si>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</si>
  <si>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</si>
  <si>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</si>
  <si>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</si>
  <si>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</si>
  <si>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</si>
  <si>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</si>
  <si>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</si>
  <si>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</si>
  <si>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</si>
  <si>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</si>
  <si>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</si>
  <si>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</si>
  <si>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</si>
  <si>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</si>
  <si>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Маршрут</t>
  </si>
  <si>
    <t>Окончание рейса</t>
  </si>
  <si>
    <t>№ п/п</t>
  </si>
  <si>
    <t>Дата и время выхода в рейс</t>
  </si>
  <si>
    <t>Место отправления</t>
  </si>
  <si>
    <t>Место назначения</t>
  </si>
  <si>
    <t xml:space="preserve">Возвращение </t>
  </si>
  <si>
    <t>дата и время</t>
  </si>
  <si>
    <t>отработано м/ч</t>
  </si>
  <si>
    <t>Подпись судоводителя</t>
  </si>
  <si>
    <t>Кандалакша</t>
  </si>
  <si>
    <t>Ряжков</t>
  </si>
  <si>
    <t>Нет</t>
  </si>
  <si>
    <t>обход № 4 и 5</t>
  </si>
  <si>
    <t>Лувеньга</t>
  </si>
  <si>
    <t>нет</t>
  </si>
  <si>
    <t>Qh</t>
  </si>
  <si>
    <t>t</t>
  </si>
  <si>
    <t>Hs</t>
  </si>
  <si>
    <t>D</t>
  </si>
  <si>
    <t>Масло</t>
  </si>
  <si>
    <t>на 100 л</t>
  </si>
  <si>
    <t>Количество бензина на начало отчета</t>
  </si>
  <si>
    <t>Остаток</t>
  </si>
  <si>
    <t>Дата и время начала производства работ</t>
  </si>
  <si>
    <t>Место проведения работ</t>
  </si>
  <si>
    <t>Наряд-задание (Дата, №)</t>
  </si>
  <si>
    <t>Выполняемая работа</t>
  </si>
  <si>
    <t>6.07.2020</t>
  </si>
  <si>
    <t>Освещение помещений, Зарядка аккумуляторов</t>
  </si>
  <si>
    <t>7.07.2020</t>
  </si>
  <si>
    <t>8.07.2020</t>
  </si>
  <si>
    <t>9.07.2020</t>
  </si>
  <si>
    <t>10.07.2020</t>
  </si>
  <si>
    <t>11.07.2020</t>
  </si>
  <si>
    <t>14.07.2020</t>
  </si>
  <si>
    <t>25.07.2020</t>
  </si>
  <si>
    <t>27.07.2020</t>
  </si>
  <si>
    <t>на 100 м/ч для ТО</t>
  </si>
  <si>
    <t>2.07.2020 9:00</t>
  </si>
  <si>
    <t>2.07.2020 13:00</t>
  </si>
  <si>
    <t>4.07.2020 12:00</t>
  </si>
  <si>
    <t>4.07.2020 17:00</t>
  </si>
  <si>
    <t>7.07.2020 12:00</t>
  </si>
  <si>
    <t>7.07.2020 18:00</t>
  </si>
  <si>
    <t>8.07.2020 9:00</t>
  </si>
  <si>
    <t>8.07.2020 10:00</t>
  </si>
  <si>
    <t>10.07.2020 10:00</t>
  </si>
  <si>
    <t>10.07.2020 16:00</t>
  </si>
  <si>
    <t>16.07.2020 13:00</t>
  </si>
  <si>
    <t xml:space="preserve">Ряжков </t>
  </si>
  <si>
    <t>16.07.2020 18:00</t>
  </si>
  <si>
    <t>18.07.2020 13:00</t>
  </si>
  <si>
    <t>18.07.2020 14:00</t>
  </si>
  <si>
    <t>20.07.2020 13:00</t>
  </si>
  <si>
    <t>20.07.2020 14:00</t>
  </si>
  <si>
    <t>22.07.2020 13:00</t>
  </si>
  <si>
    <t>22.07.2020 14:00</t>
  </si>
  <si>
    <t>23.07.2020 13:00</t>
  </si>
  <si>
    <t>23.07.2020 14:00</t>
  </si>
  <si>
    <t>1.07.2020</t>
  </si>
  <si>
    <t>2.07.2020</t>
  </si>
  <si>
    <t>3.07.2020</t>
  </si>
  <si>
    <t>4.07.2020</t>
  </si>
  <si>
    <t>13.07.2020</t>
  </si>
  <si>
    <t>23.07.2020</t>
  </si>
  <si>
    <t>29.07.2020</t>
  </si>
  <si>
    <t>30.07.2020</t>
  </si>
  <si>
    <t>Кибринские луды, Воронья губа</t>
  </si>
  <si>
    <t>Лувеньга, вершина залива</t>
  </si>
  <si>
    <t>Кандалакша, вершина залива</t>
  </si>
  <si>
    <t>Июнь</t>
  </si>
  <si>
    <t>Июль</t>
  </si>
  <si>
    <t>Август конец месяца</t>
  </si>
  <si>
    <t>расход</t>
  </si>
  <si>
    <t>остаток</t>
  </si>
  <si>
    <t xml:space="preserve">остаток </t>
  </si>
  <si>
    <t>Передано от НСБ</t>
  </si>
  <si>
    <t>МАсло 4-х тактное</t>
  </si>
</sst>
</file>

<file path=xl/styles.xml><?xml version="1.0" encoding="utf-8"?>
<styleSheet xmlns="http://schemas.openxmlformats.org/spreadsheetml/2006/main">
  <numFmts count="9">
    <numFmt numFmtId="176" formatCode="dd\.mm\.yyyy\ h:mm"/>
    <numFmt numFmtId="177" formatCode="_-* #\ ##0.00\ &quot;₽&quot;_-;\-* #\ ##0.00\ &quot;₽&quot;_-;_-* \-??\ &quot;₽&quot;_-;_-@_-"/>
    <numFmt numFmtId="178" formatCode="_-* #\ ##0_-;\-* #\ ##0_-;_-* &quot;-&quot;_-;_-@_-"/>
    <numFmt numFmtId="179" formatCode="_-* #\ ##0.00_-;\-* #\ ##0.00_-;_-* &quot;-&quot;??_-;_-@_-"/>
    <numFmt numFmtId="180" formatCode="_-* #\ ##0\ &quot;₽&quot;_-;\-* #\ ##0\ &quot;₽&quot;_-;_-* &quot;-&quot;\ &quot;₽&quot;_-;_-@_-"/>
    <numFmt numFmtId="181" formatCode="0.000_ "/>
    <numFmt numFmtId="182" formatCode="0.00_ "/>
    <numFmt numFmtId="183" formatCode="dd\.mm\.yyyy"/>
    <numFmt numFmtId="184" formatCode="dd\.mmm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8" borderId="1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30" borderId="8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58" fontId="2" fillId="0" borderId="1" xfId="0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58" fontId="2" fillId="0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Fill="1">
      <alignment vertical="center"/>
    </xf>
    <xf numFmtId="183" fontId="0" fillId="0" borderId="0" xfId="0" applyNumberFormat="1" applyFill="1">
      <alignment vertical="center"/>
    </xf>
    <xf numFmtId="183" fontId="0" fillId="2" borderId="0" xfId="0" applyNumberFormat="1" applyFill="1">
      <alignment vertical="center"/>
    </xf>
    <xf numFmtId="0" fontId="0" fillId="2" borderId="0" xfId="0" applyFill="1">
      <alignment vertical="center"/>
    </xf>
    <xf numFmtId="183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81" fontId="9" fillId="0" borderId="1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4" fillId="0" borderId="1" xfId="0" applyFont="1" applyFill="1" applyBorder="1" applyAlignment="1">
      <alignment horizontal="center" vertical="center" wrapText="1"/>
    </xf>
    <xf numFmtId="184" fontId="9" fillId="0" borderId="1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tabSelected="1" view="pageBreakPreview" zoomScaleNormal="100" workbookViewId="0">
      <selection activeCell="AI25" sqref="AI25:AL25"/>
    </sheetView>
  </sheetViews>
  <sheetFormatPr defaultColWidth="1.71296296296296" defaultRowHeight="12.75" customHeight="1"/>
  <cols>
    <col min="1" max="16384" width="1.71296296296296" style="21"/>
  </cols>
  <sheetData>
    <row r="1" s="18" customFormat="1" customHeight="1" spans="1:5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49" t="s">
        <v>0</v>
      </c>
      <c r="AG1" s="49"/>
      <c r="AH1" s="49"/>
      <c r="AI1" s="49"/>
      <c r="AJ1" s="49"/>
      <c r="AK1" s="49"/>
      <c r="AL1" s="49"/>
      <c r="AM1" s="49"/>
      <c r="AN1" s="49"/>
      <c r="AO1" s="49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="18" customFormat="1" customHeight="1" spans="1:5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49" t="s">
        <v>1</v>
      </c>
      <c r="AG2" s="49"/>
      <c r="AH2" s="49"/>
      <c r="AI2" s="49"/>
      <c r="AJ2" s="49"/>
      <c r="AK2" s="49"/>
      <c r="AL2" s="49"/>
      <c r="AM2" s="49"/>
      <c r="AN2" s="52"/>
      <c r="AO2" s="52"/>
      <c r="AP2" s="23" t="s">
        <v>2</v>
      </c>
      <c r="AQ2" s="23"/>
      <c r="AR2" s="23" t="s">
        <v>3</v>
      </c>
      <c r="AS2" s="52"/>
      <c r="AT2" s="52"/>
      <c r="AU2" s="23" t="s">
        <v>3</v>
      </c>
      <c r="AV2" s="52"/>
      <c r="AW2" s="52"/>
      <c r="AX2" s="23">
        <v>20</v>
      </c>
      <c r="AY2" s="23"/>
      <c r="AZ2" s="52">
        <v>22</v>
      </c>
      <c r="BA2" s="52"/>
      <c r="BB2" s="23" t="s">
        <v>4</v>
      </c>
      <c r="BC2" s="23"/>
    </row>
    <row r="4" customHeight="1" spans="40:55">
      <c r="AN4" s="53" t="s">
        <v>5</v>
      </c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</row>
    <row r="5" customHeight="1" spans="40:55">
      <c r="AN5" s="53" t="s">
        <v>6</v>
      </c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</row>
    <row r="6" customHeight="1" spans="40:55">
      <c r="AN6" s="53" t="s">
        <v>7</v>
      </c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</row>
    <row r="7" customHeight="1" spans="40:55">
      <c r="AN7" s="27"/>
      <c r="AO7" s="27"/>
      <c r="AP7" s="27"/>
      <c r="AQ7" s="27"/>
      <c r="AR7" s="27"/>
      <c r="AU7" s="27"/>
      <c r="AV7" s="27"/>
      <c r="AW7" s="27"/>
      <c r="AX7" s="27"/>
      <c r="AY7" s="27"/>
      <c r="AZ7" s="27"/>
      <c r="BA7" s="27"/>
      <c r="BB7" s="27"/>
      <c r="BC7" s="27"/>
    </row>
    <row r="8" customHeight="1" spans="40:55">
      <c r="AN8" s="54" t="s">
        <v>3</v>
      </c>
      <c r="AO8" s="27"/>
      <c r="AP8" s="27"/>
      <c r="AQ8" s="56" t="s">
        <v>3</v>
      </c>
      <c r="AR8" s="27"/>
      <c r="AS8" s="27"/>
      <c r="AT8" s="27"/>
      <c r="AU8" s="27"/>
      <c r="AV8" s="27"/>
      <c r="AW8" s="27"/>
      <c r="AX8" s="27"/>
      <c r="AY8" s="53">
        <v>20</v>
      </c>
      <c r="AZ8" s="53"/>
      <c r="BA8" s="27"/>
      <c r="BB8" s="27"/>
      <c r="BC8" s="56" t="s">
        <v>4</v>
      </c>
    </row>
    <row r="9" customHeight="1" spans="40:55">
      <c r="AN9" s="54"/>
      <c r="AO9" s="28"/>
      <c r="AP9" s="28"/>
      <c r="AQ9" s="56"/>
      <c r="AR9" s="28"/>
      <c r="AS9" s="28"/>
      <c r="AT9" s="28"/>
      <c r="AU9" s="28"/>
      <c r="AV9" s="28"/>
      <c r="AW9" s="28"/>
      <c r="AX9" s="28"/>
      <c r="AY9" s="53"/>
      <c r="AZ9" s="53"/>
      <c r="BA9" s="28"/>
      <c r="BB9" s="28"/>
      <c r="BC9" s="56"/>
    </row>
    <row r="10" customHeight="1" spans="1:55">
      <c r="A10" s="24" t="s">
        <v>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customHeight="1" spans="1:55">
      <c r="A11" s="25" t="s">
        <v>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</row>
    <row r="12" customHeight="1" spans="1:55">
      <c r="A12" s="25" t="s">
        <v>10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</row>
    <row r="13" customHeight="1" spans="17:35">
      <c r="Q13" s="26"/>
      <c r="T13" s="25" t="s">
        <v>11</v>
      </c>
      <c r="U13" s="25"/>
      <c r="V13" s="27" t="s">
        <v>12</v>
      </c>
      <c r="W13" s="27"/>
      <c r="X13" s="27"/>
      <c r="Y13" s="27"/>
      <c r="Z13" s="27"/>
      <c r="AA13" s="27"/>
      <c r="AB13" s="27"/>
      <c r="AC13" s="27"/>
      <c r="AD13" s="28">
        <v>20</v>
      </c>
      <c r="AE13" s="28"/>
      <c r="AF13" s="27">
        <v>22</v>
      </c>
      <c r="AG13" s="27"/>
      <c r="AH13" s="28" t="s">
        <v>4</v>
      </c>
      <c r="AI13" s="28"/>
    </row>
    <row r="14" customHeight="1" spans="17:35">
      <c r="Q14" s="26"/>
      <c r="T14" s="25"/>
      <c r="U14" s="25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customHeight="1" spans="1:55">
      <c r="A15" s="26" t="s">
        <v>13</v>
      </c>
      <c r="B15" s="26"/>
      <c r="C15" s="26"/>
      <c r="D15" s="27" t="s">
        <v>14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W15" s="25" t="s">
        <v>15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7" t="s">
        <v>16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</row>
    <row r="16" customHeight="1" spans="1:55">
      <c r="A16" s="26"/>
      <c r="B16" s="26"/>
      <c r="C16" s="26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</row>
    <row r="17" s="19" customFormat="1" customHeight="1" spans="1:55">
      <c r="A17" s="29" t="s">
        <v>17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41" t="s">
        <v>18</v>
      </c>
      <c r="T17" s="41"/>
      <c r="U17" s="41"/>
      <c r="V17" s="41"/>
      <c r="W17" s="41"/>
      <c r="X17" s="41"/>
      <c r="Y17" s="41"/>
      <c r="Z17" s="41"/>
      <c r="AA17" s="41" t="s">
        <v>19</v>
      </c>
      <c r="AB17" s="41"/>
      <c r="AC17" s="41"/>
      <c r="AD17" s="41"/>
      <c r="AE17" s="41"/>
      <c r="AF17" s="41"/>
      <c r="AG17" s="41"/>
      <c r="AH17" s="41"/>
      <c r="AI17" s="41" t="s">
        <v>20</v>
      </c>
      <c r="AJ17" s="41"/>
      <c r="AK17" s="41"/>
      <c r="AL17" s="41"/>
      <c r="AM17" s="41"/>
      <c r="AN17" s="41"/>
      <c r="AO17" s="41"/>
      <c r="AP17" s="41"/>
      <c r="AQ17" s="57" t="s">
        <v>21</v>
      </c>
      <c r="AR17" s="57"/>
      <c r="AS17" s="57"/>
      <c r="AT17" s="57"/>
      <c r="AU17" s="57"/>
      <c r="AV17" s="41" t="s">
        <v>22</v>
      </c>
      <c r="AW17" s="41"/>
      <c r="AX17" s="41"/>
      <c r="AY17" s="41"/>
      <c r="AZ17" s="41"/>
      <c r="BA17" s="41"/>
      <c r="BB17" s="41"/>
      <c r="BC17" s="41"/>
    </row>
    <row r="18" s="19" customFormat="1" customHeight="1" spans="1:5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57"/>
      <c r="AR18" s="57"/>
      <c r="AS18" s="57"/>
      <c r="AT18" s="57"/>
      <c r="AU18" s="57"/>
      <c r="AV18" s="41"/>
      <c r="AW18" s="41"/>
      <c r="AX18" s="41"/>
      <c r="AY18" s="41"/>
      <c r="AZ18" s="41"/>
      <c r="BA18" s="41"/>
      <c r="BB18" s="41"/>
      <c r="BC18" s="41"/>
    </row>
    <row r="19" s="19" customFormat="1" customHeight="1" spans="1:5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41" t="s">
        <v>23</v>
      </c>
      <c r="T19" s="41"/>
      <c r="U19" s="41"/>
      <c r="V19" s="41"/>
      <c r="W19" s="41" t="s">
        <v>24</v>
      </c>
      <c r="X19" s="41"/>
      <c r="Y19" s="41"/>
      <c r="Z19" s="41"/>
      <c r="AA19" s="41" t="s">
        <v>23</v>
      </c>
      <c r="AB19" s="41"/>
      <c r="AC19" s="41"/>
      <c r="AD19" s="41"/>
      <c r="AE19" s="41" t="s">
        <v>24</v>
      </c>
      <c r="AF19" s="41"/>
      <c r="AG19" s="41"/>
      <c r="AH19" s="41"/>
      <c r="AI19" s="41" t="s">
        <v>23</v>
      </c>
      <c r="AJ19" s="41"/>
      <c r="AK19" s="41"/>
      <c r="AL19" s="41"/>
      <c r="AM19" s="41" t="s">
        <v>24</v>
      </c>
      <c r="AN19" s="41"/>
      <c r="AO19" s="41"/>
      <c r="AP19" s="41"/>
      <c r="AQ19" s="57"/>
      <c r="AR19" s="57"/>
      <c r="AS19" s="57"/>
      <c r="AT19" s="57"/>
      <c r="AU19" s="57"/>
      <c r="AV19" s="41" t="s">
        <v>23</v>
      </c>
      <c r="AW19" s="41"/>
      <c r="AX19" s="41"/>
      <c r="AY19" s="41"/>
      <c r="AZ19" s="41" t="s">
        <v>24</v>
      </c>
      <c r="BA19" s="41"/>
      <c r="BB19" s="41"/>
      <c r="BC19" s="41"/>
    </row>
    <row r="20" s="20" customFormat="1" customHeight="1" spans="1:55">
      <c r="A20" s="30" t="s">
        <v>25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59"/>
    </row>
    <row r="21" s="20" customFormat="1" customHeight="1" spans="1:55">
      <c r="A21" s="32" t="s">
        <v>26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</row>
    <row r="22" s="20" customFormat="1" customHeight="1" spans="1:55">
      <c r="A22" s="33" t="s">
        <v>27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43"/>
      <c r="S22" s="42" t="s">
        <v>28</v>
      </c>
      <c r="T22" s="42"/>
      <c r="U22" s="42"/>
      <c r="V22" s="42"/>
      <c r="W22" s="42"/>
      <c r="X22" s="42"/>
      <c r="Y22" s="42"/>
      <c r="Z22" s="42"/>
      <c r="AA22" s="42">
        <v>400</v>
      </c>
      <c r="AB22" s="42"/>
      <c r="AC22" s="42"/>
      <c r="AD22" s="42"/>
      <c r="AE22" s="42"/>
      <c r="AF22" s="42"/>
      <c r="AG22" s="42"/>
      <c r="AH22" s="42"/>
      <c r="AI22" s="42">
        <f>'Июнь лодка'!B22+'Июнь генератор'!B19</f>
        <v>312.72</v>
      </c>
      <c r="AJ22" s="42"/>
      <c r="AK22" s="42"/>
      <c r="AL22" s="42"/>
      <c r="AM22" s="42"/>
      <c r="AN22" s="42"/>
      <c r="AO22" s="42"/>
      <c r="AP22" s="42"/>
      <c r="AQ22" s="58"/>
      <c r="AR22" s="42"/>
      <c r="AS22" s="42"/>
      <c r="AT22" s="42"/>
      <c r="AU22" s="42"/>
      <c r="AV22" s="42">
        <f>S22+AA22-AI22</f>
        <v>400.98</v>
      </c>
      <c r="AW22" s="42"/>
      <c r="AX22" s="42"/>
      <c r="AY22" s="42"/>
      <c r="AZ22" s="42"/>
      <c r="BA22" s="42"/>
      <c r="BB22" s="42"/>
      <c r="BC22" s="42"/>
    </row>
    <row r="23" s="20" customFormat="1" customHeight="1" spans="1:55">
      <c r="A23" s="33" t="s">
        <v>29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43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</row>
    <row r="24" s="20" customFormat="1" customHeight="1" spans="1:55">
      <c r="A24" s="30" t="s">
        <v>30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59"/>
    </row>
    <row r="25" s="20" customFormat="1" customHeight="1" spans="1:55">
      <c r="A25" s="35" t="s">
        <v>31</v>
      </c>
      <c r="B25" s="36"/>
      <c r="C25" s="34" t="s">
        <v>32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43"/>
      <c r="S25" s="42" t="s">
        <v>33</v>
      </c>
      <c r="T25" s="42"/>
      <c r="U25" s="42"/>
      <c r="V25" s="42"/>
      <c r="W25" s="42"/>
      <c r="X25" s="42"/>
      <c r="Y25" s="42"/>
      <c r="Z25" s="42"/>
      <c r="AA25" s="42">
        <v>0</v>
      </c>
      <c r="AB25" s="42"/>
      <c r="AC25" s="42"/>
      <c r="AD25" s="42"/>
      <c r="AE25" s="42"/>
      <c r="AF25" s="42"/>
      <c r="AG25" s="42"/>
      <c r="AH25" s="42"/>
      <c r="AI25" s="55">
        <f>'Июнь лодка'!B24</f>
        <v>5.016</v>
      </c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>
        <f>S25-AI25</f>
        <v>0.603</v>
      </c>
      <c r="AW25" s="42"/>
      <c r="AX25" s="42"/>
      <c r="AY25" s="42"/>
      <c r="AZ25" s="42"/>
      <c r="BA25" s="42"/>
      <c r="BB25" s="42"/>
      <c r="BC25" s="42"/>
    </row>
    <row r="26" s="20" customFormat="1" customHeight="1" spans="1:55">
      <c r="A26" s="35" t="s">
        <v>34</v>
      </c>
      <c r="B26" s="36"/>
      <c r="C26" s="34" t="s">
        <v>35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43"/>
      <c r="S26" s="42" t="s">
        <v>36</v>
      </c>
      <c r="T26" s="42"/>
      <c r="U26" s="42"/>
      <c r="V26" s="42"/>
      <c r="W26" s="42"/>
      <c r="X26" s="42"/>
      <c r="Y26" s="42"/>
      <c r="Z26" s="42"/>
      <c r="AA26" s="42">
        <v>0</v>
      </c>
      <c r="AB26" s="42"/>
      <c r="AC26" s="42"/>
      <c r="AD26" s="42"/>
      <c r="AE26" s="42"/>
      <c r="AF26" s="42"/>
      <c r="AG26" s="42"/>
      <c r="AH26" s="42"/>
      <c r="AI26" s="55">
        <f>'Июнь генератор'!B21</f>
        <v>0.003096</v>
      </c>
      <c r="AJ26" s="55"/>
      <c r="AK26" s="55"/>
      <c r="AL26" s="55"/>
      <c r="AM26" s="42"/>
      <c r="AN26" s="42"/>
      <c r="AO26" s="42"/>
      <c r="AP26" s="42"/>
      <c r="AQ26" s="42"/>
      <c r="AR26" s="42"/>
      <c r="AS26" s="42"/>
      <c r="AT26" s="42"/>
      <c r="AU26" s="42"/>
      <c r="AV26" s="55">
        <f>S26-AI26</f>
        <v>7.046904</v>
      </c>
      <c r="AW26" s="55"/>
      <c r="AX26" s="55"/>
      <c r="AY26" s="55"/>
      <c r="AZ26" s="42"/>
      <c r="BA26" s="42"/>
      <c r="BB26" s="42"/>
      <c r="BC26" s="42"/>
    </row>
    <row r="27" customHeight="1" spans="1:55">
      <c r="A27" s="35" t="s">
        <v>37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44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</row>
    <row r="28" customHeight="1" spans="1:55">
      <c r="A28" s="35" t="s">
        <v>38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44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</row>
    <row r="29" customHeight="1" spans="1:55">
      <c r="A29" s="35" t="s">
        <v>39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44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</row>
    <row r="30" customHeight="1" spans="1:55">
      <c r="A30" s="35" t="s">
        <v>40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44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</row>
    <row r="31" customHeight="1" spans="1:55">
      <c r="A31" s="30" t="s">
        <v>41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59"/>
    </row>
    <row r="32" customHeight="1" spans="1:55">
      <c r="A32" s="35" t="s">
        <v>31</v>
      </c>
      <c r="B32" s="36"/>
      <c r="C32" s="34" t="s">
        <v>42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43"/>
      <c r="S32" s="45" t="s">
        <v>43</v>
      </c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</row>
    <row r="33" customHeight="1" spans="1:55">
      <c r="A33" s="35" t="s">
        <v>34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</row>
    <row r="34" customHeight="1" spans="1:55">
      <c r="A34" s="35" t="s">
        <v>37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44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</row>
    <row r="35" customHeight="1" spans="1:55">
      <c r="A35" s="35" t="s">
        <v>38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44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</row>
    <row r="36" customHeight="1" spans="1:55">
      <c r="A36" s="35" t="s">
        <v>39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44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</row>
    <row r="37" customHeight="1" spans="1:55">
      <c r="A37" s="35" t="s">
        <v>40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44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customHeight="1" spans="1:55">
      <c r="A38" s="30" t="s">
        <v>44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59"/>
    </row>
    <row r="39" customHeight="1" spans="1:55">
      <c r="A39" s="35" t="s">
        <v>31</v>
      </c>
      <c r="B39" s="36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43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</row>
    <row r="40" customHeight="1" spans="1:55">
      <c r="A40" s="35" t="s">
        <v>34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44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</row>
    <row r="41" customHeight="1" spans="1:55">
      <c r="A41" s="35" t="s">
        <v>37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44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 customHeight="1" spans="1:55">
      <c r="A42" s="35" t="s">
        <v>38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44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</row>
    <row r="43" customHeight="1" spans="1:55">
      <c r="A43" s="35" t="s">
        <v>39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4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</row>
    <row r="44" customHeight="1" spans="1:55">
      <c r="A44" s="35" t="s">
        <v>40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44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</row>
    <row r="45" customHeight="1" spans="1:55">
      <c r="A45" s="30" t="s">
        <v>45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59"/>
    </row>
    <row r="46" customHeight="1" spans="1:55">
      <c r="A46" s="35" t="s">
        <v>31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44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</row>
    <row r="47" customHeight="1" spans="1:55">
      <c r="A47" s="35" t="s">
        <v>34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44"/>
      <c r="S47" s="46"/>
      <c r="T47" s="47"/>
      <c r="U47" s="47"/>
      <c r="V47" s="48"/>
      <c r="W47" s="46"/>
      <c r="X47" s="47"/>
      <c r="Y47" s="47"/>
      <c r="Z47" s="48"/>
      <c r="AA47" s="46"/>
      <c r="AB47" s="47"/>
      <c r="AC47" s="47"/>
      <c r="AD47" s="48"/>
      <c r="AE47" s="46"/>
      <c r="AF47" s="47"/>
      <c r="AG47" s="47"/>
      <c r="AH47" s="48"/>
      <c r="AI47" s="46"/>
      <c r="AJ47" s="47"/>
      <c r="AK47" s="47"/>
      <c r="AL47" s="48"/>
      <c r="AM47" s="46"/>
      <c r="AN47" s="47"/>
      <c r="AO47" s="47"/>
      <c r="AP47" s="48"/>
      <c r="AQ47" s="46"/>
      <c r="AR47" s="47"/>
      <c r="AS47" s="47"/>
      <c r="AT47" s="47"/>
      <c r="AU47" s="48"/>
      <c r="AV47" s="46"/>
      <c r="AW47" s="47"/>
      <c r="AX47" s="47"/>
      <c r="AY47" s="48"/>
      <c r="AZ47" s="46"/>
      <c r="BA47" s="47"/>
      <c r="BB47" s="47"/>
      <c r="BC47" s="48"/>
    </row>
    <row r="48" customHeight="1" spans="1:55">
      <c r="A48" s="35" t="s">
        <v>37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44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</row>
    <row r="49" customHeight="1" spans="1:55">
      <c r="A49" s="35" t="s">
        <v>38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</row>
    <row r="50" customHeight="1" spans="1:55">
      <c r="A50" s="35" t="s">
        <v>39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44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</row>
    <row r="51" customHeight="1" spans="1:55">
      <c r="A51" s="35" t="s">
        <v>40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44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</row>
    <row r="52" customHeight="1" spans="1:55">
      <c r="A52" s="30" t="s">
        <v>46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59"/>
    </row>
    <row r="53" customHeight="1" spans="1:55">
      <c r="A53" s="35" t="s">
        <v>31</v>
      </c>
      <c r="B53" s="36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43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</row>
    <row r="54" customHeight="1" spans="1:55">
      <c r="A54" s="35" t="s">
        <v>34</v>
      </c>
      <c r="B54" s="36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43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</row>
    <row r="55" customHeight="1" spans="1:55">
      <c r="A55" s="35" t="s">
        <v>37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44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</row>
    <row r="56" customHeight="1" spans="1:55">
      <c r="A56" s="35" t="s">
        <v>38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44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</row>
    <row r="57" customHeight="1" spans="1:55">
      <c r="A57" s="35" t="s">
        <v>39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44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</row>
    <row r="58" customHeight="1" spans="1:55">
      <c r="A58" s="35" t="s">
        <v>40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44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</row>
    <row r="60" customHeight="1" spans="1:46">
      <c r="A60" s="37" t="s">
        <v>47</v>
      </c>
      <c r="B60" s="37"/>
      <c r="C60" s="37"/>
      <c r="D60" s="37"/>
      <c r="E60" s="37"/>
      <c r="F60" s="37"/>
      <c r="G60" s="37"/>
      <c r="H60" s="37"/>
      <c r="I60" s="37"/>
      <c r="J60" s="39"/>
      <c r="K60" s="39"/>
      <c r="L60" s="39"/>
      <c r="M60" s="39"/>
      <c r="N60" s="39"/>
      <c r="O60" s="39"/>
      <c r="P60" s="39"/>
      <c r="Q60" s="39"/>
      <c r="R60" s="39"/>
      <c r="S60" s="38"/>
      <c r="T60" s="39"/>
      <c r="U60" s="39"/>
      <c r="V60" s="39"/>
      <c r="W60" s="39"/>
      <c r="X60" s="39"/>
      <c r="Y60" s="39"/>
      <c r="Z60" s="39"/>
      <c r="AA60" s="39"/>
      <c r="AB60" s="50"/>
      <c r="AC60" s="50" t="s">
        <v>3</v>
      </c>
      <c r="AD60" s="51"/>
      <c r="AE60" s="51"/>
      <c r="AF60" s="50" t="s">
        <v>3</v>
      </c>
      <c r="AG60" s="51"/>
      <c r="AH60" s="51"/>
      <c r="AI60" s="51"/>
      <c r="AJ60" s="51"/>
      <c r="AK60" s="51"/>
      <c r="AL60" s="51"/>
      <c r="AM60" s="51"/>
      <c r="AN60" s="51"/>
      <c r="AO60" s="50">
        <v>20</v>
      </c>
      <c r="AP60" s="50"/>
      <c r="AQ60" s="51"/>
      <c r="AR60" s="51"/>
      <c r="AS60" s="50" t="s">
        <v>4</v>
      </c>
      <c r="AT60" s="50"/>
    </row>
    <row r="61" customHeight="1" spans="1:46">
      <c r="A61" s="38"/>
      <c r="B61" s="38"/>
      <c r="C61" s="38"/>
      <c r="D61" s="38"/>
      <c r="E61" s="38"/>
      <c r="F61" s="38"/>
      <c r="J61" s="40" t="s">
        <v>48</v>
      </c>
      <c r="K61" s="40"/>
      <c r="L61" s="40"/>
      <c r="M61" s="40"/>
      <c r="N61" s="40"/>
      <c r="O61" s="40"/>
      <c r="P61" s="40"/>
      <c r="Q61" s="40"/>
      <c r="R61" s="40"/>
      <c r="S61" s="38"/>
      <c r="T61" s="40" t="s">
        <v>49</v>
      </c>
      <c r="U61" s="40"/>
      <c r="V61" s="40"/>
      <c r="W61" s="40"/>
      <c r="X61" s="40"/>
      <c r="Y61" s="40"/>
      <c r="Z61" s="40"/>
      <c r="AA61" s="4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</row>
    <row r="63" customHeight="1" spans="1:46">
      <c r="A63" s="37" t="s">
        <v>50</v>
      </c>
      <c r="B63" s="37"/>
      <c r="C63" s="37"/>
      <c r="D63" s="37"/>
      <c r="E63" s="37"/>
      <c r="F63" s="37"/>
      <c r="G63" s="37"/>
      <c r="H63" s="37"/>
      <c r="I63" s="37"/>
      <c r="J63" s="39"/>
      <c r="K63" s="39"/>
      <c r="L63" s="39"/>
      <c r="M63" s="39"/>
      <c r="N63" s="39"/>
      <c r="O63" s="39"/>
      <c r="P63" s="39"/>
      <c r="Q63" s="39"/>
      <c r="R63" s="39"/>
      <c r="S63" s="38"/>
      <c r="T63" s="39"/>
      <c r="U63" s="39"/>
      <c r="V63" s="39"/>
      <c r="W63" s="39"/>
      <c r="X63" s="39"/>
      <c r="Y63" s="39"/>
      <c r="Z63" s="39"/>
      <c r="AA63" s="39"/>
      <c r="AB63" s="50"/>
      <c r="AC63" s="50" t="s">
        <v>3</v>
      </c>
      <c r="AD63" s="51"/>
      <c r="AE63" s="51"/>
      <c r="AF63" s="50" t="s">
        <v>3</v>
      </c>
      <c r="AG63" s="51"/>
      <c r="AH63" s="51"/>
      <c r="AI63" s="51"/>
      <c r="AJ63" s="51"/>
      <c r="AK63" s="51"/>
      <c r="AL63" s="51"/>
      <c r="AM63" s="51"/>
      <c r="AN63" s="51"/>
      <c r="AO63" s="50">
        <v>20</v>
      </c>
      <c r="AP63" s="50"/>
      <c r="AQ63" s="51"/>
      <c r="AR63" s="51"/>
      <c r="AS63" s="50" t="s">
        <v>4</v>
      </c>
      <c r="AT63" s="50"/>
    </row>
    <row r="64" customHeight="1" spans="1:46">
      <c r="A64" s="38"/>
      <c r="B64" s="38"/>
      <c r="C64" s="38"/>
      <c r="D64" s="38"/>
      <c r="E64" s="38"/>
      <c r="F64" s="38"/>
      <c r="J64" s="40" t="s">
        <v>48</v>
      </c>
      <c r="K64" s="40"/>
      <c r="L64" s="40"/>
      <c r="M64" s="40"/>
      <c r="N64" s="40"/>
      <c r="O64" s="40"/>
      <c r="P64" s="40"/>
      <c r="Q64" s="40"/>
      <c r="R64" s="40"/>
      <c r="S64" s="38"/>
      <c r="T64" s="40" t="s">
        <v>49</v>
      </c>
      <c r="U64" s="40"/>
      <c r="V64" s="40"/>
      <c r="W64" s="40"/>
      <c r="X64" s="40"/>
      <c r="Y64" s="40"/>
      <c r="Z64" s="40"/>
      <c r="AA64" s="4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</row>
    <row r="74" customHeight="1" spans="1:5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</row>
    <row r="75" customHeight="1" spans="44:52">
      <c r="AR75" s="50"/>
      <c r="AS75" s="50"/>
      <c r="AT75" s="50"/>
      <c r="AU75" s="50"/>
      <c r="AV75" s="50"/>
      <c r="AW75" s="50"/>
      <c r="AX75" s="50"/>
      <c r="AY75" s="50"/>
      <c r="AZ75" s="50"/>
    </row>
    <row r="76" customHeight="1" spans="44:52">
      <c r="AR76" s="50"/>
      <c r="AS76" s="50"/>
      <c r="AT76" s="50"/>
      <c r="AU76" s="50"/>
      <c r="AV76" s="50"/>
      <c r="AW76" s="50"/>
      <c r="AX76" s="50"/>
      <c r="AY76" s="50"/>
      <c r="AZ76" s="50"/>
    </row>
    <row r="77" customHeight="1" spans="1:5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17:R19"/>
    <mergeCell ref="S17:Z18"/>
    <mergeCell ref="AA17:AH18"/>
    <mergeCell ref="AI17:AP18"/>
    <mergeCell ref="AQ17:AU19"/>
    <mergeCell ref="AV17:BC18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0"/>
  <sheetViews>
    <sheetView workbookViewId="0">
      <selection activeCell="B9" sqref="B9"/>
    </sheetView>
  </sheetViews>
  <sheetFormatPr defaultColWidth="8.88888888888889" defaultRowHeight="14.4" outlineLevelCol="1"/>
  <cols>
    <col min="1" max="1" width="10.8888888888889" style="12"/>
    <col min="2" max="2" width="13.4444444444444" style="12" customWidth="1"/>
  </cols>
  <sheetData>
    <row r="2" spans="1:2">
      <c r="A2" s="13">
        <v>44713</v>
      </c>
      <c r="B2" s="12" t="s">
        <v>51</v>
      </c>
    </row>
    <row r="3" spans="1:2">
      <c r="A3" s="13">
        <v>44714</v>
      </c>
      <c r="B3" s="12" t="s">
        <v>52</v>
      </c>
    </row>
    <row r="4" spans="1:2">
      <c r="A4" s="13">
        <v>44715</v>
      </c>
      <c r="B4" s="12" t="s">
        <v>53</v>
      </c>
    </row>
    <row r="5" spans="1:2">
      <c r="A5" s="13">
        <v>44716</v>
      </c>
      <c r="B5" s="12" t="s">
        <v>54</v>
      </c>
    </row>
    <row r="6" spans="1:2">
      <c r="A6" s="14">
        <v>44717</v>
      </c>
      <c r="B6" s="15" t="s">
        <v>55</v>
      </c>
    </row>
    <row r="7" spans="1:2">
      <c r="A7" s="16">
        <v>44718</v>
      </c>
      <c r="B7" s="12" t="s">
        <v>56</v>
      </c>
    </row>
    <row r="8" spans="1:2">
      <c r="A8" s="13">
        <v>44719</v>
      </c>
      <c r="B8" s="12" t="s">
        <v>57</v>
      </c>
    </row>
    <row r="9" spans="1:2">
      <c r="A9" s="13">
        <v>44720</v>
      </c>
      <c r="B9" s="12" t="s">
        <v>51</v>
      </c>
    </row>
    <row r="10" spans="1:2">
      <c r="A10" s="13">
        <v>44721</v>
      </c>
      <c r="B10" s="12" t="s">
        <v>52</v>
      </c>
    </row>
    <row r="11" spans="1:2">
      <c r="A11" s="13">
        <v>44722</v>
      </c>
      <c r="B11" s="12" t="s">
        <v>53</v>
      </c>
    </row>
    <row r="12" spans="1:2">
      <c r="A12" s="13">
        <v>44723</v>
      </c>
      <c r="B12" s="17" t="s">
        <v>54</v>
      </c>
    </row>
    <row r="13" spans="1:2">
      <c r="A13" s="14">
        <v>44724</v>
      </c>
      <c r="B13" s="15" t="s">
        <v>55</v>
      </c>
    </row>
    <row r="14" spans="1:2">
      <c r="A14" s="14">
        <v>44725</v>
      </c>
      <c r="B14" s="15" t="s">
        <v>56</v>
      </c>
    </row>
    <row r="15" spans="1:2">
      <c r="A15" s="16">
        <v>44726</v>
      </c>
      <c r="B15" s="12" t="s">
        <v>57</v>
      </c>
    </row>
    <row r="16" spans="1:2">
      <c r="A16" s="13">
        <v>44727</v>
      </c>
      <c r="B16" s="12" t="s">
        <v>51</v>
      </c>
    </row>
    <row r="17" spans="1:2">
      <c r="A17" s="13">
        <v>44728</v>
      </c>
      <c r="B17" s="12" t="s">
        <v>52</v>
      </c>
    </row>
    <row r="18" spans="1:2">
      <c r="A18" s="13">
        <v>44729</v>
      </c>
      <c r="B18" s="12" t="s">
        <v>53</v>
      </c>
    </row>
    <row r="19" spans="1:2">
      <c r="A19" s="13">
        <v>44730</v>
      </c>
      <c r="B19" s="12" t="s">
        <v>54</v>
      </c>
    </row>
    <row r="20" spans="1:2">
      <c r="A20" s="14">
        <v>44731</v>
      </c>
      <c r="B20" s="15" t="s">
        <v>55</v>
      </c>
    </row>
    <row r="21" spans="1:2">
      <c r="A21" s="16">
        <v>44732</v>
      </c>
      <c r="B21" s="12" t="s">
        <v>56</v>
      </c>
    </row>
    <row r="22" spans="1:2">
      <c r="A22" s="13">
        <v>44733</v>
      </c>
      <c r="B22" s="12" t="s">
        <v>57</v>
      </c>
    </row>
    <row r="23" spans="1:2">
      <c r="A23" s="13">
        <v>44734</v>
      </c>
      <c r="B23" s="12" t="s">
        <v>51</v>
      </c>
    </row>
    <row r="24" spans="1:2">
      <c r="A24" s="13">
        <v>44735</v>
      </c>
      <c r="B24" s="12" t="s">
        <v>52</v>
      </c>
    </row>
    <row r="25" spans="1:2">
      <c r="A25" s="13">
        <v>44736</v>
      </c>
      <c r="B25" s="12" t="s">
        <v>53</v>
      </c>
    </row>
    <row r="26" spans="1:2">
      <c r="A26" s="13">
        <v>44737</v>
      </c>
      <c r="B26" s="12" t="s">
        <v>54</v>
      </c>
    </row>
    <row r="27" spans="1:2">
      <c r="A27" s="14">
        <v>44738</v>
      </c>
      <c r="B27" s="15" t="s">
        <v>55</v>
      </c>
    </row>
    <row r="28" spans="1:2">
      <c r="A28" s="16">
        <v>44739</v>
      </c>
      <c r="B28" s="12" t="s">
        <v>56</v>
      </c>
    </row>
    <row r="29" spans="1:2">
      <c r="A29" s="13">
        <v>44740</v>
      </c>
      <c r="B29" s="12" t="s">
        <v>57</v>
      </c>
    </row>
    <row r="30" spans="1:2">
      <c r="A30" s="13">
        <v>44741</v>
      </c>
      <c r="B30" s="12" t="s">
        <v>51</v>
      </c>
    </row>
    <row r="31" spans="1:2">
      <c r="A31" s="13">
        <v>44742</v>
      </c>
      <c r="B31" s="12" t="s">
        <v>52</v>
      </c>
    </row>
    <row r="32" spans="1:2">
      <c r="A32" s="13">
        <v>44743</v>
      </c>
      <c r="B32" s="12" t="s">
        <v>53</v>
      </c>
    </row>
    <row r="33" spans="1:2">
      <c r="A33" s="13">
        <v>44744</v>
      </c>
      <c r="B33" s="12" t="s">
        <v>54</v>
      </c>
    </row>
    <row r="34" spans="1:2">
      <c r="A34" s="14">
        <v>44745</v>
      </c>
      <c r="B34" s="15" t="s">
        <v>55</v>
      </c>
    </row>
    <row r="35" spans="1:2">
      <c r="A35" s="16">
        <v>44746</v>
      </c>
      <c r="B35" s="12" t="s">
        <v>56</v>
      </c>
    </row>
    <row r="36" spans="1:2">
      <c r="A36" s="13">
        <v>44747</v>
      </c>
      <c r="B36" s="12" t="s">
        <v>57</v>
      </c>
    </row>
    <row r="37" spans="1:2">
      <c r="A37" s="13">
        <v>44748</v>
      </c>
      <c r="B37" s="12" t="s">
        <v>51</v>
      </c>
    </row>
    <row r="38" spans="1:2">
      <c r="A38" s="13">
        <v>44749</v>
      </c>
      <c r="B38" s="12" t="s">
        <v>52</v>
      </c>
    </row>
    <row r="39" spans="1:2">
      <c r="A39" s="13">
        <v>44750</v>
      </c>
      <c r="B39" s="12" t="s">
        <v>53</v>
      </c>
    </row>
    <row r="40" spans="1:2">
      <c r="A40" s="13">
        <v>44751</v>
      </c>
      <c r="B40" s="12" t="s">
        <v>54</v>
      </c>
    </row>
    <row r="41" spans="1:2">
      <c r="A41" s="14">
        <v>44752</v>
      </c>
      <c r="B41" s="15" t="s">
        <v>55</v>
      </c>
    </row>
    <row r="42" spans="1:2">
      <c r="A42" s="13">
        <v>44753</v>
      </c>
      <c r="B42" s="12" t="s">
        <v>56</v>
      </c>
    </row>
    <row r="43" spans="1:2">
      <c r="A43" s="13">
        <v>44754</v>
      </c>
      <c r="B43" s="12" t="s">
        <v>57</v>
      </c>
    </row>
    <row r="44" spans="1:2">
      <c r="A44" s="13">
        <v>44755</v>
      </c>
      <c r="B44" s="12" t="s">
        <v>51</v>
      </c>
    </row>
    <row r="45" spans="1:2">
      <c r="A45" s="13">
        <v>44756</v>
      </c>
      <c r="B45" s="12" t="s">
        <v>52</v>
      </c>
    </row>
    <row r="46" spans="1:2">
      <c r="A46" s="13">
        <v>44757</v>
      </c>
      <c r="B46" s="12" t="s">
        <v>53</v>
      </c>
    </row>
    <row r="47" spans="1:2">
      <c r="A47" s="13">
        <v>44758</v>
      </c>
      <c r="B47" s="12" t="s">
        <v>54</v>
      </c>
    </row>
    <row r="48" spans="1:2">
      <c r="A48" s="14">
        <v>44759</v>
      </c>
      <c r="B48" s="15" t="s">
        <v>55</v>
      </c>
    </row>
    <row r="49" spans="1:2">
      <c r="A49" s="13">
        <v>44760</v>
      </c>
      <c r="B49" s="12" t="s">
        <v>56</v>
      </c>
    </row>
    <row r="50" spans="1:2">
      <c r="A50" s="13">
        <v>44761</v>
      </c>
      <c r="B50" s="12" t="s">
        <v>57</v>
      </c>
    </row>
    <row r="51" spans="1:2">
      <c r="A51" s="13">
        <v>44762</v>
      </c>
      <c r="B51" s="12" t="s">
        <v>51</v>
      </c>
    </row>
    <row r="52" spans="1:2">
      <c r="A52" s="13">
        <v>44763</v>
      </c>
      <c r="B52" s="12" t="s">
        <v>52</v>
      </c>
    </row>
    <row r="53" spans="1:2">
      <c r="A53" s="13">
        <v>44764</v>
      </c>
      <c r="B53" s="12" t="s">
        <v>53</v>
      </c>
    </row>
    <row r="54" spans="1:2">
      <c r="A54" s="13">
        <v>44765</v>
      </c>
      <c r="B54" s="12" t="s">
        <v>54</v>
      </c>
    </row>
    <row r="55" spans="1:2">
      <c r="A55" s="14">
        <v>44766</v>
      </c>
      <c r="B55" s="15" t="s">
        <v>55</v>
      </c>
    </row>
    <row r="56" spans="1:2">
      <c r="A56" s="13">
        <v>44767</v>
      </c>
      <c r="B56" s="12" t="s">
        <v>56</v>
      </c>
    </row>
    <row r="57" spans="1:2">
      <c r="A57" s="13">
        <v>44768</v>
      </c>
      <c r="B57" s="12" t="s">
        <v>57</v>
      </c>
    </row>
    <row r="58" spans="1:2">
      <c r="A58" s="13">
        <v>44769</v>
      </c>
      <c r="B58" s="12" t="s">
        <v>51</v>
      </c>
    </row>
    <row r="59" spans="1:2">
      <c r="A59" s="13">
        <v>44770</v>
      </c>
      <c r="B59" s="12" t="s">
        <v>52</v>
      </c>
    </row>
    <row r="60" spans="1:2">
      <c r="A60" s="13">
        <v>44771</v>
      </c>
      <c r="B60" s="12" t="s">
        <v>53</v>
      </c>
    </row>
    <row r="61" spans="1:2">
      <c r="A61" s="13">
        <v>44772</v>
      </c>
      <c r="B61" s="12" t="s">
        <v>54</v>
      </c>
    </row>
    <row r="62" spans="1:2">
      <c r="A62" s="14">
        <v>44773</v>
      </c>
      <c r="B62" s="15" t="s">
        <v>55</v>
      </c>
    </row>
    <row r="63" spans="1:2">
      <c r="A63" s="13">
        <v>44774</v>
      </c>
      <c r="B63" s="12" t="s">
        <v>56</v>
      </c>
    </row>
    <row r="64" spans="1:2">
      <c r="A64" s="13">
        <v>44775</v>
      </c>
      <c r="B64" s="12" t="s">
        <v>57</v>
      </c>
    </row>
    <row r="65" spans="1:2">
      <c r="A65" s="13">
        <v>44776</v>
      </c>
      <c r="B65" s="12" t="s">
        <v>51</v>
      </c>
    </row>
    <row r="66" spans="1:2">
      <c r="A66" s="13">
        <v>44777</v>
      </c>
      <c r="B66" s="12" t="s">
        <v>52</v>
      </c>
    </row>
    <row r="67" spans="1:2">
      <c r="A67" s="13">
        <v>44778</v>
      </c>
      <c r="B67" s="12" t="s">
        <v>53</v>
      </c>
    </row>
    <row r="68" spans="1:2">
      <c r="A68" s="13">
        <v>44779</v>
      </c>
      <c r="B68" s="12" t="s">
        <v>54</v>
      </c>
    </row>
    <row r="69" spans="1:2">
      <c r="A69" s="14">
        <v>44780</v>
      </c>
      <c r="B69" s="15" t="s">
        <v>55</v>
      </c>
    </row>
    <row r="70" spans="1:2">
      <c r="A70" s="13">
        <v>44781</v>
      </c>
      <c r="B70" s="12" t="s">
        <v>56</v>
      </c>
    </row>
    <row r="71" spans="1:2">
      <c r="A71" s="13">
        <v>44782</v>
      </c>
      <c r="B71" s="12" t="s">
        <v>57</v>
      </c>
    </row>
    <row r="72" spans="1:2">
      <c r="A72" s="13">
        <v>44783</v>
      </c>
      <c r="B72" s="12" t="s">
        <v>51</v>
      </c>
    </row>
    <row r="73" spans="1:2">
      <c r="A73" s="13">
        <v>44784</v>
      </c>
      <c r="B73" s="12" t="s">
        <v>52</v>
      </c>
    </row>
    <row r="74" spans="1:2">
      <c r="A74" s="13">
        <v>44785</v>
      </c>
      <c r="B74" s="12" t="s">
        <v>53</v>
      </c>
    </row>
    <row r="75" spans="1:2">
      <c r="A75" s="13">
        <v>44786</v>
      </c>
      <c r="B75" s="12" t="s">
        <v>54</v>
      </c>
    </row>
    <row r="76" spans="1:2">
      <c r="A76" s="14">
        <v>44787</v>
      </c>
      <c r="B76" s="15" t="s">
        <v>55</v>
      </c>
    </row>
    <row r="77" spans="1:2">
      <c r="A77" s="13">
        <v>44788</v>
      </c>
      <c r="B77" s="12" t="s">
        <v>56</v>
      </c>
    </row>
    <row r="78" spans="1:2">
      <c r="A78" s="13">
        <v>44789</v>
      </c>
      <c r="B78" s="12" t="s">
        <v>57</v>
      </c>
    </row>
    <row r="79" spans="1:2">
      <c r="A79" s="13">
        <v>44790</v>
      </c>
      <c r="B79" s="12" t="s">
        <v>51</v>
      </c>
    </row>
    <row r="80" spans="1:2">
      <c r="A80" s="13">
        <v>44791</v>
      </c>
      <c r="B80" s="12" t="s">
        <v>52</v>
      </c>
    </row>
    <row r="81" spans="1:2">
      <c r="A81" s="13">
        <v>44792</v>
      </c>
      <c r="B81" s="12" t="s">
        <v>53</v>
      </c>
    </row>
    <row r="82" spans="1:2">
      <c r="A82" s="13">
        <v>44793</v>
      </c>
      <c r="B82" s="12" t="s">
        <v>54</v>
      </c>
    </row>
    <row r="83" spans="1:2">
      <c r="A83" s="14">
        <v>44794</v>
      </c>
      <c r="B83" s="15" t="s">
        <v>55</v>
      </c>
    </row>
    <row r="84" spans="1:2">
      <c r="A84" s="13">
        <v>44795</v>
      </c>
      <c r="B84" s="12" t="s">
        <v>56</v>
      </c>
    </row>
    <row r="85" spans="1:2">
      <c r="A85" s="13">
        <v>44796</v>
      </c>
      <c r="B85" s="12" t="s">
        <v>57</v>
      </c>
    </row>
    <row r="86" spans="1:2">
      <c r="A86" s="13">
        <v>44797</v>
      </c>
      <c r="B86" s="12" t="s">
        <v>51</v>
      </c>
    </row>
    <row r="87" spans="1:2">
      <c r="A87" s="13">
        <v>44798</v>
      </c>
      <c r="B87" s="12" t="s">
        <v>52</v>
      </c>
    </row>
    <row r="88" spans="1:2">
      <c r="A88" s="13">
        <v>44799</v>
      </c>
      <c r="B88" s="12" t="s">
        <v>53</v>
      </c>
    </row>
    <row r="89" spans="1:2">
      <c r="A89" s="13">
        <v>44800</v>
      </c>
      <c r="B89" s="12" t="s">
        <v>54</v>
      </c>
    </row>
    <row r="90" spans="1:1">
      <c r="A90" s="13"/>
    </row>
  </sheetData>
  <autoFilter ref="A1:B8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B30" sqref="B30"/>
    </sheetView>
  </sheetViews>
  <sheetFormatPr defaultColWidth="8.73148148148148" defaultRowHeight="14.4" outlineLevelCol="7"/>
  <cols>
    <col min="1" max="1" width="37.6666666666667" customWidth="1"/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spans="1:8">
      <c r="A3" s="10"/>
      <c r="B3" s="11">
        <v>44713.375</v>
      </c>
      <c r="C3" t="s">
        <v>68</v>
      </c>
      <c r="D3" t="s">
        <v>69</v>
      </c>
      <c r="E3" s="10" t="s">
        <v>70</v>
      </c>
      <c r="F3" s="11">
        <v>44713.4166666667</v>
      </c>
      <c r="G3" s="10">
        <v>1</v>
      </c>
      <c r="H3" s="10"/>
    </row>
    <row r="4" spans="1:8">
      <c r="A4" s="10"/>
      <c r="B4" s="4">
        <v>44716.5</v>
      </c>
      <c r="C4" t="s">
        <v>69</v>
      </c>
      <c r="D4" t="s">
        <v>71</v>
      </c>
      <c r="E4" t="s">
        <v>69</v>
      </c>
      <c r="F4" s="4">
        <v>44716.7083333333</v>
      </c>
      <c r="G4">
        <v>1</v>
      </c>
      <c r="H4" s="10"/>
    </row>
    <row r="5" spans="1:8">
      <c r="A5" s="10"/>
      <c r="B5" s="4">
        <v>44719.5</v>
      </c>
      <c r="C5" t="s">
        <v>69</v>
      </c>
      <c r="D5" t="s">
        <v>71</v>
      </c>
      <c r="E5" t="s">
        <v>69</v>
      </c>
      <c r="F5" s="4">
        <v>44719.7083333333</v>
      </c>
      <c r="G5" s="10">
        <v>2</v>
      </c>
      <c r="H5" s="10"/>
    </row>
    <row r="6" spans="1:8">
      <c r="A6" s="10"/>
      <c r="B6" s="4">
        <v>44719.75</v>
      </c>
      <c r="C6" t="s">
        <v>69</v>
      </c>
      <c r="D6" t="s">
        <v>71</v>
      </c>
      <c r="E6" t="s">
        <v>69</v>
      </c>
      <c r="F6" s="4">
        <v>44719.8333333333</v>
      </c>
      <c r="G6" s="10">
        <v>2</v>
      </c>
      <c r="H6" s="10"/>
    </row>
    <row r="7" spans="1:8">
      <c r="A7" s="10"/>
      <c r="B7" s="4">
        <v>44720.5</v>
      </c>
      <c r="C7" t="s">
        <v>69</v>
      </c>
      <c r="D7" t="s">
        <v>71</v>
      </c>
      <c r="E7" t="s">
        <v>69</v>
      </c>
      <c r="F7" s="4">
        <v>44720.7083333333</v>
      </c>
      <c r="G7" s="10">
        <v>2</v>
      </c>
      <c r="H7" s="10"/>
    </row>
    <row r="8" spans="1:8">
      <c r="A8" s="10"/>
      <c r="B8" s="4">
        <v>44720.75</v>
      </c>
      <c r="C8" t="s">
        <v>69</v>
      </c>
      <c r="D8" t="s">
        <v>71</v>
      </c>
      <c r="E8" t="s">
        <v>69</v>
      </c>
      <c r="F8" s="4">
        <v>44720.8333333333</v>
      </c>
      <c r="G8" s="10">
        <v>2</v>
      </c>
      <c r="H8" s="10"/>
    </row>
    <row r="9" spans="1:8">
      <c r="A9" s="10"/>
      <c r="B9" s="4">
        <v>44721.75</v>
      </c>
      <c r="C9" t="s">
        <v>69</v>
      </c>
      <c r="D9" t="s">
        <v>72</v>
      </c>
      <c r="E9" t="s">
        <v>69</v>
      </c>
      <c r="F9" s="4">
        <v>44721.8333333333</v>
      </c>
      <c r="G9" s="10">
        <v>2</v>
      </c>
      <c r="H9" s="10"/>
    </row>
    <row r="10" spans="2:7">
      <c r="B10" s="4">
        <v>44728.375</v>
      </c>
      <c r="C10" t="s">
        <v>69</v>
      </c>
      <c r="D10" t="s">
        <v>71</v>
      </c>
      <c r="E10" t="s">
        <v>69</v>
      </c>
      <c r="F10" s="4">
        <v>44728.5416666667</v>
      </c>
      <c r="G10">
        <v>1</v>
      </c>
    </row>
    <row r="11" spans="2:7">
      <c r="B11" s="4">
        <v>44730.375</v>
      </c>
      <c r="C11" t="s">
        <v>69</v>
      </c>
      <c r="D11" t="s">
        <v>68</v>
      </c>
      <c r="E11" t="s">
        <v>68</v>
      </c>
      <c r="F11" s="4">
        <v>44731.4166666667</v>
      </c>
      <c r="G11">
        <v>1</v>
      </c>
    </row>
    <row r="12" spans="2:7">
      <c r="B12" s="4">
        <v>44730.4166666667</v>
      </c>
      <c r="C12" t="s">
        <v>68</v>
      </c>
      <c r="D12" t="s">
        <v>69</v>
      </c>
      <c r="E12" t="s">
        <v>69</v>
      </c>
      <c r="F12" s="4">
        <v>44731.5</v>
      </c>
      <c r="G12">
        <v>1</v>
      </c>
    </row>
    <row r="13" spans="2:7">
      <c r="B13" s="4">
        <v>44730.5416666667</v>
      </c>
      <c r="C13" t="s">
        <v>69</v>
      </c>
      <c r="D13" t="s">
        <v>68</v>
      </c>
      <c r="E13" t="s">
        <v>68</v>
      </c>
      <c r="F13" s="4">
        <v>44731.625</v>
      </c>
      <c r="G13">
        <v>1</v>
      </c>
    </row>
    <row r="14" spans="2:7">
      <c r="B14" s="4">
        <v>44730.6666666667</v>
      </c>
      <c r="C14" t="s">
        <v>68</v>
      </c>
      <c r="D14" t="s">
        <v>69</v>
      </c>
      <c r="E14" t="s">
        <v>73</v>
      </c>
      <c r="F14" s="4">
        <v>44731.75</v>
      </c>
      <c r="G14">
        <v>1</v>
      </c>
    </row>
    <row r="15" customFormat="1" spans="2:7">
      <c r="B15" s="4">
        <v>44732.4166666667</v>
      </c>
      <c r="C15" t="s">
        <v>69</v>
      </c>
      <c r="D15" t="s">
        <v>71</v>
      </c>
      <c r="E15" t="s">
        <v>69</v>
      </c>
      <c r="F15" s="4">
        <v>44732.5833333333</v>
      </c>
      <c r="G15">
        <v>1</v>
      </c>
    </row>
    <row r="16" spans="2:7">
      <c r="B16" s="4">
        <v>44732.75</v>
      </c>
      <c r="C16" t="s">
        <v>69</v>
      </c>
      <c r="D16" t="s">
        <v>71</v>
      </c>
      <c r="E16" t="s">
        <v>69</v>
      </c>
      <c r="F16" s="4">
        <v>44732.8333333333</v>
      </c>
      <c r="G16">
        <v>1</v>
      </c>
    </row>
    <row r="17" spans="2:7">
      <c r="B17" s="4">
        <v>44741.5833333333</v>
      </c>
      <c r="C17" t="s">
        <v>69</v>
      </c>
      <c r="D17" t="s">
        <v>68</v>
      </c>
      <c r="E17" t="s">
        <v>73</v>
      </c>
      <c r="F17" s="4">
        <v>44741.625</v>
      </c>
      <c r="G17">
        <v>1</v>
      </c>
    </row>
    <row r="21" spans="2:5">
      <c r="B21" t="s">
        <v>74</v>
      </c>
      <c r="C21" t="s">
        <v>75</v>
      </c>
      <c r="D21" t="s">
        <v>76</v>
      </c>
      <c r="E21" t="s">
        <v>77</v>
      </c>
    </row>
    <row r="22" spans="2:5">
      <c r="B22">
        <f>C22*(D22+E22)</f>
        <v>250.8</v>
      </c>
      <c r="C22" s="9">
        <f>SUM(G3:G17)</f>
        <v>20</v>
      </c>
      <c r="D22">
        <v>11.4</v>
      </c>
      <c r="E22">
        <v>1.14</v>
      </c>
    </row>
    <row r="24" spans="1:2">
      <c r="A24" t="s">
        <v>78</v>
      </c>
      <c r="B24" s="1">
        <f>A25/100*B22</f>
        <v>5.016</v>
      </c>
    </row>
    <row r="25" spans="1:2">
      <c r="A25">
        <v>2</v>
      </c>
      <c r="B25" t="s">
        <v>79</v>
      </c>
    </row>
    <row r="28" spans="1:2">
      <c r="A28" t="s">
        <v>80</v>
      </c>
      <c r="B28">
        <f>313.7+400</f>
        <v>713.7</v>
      </c>
    </row>
    <row r="30" spans="1:2">
      <c r="A30" t="s">
        <v>81</v>
      </c>
      <c r="B30">
        <f>B28-B22-'Июнь генератор'!B19</f>
        <v>400.98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B21" sqref="B21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 t="s">
        <v>86</v>
      </c>
      <c r="B3" t="s">
        <v>69</v>
      </c>
      <c r="D3" t="s">
        <v>87</v>
      </c>
      <c r="E3" s="6" t="s">
        <v>86</v>
      </c>
      <c r="F3">
        <v>3</v>
      </c>
    </row>
    <row r="4" spans="1:6">
      <c r="A4" s="6" t="s">
        <v>88</v>
      </c>
      <c r="B4" t="s">
        <v>69</v>
      </c>
      <c r="D4" t="s">
        <v>87</v>
      </c>
      <c r="E4" s="6" t="s">
        <v>88</v>
      </c>
      <c r="F4">
        <v>3</v>
      </c>
    </row>
    <row r="5" spans="1:6">
      <c r="A5" s="6" t="s">
        <v>89</v>
      </c>
      <c r="B5" t="s">
        <v>69</v>
      </c>
      <c r="D5" t="s">
        <v>87</v>
      </c>
      <c r="E5" s="6" t="s">
        <v>89</v>
      </c>
      <c r="F5">
        <v>3</v>
      </c>
    </row>
    <row r="6" spans="1:6">
      <c r="A6" s="6" t="s">
        <v>90</v>
      </c>
      <c r="B6" t="s">
        <v>69</v>
      </c>
      <c r="D6" t="s">
        <v>87</v>
      </c>
      <c r="E6" s="6" t="s">
        <v>90</v>
      </c>
      <c r="F6">
        <v>3</v>
      </c>
    </row>
    <row r="7" spans="1:6">
      <c r="A7" s="6" t="s">
        <v>91</v>
      </c>
      <c r="B7" t="s">
        <v>69</v>
      </c>
      <c r="D7" t="s">
        <v>87</v>
      </c>
      <c r="E7" s="6" t="s">
        <v>91</v>
      </c>
      <c r="F7">
        <v>3</v>
      </c>
    </row>
    <row r="8" spans="1:6">
      <c r="A8" s="6" t="s">
        <v>92</v>
      </c>
      <c r="B8" t="s">
        <v>69</v>
      </c>
      <c r="D8" t="s">
        <v>87</v>
      </c>
      <c r="E8" s="6" t="s">
        <v>92</v>
      </c>
      <c r="F8">
        <v>3</v>
      </c>
    </row>
    <row r="9" spans="1:6">
      <c r="A9" s="6" t="s">
        <v>93</v>
      </c>
      <c r="B9" t="s">
        <v>69</v>
      </c>
      <c r="D9" t="s">
        <v>87</v>
      </c>
      <c r="E9" s="6" t="s">
        <v>93</v>
      </c>
      <c r="F9">
        <v>3</v>
      </c>
    </row>
    <row r="10" spans="1:6">
      <c r="A10" s="6">
        <v>44027</v>
      </c>
      <c r="B10" t="s">
        <v>69</v>
      </c>
      <c r="D10" t="s">
        <v>87</v>
      </c>
      <c r="E10" s="6">
        <v>44027</v>
      </c>
      <c r="F10">
        <v>3</v>
      </c>
    </row>
    <row r="11" spans="1:6">
      <c r="A11" s="6">
        <v>44028</v>
      </c>
      <c r="B11" t="s">
        <v>69</v>
      </c>
      <c r="D11" t="s">
        <v>87</v>
      </c>
      <c r="E11" s="6">
        <v>44028</v>
      </c>
      <c r="F11">
        <v>3</v>
      </c>
    </row>
    <row r="12" spans="1:6">
      <c r="A12" s="6">
        <v>44029</v>
      </c>
      <c r="B12" t="s">
        <v>69</v>
      </c>
      <c r="D12" t="s">
        <v>87</v>
      </c>
      <c r="E12" s="6">
        <v>44029</v>
      </c>
      <c r="F12">
        <v>3</v>
      </c>
    </row>
    <row r="13" spans="1:6">
      <c r="A13" s="6" t="s">
        <v>94</v>
      </c>
      <c r="B13" t="s">
        <v>69</v>
      </c>
      <c r="D13" t="s">
        <v>87</v>
      </c>
      <c r="E13" s="6" t="s">
        <v>94</v>
      </c>
      <c r="F13">
        <v>3</v>
      </c>
    </row>
    <row r="14" spans="1:6">
      <c r="A14" s="6" t="s">
        <v>95</v>
      </c>
      <c r="B14" t="s">
        <v>69</v>
      </c>
      <c r="D14" t="s">
        <v>87</v>
      </c>
      <c r="E14" s="6" t="s">
        <v>95</v>
      </c>
      <c r="F14">
        <v>3</v>
      </c>
    </row>
    <row r="15" spans="1:5">
      <c r="A15" s="6"/>
      <c r="B15"/>
      <c r="E15" s="6"/>
    </row>
    <row r="16" spans="1:5">
      <c r="A16" s="6"/>
      <c r="B16"/>
      <c r="E16" s="6"/>
    </row>
    <row r="17" spans="1:5">
      <c r="A17" s="8"/>
      <c r="E17" s="8"/>
    </row>
    <row r="18" spans="2:5">
      <c r="B18" t="s">
        <v>74</v>
      </c>
      <c r="C18" t="s">
        <v>75</v>
      </c>
      <c r="D18" t="s">
        <v>76</v>
      </c>
      <c r="E18" t="s">
        <v>77</v>
      </c>
    </row>
    <row r="19" spans="2:5">
      <c r="B19">
        <f>C19*(D19+E19)</f>
        <v>61.92</v>
      </c>
      <c r="C19" s="9">
        <f>SUM(F3:F16)</f>
        <v>36</v>
      </c>
      <c r="D19">
        <v>1.56</v>
      </c>
      <c r="E19">
        <v>0.16</v>
      </c>
    </row>
    <row r="21" spans="1:2">
      <c r="A21" t="s">
        <v>35</v>
      </c>
      <c r="B21">
        <f>A22/100*B19</f>
        <v>0.003096</v>
      </c>
    </row>
    <row r="22" spans="1:2">
      <c r="A22">
        <v>0.005</v>
      </c>
      <c r="B22" t="s">
        <v>79</v>
      </c>
    </row>
    <row r="23" spans="1:2">
      <c r="A23">
        <v>0.58</v>
      </c>
      <c r="B23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B24" sqref="B24"/>
    </sheetView>
  </sheetViews>
  <sheetFormatPr defaultColWidth="8.73148148148148" defaultRowHeight="14.4" outlineLevelCol="7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customFormat="1" spans="2:7">
      <c r="B3" t="s">
        <v>97</v>
      </c>
      <c r="C3" t="s">
        <v>69</v>
      </c>
      <c r="D3" t="s">
        <v>68</v>
      </c>
      <c r="E3" t="s">
        <v>69</v>
      </c>
      <c r="F3" t="s">
        <v>98</v>
      </c>
      <c r="G3">
        <v>2</v>
      </c>
    </row>
    <row r="4" customFormat="1" spans="2:7">
      <c r="B4" t="s">
        <v>99</v>
      </c>
      <c r="C4" t="s">
        <v>69</v>
      </c>
      <c r="D4" t="s">
        <v>71</v>
      </c>
      <c r="E4" t="s">
        <v>69</v>
      </c>
      <c r="F4" t="s">
        <v>100</v>
      </c>
      <c r="G4">
        <v>2</v>
      </c>
    </row>
    <row r="5" customFormat="1" spans="2:7">
      <c r="B5" t="s">
        <v>101</v>
      </c>
      <c r="C5" t="s">
        <v>69</v>
      </c>
      <c r="D5" t="s">
        <v>71</v>
      </c>
      <c r="E5" t="s">
        <v>69</v>
      </c>
      <c r="F5" t="s">
        <v>102</v>
      </c>
      <c r="G5">
        <v>2</v>
      </c>
    </row>
    <row r="6" customFormat="1" spans="2:7">
      <c r="B6" t="s">
        <v>103</v>
      </c>
      <c r="C6" t="s">
        <v>69</v>
      </c>
      <c r="D6" t="s">
        <v>68</v>
      </c>
      <c r="E6" t="s">
        <v>69</v>
      </c>
      <c r="F6" t="s">
        <v>104</v>
      </c>
      <c r="G6">
        <v>2</v>
      </c>
    </row>
    <row r="7" customFormat="1" spans="2:7">
      <c r="B7" t="s">
        <v>105</v>
      </c>
      <c r="C7" t="s">
        <v>69</v>
      </c>
      <c r="D7" t="s">
        <v>72</v>
      </c>
      <c r="E7" t="s">
        <v>69</v>
      </c>
      <c r="F7" t="s">
        <v>106</v>
      </c>
      <c r="G7">
        <v>2</v>
      </c>
    </row>
    <row r="8" customFormat="1" spans="2:7">
      <c r="B8" t="s">
        <v>107</v>
      </c>
      <c r="C8" t="s">
        <v>108</v>
      </c>
      <c r="D8" t="s">
        <v>72</v>
      </c>
      <c r="E8" t="s">
        <v>69</v>
      </c>
      <c r="F8" t="s">
        <v>109</v>
      </c>
      <c r="G8">
        <v>2</v>
      </c>
    </row>
    <row r="9" customFormat="1" spans="2:7">
      <c r="B9" t="s">
        <v>110</v>
      </c>
      <c r="C9" t="s">
        <v>69</v>
      </c>
      <c r="D9" t="s">
        <v>68</v>
      </c>
      <c r="E9" t="s">
        <v>73</v>
      </c>
      <c r="F9" t="s">
        <v>111</v>
      </c>
      <c r="G9">
        <v>1</v>
      </c>
    </row>
    <row r="10" customFormat="1" spans="2:7">
      <c r="B10" t="s">
        <v>112</v>
      </c>
      <c r="C10" t="s">
        <v>68</v>
      </c>
      <c r="D10" t="s">
        <v>69</v>
      </c>
      <c r="E10" t="s">
        <v>70</v>
      </c>
      <c r="F10" t="s">
        <v>113</v>
      </c>
      <c r="G10">
        <v>1</v>
      </c>
    </row>
    <row r="11" customFormat="1" spans="2:7">
      <c r="B11" t="s">
        <v>114</v>
      </c>
      <c r="C11" t="s">
        <v>69</v>
      </c>
      <c r="D11" t="s">
        <v>72</v>
      </c>
      <c r="E11" t="s">
        <v>70</v>
      </c>
      <c r="F11" t="s">
        <v>115</v>
      </c>
      <c r="G11">
        <v>1</v>
      </c>
    </row>
    <row r="12" customFormat="1" spans="2:7">
      <c r="B12" t="s">
        <v>116</v>
      </c>
      <c r="C12" t="s">
        <v>72</v>
      </c>
      <c r="D12" t="s">
        <v>68</v>
      </c>
      <c r="E12" t="s">
        <v>73</v>
      </c>
      <c r="F12" t="s">
        <v>117</v>
      </c>
      <c r="G12">
        <v>1</v>
      </c>
    </row>
    <row r="18" customFormat="1" spans="2:5">
      <c r="B18" t="s">
        <v>74</v>
      </c>
      <c r="C18" t="s">
        <v>75</v>
      </c>
      <c r="D18" t="s">
        <v>76</v>
      </c>
      <c r="E18" t="s">
        <v>77</v>
      </c>
    </row>
    <row r="19" customFormat="1" spans="2:5">
      <c r="B19">
        <f>C19*(D19+E19)</f>
        <v>200.64</v>
      </c>
      <c r="C19">
        <f>SUM(G3:G16)</f>
        <v>16</v>
      </c>
      <c r="D19">
        <v>11.4</v>
      </c>
      <c r="E19">
        <v>1.14</v>
      </c>
    </row>
    <row r="21" customFormat="1" spans="1:2">
      <c r="A21" t="s">
        <v>78</v>
      </c>
      <c r="B21" s="7">
        <f>A22/100*B19</f>
        <v>4.0128</v>
      </c>
    </row>
    <row r="22" customFormat="1" spans="1:2">
      <c r="A22">
        <v>2</v>
      </c>
      <c r="B22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9"/>
  <sheetViews>
    <sheetView workbookViewId="0">
      <selection activeCell="A3" sqref="A3:F19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 t="s">
        <v>118</v>
      </c>
      <c r="B3" t="s">
        <v>69</v>
      </c>
      <c r="D3" t="s">
        <v>87</v>
      </c>
      <c r="E3" s="6" t="s">
        <v>118</v>
      </c>
      <c r="F3">
        <v>3</v>
      </c>
    </row>
    <row r="4" spans="1:6">
      <c r="A4" s="6" t="s">
        <v>119</v>
      </c>
      <c r="B4" t="s">
        <v>69</v>
      </c>
      <c r="D4" t="s">
        <v>87</v>
      </c>
      <c r="E4" s="6" t="s">
        <v>119</v>
      </c>
      <c r="F4">
        <v>3</v>
      </c>
    </row>
    <row r="5" spans="1:6">
      <c r="A5" s="6" t="s">
        <v>120</v>
      </c>
      <c r="B5" t="s">
        <v>69</v>
      </c>
      <c r="D5" t="s">
        <v>87</v>
      </c>
      <c r="E5" s="6" t="s">
        <v>120</v>
      </c>
      <c r="F5">
        <v>3</v>
      </c>
    </row>
    <row r="6" spans="1:6">
      <c r="A6" s="6" t="s">
        <v>121</v>
      </c>
      <c r="B6" t="s">
        <v>69</v>
      </c>
      <c r="D6" t="s">
        <v>87</v>
      </c>
      <c r="E6" s="6" t="s">
        <v>121</v>
      </c>
      <c r="F6">
        <v>3</v>
      </c>
    </row>
    <row r="7" spans="1:6">
      <c r="A7" s="6" t="s">
        <v>86</v>
      </c>
      <c r="B7" t="s">
        <v>69</v>
      </c>
      <c r="D7" t="s">
        <v>87</v>
      </c>
      <c r="E7" s="6" t="s">
        <v>86</v>
      </c>
      <c r="F7">
        <v>3</v>
      </c>
    </row>
    <row r="8" spans="1:6">
      <c r="A8" s="6" t="s">
        <v>88</v>
      </c>
      <c r="B8" t="s">
        <v>69</v>
      </c>
      <c r="D8" t="s">
        <v>87</v>
      </c>
      <c r="E8" s="6" t="s">
        <v>88</v>
      </c>
      <c r="F8">
        <v>3</v>
      </c>
    </row>
    <row r="9" spans="1:6">
      <c r="A9" s="6" t="s">
        <v>89</v>
      </c>
      <c r="B9" t="s">
        <v>69</v>
      </c>
      <c r="D9" t="s">
        <v>87</v>
      </c>
      <c r="E9" s="6" t="s">
        <v>89</v>
      </c>
      <c r="F9">
        <v>6</v>
      </c>
    </row>
    <row r="10" spans="1:6">
      <c r="A10" s="6" t="s">
        <v>90</v>
      </c>
      <c r="B10" t="s">
        <v>69</v>
      </c>
      <c r="D10" t="s">
        <v>87</v>
      </c>
      <c r="E10" s="6" t="s">
        <v>90</v>
      </c>
      <c r="F10">
        <v>6</v>
      </c>
    </row>
    <row r="11" spans="1:6">
      <c r="A11" s="6" t="s">
        <v>91</v>
      </c>
      <c r="B11" t="s">
        <v>69</v>
      </c>
      <c r="D11" t="s">
        <v>87</v>
      </c>
      <c r="E11" s="6" t="s">
        <v>91</v>
      </c>
      <c r="F11">
        <v>6</v>
      </c>
    </row>
    <row r="12" spans="1:6">
      <c r="A12" s="6" t="s">
        <v>92</v>
      </c>
      <c r="B12" t="s">
        <v>69</v>
      </c>
      <c r="D12" t="s">
        <v>87</v>
      </c>
      <c r="E12" s="6" t="s">
        <v>92</v>
      </c>
      <c r="F12">
        <v>6</v>
      </c>
    </row>
    <row r="13" spans="1:6">
      <c r="A13" s="6" t="s">
        <v>122</v>
      </c>
      <c r="B13" t="s">
        <v>69</v>
      </c>
      <c r="D13" t="s">
        <v>87</v>
      </c>
      <c r="E13" s="6" t="s">
        <v>122</v>
      </c>
      <c r="F13">
        <v>6</v>
      </c>
    </row>
    <row r="14" spans="1:6">
      <c r="A14" s="6" t="s">
        <v>93</v>
      </c>
      <c r="B14" t="s">
        <v>69</v>
      </c>
      <c r="D14" t="s">
        <v>87</v>
      </c>
      <c r="E14" s="6" t="s">
        <v>93</v>
      </c>
      <c r="F14">
        <v>6</v>
      </c>
    </row>
    <row r="15" spans="1:6">
      <c r="A15" s="6" t="s">
        <v>123</v>
      </c>
      <c r="B15" t="s">
        <v>69</v>
      </c>
      <c r="D15" t="s">
        <v>87</v>
      </c>
      <c r="E15" s="6" t="s">
        <v>123</v>
      </c>
      <c r="F15">
        <v>6</v>
      </c>
    </row>
    <row r="16" spans="1:6">
      <c r="A16" s="6" t="s">
        <v>94</v>
      </c>
      <c r="B16" t="s">
        <v>69</v>
      </c>
      <c r="D16" t="s">
        <v>87</v>
      </c>
      <c r="E16" s="6" t="s">
        <v>94</v>
      </c>
      <c r="F16">
        <v>6</v>
      </c>
    </row>
    <row r="17" spans="1:6">
      <c r="A17" s="6" t="s">
        <v>95</v>
      </c>
      <c r="B17" t="s">
        <v>69</v>
      </c>
      <c r="D17" t="s">
        <v>87</v>
      </c>
      <c r="E17" s="6" t="s">
        <v>95</v>
      </c>
      <c r="F17">
        <v>6</v>
      </c>
    </row>
    <row r="18" spans="1:6">
      <c r="A18" s="6" t="s">
        <v>124</v>
      </c>
      <c r="B18" t="s">
        <v>69</v>
      </c>
      <c r="D18" t="s">
        <v>87</v>
      </c>
      <c r="E18" s="6" t="s">
        <v>124</v>
      </c>
      <c r="F18">
        <v>6</v>
      </c>
    </row>
    <row r="19" spans="1:6">
      <c r="A19" s="6" t="s">
        <v>125</v>
      </c>
      <c r="B19" t="s">
        <v>69</v>
      </c>
      <c r="D19" t="s">
        <v>87</v>
      </c>
      <c r="E19" s="6" t="s">
        <v>125</v>
      </c>
      <c r="F19">
        <v>6</v>
      </c>
    </row>
    <row r="20" spans="1:5">
      <c r="A20" s="6"/>
      <c r="E20" s="6"/>
    </row>
    <row r="24" spans="2:5">
      <c r="B24" t="s">
        <v>74</v>
      </c>
      <c r="C24" t="s">
        <v>75</v>
      </c>
      <c r="D24" t="s">
        <v>76</v>
      </c>
      <c r="E24" t="s">
        <v>77</v>
      </c>
    </row>
    <row r="25" spans="2:5">
      <c r="B25">
        <f>C25*(D25+E25)</f>
        <v>144.48</v>
      </c>
      <c r="C25">
        <f>SUM(F3:F20)</f>
        <v>84</v>
      </c>
      <c r="D25">
        <v>1.56</v>
      </c>
      <c r="E25">
        <v>0.16</v>
      </c>
    </row>
    <row r="27" spans="1:2">
      <c r="A27" t="s">
        <v>35</v>
      </c>
      <c r="B27">
        <f>A28/100*B25+A29</f>
        <v>0.007224</v>
      </c>
    </row>
    <row r="28" spans="1:2">
      <c r="A28">
        <v>0.005</v>
      </c>
      <c r="B28" t="s">
        <v>79</v>
      </c>
    </row>
    <row r="29" spans="2:2">
      <c r="B29" t="s">
        <v>96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3"/>
  <sheetViews>
    <sheetView workbookViewId="0">
      <selection activeCell="A12" sqref="A12"/>
    </sheetView>
  </sheetViews>
  <sheetFormatPr defaultColWidth="8.73148148148148" defaultRowHeight="14.4" outlineLevelCol="5"/>
  <cols>
    <col min="1" max="1" width="34.2685185185185" customWidth="1"/>
    <col min="2" max="2" width="23.1851851851852" customWidth="1"/>
    <col min="4" max="4" width="47.4537037037037" customWidth="1"/>
    <col min="5" max="5" width="17.4537037037037" customWidth="1"/>
    <col min="6" max="6" width="16.0925925925926" customWidth="1"/>
  </cols>
  <sheetData>
    <row r="2" spans="1:6">
      <c r="A2" t="s">
        <v>82</v>
      </c>
      <c r="B2" t="s">
        <v>83</v>
      </c>
      <c r="C2" t="s">
        <v>84</v>
      </c>
      <c r="D2" t="s">
        <v>85</v>
      </c>
      <c r="E2" t="s">
        <v>65</v>
      </c>
      <c r="F2" t="s">
        <v>66</v>
      </c>
    </row>
    <row r="3" spans="1:6">
      <c r="A3" s="6">
        <v>44424</v>
      </c>
      <c r="B3" t="s">
        <v>69</v>
      </c>
      <c r="D3" t="s">
        <v>87</v>
      </c>
      <c r="E3" s="6">
        <v>44409</v>
      </c>
      <c r="F3">
        <v>9</v>
      </c>
    </row>
    <row r="4" spans="1:6">
      <c r="A4" s="6">
        <v>44425</v>
      </c>
      <c r="B4" t="s">
        <v>69</v>
      </c>
      <c r="D4" t="s">
        <v>87</v>
      </c>
      <c r="E4" s="6">
        <v>44411</v>
      </c>
      <c r="F4">
        <v>9</v>
      </c>
    </row>
    <row r="5" spans="1:6">
      <c r="A5" s="6">
        <v>44426</v>
      </c>
      <c r="B5" t="s">
        <v>69</v>
      </c>
      <c r="D5" t="s">
        <v>87</v>
      </c>
      <c r="E5" s="6">
        <v>44412</v>
      </c>
      <c r="F5">
        <v>9</v>
      </c>
    </row>
    <row r="6" spans="1:6">
      <c r="A6" s="6">
        <v>44427</v>
      </c>
      <c r="B6" t="s">
        <v>69</v>
      </c>
      <c r="D6" t="s">
        <v>87</v>
      </c>
      <c r="E6" s="6">
        <v>44413</v>
      </c>
      <c r="F6">
        <v>9</v>
      </c>
    </row>
    <row r="7" spans="1:6">
      <c r="A7" s="6">
        <v>44428</v>
      </c>
      <c r="B7" t="s">
        <v>69</v>
      </c>
      <c r="D7" t="s">
        <v>87</v>
      </c>
      <c r="E7" s="6">
        <v>44414</v>
      </c>
      <c r="F7">
        <v>9</v>
      </c>
    </row>
    <row r="8" spans="1:5">
      <c r="A8" s="6"/>
      <c r="E8" s="6"/>
    </row>
    <row r="9" spans="1:5">
      <c r="A9" s="6"/>
      <c r="E9" s="6"/>
    </row>
    <row r="13" spans="2:5">
      <c r="B13" t="s">
        <v>74</v>
      </c>
      <c r="C13" t="s">
        <v>75</v>
      </c>
      <c r="D13" t="s">
        <v>76</v>
      </c>
      <c r="E13" t="s">
        <v>77</v>
      </c>
    </row>
    <row r="14" spans="2:5">
      <c r="B14">
        <f>C14*(D14+E14)</f>
        <v>77.4</v>
      </c>
      <c r="C14">
        <f>SUM(F3:F9)</f>
        <v>45</v>
      </c>
      <c r="D14">
        <v>1.56</v>
      </c>
      <c r="E14">
        <v>0.16</v>
      </c>
    </row>
    <row r="16" spans="1:2">
      <c r="A16" t="s">
        <v>35</v>
      </c>
      <c r="B16">
        <f>A17/100*B14+A18</f>
        <v>0.00387</v>
      </c>
    </row>
    <row r="17" spans="1:2">
      <c r="A17">
        <v>0.005</v>
      </c>
      <c r="B17" t="s">
        <v>79</v>
      </c>
    </row>
    <row r="22" spans="2:2">
      <c r="B22" s="5"/>
    </row>
    <row r="23" spans="2:2">
      <c r="B23" s="5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B19" sqref="B19"/>
    </sheetView>
  </sheetViews>
  <sheetFormatPr defaultColWidth="8.73148148148148" defaultRowHeight="14.4"/>
  <cols>
    <col min="2" max="2" width="18.0462962962963" customWidth="1"/>
    <col min="3" max="3" width="19.6388888888889" customWidth="1"/>
    <col min="4" max="4" width="18.4537037037037" customWidth="1"/>
    <col min="5" max="5" width="14.2685185185185" customWidth="1"/>
    <col min="6" max="6" width="17.2685185185185" customWidth="1"/>
    <col min="7" max="7" width="16.3611111111111" customWidth="1"/>
    <col min="8" max="8" width="16.4907407407407" customWidth="1"/>
  </cols>
  <sheetData>
    <row r="1" spans="1:8">
      <c r="A1" s="2"/>
      <c r="B1" s="2"/>
      <c r="C1" s="3" t="s">
        <v>58</v>
      </c>
      <c r="D1" s="3"/>
      <c r="E1" s="3"/>
      <c r="F1" s="3" t="s">
        <v>59</v>
      </c>
      <c r="G1" s="3"/>
      <c r="H1" s="3"/>
    </row>
    <row r="2" spans="1:8">
      <c r="A2" s="2" t="s">
        <v>60</v>
      </c>
      <c r="B2" s="2" t="s">
        <v>61</v>
      </c>
      <c r="C2" s="2" t="s">
        <v>62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67</v>
      </c>
    </row>
    <row r="3" customFormat="1" spans="2:7">
      <c r="B3" s="4">
        <v>44424.5833333333</v>
      </c>
      <c r="C3" t="s">
        <v>68</v>
      </c>
      <c r="D3" t="s">
        <v>69</v>
      </c>
      <c r="E3" t="s">
        <v>73</v>
      </c>
      <c r="F3" s="4">
        <v>44424.625</v>
      </c>
      <c r="G3">
        <v>1</v>
      </c>
    </row>
    <row r="4" customFormat="1" spans="2:7">
      <c r="B4" s="4">
        <v>44424.6666666667</v>
      </c>
      <c r="C4" t="s">
        <v>69</v>
      </c>
      <c r="D4" t="s">
        <v>71</v>
      </c>
      <c r="E4" t="s">
        <v>69</v>
      </c>
      <c r="F4" s="4">
        <v>44424.7083333333</v>
      </c>
      <c r="G4">
        <v>1</v>
      </c>
    </row>
    <row r="5" customFormat="1" spans="2:7">
      <c r="B5" s="4">
        <v>44425.4166666667</v>
      </c>
      <c r="C5" t="s">
        <v>69</v>
      </c>
      <c r="D5" t="s">
        <v>72</v>
      </c>
      <c r="E5" t="s">
        <v>69</v>
      </c>
      <c r="F5" s="4">
        <v>44425.6666666667</v>
      </c>
      <c r="G5">
        <v>2</v>
      </c>
    </row>
    <row r="6" customFormat="1" spans="2:7">
      <c r="B6" s="4">
        <v>44425.75</v>
      </c>
      <c r="C6" t="s">
        <v>69</v>
      </c>
      <c r="D6" t="s">
        <v>72</v>
      </c>
      <c r="E6" t="s">
        <v>69</v>
      </c>
      <c r="F6" s="4">
        <v>44425.8333333333</v>
      </c>
      <c r="G6">
        <v>2</v>
      </c>
    </row>
    <row r="7" customFormat="1" spans="2:7">
      <c r="B7" s="4">
        <v>44426.5416666667</v>
      </c>
      <c r="C7" t="s">
        <v>69</v>
      </c>
      <c r="D7" t="s">
        <v>126</v>
      </c>
      <c r="E7" t="s">
        <v>69</v>
      </c>
      <c r="F7" s="4">
        <v>44423.6666666667</v>
      </c>
      <c r="G7">
        <v>3</v>
      </c>
    </row>
    <row r="8" customFormat="1" spans="2:7">
      <c r="B8" s="4">
        <v>44427.4166666667</v>
      </c>
      <c r="C8" t="s">
        <v>69</v>
      </c>
      <c r="D8" t="s">
        <v>127</v>
      </c>
      <c r="E8" t="s">
        <v>69</v>
      </c>
      <c r="F8" s="4">
        <v>44425.5</v>
      </c>
      <c r="G8">
        <v>3</v>
      </c>
    </row>
    <row r="9" customFormat="1" spans="2:7">
      <c r="B9" s="4">
        <v>44428.5416666667</v>
      </c>
      <c r="C9" t="s">
        <v>69</v>
      </c>
      <c r="D9" t="s">
        <v>128</v>
      </c>
      <c r="E9" t="s">
        <v>69</v>
      </c>
      <c r="F9" s="4">
        <v>44428.75</v>
      </c>
      <c r="G9">
        <v>2</v>
      </c>
    </row>
    <row r="10" customFormat="1" spans="2:7">
      <c r="B10" s="4">
        <v>44429.2916666667</v>
      </c>
      <c r="C10" t="s">
        <v>69</v>
      </c>
      <c r="D10" t="s">
        <v>68</v>
      </c>
      <c r="E10" t="s">
        <v>73</v>
      </c>
      <c r="F10" s="4">
        <v>44429.3333333333</v>
      </c>
      <c r="G10">
        <v>1</v>
      </c>
    </row>
    <row r="16" customFormat="1" spans="2:5">
      <c r="B16" t="s">
        <v>74</v>
      </c>
      <c r="C16" t="s">
        <v>75</v>
      </c>
      <c r="D16" t="s">
        <v>76</v>
      </c>
      <c r="E16" t="s">
        <v>77</v>
      </c>
    </row>
    <row r="17" customFormat="1" spans="2:10">
      <c r="B17">
        <f>C17*(D17+E17)</f>
        <v>188.1</v>
      </c>
      <c r="C17">
        <f>SUM(G3:G14)</f>
        <v>15</v>
      </c>
      <c r="D17">
        <v>11.4</v>
      </c>
      <c r="E17" s="5">
        <f>1+0.14</f>
        <v>1.14</v>
      </c>
      <c r="J17">
        <f>579.2-B17</f>
        <v>391.1</v>
      </c>
    </row>
    <row r="19" customFormat="1" spans="1:10">
      <c r="A19" t="s">
        <v>78</v>
      </c>
      <c r="B19" s="1">
        <f>A20/100*B17</f>
        <v>3.762</v>
      </c>
      <c r="J19">
        <f>9.381-B19</f>
        <v>5.619</v>
      </c>
    </row>
    <row r="20" customFormat="1" spans="1:2">
      <c r="A20">
        <v>2</v>
      </c>
      <c r="B20" t="s">
        <v>79</v>
      </c>
    </row>
  </sheetData>
  <mergeCells count="2">
    <mergeCell ref="C1:E1"/>
    <mergeCell ref="F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workbookViewId="0">
      <selection activeCell="K3" sqref="K3"/>
    </sheetView>
  </sheetViews>
  <sheetFormatPr defaultColWidth="8.73148148148148" defaultRowHeight="14.4" outlineLevelRow="4"/>
  <cols>
    <col min="1" max="1" width="19.1851851851852" customWidth="1"/>
    <col min="8" max="9" width="9.5462962962963"/>
    <col min="11" max="11" width="9.5462962962963"/>
    <col min="15" max="15" width="20.4537037037037" customWidth="1"/>
  </cols>
  <sheetData>
    <row r="1" spans="2:17">
      <c r="B1" t="s">
        <v>129</v>
      </c>
      <c r="C1" t="s">
        <v>129</v>
      </c>
      <c r="D1" t="s">
        <v>129</v>
      </c>
      <c r="F1" t="s">
        <v>130</v>
      </c>
      <c r="G1" t="s">
        <v>130</v>
      </c>
      <c r="H1" t="s">
        <v>130</v>
      </c>
      <c r="I1" t="s">
        <v>130</v>
      </c>
      <c r="K1" t="s">
        <v>12</v>
      </c>
      <c r="L1" t="s">
        <v>12</v>
      </c>
      <c r="M1" t="s">
        <v>12</v>
      </c>
      <c r="O1" t="s">
        <v>131</v>
      </c>
      <c r="Q1" t="s">
        <v>12</v>
      </c>
    </row>
    <row r="2" spans="2:17">
      <c r="B2" t="s">
        <v>81</v>
      </c>
      <c r="C2" t="s">
        <v>19</v>
      </c>
      <c r="D2" t="s">
        <v>132</v>
      </c>
      <c r="F2" t="s">
        <v>133</v>
      </c>
      <c r="G2" t="s">
        <v>19</v>
      </c>
      <c r="H2" t="s">
        <v>20</v>
      </c>
      <c r="I2" t="s">
        <v>22</v>
      </c>
      <c r="K2" t="s">
        <v>134</v>
      </c>
      <c r="L2" t="s">
        <v>19</v>
      </c>
      <c r="M2" t="s">
        <v>20</v>
      </c>
      <c r="O2" t="s">
        <v>133</v>
      </c>
      <c r="Q2" t="s">
        <v>135</v>
      </c>
    </row>
    <row r="3" spans="1:18">
      <c r="A3" t="s">
        <v>27</v>
      </c>
      <c r="B3">
        <v>188.12</v>
      </c>
      <c r="C3">
        <v>200</v>
      </c>
      <c r="D3">
        <f>'Июнь генератор'!B19+'Июнь лодка'!B22</f>
        <v>312.72</v>
      </c>
      <c r="F3">
        <f>B3+C3-D3</f>
        <v>75.4</v>
      </c>
      <c r="G3">
        <v>951.76</v>
      </c>
      <c r="H3">
        <f>'Июль лодка'!B19+'Июль генератор'!B25</f>
        <v>345.12</v>
      </c>
      <c r="I3">
        <f>F3+G3-H3</f>
        <v>682.04</v>
      </c>
      <c r="K3">
        <f>I3</f>
        <v>682.04</v>
      </c>
      <c r="L3">
        <v>0</v>
      </c>
      <c r="M3">
        <f>'Август лодка'!B17+'Август генератор'!B14</f>
        <v>265.5</v>
      </c>
      <c r="O3">
        <f>K3-M3</f>
        <v>416.54</v>
      </c>
      <c r="Q3">
        <f>401.76+150</f>
        <v>551.76</v>
      </c>
      <c r="R3">
        <f>G3+Q3</f>
        <v>1503.52</v>
      </c>
    </row>
    <row r="4" spans="1:17">
      <c r="A4" t="s">
        <v>32</v>
      </c>
      <c r="B4">
        <v>7.53</v>
      </c>
      <c r="C4">
        <v>4</v>
      </c>
      <c r="D4" s="1">
        <f>'Июнь лодка'!B24</f>
        <v>5.016</v>
      </c>
      <c r="F4">
        <v>4.131</v>
      </c>
      <c r="G4">
        <v>12.39</v>
      </c>
      <c r="H4">
        <f>'Июль лодка'!B21</f>
        <v>4.0128</v>
      </c>
      <c r="I4">
        <f>F4+G4-H4</f>
        <v>12.5082</v>
      </c>
      <c r="K4">
        <f>I4</f>
        <v>12.5082</v>
      </c>
      <c r="L4">
        <v>0</v>
      </c>
      <c r="M4">
        <f>'Август лодка'!B19</f>
        <v>3.762</v>
      </c>
      <c r="O4">
        <f>K4-M4</f>
        <v>8.7462</v>
      </c>
      <c r="Q4">
        <v>12.39</v>
      </c>
    </row>
    <row r="5" spans="1:17">
      <c r="A5" t="s">
        <v>136</v>
      </c>
      <c r="B5">
        <v>3.41</v>
      </c>
      <c r="C5">
        <v>0</v>
      </c>
      <c r="D5" s="1">
        <f>'Июнь генератор'!B21</f>
        <v>0.003096</v>
      </c>
      <c r="F5">
        <f>B5+C5-D5</f>
        <v>3.406904</v>
      </c>
      <c r="G5">
        <v>4.24</v>
      </c>
      <c r="H5">
        <f>'Июль генератор'!B27</f>
        <v>0.007224</v>
      </c>
      <c r="I5">
        <f>F5+G5-H5</f>
        <v>7.63968</v>
      </c>
      <c r="K5">
        <f>I5</f>
        <v>7.63968</v>
      </c>
      <c r="L5">
        <v>0</v>
      </c>
      <c r="M5">
        <f>'Август генератор'!B16</f>
        <v>0.00387</v>
      </c>
      <c r="O5">
        <f>K5-M5</f>
        <v>7.63581</v>
      </c>
      <c r="Q5">
        <v>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Прил. 11 на ИЮНЬ</vt:lpstr>
      <vt:lpstr>Дни недели</vt:lpstr>
      <vt:lpstr>Июнь лодка</vt:lpstr>
      <vt:lpstr>Июнь генератор</vt:lpstr>
      <vt:lpstr>Июль лодка</vt:lpstr>
      <vt:lpstr>Июль генератор</vt:lpstr>
      <vt:lpstr>Август генератор</vt:lpstr>
      <vt:lpstr>Август лодка</vt:lpstr>
      <vt:lpstr>Сводный отчет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2020-07-08T16:26:00Z</dcterms:created>
  <dcterms:modified xsi:type="dcterms:W3CDTF">2022-06-29T16:11:38Z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856C5FF6F8D44A0A8C1D9E397FA37A6F</vt:lpwstr>
  </property>
</Properties>
</file>