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ID" sheetId="1" r:id="rId3"/>
    <sheet state="visible" name="ID" sheetId="2" r:id="rId4"/>
    <sheet state="visible" name="NEW" sheetId="3" r:id="rId5"/>
    <sheet state="visible" name="Final" sheetId="4" r:id="rId6"/>
  </sheets>
  <definedNames>
    <definedName hidden="1" localSheetId="0" name="_xlnm._FilterDatabase">'to ID'!$A$1:$D$280</definedName>
    <definedName hidden="1" localSheetId="1" name="_xlnm._FilterDatabase">ID!$A$1:$C$274</definedName>
    <definedName hidden="1" localSheetId="2" name="_xlnm._FilterDatabase">NEW!$A$1:$J$256</definedName>
    <definedName hidden="1" localSheetId="3" name="_xlnm._FilterDatabase">Final!$A$1:$F$168</definedName>
  </definedNames>
  <calcPr/>
</workbook>
</file>

<file path=xl/sharedStrings.xml><?xml version="1.0" encoding="utf-8"?>
<sst xmlns="http://schemas.openxmlformats.org/spreadsheetml/2006/main" count="2896" uniqueCount="584">
  <si>
    <t>Villager</t>
  </si>
  <si>
    <t>Villager Hindi</t>
  </si>
  <si>
    <t>Village</t>
  </si>
  <si>
    <t>Villager ID</t>
  </si>
  <si>
    <t>Abhishek Rai</t>
  </si>
  <si>
    <t>अभिषेक राय</t>
  </si>
  <si>
    <t>Godiyari</t>
  </si>
  <si>
    <t>Ajay Kumar Thakur</t>
  </si>
  <si>
    <t>अजय कुमार ठाकुर</t>
  </si>
  <si>
    <t>Nikaspur</t>
  </si>
  <si>
    <t>Ajayshankar Singh</t>
  </si>
  <si>
    <t>अजय शंकर सिंह</t>
  </si>
  <si>
    <t>Ajit Kumar</t>
  </si>
  <si>
    <t>अजित कुमार</t>
  </si>
  <si>
    <t>Ajit Singh</t>
  </si>
  <si>
    <t>अजीत सिंह</t>
  </si>
  <si>
    <t>Rajkarampur</t>
  </si>
  <si>
    <t>Akhilesh Rai</t>
  </si>
  <si>
    <t>अखिलेश राय</t>
  </si>
  <si>
    <t>Amar Shankar</t>
  </si>
  <si>
    <t>अमर शंकर</t>
  </si>
  <si>
    <t>Amardeep Kumar</t>
  </si>
  <si>
    <t>अमरदीप कुमार</t>
  </si>
  <si>
    <t>Amarendra Kumar Rai</t>
  </si>
  <si>
    <t>अमरेन्द्रा कुमार राय</t>
  </si>
  <si>
    <t>Amaresh Rai</t>
  </si>
  <si>
    <t>अमरेश राय</t>
  </si>
  <si>
    <t>Amaresh Singh</t>
  </si>
  <si>
    <t>अमरेश सिंह</t>
  </si>
  <si>
    <t>Amarjit Singh</t>
  </si>
  <si>
    <t>अमरजीत सिंह</t>
  </si>
  <si>
    <t>Amir Lal Singh</t>
  </si>
  <si>
    <t>अमीर लाल सिंह</t>
  </si>
  <si>
    <t>Anand Rai</t>
  </si>
  <si>
    <t>आनंद राय</t>
  </si>
  <si>
    <t>Anil Kumar Singh</t>
  </si>
  <si>
    <t>अनिल कुमार सिंह</t>
  </si>
  <si>
    <t>Apita Singh</t>
  </si>
  <si>
    <t>अपिता सिंह</t>
  </si>
  <si>
    <t>Arun Kumar Thakur</t>
  </si>
  <si>
    <t>अरुण ठाकुर</t>
  </si>
  <si>
    <t>Arvind Rai</t>
  </si>
  <si>
    <t>अरविंद राय</t>
  </si>
  <si>
    <t>Asarfi Rai</t>
  </si>
  <si>
    <t>अशरफ़ी राय</t>
  </si>
  <si>
    <t>Ashok Pandit</t>
  </si>
  <si>
    <t>अशोक पंडित</t>
  </si>
  <si>
    <t>Anandpur</t>
  </si>
  <si>
    <t>Atmaram Singh</t>
  </si>
  <si>
    <t>आत्माराम सिंह</t>
  </si>
  <si>
    <t>Avdhesh Singh</t>
  </si>
  <si>
    <t>अवधेश सिंह</t>
  </si>
  <si>
    <t>Awadhesh Kumar</t>
  </si>
  <si>
    <t>अवधेश कुमार</t>
  </si>
  <si>
    <t>Bagra Rai</t>
  </si>
  <si>
    <t>बगरा राय</t>
  </si>
  <si>
    <t>Chaakobendi</t>
  </si>
  <si>
    <t>Baijnath Singh</t>
  </si>
  <si>
    <t>बैजनाथ सिंह</t>
  </si>
  <si>
    <t>Chandauli</t>
  </si>
  <si>
    <t>Baleshwar Pasvan</t>
  </si>
  <si>
    <t>बालेश्वर पासवान</t>
  </si>
  <si>
    <t>Bhagwat Singh</t>
  </si>
  <si>
    <t>भागवत सिंह</t>
  </si>
  <si>
    <t>Bhola Das</t>
  </si>
  <si>
    <t>भोला दास</t>
  </si>
  <si>
    <t>Bhola Kumar</t>
  </si>
  <si>
    <t>भोला कुमार</t>
  </si>
  <si>
    <t>Bhola Singh</t>
  </si>
  <si>
    <t>भोला सिंह</t>
  </si>
  <si>
    <t>Bittu Kumar Rai</t>
  </si>
  <si>
    <t>बिट्टू कुमार राय</t>
  </si>
  <si>
    <t>Brahmdev Ram</t>
  </si>
  <si>
    <t>ब्रह्मदेव राम</t>
  </si>
  <si>
    <t>Brijesh Thakur</t>
  </si>
  <si>
    <t>ब्रजेश ठाकुर</t>
  </si>
  <si>
    <t>Chandan Rai</t>
  </si>
  <si>
    <t>चंदन राय</t>
  </si>
  <si>
    <t>Chandar Chowdhary</t>
  </si>
  <si>
    <t>चंदर चौधरी</t>
  </si>
  <si>
    <t>Chandar Dev Saah</t>
  </si>
  <si>
    <t>चंदर देव सिंह</t>
  </si>
  <si>
    <t>Chandeswar Singh</t>
  </si>
  <si>
    <t>चन्देसर सिंह</t>
  </si>
  <si>
    <t>Chhotu Rai</t>
  </si>
  <si>
    <t>छोटू राय</t>
  </si>
  <si>
    <t>Darbi Rai</t>
  </si>
  <si>
    <t>डरवी राय</t>
  </si>
  <si>
    <t>Deepak Rai</t>
  </si>
  <si>
    <t>दीपक राय</t>
  </si>
  <si>
    <t>Deepak Ram</t>
  </si>
  <si>
    <t>दीपक राम</t>
  </si>
  <si>
    <t>Deepak Singh</t>
  </si>
  <si>
    <t>दीपक सिंह</t>
  </si>
  <si>
    <t>Devanand Singh</t>
  </si>
  <si>
    <t>देवआनंद सिंह</t>
  </si>
  <si>
    <t>Devinder Singh</t>
  </si>
  <si>
    <t>देवेंद्र सिंह</t>
  </si>
  <si>
    <t>देवेन्द्र सिंह</t>
  </si>
  <si>
    <t>Dhaneshwar Rai</t>
  </si>
  <si>
    <t>धनेश्वर राय</t>
  </si>
  <si>
    <t>Dhanilal Singh</t>
  </si>
  <si>
    <t>धनीलाल सिंह</t>
  </si>
  <si>
    <t>Dharmendra Kumar</t>
  </si>
  <si>
    <t>धर्मेन्द्र कुमार</t>
  </si>
  <si>
    <t>Dilip Rai</t>
  </si>
  <si>
    <t>दिलीप राय</t>
  </si>
  <si>
    <t>Dilip Singh</t>
  </si>
  <si>
    <t>दिलीप सिंह</t>
  </si>
  <si>
    <t>Dinesh Das</t>
  </si>
  <si>
    <t>दिनेश दास</t>
  </si>
  <si>
    <t>दिनेश दस</t>
  </si>
  <si>
    <t>Dinesh Rai</t>
  </si>
  <si>
    <t>दिनेश राय</t>
  </si>
  <si>
    <t>Dinesh Singh</t>
  </si>
  <si>
    <t>दिनेश सिंह</t>
  </si>
  <si>
    <t>Dinesh Thakur</t>
  </si>
  <si>
    <t>दिनेश ठाकुर</t>
  </si>
  <si>
    <t>Direndra Singh</t>
  </si>
  <si>
    <t>धीरेन्द्र सिंह</t>
  </si>
  <si>
    <t>Dukhani Devi</t>
  </si>
  <si>
    <t>दुखाबी देवी</t>
  </si>
  <si>
    <t>Ganesh Rai</t>
  </si>
  <si>
    <t>गणेश राय</t>
  </si>
  <si>
    <t>Ganga Rai</t>
  </si>
  <si>
    <t>गंगा राय</t>
  </si>
  <si>
    <t>Gaya Thakur</t>
  </si>
  <si>
    <t>गया ठाकुर</t>
  </si>
  <si>
    <t>Gopal Rai</t>
  </si>
  <si>
    <t>गोपाल राय</t>
  </si>
  <si>
    <t>Gowrishankar Rai</t>
  </si>
  <si>
    <t>गौरीशंकर राय</t>
  </si>
  <si>
    <t>Gudduji</t>
  </si>
  <si>
    <t>गुड्डू जी</t>
  </si>
  <si>
    <t>Gulab Sharma</t>
  </si>
  <si>
    <t>गुलाब शर्मा</t>
  </si>
  <si>
    <t>Raitoli</t>
  </si>
  <si>
    <t>Gulab Singh</t>
  </si>
  <si>
    <t>गुलाब सिंह</t>
  </si>
  <si>
    <t>Hardev Rai</t>
  </si>
  <si>
    <t>हरदेव राय</t>
  </si>
  <si>
    <t>Hardev Singh</t>
  </si>
  <si>
    <t>हरदेव सिंह</t>
  </si>
  <si>
    <t>Hari Kishore Singh</t>
  </si>
  <si>
    <t>हरी किशोर सिंह</t>
  </si>
  <si>
    <t>Hari Kumar Thakur</t>
  </si>
  <si>
    <t>हरी कुमार ठाकुर</t>
  </si>
  <si>
    <t>Hari Rai</t>
  </si>
  <si>
    <t>हरी राय</t>
  </si>
  <si>
    <t>Harinarayan Thakur</t>
  </si>
  <si>
    <t>हारीनारायण ठाकुर</t>
  </si>
  <si>
    <t>Indrajeet Rai</t>
  </si>
  <si>
    <t>इंद्रजीत राय</t>
  </si>
  <si>
    <t>Indresh Rai</t>
  </si>
  <si>
    <t>इन्द्रेश्वर राय</t>
  </si>
  <si>
    <t>Ishwar Singh</t>
  </si>
  <si>
    <t>ईश्वर सिंह</t>
  </si>
  <si>
    <t>Jagadish Singh</t>
  </si>
  <si>
    <t>जगदीश सिंह</t>
  </si>
  <si>
    <t>Jainarayan Singh</t>
  </si>
  <si>
    <t>जैन नारायण सिंह</t>
  </si>
  <si>
    <t>Javahar Singh</t>
  </si>
  <si>
    <t>जवाहर सिंह</t>
  </si>
  <si>
    <t>Jyotishankar Rai</t>
  </si>
  <si>
    <t>ज्योंतिसंकर राय</t>
  </si>
  <si>
    <t>Kameshvar Pandit</t>
  </si>
  <si>
    <t>कमेसर पंडित</t>
  </si>
  <si>
    <t>Kapil Dev Singh</t>
  </si>
  <si>
    <t>कपिल देव सिंह</t>
  </si>
  <si>
    <t>Krishnadev Rai</t>
  </si>
  <si>
    <t>कृष्ण देव राय</t>
  </si>
  <si>
    <t>Krishnanand Singh</t>
  </si>
  <si>
    <t>कृष्णानंद सिंह</t>
  </si>
  <si>
    <t>Lakhan Saah</t>
  </si>
  <si>
    <t>लखन सिंह</t>
  </si>
  <si>
    <t>Lakhindra Singh</t>
  </si>
  <si>
    <t>लखिंद्र सिंह</t>
  </si>
  <si>
    <t>Lal Babu Rai</t>
  </si>
  <si>
    <t>लालबाबू राय</t>
  </si>
  <si>
    <t>Lalav Mathur</t>
  </si>
  <si>
    <t>ललव माथुर</t>
  </si>
  <si>
    <t>Lalbabu Singh</t>
  </si>
  <si>
    <t>लालबाबू सिंह</t>
  </si>
  <si>
    <t>Laxmi Das</t>
  </si>
  <si>
    <t>लक्ष्मी दास</t>
  </si>
  <si>
    <t>Mahendra Rai</t>
  </si>
  <si>
    <t>महेंद्र राय</t>
  </si>
  <si>
    <t>Mahendra Singh</t>
  </si>
  <si>
    <t>महिंद्र सिंह</t>
  </si>
  <si>
    <t>Mahesh Singh</t>
  </si>
  <si>
    <t>महेश सिंह</t>
  </si>
  <si>
    <t>महेस सिंह</t>
  </si>
  <si>
    <t>Maheshvar Singh</t>
  </si>
  <si>
    <t>महेश्वर सिंह</t>
  </si>
  <si>
    <t>Mamata Devi</t>
  </si>
  <si>
    <t>ममता देवी</t>
  </si>
  <si>
    <t>Manay Kumar</t>
  </si>
  <si>
    <t>माने कुमार</t>
  </si>
  <si>
    <t>Manish Kumar</t>
  </si>
  <si>
    <t>मनीष कुमार</t>
  </si>
  <si>
    <t>Manish Pande</t>
  </si>
  <si>
    <t>मनीष पांडे</t>
  </si>
  <si>
    <t>Manjay Das</t>
  </si>
  <si>
    <t>मंजय कुमार</t>
  </si>
  <si>
    <t>Manjaylal Singh</t>
  </si>
  <si>
    <t>मंज़यलाल सिंह</t>
  </si>
  <si>
    <t>Manoj Rai</t>
  </si>
  <si>
    <t>मनोज राय</t>
  </si>
  <si>
    <t>Mithilesh Rai</t>
  </si>
  <si>
    <t>मिथिलेश राय</t>
  </si>
  <si>
    <t>Mukesh Singh</t>
  </si>
  <si>
    <t>मुकेश सिंह</t>
  </si>
  <si>
    <t>Nagendra Rai</t>
  </si>
  <si>
    <t>नागेंद्र राय</t>
  </si>
  <si>
    <t>Nagendra Singh</t>
  </si>
  <si>
    <t>नागेंद्र सिंह</t>
  </si>
  <si>
    <t>Nago Rai</t>
  </si>
  <si>
    <t>नागो राय</t>
  </si>
  <si>
    <t>Nand Kumar Thakur</t>
  </si>
  <si>
    <t>नंद कुमार ठाकुर</t>
  </si>
  <si>
    <t>Nanda Kishore Rai</t>
  </si>
  <si>
    <t>नंदा किशोर राय</t>
  </si>
  <si>
    <t>Nanu Mahto</t>
  </si>
  <si>
    <t>नानू महतो</t>
  </si>
  <si>
    <t>Narayan Rai</t>
  </si>
  <si>
    <t>नारायण राय</t>
  </si>
  <si>
    <t>Narayan Singh</t>
  </si>
  <si>
    <t>नारायण सिंह</t>
  </si>
  <si>
    <t>Naresh Rai</t>
  </si>
  <si>
    <t>नरेश राय</t>
  </si>
  <si>
    <t>Narinder Singh</t>
  </si>
  <si>
    <t>नरिंदर सिंह</t>
  </si>
  <si>
    <t>Natho Rai</t>
  </si>
  <si>
    <t>नत्थू राय</t>
  </si>
  <si>
    <t>Naveen Rai</t>
  </si>
  <si>
    <t>नवीन राय</t>
  </si>
  <si>
    <t>Niraj Rai</t>
  </si>
  <si>
    <t>नीरज राय</t>
  </si>
  <si>
    <t>Pankaj Rai</t>
  </si>
  <si>
    <t>पंकज राय</t>
  </si>
  <si>
    <t>Pappu Bharati</t>
  </si>
  <si>
    <t>पप्पू भारती</t>
  </si>
  <si>
    <t>Pappu Kumar Rai</t>
  </si>
  <si>
    <t>पप्पू कुमार राय</t>
  </si>
  <si>
    <t>Parvati Devi</t>
  </si>
  <si>
    <t>पार्वती देवी</t>
  </si>
  <si>
    <t>Payu Larti</t>
  </si>
  <si>
    <t>पायु लर्ती</t>
  </si>
  <si>
    <t>Pradeep Kumar Ram</t>
  </si>
  <si>
    <t>प्रदीप कुमार राम</t>
  </si>
  <si>
    <t>Pramod Rai</t>
  </si>
  <si>
    <t>प्रमोद राय</t>
  </si>
  <si>
    <t>Pranambabu Rai</t>
  </si>
  <si>
    <t>प्रणाम बाबू राय</t>
  </si>
  <si>
    <t>Prasadi Rai</t>
  </si>
  <si>
    <t>प्रसादी राय</t>
  </si>
  <si>
    <t>Prem Shankar Rai</t>
  </si>
  <si>
    <t>प्रेम शंकर राय</t>
  </si>
  <si>
    <t>Premlal Singh</t>
  </si>
  <si>
    <t>प्रेमलाल सिंह</t>
  </si>
  <si>
    <t>Prince Kumar Rai</t>
  </si>
  <si>
    <t>प्रिन्स कुमार राय</t>
  </si>
  <si>
    <t>Puroshttam Rai</t>
  </si>
  <si>
    <t>पुरोष्ततम राय</t>
  </si>
  <si>
    <t>Rahul Kumar</t>
  </si>
  <si>
    <t>राहुल कुमार</t>
  </si>
  <si>
    <t>Raja Ram Singh</t>
  </si>
  <si>
    <t>राजाराम सिंह</t>
  </si>
  <si>
    <t>Rajan</t>
  </si>
  <si>
    <t>राजन</t>
  </si>
  <si>
    <t>Rajan Singh</t>
  </si>
  <si>
    <t>राजन सिंह</t>
  </si>
  <si>
    <t>Rajdev Rai</t>
  </si>
  <si>
    <t>राजदेव राय</t>
  </si>
  <si>
    <t>Rajesh Rai</t>
  </si>
  <si>
    <t>राजेश राय</t>
  </si>
  <si>
    <t>Rajesh Singh</t>
  </si>
  <si>
    <t>राजेश सिंह</t>
  </si>
  <si>
    <t>Rajeshwar Singh</t>
  </si>
  <si>
    <t>राजेश्वर सिंह</t>
  </si>
  <si>
    <t>Rajgir Rai</t>
  </si>
  <si>
    <t>राजगीर राय</t>
  </si>
  <si>
    <t>Rajgir Singh</t>
  </si>
  <si>
    <t>राजगीर सिंह</t>
  </si>
  <si>
    <t>Rajiv Rai</t>
  </si>
  <si>
    <t>राजीव राय</t>
  </si>
  <si>
    <t>Raju Rai</t>
  </si>
  <si>
    <t>राजू राय</t>
  </si>
  <si>
    <t>Rakesh Rai</t>
  </si>
  <si>
    <t>राकेश राय</t>
  </si>
  <si>
    <t>राकेश सिंह</t>
  </si>
  <si>
    <t>Rakesh Singh</t>
  </si>
  <si>
    <t>Ram ----Sahni</t>
  </si>
  <si>
    <t>राम साहनी</t>
  </si>
  <si>
    <t>Ram Ashray Singh</t>
  </si>
  <si>
    <t>राम आश्रय सिंह</t>
  </si>
  <si>
    <t>Ram Kumar Rai</t>
  </si>
  <si>
    <t>राम कुमार राय</t>
  </si>
  <si>
    <t>Ram Kumar Singh</t>
  </si>
  <si>
    <t>राम कुमार सिंह</t>
  </si>
  <si>
    <t>Ramannand Rai</t>
  </si>
  <si>
    <t>रमन्नंद राय</t>
  </si>
  <si>
    <t>Ramashray Singh</t>
  </si>
  <si>
    <t>रामाश्रय सिंह</t>
  </si>
  <si>
    <t>Rambabu Rai</t>
  </si>
  <si>
    <t>रामबाबू राय</t>
  </si>
  <si>
    <t>Rambabu Singh</t>
  </si>
  <si>
    <t>रामबाबू सिंह</t>
  </si>
  <si>
    <t>Rambalak Mahto</t>
  </si>
  <si>
    <t>रंबलक महतो</t>
  </si>
  <si>
    <t>Rambalak Sah</t>
  </si>
  <si>
    <t>रंबलक सह</t>
  </si>
  <si>
    <t>Rambharose Singh</t>
  </si>
  <si>
    <t>राम भरोसे सिंह</t>
  </si>
  <si>
    <t>रामभरोसे सिंह</t>
  </si>
  <si>
    <t>Ramchandra Rai</t>
  </si>
  <si>
    <t>रामचंद्र राय</t>
  </si>
  <si>
    <t>Ramdev Ram</t>
  </si>
  <si>
    <t>रामदेव राम</t>
  </si>
  <si>
    <t>Ramesh Kumar</t>
  </si>
  <si>
    <t>रमेश कुमार</t>
  </si>
  <si>
    <t>Ramesh Rai</t>
  </si>
  <si>
    <t>रमेश राय</t>
  </si>
  <si>
    <t>रमेश राम</t>
  </si>
  <si>
    <t>Rameshwar Mahto</t>
  </si>
  <si>
    <t>रामेश्वर महतो</t>
  </si>
  <si>
    <t>Ramkishan Rai</t>
  </si>
  <si>
    <t>रामकिसुन राय</t>
  </si>
  <si>
    <t>Ramlal Singh</t>
  </si>
  <si>
    <t>रामलाल सिंह</t>
  </si>
  <si>
    <t>Ramnarayan Singh</t>
  </si>
  <si>
    <t>रामनारायण सिंह</t>
  </si>
  <si>
    <t>Ramnaresh Singh</t>
  </si>
  <si>
    <t>राम नरेश सिंह</t>
  </si>
  <si>
    <t>Ramniranjan Kumar</t>
  </si>
  <si>
    <t>राम निरंजन ठाकुर</t>
  </si>
  <si>
    <t>Ramsagar Ram</t>
  </si>
  <si>
    <t>रामसागर राम</t>
  </si>
  <si>
    <t>Ramsakal Singh</t>
  </si>
  <si>
    <t>रामशक्ल सिंह</t>
  </si>
  <si>
    <t>Ramsevak Rai</t>
  </si>
  <si>
    <t>रामसेवक राय</t>
  </si>
  <si>
    <t>Ramshankar Rai</t>
  </si>
  <si>
    <t>रामशंकर राय</t>
  </si>
  <si>
    <t>Ramvilas Rai</t>
  </si>
  <si>
    <t>राम विलास राय</t>
  </si>
  <si>
    <t>रामविलास राय</t>
  </si>
  <si>
    <t>Ranjeet Kumar Singh</t>
  </si>
  <si>
    <t>रंजीत कुमार सिंह</t>
  </si>
  <si>
    <t>Ranjit Das</t>
  </si>
  <si>
    <t>रंजीत दास</t>
  </si>
  <si>
    <t>Raushan Kumar</t>
  </si>
  <si>
    <t>रौशन कुमार</t>
  </si>
  <si>
    <t>Ravi Kumar</t>
  </si>
  <si>
    <t>रवि कुमार</t>
  </si>
  <si>
    <t>Ravinder Singh</t>
  </si>
  <si>
    <t>रबींद्र सिंह</t>
  </si>
  <si>
    <t>रविंद्र सिंह</t>
  </si>
  <si>
    <t>Sagar Ram</t>
  </si>
  <si>
    <t>सागर राम</t>
  </si>
  <si>
    <t>Sahadev</t>
  </si>
  <si>
    <t>सहदेव</t>
  </si>
  <si>
    <t>Sahadev Rai</t>
  </si>
  <si>
    <t>सहदेव राय</t>
  </si>
  <si>
    <t>Sahadev Singh</t>
  </si>
  <si>
    <t>सहदेव सिंह</t>
  </si>
  <si>
    <t>Saket Kumar</t>
  </si>
  <si>
    <t>साकेत कुमार</t>
  </si>
  <si>
    <t>Sanjay Rai</t>
  </si>
  <si>
    <t>संजय राय</t>
  </si>
  <si>
    <t>Sanjay Singh</t>
  </si>
  <si>
    <t>संजय सिंह</t>
  </si>
  <si>
    <t>Sanjeet Kumar</t>
  </si>
  <si>
    <t>सनजीत कुमार</t>
  </si>
  <si>
    <t>संजीत कुमार</t>
  </si>
  <si>
    <t>Sanjeet Singh</t>
  </si>
  <si>
    <t>सनजीत सिंह</t>
  </si>
  <si>
    <t>Sanjeev Rai</t>
  </si>
  <si>
    <t>संजीव राय</t>
  </si>
  <si>
    <t>Sanjeev Singh</t>
  </si>
  <si>
    <t>संजीव सिंह</t>
  </si>
  <si>
    <t>Santhu Pasvan</t>
  </si>
  <si>
    <t>संतु पासवान</t>
  </si>
  <si>
    <t>Santosh Kumar Singh</t>
  </si>
  <si>
    <t>संतोष कुमार सिंह</t>
  </si>
  <si>
    <t>Saral Singh</t>
  </si>
  <si>
    <t>सरल सिंह</t>
  </si>
  <si>
    <t>Saroj Thakur</t>
  </si>
  <si>
    <t>सरोज ठाकुर</t>
  </si>
  <si>
    <t>Sarvan Pandit</t>
  </si>
  <si>
    <t>श्रवण पंडित</t>
  </si>
  <si>
    <t>Sarvendra Rai</t>
  </si>
  <si>
    <t>सरविंद्र राय</t>
  </si>
  <si>
    <t>Satish Singh</t>
  </si>
  <si>
    <t>सतीश सिंह</t>
  </si>
  <si>
    <t>Satyanarayan Singh</t>
  </si>
  <si>
    <t>सत्यनारायण सिंह</t>
  </si>
  <si>
    <t>Saurabh Kumar</t>
  </si>
  <si>
    <t>सौरभ कुमार</t>
  </si>
  <si>
    <t>Shambhu Rai</t>
  </si>
  <si>
    <t>शंभू राय</t>
  </si>
  <si>
    <t>Shankar Rai</t>
  </si>
  <si>
    <t>शंकर राय</t>
  </si>
  <si>
    <t>Shankar Singh</t>
  </si>
  <si>
    <t>शंकर सिंग</t>
  </si>
  <si>
    <t>Shatrudhan Singh</t>
  </si>
  <si>
    <t>शत्रुधन सिंह</t>
  </si>
  <si>
    <t>Shiv Chandra Singh</t>
  </si>
  <si>
    <t>सिवचंद्र सिंह</t>
  </si>
  <si>
    <t>Shiva Kumar</t>
  </si>
  <si>
    <t>शिवा कुमार</t>
  </si>
  <si>
    <t>Shyam Bihari</t>
  </si>
  <si>
    <t>श्याम बिहारी</t>
  </si>
  <si>
    <t>Shyamnand Rai</t>
  </si>
  <si>
    <t>श्याम नंन राय</t>
  </si>
  <si>
    <t>Sindhu Chowdhary</t>
  </si>
  <si>
    <t>सिंधु चौधरी</t>
  </si>
  <si>
    <t>Soman Singh</t>
  </si>
  <si>
    <t>सोमन सिंह</t>
  </si>
  <si>
    <t>Some Rai</t>
  </si>
  <si>
    <t>सम राय</t>
  </si>
  <si>
    <t>Some Singh</t>
  </si>
  <si>
    <t>सम सिंह</t>
  </si>
  <si>
    <t>Soni Pande</t>
  </si>
  <si>
    <t>सोनी पान्डे</t>
  </si>
  <si>
    <t>Subodh Rai</t>
  </si>
  <si>
    <t>सुबोध राय</t>
  </si>
  <si>
    <t>Sudheer Rai</t>
  </si>
  <si>
    <t>सुधीर राय</t>
  </si>
  <si>
    <t>Sudhesh Kumar</t>
  </si>
  <si>
    <t>सुधेश कुमार</t>
  </si>
  <si>
    <t>Sujit Kumar</t>
  </si>
  <si>
    <t>सुजीत कुमार</t>
  </si>
  <si>
    <t>Sukesh Kumar Singh</t>
  </si>
  <si>
    <t>सुकेश कुमार सिंह</t>
  </si>
  <si>
    <t>Sukhdev Singh</t>
  </si>
  <si>
    <t>सुखदेवसिंह</t>
  </si>
  <si>
    <t>Sunil Singh</t>
  </si>
  <si>
    <t>सुनील सिंह</t>
  </si>
  <si>
    <t>Surendar Singh</t>
  </si>
  <si>
    <t>सुरेंदर सिंह</t>
  </si>
  <si>
    <t>Suresh Das</t>
  </si>
  <si>
    <t>सुरेश दस</t>
  </si>
  <si>
    <t>Suresh Kumar</t>
  </si>
  <si>
    <t>सुरेश कुमार</t>
  </si>
  <si>
    <t>Suresh Singh</t>
  </si>
  <si>
    <t>सुरेश सिंह</t>
  </si>
  <si>
    <t>Sushil Rai</t>
  </si>
  <si>
    <t>सुशील राय</t>
  </si>
  <si>
    <t>Torelal Rai</t>
  </si>
  <si>
    <t>तोरेलाल राय</t>
  </si>
  <si>
    <t>Belatar</t>
  </si>
  <si>
    <t>Umesh Rai</t>
  </si>
  <si>
    <t>उमेश राय</t>
  </si>
  <si>
    <t>Umesh Singh</t>
  </si>
  <si>
    <t>उमेश सिंह</t>
  </si>
  <si>
    <t>Upendra Rai</t>
  </si>
  <si>
    <t>ओपेन्द्र राय</t>
  </si>
  <si>
    <t>Vakil Rai</t>
  </si>
  <si>
    <t>वकील राय</t>
  </si>
  <si>
    <t>Veeru Singh</t>
  </si>
  <si>
    <t>विरू सिंह</t>
  </si>
  <si>
    <t>Vidyanand Singh</t>
  </si>
  <si>
    <t>विद्यानंद सिंह</t>
  </si>
  <si>
    <t>Vikas Rai</t>
  </si>
  <si>
    <t>विकाश राय</t>
  </si>
  <si>
    <t>Vilas Pande</t>
  </si>
  <si>
    <t>विलास पांडे</t>
  </si>
  <si>
    <t>Vinay Kumar Rai</t>
  </si>
  <si>
    <t>विनय कुमार राय</t>
  </si>
  <si>
    <t>Vinod Das</t>
  </si>
  <si>
    <t>विनोद दास</t>
  </si>
  <si>
    <t>Vinod Kumar</t>
  </si>
  <si>
    <t>विनोद कुमार</t>
  </si>
  <si>
    <t>Vinod Pande</t>
  </si>
  <si>
    <t>विनोद पांडे</t>
  </si>
  <si>
    <t>Vinod Rai</t>
  </si>
  <si>
    <t>विनोद राय</t>
  </si>
  <si>
    <t>Vinod Singh</t>
  </si>
  <si>
    <t>विनोद सिंह</t>
  </si>
  <si>
    <t>Virendar Ram</t>
  </si>
  <si>
    <t>विरेन्द्र राम</t>
  </si>
  <si>
    <t>Viru Kumar Singh</t>
  </si>
  <si>
    <t>बिरु कुमार सिंह</t>
  </si>
  <si>
    <t>Vishek Rai</t>
  </si>
  <si>
    <t>विसेक राय</t>
  </si>
  <si>
    <t>Vishwanath Singh</t>
  </si>
  <si>
    <t>विश्वनाथ सिंह</t>
  </si>
  <si>
    <t>Yashwant Kumar</t>
  </si>
  <si>
    <t>यशवंत कुमार</t>
  </si>
  <si>
    <t>रजखारामपुर</t>
  </si>
  <si>
    <t>दीवेश दास</t>
  </si>
  <si>
    <t>बागवार सिंह</t>
  </si>
  <si>
    <t>बिश्नोई सिंह</t>
  </si>
  <si>
    <t>राम कुमार</t>
  </si>
  <si>
    <t>संजयलाल सिंह</t>
  </si>
  <si>
    <t>वीणा देवी</t>
  </si>
  <si>
    <t>टेकनारायण सिंह</t>
  </si>
  <si>
    <t>धनिकलाल सिंह</t>
  </si>
  <si>
    <t>अरजुन सिंह</t>
  </si>
  <si>
    <t>गोडियारी</t>
  </si>
  <si>
    <t>अखिलेश कुमार</t>
  </si>
  <si>
    <t>अमरजीत</t>
  </si>
  <si>
    <t>बिशोक राय</t>
  </si>
  <si>
    <t>गंगा राम</t>
  </si>
  <si>
    <t>गंगा प्रसाद राय</t>
  </si>
  <si>
    <t>गंगाराम राय</t>
  </si>
  <si>
    <t>गुलाब कुमार सिंह</t>
  </si>
  <si>
    <t>लाल बाबू राय</t>
  </si>
  <si>
    <t>लव कुमार</t>
  </si>
  <si>
    <t>रजीत सिंह</t>
  </si>
  <si>
    <t>रामबालक शाह</t>
  </si>
  <si>
    <t>रामेश्वर मेहता</t>
  </si>
  <si>
    <t>रंजीत सिंह</t>
  </si>
  <si>
    <t>साई राम</t>
  </si>
  <si>
    <t>विकास कुमार</t>
  </si>
  <si>
    <t>विनोद कुमार सिंह</t>
  </si>
  <si>
    <t>शिव शंकर सिंह</t>
  </si>
  <si>
    <t>सन्त्लाल सिंह</t>
  </si>
  <si>
    <t>सुधीर कुमार</t>
  </si>
  <si>
    <t>सुकेश कुमार</t>
  </si>
  <si>
    <t>रंजित कुमार</t>
  </si>
  <si>
    <t>रामकुमार राय</t>
  </si>
  <si>
    <t>बिजय राय</t>
  </si>
  <si>
    <t>सरजुग राय</t>
  </si>
  <si>
    <t>असोख राय</t>
  </si>
  <si>
    <t>दिपक कुमार सिंह</t>
  </si>
  <si>
    <t>चंदन कुमार सिंह</t>
  </si>
  <si>
    <t>रामभरोस राय</t>
  </si>
  <si>
    <t>सूमित्रा देवी</t>
  </si>
  <si>
    <t>राम सकल सिंह</t>
  </si>
  <si>
    <t>महेन्द्र राय</t>
  </si>
  <si>
    <t>महेशर महतो</t>
  </si>
  <si>
    <t>रमेसर महतो</t>
  </si>
  <si>
    <t>शिवशंकर राय</t>
  </si>
  <si>
    <t>सुनिल सिंह</t>
  </si>
  <si>
    <t>लालो महतो</t>
  </si>
  <si>
    <t>चाकोबिंडी</t>
  </si>
  <si>
    <t>चेन्नार चौधरी</t>
  </si>
  <si>
    <t>रामसागर राय</t>
  </si>
  <si>
    <t>विनय पान्डे</t>
  </si>
  <si>
    <t>हरी नरायण ठाकुर</t>
  </si>
  <si>
    <t>राम सागर राय</t>
  </si>
  <si>
    <t>ब्रहमदेव राम</t>
  </si>
  <si>
    <t>चन्द्रचोधरी</t>
  </si>
  <si>
    <t>सुकेश राम</t>
  </si>
  <si>
    <t>राम नरेश राय</t>
  </si>
  <si>
    <t>निकसपुर</t>
  </si>
  <si>
    <t>दिविश ठाकुर</t>
  </si>
  <si>
    <t>हरी ठाकुर</t>
  </si>
  <si>
    <t>संजय कुमार</t>
  </si>
  <si>
    <t>हरिदेव राय</t>
  </si>
  <si>
    <t>दिनेश ठुकरा</t>
  </si>
  <si>
    <t>हरि ठाकुर</t>
  </si>
  <si>
    <t>आनंदपुर</t>
  </si>
  <si>
    <t>रामू राय</t>
  </si>
  <si>
    <t>dfbj</t>
  </si>
  <si>
    <t>Abhishek</t>
  </si>
  <si>
    <t>अशोक साहनी</t>
  </si>
  <si>
    <t>मिर्जापुर</t>
  </si>
  <si>
    <t>रघुनंदन साहनी</t>
  </si>
  <si>
    <t>राम इक़बाल साहनी</t>
  </si>
  <si>
    <t>वीर बली कुमार</t>
  </si>
  <si>
    <t>jack</t>
  </si>
  <si>
    <t>बेलातर</t>
  </si>
  <si>
    <t>डमी1</t>
  </si>
  <si>
    <t>Dummy Village1</t>
  </si>
  <si>
    <t>डमी4</t>
  </si>
  <si>
    <t>डमी2</t>
  </si>
  <si>
    <t>Dummy Village2</t>
  </si>
  <si>
    <t>डमी5</t>
  </si>
  <si>
    <t>डमी3</t>
  </si>
  <si>
    <t>Dummy Village3</t>
  </si>
  <si>
    <t>डमी6</t>
  </si>
  <si>
    <t>चन्दी</t>
  </si>
  <si>
    <t>Maheshpur</t>
  </si>
  <si>
    <t>महेंद्रा राय</t>
  </si>
  <si>
    <t>रामसकल सिंह</t>
  </si>
  <si>
    <t>बृजेश ठाकुर</t>
  </si>
  <si>
    <t>Manoj Sahni</t>
  </si>
  <si>
    <t>Mirjapur</t>
  </si>
  <si>
    <t>Ashok Sahni</t>
  </si>
  <si>
    <t>#</t>
  </si>
  <si>
    <t>मनोज साहनी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</si>
</sst>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Calibri"/>
    </font>
    <font>
      <sz val="10.0"/>
      <color rgb="FF000000"/>
      <name val="Calibri"/>
    </font>
    <font/>
    <font>
      <color rgb="FF212121"/>
      <name val="Inherit"/>
    </font>
    <font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3" fontId="4" numFmtId="0" xfId="0" applyAlignment="1" applyFill="1" applyFont="1">
      <alignment horizontal="left" wrapText="1"/>
    </xf>
    <xf borderId="0" fillId="0" fontId="2" numFmtId="0" xfId="0" applyAlignment="1" applyFont="1">
      <alignment horizontal="right"/>
    </xf>
    <xf borderId="0" fillId="4" fontId="2" numFmtId="0" xfId="0" applyAlignment="1" applyFill="1" applyFont="1">
      <alignment/>
    </xf>
    <xf borderId="0" fillId="4" fontId="2" numFmtId="0" xfId="0" applyAlignment="1" applyFont="1">
      <alignment horizontal="right"/>
    </xf>
    <xf borderId="0" fillId="4" fontId="1" numFmtId="0" xfId="0" applyFont="1"/>
    <xf borderId="0" fillId="3" fontId="2" numFmtId="0" xfId="0" applyAlignment="1" applyFont="1">
      <alignment/>
    </xf>
    <xf borderId="0" fillId="3" fontId="2" numFmtId="0" xfId="0" applyAlignment="1" applyFont="1">
      <alignment horizontal="right"/>
    </xf>
    <xf borderId="0" fillId="3" fontId="1" numFmtId="0" xfId="0" applyFont="1"/>
    <xf borderId="0" fillId="3" fontId="2" numFmtId="0" xfId="0" applyAlignment="1" applyFont="1">
      <alignment/>
    </xf>
    <xf borderId="0" fillId="3" fontId="2" numFmtId="0" xfId="0" applyAlignment="1" applyFont="1">
      <alignment horizontal="left"/>
    </xf>
    <xf borderId="0" fillId="3" fontId="1" numFmtId="0" xfId="0" applyAlignment="1" applyFont="1">
      <alignment/>
    </xf>
    <xf borderId="0" fillId="3" fontId="1" numFmtId="0" xfId="0" applyAlignment="1" applyFont="1">
      <alignment/>
    </xf>
    <xf borderId="0" fillId="2" fontId="5" numFmtId="0" xfId="0" applyAlignment="1" applyFont="1">
      <alignment/>
    </xf>
    <xf borderId="0" fillId="0" fontId="5" numFmtId="0" xfId="0" applyFont="1"/>
    <xf borderId="0" fillId="0" fontId="5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</v>
      </c>
      <c r="B2" s="5" t="s">
        <v>5</v>
      </c>
      <c r="C2" s="4" t="s">
        <v>6</v>
      </c>
      <c r="D2" s="6">
        <v>273.0</v>
      </c>
      <c r="E2" s="3"/>
      <c r="F2" s="3" t="str">
        <f>COUNTIF(ID!C:C,D2)</f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4</v>
      </c>
      <c r="B3" s="5" t="s">
        <v>5</v>
      </c>
      <c r="C3" s="4" t="s">
        <v>6</v>
      </c>
      <c r="D3" s="6">
        <v>276.0</v>
      </c>
      <c r="E3" s="3"/>
      <c r="F3" s="3" t="str">
        <f>COUNTIF(ID!C:C,D3)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7</v>
      </c>
      <c r="B4" s="5" t="s">
        <v>8</v>
      </c>
      <c r="C4" s="4" t="s">
        <v>9</v>
      </c>
      <c r="D4" s="6">
        <v>15.0</v>
      </c>
      <c r="E4" s="3"/>
      <c r="F4" s="3" t="str">
        <f>COUNTIF(ID!C:C,D4)</f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10</v>
      </c>
      <c r="B5" s="5" t="s">
        <v>11</v>
      </c>
      <c r="C5" s="4" t="s">
        <v>9</v>
      </c>
      <c r="D5" s="6">
        <v>251.0</v>
      </c>
      <c r="E5" s="3"/>
      <c r="F5" s="3" t="str">
        <f>COUNTIF(ID!C:C,D5)</f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12</v>
      </c>
      <c r="B6" s="5" t="s">
        <v>13</v>
      </c>
      <c r="C6" s="4" t="s">
        <v>6</v>
      </c>
      <c r="D6" s="6">
        <v>186.0</v>
      </c>
      <c r="E6" s="3"/>
      <c r="F6" s="3" t="str">
        <f>COUNTIF(ID!C:C,D6)</f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14</v>
      </c>
      <c r="B7" s="5" t="s">
        <v>15</v>
      </c>
      <c r="C7" s="4" t="s">
        <v>16</v>
      </c>
      <c r="D7" s="6">
        <v>7.0</v>
      </c>
      <c r="E7" s="3"/>
      <c r="F7" s="3" t="str">
        <f>COUNTIF(ID!C:C,D7)</f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17</v>
      </c>
      <c r="B8" s="7" t="s">
        <v>18</v>
      </c>
      <c r="C8" s="4" t="s">
        <v>6</v>
      </c>
      <c r="D8" s="3"/>
      <c r="E8" s="3"/>
      <c r="F8" s="3" t="str">
        <f>COUNTIF(ID!C:C,D8)</f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19</v>
      </c>
      <c r="B9" s="5" t="s">
        <v>20</v>
      </c>
      <c r="C9" s="4" t="s">
        <v>6</v>
      </c>
      <c r="D9" s="6">
        <v>17.0</v>
      </c>
      <c r="E9" s="3"/>
      <c r="F9" s="3" t="str">
        <f>COUNTIF(ID!C:C,D9)</f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21</v>
      </c>
      <c r="B10" s="7" t="s">
        <v>22</v>
      </c>
      <c r="C10" s="4" t="s">
        <v>6</v>
      </c>
      <c r="D10" s="3"/>
      <c r="E10" s="3"/>
      <c r="F10" s="3" t="str">
        <f>COUNTIF(ID!C:C,D10)</f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23</v>
      </c>
      <c r="B11" s="7" t="s">
        <v>24</v>
      </c>
      <c r="C11" s="4" t="s">
        <v>6</v>
      </c>
      <c r="D11" s="3"/>
      <c r="E11" s="3"/>
      <c r="F11" s="3" t="str">
        <f>COUNTIF(ID!C:C,D11)</f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25</v>
      </c>
      <c r="B12" s="7" t="s">
        <v>26</v>
      </c>
      <c r="C12" s="4" t="s">
        <v>6</v>
      </c>
      <c r="D12" s="3"/>
      <c r="E12" s="3"/>
      <c r="F12" s="3" t="str">
        <f>COUNTIF(ID!C:C,D12)</f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27</v>
      </c>
      <c r="B13" s="5" t="s">
        <v>28</v>
      </c>
      <c r="C13" s="4" t="s">
        <v>16</v>
      </c>
      <c r="D13" s="6">
        <v>9.0</v>
      </c>
      <c r="E13" s="3"/>
      <c r="F13" s="3" t="str">
        <f>COUNTIF(ID!C:C,D13)</f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29</v>
      </c>
      <c r="B14" s="7" t="s">
        <v>30</v>
      </c>
      <c r="C14" s="4" t="s">
        <v>6</v>
      </c>
      <c r="D14" s="3"/>
      <c r="E14" s="3"/>
      <c r="F14" s="3" t="str">
        <f>COUNTIF(ID!C:C,D14)</f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31</v>
      </c>
      <c r="B15" s="5" t="s">
        <v>32</v>
      </c>
      <c r="C15" s="4" t="s">
        <v>9</v>
      </c>
      <c r="D15" s="6">
        <v>19.0</v>
      </c>
      <c r="E15" s="3"/>
      <c r="F15" s="3" t="str">
        <f>COUNTIF(ID!C:C,D15)</f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33</v>
      </c>
      <c r="B16" s="5" t="s">
        <v>34</v>
      </c>
      <c r="C16" s="4" t="s">
        <v>6</v>
      </c>
      <c r="D16" s="6">
        <v>20.0</v>
      </c>
      <c r="E16" s="3"/>
      <c r="F16" s="3" t="str">
        <f>COUNTIF(ID!C:C,D16)</f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35</v>
      </c>
      <c r="B17" s="5" t="s">
        <v>36</v>
      </c>
      <c r="C17" s="4" t="s">
        <v>6</v>
      </c>
      <c r="D17" s="6">
        <v>21.0</v>
      </c>
      <c r="E17" s="3"/>
      <c r="F17" s="3" t="str">
        <f>COUNTIF(ID!C:C,D17)</f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37</v>
      </c>
      <c r="B18" s="7" t="s">
        <v>38</v>
      </c>
      <c r="C18" s="4" t="s">
        <v>16</v>
      </c>
      <c r="D18" s="3"/>
      <c r="E18" s="3"/>
      <c r="F18" s="3" t="str">
        <f>COUNTIF(ID!C:C,D18)</f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39</v>
      </c>
      <c r="B19" s="5" t="s">
        <v>40</v>
      </c>
      <c r="C19" s="4" t="s">
        <v>9</v>
      </c>
      <c r="D19" s="6">
        <v>22.0</v>
      </c>
      <c r="E19" s="3"/>
      <c r="F19" s="3" t="str">
        <f>COUNTIF(ID!C:C,D19)</f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41</v>
      </c>
      <c r="B20" s="5" t="s">
        <v>42</v>
      </c>
      <c r="C20" s="4" t="s">
        <v>6</v>
      </c>
      <c r="D20" s="6">
        <v>23.0</v>
      </c>
      <c r="E20" s="3"/>
      <c r="F20" s="3" t="str">
        <f>COUNTIF(ID!C:C,D20)</f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43</v>
      </c>
      <c r="B21" s="5" t="s">
        <v>44</v>
      </c>
      <c r="C21" s="4" t="s">
        <v>6</v>
      </c>
      <c r="D21" s="6">
        <v>25.0</v>
      </c>
      <c r="E21" s="3"/>
      <c r="F21" s="3" t="str">
        <f>COUNTIF(ID!C:C,D21)</f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45</v>
      </c>
      <c r="B22" s="5" t="s">
        <v>46</v>
      </c>
      <c r="C22" s="4" t="s">
        <v>47</v>
      </c>
      <c r="D22" s="6">
        <v>28.0</v>
      </c>
      <c r="E22" s="3"/>
      <c r="F22" s="3" t="str">
        <f>COUNTIF(ID!C:C,D22)</f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48</v>
      </c>
      <c r="B23" s="5" t="s">
        <v>49</v>
      </c>
      <c r="C23" s="4" t="s">
        <v>6</v>
      </c>
      <c r="D23" s="6">
        <v>32.0</v>
      </c>
      <c r="E23" s="3"/>
      <c r="F23" s="3" t="str">
        <f>COUNTIF(ID!C:C,D23)</f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50</v>
      </c>
      <c r="B24" s="5" t="s">
        <v>51</v>
      </c>
      <c r="C24" s="4" t="s">
        <v>16</v>
      </c>
      <c r="D24" s="6">
        <v>10.0</v>
      </c>
      <c r="E24" s="3"/>
      <c r="F24" s="3" t="str">
        <f>COUNTIF(ID!C:C,D24)</f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52</v>
      </c>
      <c r="B25" s="7" t="s">
        <v>53</v>
      </c>
      <c r="C25" s="4" t="s">
        <v>16</v>
      </c>
      <c r="D25" s="3"/>
      <c r="E25" s="3"/>
      <c r="F25" s="3" t="str">
        <f>COUNTIF(ID!C:C,D25)</f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54</v>
      </c>
      <c r="B26" s="5" t="s">
        <v>55</v>
      </c>
      <c r="C26" s="4" t="s">
        <v>56</v>
      </c>
      <c r="D26" s="6">
        <v>33.0</v>
      </c>
      <c r="E26" s="3"/>
      <c r="F26" s="3" t="str">
        <f>COUNTIF(ID!C:C,D26)</f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57</v>
      </c>
      <c r="B27" s="5" t="s">
        <v>58</v>
      </c>
      <c r="C27" s="4" t="s">
        <v>59</v>
      </c>
      <c r="D27" s="6">
        <v>35.0</v>
      </c>
      <c r="E27" s="3"/>
      <c r="F27" s="3" t="str">
        <f>COUNTIF(ID!C:C,D27)</f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60</v>
      </c>
      <c r="B28" s="5" t="s">
        <v>61</v>
      </c>
      <c r="C28" s="4" t="s">
        <v>6</v>
      </c>
      <c r="D28" s="6">
        <v>36.0</v>
      </c>
      <c r="E28" s="3"/>
      <c r="F28" s="3" t="str">
        <f>COUNTIF(ID!C:C,D28)</f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62</v>
      </c>
      <c r="B29" s="5" t="s">
        <v>63</v>
      </c>
      <c r="C29" s="4" t="s">
        <v>16</v>
      </c>
      <c r="D29" s="6">
        <v>37.0</v>
      </c>
      <c r="E29" s="3"/>
      <c r="F29" s="3" t="str">
        <f>COUNTIF(ID!C:C,D29)</f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64</v>
      </c>
      <c r="B30" s="5" t="s">
        <v>65</v>
      </c>
      <c r="C30" s="4" t="s">
        <v>16</v>
      </c>
      <c r="D30" s="6">
        <v>242.0</v>
      </c>
      <c r="E30" s="3"/>
      <c r="F30" s="3" t="str">
        <f>COUNTIF(ID!C:C,D30)</f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66</v>
      </c>
      <c r="B31" s="5" t="s">
        <v>67</v>
      </c>
      <c r="C31" s="4" t="s">
        <v>6</v>
      </c>
      <c r="D31" s="6">
        <v>38.0</v>
      </c>
      <c r="E31" s="3"/>
      <c r="F31" s="3" t="str">
        <f>COUNTIF(ID!C:C,D31)</f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68</v>
      </c>
      <c r="B32" s="7" t="s">
        <v>69</v>
      </c>
      <c r="C32" s="4" t="s">
        <v>6</v>
      </c>
      <c r="D32" s="3"/>
      <c r="E32" s="3"/>
      <c r="F32" s="3" t="str">
        <f>COUNTIF(ID!C:C,D32)</f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70</v>
      </c>
      <c r="B33" s="5" t="s">
        <v>71</v>
      </c>
      <c r="C33" s="4" t="s">
        <v>6</v>
      </c>
      <c r="D33" s="6">
        <v>43.0</v>
      </c>
      <c r="E33" s="3"/>
      <c r="F33" s="3" t="str">
        <f>COUNTIF(ID!C:C,D33)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72</v>
      </c>
      <c r="B34" s="5" t="s">
        <v>73</v>
      </c>
      <c r="C34" s="4" t="s">
        <v>56</v>
      </c>
      <c r="D34" s="6">
        <v>44.0</v>
      </c>
      <c r="E34" s="3"/>
      <c r="F34" s="3" t="str">
        <f>COUNTIF(ID!C:C,D34)</f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72</v>
      </c>
      <c r="B35" s="5" t="s">
        <v>73</v>
      </c>
      <c r="C35" s="4" t="s">
        <v>56</v>
      </c>
      <c r="D35" s="6">
        <v>202.0</v>
      </c>
      <c r="E35" s="3"/>
      <c r="F35" s="3" t="str">
        <f>COUNTIF(ID!C:C,D35)</f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74</v>
      </c>
      <c r="B36" s="5" t="s">
        <v>75</v>
      </c>
      <c r="C36" s="4" t="s">
        <v>9</v>
      </c>
      <c r="D36" s="6">
        <v>191.0</v>
      </c>
      <c r="E36" s="3"/>
      <c r="F36" s="3" t="str">
        <f>COUNTIF(ID!C:C,D36)</f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74</v>
      </c>
      <c r="B37" s="5" t="s">
        <v>75</v>
      </c>
      <c r="C37" s="4" t="s">
        <v>9</v>
      </c>
      <c r="D37" s="6">
        <v>193.0</v>
      </c>
      <c r="E37" s="3"/>
      <c r="F37" s="3" t="str">
        <f>COUNTIF(ID!C:C,D37)</f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76</v>
      </c>
      <c r="B38" s="5" t="s">
        <v>77</v>
      </c>
      <c r="C38" s="4" t="s">
        <v>6</v>
      </c>
      <c r="D38" s="6">
        <v>45.0</v>
      </c>
      <c r="E38" s="3"/>
      <c r="F38" s="3" t="str">
        <f>COUNTIF(ID!C:C,D38)</f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78</v>
      </c>
      <c r="B39" s="5" t="s">
        <v>79</v>
      </c>
      <c r="C39" s="4" t="s">
        <v>56</v>
      </c>
      <c r="D39" s="6">
        <v>46.0</v>
      </c>
      <c r="E39" s="3"/>
      <c r="F39" s="3" t="str">
        <f>COUNTIF(ID!C:C,D39)</f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78</v>
      </c>
      <c r="B40" s="5" t="s">
        <v>79</v>
      </c>
      <c r="C40" s="4" t="s">
        <v>56</v>
      </c>
      <c r="D40" s="6">
        <v>206.0</v>
      </c>
      <c r="E40" s="3"/>
      <c r="F40" s="3" t="str">
        <f>COUNTIF(ID!C:C,D40)</f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80</v>
      </c>
      <c r="B41" s="5" t="s">
        <v>81</v>
      </c>
      <c r="C41" s="4" t="s">
        <v>16</v>
      </c>
      <c r="D41" s="6">
        <v>47.0</v>
      </c>
      <c r="E41" s="3"/>
      <c r="F41" s="3" t="str">
        <f>COUNTIF(ID!C:C,D41)</f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82</v>
      </c>
      <c r="B42" s="5" t="s">
        <v>83</v>
      </c>
      <c r="C42" s="4" t="s">
        <v>6</v>
      </c>
      <c r="D42" s="6">
        <v>246.0</v>
      </c>
      <c r="E42" s="3"/>
      <c r="F42" s="3" t="str">
        <f>COUNTIF(ID!C:C,D42)</f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84</v>
      </c>
      <c r="B43" s="5" t="s">
        <v>85</v>
      </c>
      <c r="C43" s="4" t="s">
        <v>56</v>
      </c>
      <c r="D43" s="6">
        <v>194.0</v>
      </c>
      <c r="E43" s="3"/>
      <c r="F43" s="3" t="str">
        <f>COUNTIF(ID!C:C,D43)</f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84</v>
      </c>
      <c r="B44" s="5" t="s">
        <v>85</v>
      </c>
      <c r="C44" s="4" t="s">
        <v>6</v>
      </c>
      <c r="D44" s="6">
        <v>49.0</v>
      </c>
      <c r="E44" s="3"/>
      <c r="F44" s="3" t="str">
        <f>COUNTIF(ID!C:C,D44)</f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84</v>
      </c>
      <c r="B45" s="5" t="s">
        <v>85</v>
      </c>
      <c r="C45" s="4" t="s">
        <v>9</v>
      </c>
      <c r="D45" s="6">
        <v>190.0</v>
      </c>
      <c r="E45" s="3"/>
      <c r="F45" s="3" t="str">
        <f>COUNTIF(ID!C:C,D45)</f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">
        <v>86</v>
      </c>
      <c r="B46" s="5" t="s">
        <v>87</v>
      </c>
      <c r="C46" s="4" t="s">
        <v>6</v>
      </c>
      <c r="D46" s="6">
        <v>50.0</v>
      </c>
      <c r="E46" s="3"/>
      <c r="F46" s="3" t="str">
        <f>COUNTIF(ID!C:C,D46)</f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88</v>
      </c>
      <c r="B47" s="5" t="s">
        <v>89</v>
      </c>
      <c r="C47" s="4" t="s">
        <v>6</v>
      </c>
      <c r="D47" s="6">
        <v>51.0</v>
      </c>
      <c r="E47" s="3"/>
      <c r="F47" s="3" t="str">
        <f>COUNTIF(ID!C:C,D47)</f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90</v>
      </c>
      <c r="B48" s="7" t="s">
        <v>91</v>
      </c>
      <c r="C48" s="4" t="s">
        <v>56</v>
      </c>
      <c r="D48" s="3"/>
      <c r="E48" s="3"/>
      <c r="F48" s="3" t="str">
        <f>COUNTIF(ID!C:C,D48)</f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92</v>
      </c>
      <c r="B49" s="5" t="s">
        <v>93</v>
      </c>
      <c r="C49" s="4" t="s">
        <v>16</v>
      </c>
      <c r="D49" s="6">
        <v>52.0</v>
      </c>
      <c r="E49" s="3"/>
      <c r="F49" s="3" t="str">
        <f>COUNTIF(ID!C:C,D49)</f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94</v>
      </c>
      <c r="B50" s="5" t="s">
        <v>95</v>
      </c>
      <c r="C50" s="4" t="s">
        <v>16</v>
      </c>
      <c r="D50" s="6">
        <v>53.0</v>
      </c>
      <c r="E50" s="3"/>
      <c r="F50" s="3" t="str">
        <f>COUNTIF(ID!C:C,D50)</f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96</v>
      </c>
      <c r="B51" s="5" t="s">
        <v>97</v>
      </c>
      <c r="C51" s="4" t="s">
        <v>16</v>
      </c>
      <c r="D51" s="6">
        <v>54.0</v>
      </c>
      <c r="E51" s="3"/>
      <c r="F51" s="3" t="str">
        <f>COUNTIF(ID!C:C,D51)</f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96</v>
      </c>
      <c r="B52" s="5" t="s">
        <v>98</v>
      </c>
      <c r="C52" s="4" t="s">
        <v>16</v>
      </c>
      <c r="D52" s="6">
        <v>55.0</v>
      </c>
      <c r="E52" s="3"/>
      <c r="F52" s="3" t="str">
        <f>COUNTIF(ID!C:C,D52)</f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99</v>
      </c>
      <c r="B53" s="5" t="s">
        <v>100</v>
      </c>
      <c r="C53" s="4" t="s">
        <v>6</v>
      </c>
      <c r="D53" s="6">
        <v>56.0</v>
      </c>
      <c r="E53" s="3"/>
      <c r="F53" s="3" t="str">
        <f>COUNTIF(ID!C:C,D53)</f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101</v>
      </c>
      <c r="B54" s="5" t="s">
        <v>102</v>
      </c>
      <c r="C54" s="4" t="s">
        <v>16</v>
      </c>
      <c r="D54" s="6">
        <v>57.0</v>
      </c>
      <c r="E54" s="3"/>
      <c r="F54" s="3" t="str">
        <f>COUNTIF(ID!C:C,D54)</f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103</v>
      </c>
      <c r="B55" s="5" t="s">
        <v>104</v>
      </c>
      <c r="C55" s="4" t="s">
        <v>6</v>
      </c>
      <c r="D55" s="6">
        <v>58.0</v>
      </c>
      <c r="E55" s="3"/>
      <c r="F55" s="3" t="str">
        <f>COUNTIF(ID!C:C,D55)</f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105</v>
      </c>
      <c r="B56" s="5" t="s">
        <v>106</v>
      </c>
      <c r="C56" s="4" t="s">
        <v>16</v>
      </c>
      <c r="D56" s="6">
        <v>59.0</v>
      </c>
      <c r="E56" s="3"/>
      <c r="F56" s="3" t="str">
        <f>COUNTIF(ID!C:C,D56)</f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107</v>
      </c>
      <c r="B57" s="5" t="s">
        <v>108</v>
      </c>
      <c r="C57" s="4" t="s">
        <v>6</v>
      </c>
      <c r="D57" s="6">
        <v>60.0</v>
      </c>
      <c r="E57" s="3"/>
      <c r="F57" s="3" t="str">
        <f>COUNTIF(ID!C:C,D57)</f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109</v>
      </c>
      <c r="B58" s="5" t="s">
        <v>110</v>
      </c>
      <c r="C58" s="4" t="s">
        <v>47</v>
      </c>
      <c r="D58" s="6">
        <v>61.0</v>
      </c>
      <c r="E58" s="3"/>
      <c r="F58" s="3" t="str">
        <f>COUNTIF(ID!C:C,D58)</f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109</v>
      </c>
      <c r="B59" s="7" t="s">
        <v>111</v>
      </c>
      <c r="C59" s="4" t="s">
        <v>16</v>
      </c>
      <c r="D59" s="3"/>
      <c r="E59" s="3"/>
      <c r="F59" s="3" t="str">
        <f>COUNTIF(ID!C:C,D59)</f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112</v>
      </c>
      <c r="B60" s="5" t="s">
        <v>113</v>
      </c>
      <c r="C60" s="4" t="s">
        <v>6</v>
      </c>
      <c r="D60" s="6">
        <v>14.0</v>
      </c>
      <c r="E60" s="3"/>
      <c r="F60" s="3" t="str">
        <f>COUNTIF(ID!C:C,D60)</f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">
        <v>114</v>
      </c>
      <c r="B61" s="5" t="s">
        <v>115</v>
      </c>
      <c r="C61" s="4" t="s">
        <v>9</v>
      </c>
      <c r="D61" s="6">
        <v>26.0</v>
      </c>
      <c r="E61" s="3"/>
      <c r="F61" s="3" t="str">
        <f>COUNTIF(ID!C:C,D61)</f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116</v>
      </c>
      <c r="B62" s="5" t="s">
        <v>117</v>
      </c>
      <c r="C62" s="4" t="s">
        <v>9</v>
      </c>
      <c r="D62" s="6">
        <v>29.0</v>
      </c>
      <c r="E62" s="3"/>
      <c r="F62" s="3" t="str">
        <f>COUNTIF(ID!C:C,D62)</f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">
        <v>116</v>
      </c>
      <c r="B63" s="5" t="s">
        <v>117</v>
      </c>
      <c r="C63" s="4" t="s">
        <v>9</v>
      </c>
      <c r="D63" s="6">
        <v>211.0</v>
      </c>
      <c r="E63" s="3"/>
      <c r="F63" s="3" t="str">
        <f>COUNTIF(ID!C:C,D63)</f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118</v>
      </c>
      <c r="B64" s="5" t="s">
        <v>119</v>
      </c>
      <c r="C64" s="4" t="s">
        <v>9</v>
      </c>
      <c r="D64" s="6">
        <v>27.0</v>
      </c>
      <c r="E64" s="3"/>
      <c r="F64" s="3" t="str">
        <f>COUNTIF(ID!C:C,D64)</f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120</v>
      </c>
      <c r="B65" s="5" t="s">
        <v>121</v>
      </c>
      <c r="C65" s="4" t="s">
        <v>16</v>
      </c>
      <c r="D65" s="6">
        <v>63.0</v>
      </c>
      <c r="E65" s="3"/>
      <c r="F65" s="3" t="str">
        <f>COUNTIF(ID!C:C,D65)</f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">
        <v>112</v>
      </c>
      <c r="B66" s="5" t="s">
        <v>113</v>
      </c>
      <c r="C66" s="4" t="s">
        <v>6</v>
      </c>
      <c r="D66" s="6">
        <v>24.0</v>
      </c>
      <c r="E66" s="3"/>
      <c r="F66" s="3" t="str">
        <f>COUNTIF(ID!C:C,D66)</f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">
        <v>122</v>
      </c>
      <c r="B67" s="5" t="s">
        <v>123</v>
      </c>
      <c r="C67" s="4" t="s">
        <v>6</v>
      </c>
      <c r="D67" s="6">
        <v>65.0</v>
      </c>
      <c r="E67" s="3"/>
      <c r="F67" s="3" t="str">
        <f>COUNTIF(ID!C:C,D67)</f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124</v>
      </c>
      <c r="B68" s="5" t="s">
        <v>125</v>
      </c>
      <c r="C68" s="4" t="s">
        <v>6</v>
      </c>
      <c r="D68" s="6">
        <v>67.0</v>
      </c>
      <c r="E68" s="3"/>
      <c r="F68" s="3" t="str">
        <f>COUNTIF(ID!C:C,D68)</f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126</v>
      </c>
      <c r="B69" s="5" t="s">
        <v>127</v>
      </c>
      <c r="C69" s="4" t="s">
        <v>56</v>
      </c>
      <c r="D69" s="6">
        <v>12.0</v>
      </c>
      <c r="E69" s="3"/>
      <c r="F69" s="3" t="str">
        <f>COUNTIF(ID!C:C,D69)</f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128</v>
      </c>
      <c r="B70" s="5" t="s">
        <v>129</v>
      </c>
      <c r="C70" s="4" t="s">
        <v>9</v>
      </c>
      <c r="D70" s="6">
        <v>205.0</v>
      </c>
      <c r="E70" s="3"/>
      <c r="F70" s="3" t="str">
        <f>COUNTIF(ID!C:C,D70)</f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">
        <v>130</v>
      </c>
      <c r="B71" s="5" t="s">
        <v>131</v>
      </c>
      <c r="C71" s="4" t="s">
        <v>6</v>
      </c>
      <c r="D71" s="6">
        <v>69.0</v>
      </c>
      <c r="E71" s="3"/>
      <c r="F71" s="3" t="str">
        <f>COUNTIF(ID!C:C,D71)</f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130</v>
      </c>
      <c r="B72" s="5" t="s">
        <v>131</v>
      </c>
      <c r="C72" s="4" t="s">
        <v>6</v>
      </c>
      <c r="D72" s="6">
        <v>210.0</v>
      </c>
      <c r="E72" s="3"/>
      <c r="F72" s="3" t="str">
        <f>COUNTIF(ID!C:C,D72)</f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">
        <v>132</v>
      </c>
      <c r="B73" s="5" t="s">
        <v>133</v>
      </c>
      <c r="C73" s="4" t="s">
        <v>6</v>
      </c>
      <c r="D73" s="6">
        <v>70.0</v>
      </c>
      <c r="E73" s="3"/>
      <c r="F73" s="3" t="str">
        <f>COUNTIF(ID!C:C,D73)</f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134</v>
      </c>
      <c r="B74" s="7" t="s">
        <v>135</v>
      </c>
      <c r="C74" s="4" t="s">
        <v>136</v>
      </c>
      <c r="D74" s="3"/>
      <c r="E74" s="3"/>
      <c r="F74" s="3" t="str">
        <f>COUNTIF(ID!C:C,D74)</f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 t="s">
        <v>137</v>
      </c>
      <c r="B75" s="5" t="s">
        <v>138</v>
      </c>
      <c r="C75" s="4" t="s">
        <v>6</v>
      </c>
      <c r="D75" s="6">
        <v>73.0</v>
      </c>
      <c r="E75" s="3"/>
      <c r="F75" s="3" t="str">
        <f>COUNTIF(ID!C:C,D75)</f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 t="s">
        <v>139</v>
      </c>
      <c r="B76" s="5" t="s">
        <v>140</v>
      </c>
      <c r="C76" s="4" t="s">
        <v>9</v>
      </c>
      <c r="D76" s="6">
        <v>74.0</v>
      </c>
      <c r="E76" s="3"/>
      <c r="F76" s="3" t="str">
        <f>COUNTIF(ID!C:C,D76)</f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139</v>
      </c>
      <c r="B77" s="5" t="s">
        <v>140</v>
      </c>
      <c r="C77" s="4" t="s">
        <v>9</v>
      </c>
      <c r="D77" s="6"/>
      <c r="E77" s="3"/>
      <c r="F77" s="3" t="str">
        <f>COUNTIF(ID!C:C,D77)</f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">
        <v>141</v>
      </c>
      <c r="B78" s="5" t="s">
        <v>142</v>
      </c>
      <c r="C78" s="4" t="s">
        <v>16</v>
      </c>
      <c r="D78" s="6">
        <v>76.0</v>
      </c>
      <c r="E78" s="3"/>
      <c r="F78" s="3" t="str">
        <f>COUNTIF(ID!C:C,D78)</f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143</v>
      </c>
      <c r="B79" s="5" t="s">
        <v>144</v>
      </c>
      <c r="C79" s="4" t="s">
        <v>6</v>
      </c>
      <c r="D79" s="6">
        <v>77.0</v>
      </c>
      <c r="E79" s="3"/>
      <c r="F79" s="3" t="str">
        <f>COUNTIF(ID!C:C,D79)</f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">
        <v>145</v>
      </c>
      <c r="B80" s="7" t="s">
        <v>146</v>
      </c>
      <c r="C80" s="4" t="s">
        <v>9</v>
      </c>
      <c r="D80" s="3"/>
      <c r="E80" s="3"/>
      <c r="F80" s="3" t="str">
        <f>COUNTIF(ID!C:C,D80)</f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">
        <v>147</v>
      </c>
      <c r="B81" s="5" t="s">
        <v>148</v>
      </c>
      <c r="C81" s="4" t="s">
        <v>6</v>
      </c>
      <c r="D81" s="6">
        <v>78.0</v>
      </c>
      <c r="E81" s="3"/>
      <c r="F81" s="3" t="str">
        <f>COUNTIF(ID!C:C,D81)</f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">
        <v>149</v>
      </c>
      <c r="B82" s="5" t="s">
        <v>150</v>
      </c>
      <c r="C82" s="4" t="s">
        <v>56</v>
      </c>
      <c r="D82" s="6">
        <v>80.0</v>
      </c>
      <c r="E82" s="3"/>
      <c r="F82" s="3" t="str">
        <f>COUNTIF(ID!C:C,D82)</f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">
        <v>149</v>
      </c>
      <c r="B83" s="5" t="s">
        <v>150</v>
      </c>
      <c r="C83" s="4" t="s">
        <v>56</v>
      </c>
      <c r="D83" s="6">
        <v>197.0</v>
      </c>
      <c r="E83" s="3"/>
      <c r="F83" s="3" t="str">
        <f>COUNTIF(ID!C:C,D83)</f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151</v>
      </c>
      <c r="B84" s="5" t="s">
        <v>152</v>
      </c>
      <c r="C84" s="4" t="s">
        <v>6</v>
      </c>
      <c r="D84" s="6">
        <v>81.0</v>
      </c>
      <c r="E84" s="3"/>
      <c r="F84" s="3" t="str">
        <f>COUNTIF(ID!C:C,D84)</f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153</v>
      </c>
      <c r="B85" s="5" t="s">
        <v>154</v>
      </c>
      <c r="C85" s="4" t="s">
        <v>6</v>
      </c>
      <c r="D85" s="6">
        <v>82.0</v>
      </c>
      <c r="E85" s="3"/>
      <c r="F85" s="3" t="str">
        <f>COUNTIF(ID!C:C,D85)</f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">
        <v>155</v>
      </c>
      <c r="B86" s="5" t="s">
        <v>156</v>
      </c>
      <c r="C86" s="4" t="s">
        <v>16</v>
      </c>
      <c r="D86" s="6">
        <v>83.0</v>
      </c>
      <c r="E86" s="3"/>
      <c r="F86" s="3" t="str">
        <f>COUNTIF(ID!C:C,D86)</f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 t="s">
        <v>157</v>
      </c>
      <c r="B87" s="5" t="s">
        <v>158</v>
      </c>
      <c r="C87" s="4" t="s">
        <v>6</v>
      </c>
      <c r="D87" s="6">
        <v>84.0</v>
      </c>
      <c r="E87" s="3"/>
      <c r="F87" s="3" t="str">
        <f>COUNTIF(ID!C:C,D87)</f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 t="s">
        <v>159</v>
      </c>
      <c r="B88" s="5" t="s">
        <v>160</v>
      </c>
      <c r="C88" s="4" t="s">
        <v>16</v>
      </c>
      <c r="D88" s="6">
        <v>85.0</v>
      </c>
      <c r="E88" s="3"/>
      <c r="F88" s="3" t="str">
        <f>COUNTIF(ID!C:C,D88)</f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">
        <v>161</v>
      </c>
      <c r="B89" s="7" t="s">
        <v>162</v>
      </c>
      <c r="C89" s="4" t="s">
        <v>16</v>
      </c>
      <c r="D89" s="3"/>
      <c r="E89" s="3"/>
      <c r="F89" s="3" t="str">
        <f>COUNTIF(ID!C:C,D89)</f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">
        <v>163</v>
      </c>
      <c r="B90" s="5" t="s">
        <v>164</v>
      </c>
      <c r="C90" s="4" t="s">
        <v>6</v>
      </c>
      <c r="D90" s="6">
        <v>243.0</v>
      </c>
      <c r="E90" s="3"/>
      <c r="F90" s="3" t="str">
        <f>COUNTIF(ID!C:C,D90)</f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">
        <v>165</v>
      </c>
      <c r="B91" s="5" t="s">
        <v>166</v>
      </c>
      <c r="C91" s="4" t="s">
        <v>16</v>
      </c>
      <c r="D91" s="6">
        <v>218.0</v>
      </c>
      <c r="E91" s="3"/>
      <c r="F91" s="3" t="str">
        <f>COUNTIF(ID!C:C,D91)</f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 t="s">
        <v>167</v>
      </c>
      <c r="B92" s="5" t="s">
        <v>168</v>
      </c>
      <c r="C92" s="4" t="s">
        <v>6</v>
      </c>
      <c r="D92" s="6">
        <v>86.0</v>
      </c>
      <c r="E92" s="3"/>
      <c r="F92" s="3" t="str">
        <f>COUNTIF(ID!C:C,D92)</f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 t="s">
        <v>169</v>
      </c>
      <c r="B93" s="5" t="s">
        <v>170</v>
      </c>
      <c r="C93" s="4" t="s">
        <v>16</v>
      </c>
      <c r="D93" s="6">
        <v>87.0</v>
      </c>
      <c r="E93" s="3"/>
      <c r="F93" s="3" t="str">
        <f>COUNTIF(ID!C:C,D93)</f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 t="s">
        <v>171</v>
      </c>
      <c r="B94" s="5" t="s">
        <v>172</v>
      </c>
      <c r="C94" s="4" t="s">
        <v>6</v>
      </c>
      <c r="D94" s="6">
        <v>88.0</v>
      </c>
      <c r="E94" s="3"/>
      <c r="F94" s="3" t="str">
        <f>COUNTIF(ID!C:C,D94)</f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">
        <v>173</v>
      </c>
      <c r="B95" s="5" t="s">
        <v>174</v>
      </c>
      <c r="C95" s="4" t="s">
        <v>16</v>
      </c>
      <c r="D95" s="6">
        <v>89.0</v>
      </c>
      <c r="E95" s="3"/>
      <c r="F95" s="3" t="str">
        <f>COUNTIF(ID!C:C,D95)</f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">
        <v>175</v>
      </c>
      <c r="B96" s="5" t="s">
        <v>176</v>
      </c>
      <c r="C96" s="4" t="s">
        <v>9</v>
      </c>
      <c r="D96" s="6">
        <v>90.0</v>
      </c>
      <c r="E96" s="3"/>
      <c r="F96" s="3" t="str">
        <f>COUNTIF(ID!C:C,D96)</f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 t="s">
        <v>177</v>
      </c>
      <c r="B97" s="5" t="s">
        <v>178</v>
      </c>
      <c r="C97" s="4" t="s">
        <v>56</v>
      </c>
      <c r="D97" s="6">
        <v>245.0</v>
      </c>
      <c r="E97" s="3"/>
      <c r="F97" s="3" t="str">
        <f>COUNTIF(ID!C:C,D97)</f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 t="s">
        <v>179</v>
      </c>
      <c r="B98" s="7" t="s">
        <v>180</v>
      </c>
      <c r="C98" s="4" t="s">
        <v>9</v>
      </c>
      <c r="D98" s="3"/>
      <c r="E98" s="3"/>
      <c r="F98" s="3" t="str">
        <f>COUNTIF(ID!C:C,D98)</f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 t="s">
        <v>181</v>
      </c>
      <c r="B99" s="5" t="s">
        <v>182</v>
      </c>
      <c r="C99" s="4" t="s">
        <v>6</v>
      </c>
      <c r="D99" s="6">
        <v>177.0</v>
      </c>
      <c r="E99" s="3"/>
      <c r="F99" s="3" t="str">
        <f>COUNTIF(ID!C:C,D99)</f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" t="s">
        <v>181</v>
      </c>
      <c r="B100" s="7" t="s">
        <v>182</v>
      </c>
      <c r="C100" s="4" t="s">
        <v>9</v>
      </c>
      <c r="D100" s="3"/>
      <c r="E100" s="3"/>
      <c r="F100" s="3" t="str">
        <f>COUNTIF(ID!C:C,D100)</f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" t="s">
        <v>183</v>
      </c>
      <c r="B101" s="5" t="s">
        <v>184</v>
      </c>
      <c r="C101" s="4" t="s">
        <v>16</v>
      </c>
      <c r="D101" s="6">
        <v>93.0</v>
      </c>
      <c r="E101" s="3"/>
      <c r="F101" s="3" t="str">
        <f>COUNTIF(ID!C:C,D101)</f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 t="s">
        <v>185</v>
      </c>
      <c r="B102" s="5" t="s">
        <v>186</v>
      </c>
      <c r="C102" s="4" t="s">
        <v>6</v>
      </c>
      <c r="D102" s="6">
        <v>94.0</v>
      </c>
      <c r="E102" s="3"/>
      <c r="F102" s="3" t="str">
        <f>COUNTIF(ID!C:C,D102)</f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" t="s">
        <v>185</v>
      </c>
      <c r="B103" s="5" t="s">
        <v>186</v>
      </c>
      <c r="C103" s="4" t="s">
        <v>6</v>
      </c>
      <c r="D103" s="6">
        <v>257.0</v>
      </c>
      <c r="E103" s="3"/>
      <c r="F103" s="3" t="str">
        <f>COUNTIF(ID!C:C,D103)</f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" t="s">
        <v>187</v>
      </c>
      <c r="B104" s="5" t="s">
        <v>188</v>
      </c>
      <c r="C104" s="4" t="s">
        <v>9</v>
      </c>
      <c r="D104" s="6">
        <v>100.0</v>
      </c>
      <c r="E104" s="3"/>
      <c r="F104" s="3" t="str">
        <f>COUNTIF(ID!C:C,D104)</f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 t="s">
        <v>189</v>
      </c>
      <c r="B105" s="8" t="s">
        <v>190</v>
      </c>
      <c r="C105" s="4" t="s">
        <v>47</v>
      </c>
      <c r="D105" s="3"/>
      <c r="E105" s="3"/>
      <c r="F105" s="3" t="str">
        <f>COUNTIF(ID!C:C,D105)</f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" t="s">
        <v>189</v>
      </c>
      <c r="B106" s="7" t="s">
        <v>190</v>
      </c>
      <c r="C106" s="4" t="s">
        <v>6</v>
      </c>
      <c r="D106" s="3"/>
      <c r="E106" s="3"/>
      <c r="F106" s="3" t="str">
        <f>COUNTIF(ID!C:C,D106)</f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" t="s">
        <v>189</v>
      </c>
      <c r="B107" s="5" t="s">
        <v>191</v>
      </c>
      <c r="C107" s="4" t="s">
        <v>16</v>
      </c>
      <c r="D107" s="6">
        <v>233.0</v>
      </c>
      <c r="E107" s="3"/>
      <c r="F107" s="3" t="str">
        <f>COUNTIF(ID!C:C,D107)</f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 t="s">
        <v>192</v>
      </c>
      <c r="B108" s="5" t="s">
        <v>193</v>
      </c>
      <c r="C108" s="4" t="s">
        <v>9</v>
      </c>
      <c r="D108" s="6">
        <v>95.0</v>
      </c>
      <c r="E108" s="3"/>
      <c r="F108" s="3" t="str">
        <f>COUNTIF(ID!C:C,D108)</f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 t="s">
        <v>194</v>
      </c>
      <c r="B109" s="5" t="s">
        <v>195</v>
      </c>
      <c r="C109" s="4" t="s">
        <v>6</v>
      </c>
      <c r="D109" s="6">
        <v>101.0</v>
      </c>
      <c r="E109" s="3"/>
      <c r="F109" s="3" t="str">
        <f>COUNTIF(ID!C:C,D109)</f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" t="s">
        <v>196</v>
      </c>
      <c r="B110" s="5" t="s">
        <v>197</v>
      </c>
      <c r="C110" s="4" t="s">
        <v>16</v>
      </c>
      <c r="D110" s="6">
        <v>102.0</v>
      </c>
      <c r="E110" s="3"/>
      <c r="F110" s="3" t="str">
        <f>COUNTIF(ID!C:C,D110)</f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" t="s">
        <v>198</v>
      </c>
      <c r="B111" s="7" t="s">
        <v>199</v>
      </c>
      <c r="C111" s="4" t="s">
        <v>56</v>
      </c>
      <c r="D111" s="3"/>
      <c r="E111" s="3"/>
      <c r="F111" s="3" t="str">
        <f>COUNTIF(ID!C:C,D111)</f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" t="s">
        <v>198</v>
      </c>
      <c r="B112" s="7" t="s">
        <v>199</v>
      </c>
      <c r="C112" s="4" t="s">
        <v>6</v>
      </c>
      <c r="D112" s="3"/>
      <c r="E112" s="3"/>
      <c r="F112" s="3" t="str">
        <f>COUNTIF(ID!C:C,D112)</f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" t="s">
        <v>200</v>
      </c>
      <c r="B113" s="5" t="s">
        <v>201</v>
      </c>
      <c r="C113" s="4" t="s">
        <v>56</v>
      </c>
      <c r="D113" s="6">
        <v>103.0</v>
      </c>
      <c r="E113" s="3"/>
      <c r="F113" s="3" t="str">
        <f>COUNTIF(ID!C:C,D113)</f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" t="s">
        <v>202</v>
      </c>
      <c r="B114" s="5" t="s">
        <v>203</v>
      </c>
      <c r="C114" s="4" t="s">
        <v>16</v>
      </c>
      <c r="D114" s="6">
        <v>104.0</v>
      </c>
      <c r="E114" s="3"/>
      <c r="F114" s="3" t="str">
        <f>COUNTIF(ID!C:C,D114)</f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" t="s">
        <v>204</v>
      </c>
      <c r="B115" s="7" t="s">
        <v>205</v>
      </c>
      <c r="C115" s="4" t="s">
        <v>16</v>
      </c>
      <c r="D115" s="3"/>
      <c r="E115" s="3"/>
      <c r="F115" s="3" t="str">
        <f>COUNTIF(ID!C:C,D115)</f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" t="s">
        <v>206</v>
      </c>
      <c r="B116" s="5" t="s">
        <v>207</v>
      </c>
      <c r="C116" s="4" t="s">
        <v>56</v>
      </c>
      <c r="D116" s="6">
        <v>250.0</v>
      </c>
      <c r="E116" s="3"/>
      <c r="F116" s="3" t="str">
        <f>COUNTIF(ID!C:C,D116)</f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" t="s">
        <v>208</v>
      </c>
      <c r="B117" s="7" t="s">
        <v>209</v>
      </c>
      <c r="C117" s="4" t="s">
        <v>6</v>
      </c>
      <c r="D117" s="3"/>
      <c r="E117" s="3"/>
      <c r="F117" s="3" t="str">
        <f>COUNTIF(ID!C:C,D117)</f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" t="s">
        <v>208</v>
      </c>
      <c r="B118" s="7" t="s">
        <v>209</v>
      </c>
      <c r="C118" s="4" t="s">
        <v>16</v>
      </c>
      <c r="D118" s="3"/>
      <c r="E118" s="3"/>
      <c r="F118" s="3" t="str">
        <f>COUNTIF(ID!C:C,D118)</f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" t="s">
        <v>210</v>
      </c>
      <c r="B119" s="5" t="s">
        <v>211</v>
      </c>
      <c r="C119" s="4" t="s">
        <v>16</v>
      </c>
      <c r="D119" s="6">
        <v>105.0</v>
      </c>
      <c r="E119" s="3"/>
      <c r="F119" s="3" t="str">
        <f>COUNTIF(ID!C:C,D119)</f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" t="s">
        <v>212</v>
      </c>
      <c r="B120" s="5" t="s">
        <v>213</v>
      </c>
      <c r="C120" s="4" t="s">
        <v>6</v>
      </c>
      <c r="D120" s="6">
        <v>107.0</v>
      </c>
      <c r="E120" s="3"/>
      <c r="F120" s="3" t="str">
        <f>COUNTIF(ID!C:C,D120)</f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" t="s">
        <v>214</v>
      </c>
      <c r="B121" s="5" t="s">
        <v>215</v>
      </c>
      <c r="C121" s="4" t="s">
        <v>9</v>
      </c>
      <c r="D121" s="6">
        <v>106.0</v>
      </c>
      <c r="E121" s="3"/>
      <c r="F121" s="3" t="str">
        <f>COUNTIF(ID!C:C,D121)</f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" t="s">
        <v>216</v>
      </c>
      <c r="B122" s="5" t="s">
        <v>217</v>
      </c>
      <c r="C122" s="4" t="s">
        <v>9</v>
      </c>
      <c r="D122" s="6">
        <v>255.0</v>
      </c>
      <c r="E122" s="3"/>
      <c r="F122" s="3" t="str">
        <f>COUNTIF(ID!C:C,D122)</f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" t="s">
        <v>218</v>
      </c>
      <c r="B123" s="5" t="s">
        <v>219</v>
      </c>
      <c r="C123" s="4" t="s">
        <v>9</v>
      </c>
      <c r="D123" s="6">
        <v>108.0</v>
      </c>
      <c r="E123" s="3"/>
      <c r="F123" s="3" t="str">
        <f>COUNTIF(ID!C:C,D123)</f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 t="s">
        <v>220</v>
      </c>
      <c r="B124" s="8" t="s">
        <v>221</v>
      </c>
      <c r="C124" s="4" t="s">
        <v>47</v>
      </c>
      <c r="D124" s="3"/>
      <c r="E124" s="3"/>
      <c r="F124" s="3" t="str">
        <f>COUNTIF(ID!C:C,D124)</f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 t="s">
        <v>222</v>
      </c>
      <c r="B125" s="5" t="s">
        <v>223</v>
      </c>
      <c r="C125" s="4" t="s">
        <v>47</v>
      </c>
      <c r="D125" s="6">
        <v>109.0</v>
      </c>
      <c r="E125" s="3"/>
      <c r="F125" s="3" t="str">
        <f>COUNTIF(ID!C:C,D125)</f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" t="s">
        <v>224</v>
      </c>
      <c r="B126" s="5" t="s">
        <v>225</v>
      </c>
      <c r="C126" s="4" t="s">
        <v>6</v>
      </c>
      <c r="D126" s="6">
        <v>110.0</v>
      </c>
      <c r="E126" s="3"/>
      <c r="F126" s="3" t="str">
        <f>COUNTIF(ID!C:C,D126)</f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" t="s">
        <v>226</v>
      </c>
      <c r="B127" s="5" t="s">
        <v>227</v>
      </c>
      <c r="C127" s="4" t="s">
        <v>16</v>
      </c>
      <c r="D127" s="6">
        <v>111.0</v>
      </c>
      <c r="E127" s="3"/>
      <c r="F127" s="3" t="str">
        <f>COUNTIF(ID!C:C,D127)</f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" t="s">
        <v>228</v>
      </c>
      <c r="B128" s="5" t="s">
        <v>229</v>
      </c>
      <c r="C128" s="4" t="s">
        <v>6</v>
      </c>
      <c r="D128" s="6">
        <v>112.0</v>
      </c>
      <c r="E128" s="3"/>
      <c r="F128" s="3" t="str">
        <f>COUNTIF(ID!C:C,D128)</f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" t="s">
        <v>230</v>
      </c>
      <c r="B129" s="7" t="s">
        <v>231</v>
      </c>
      <c r="C129" s="4" t="s">
        <v>9</v>
      </c>
      <c r="D129" s="3"/>
      <c r="E129" s="3"/>
      <c r="F129" s="3" t="str">
        <f>COUNTIF(ID!C:C,D129)</f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" t="s">
        <v>232</v>
      </c>
      <c r="B130" s="5" t="s">
        <v>233</v>
      </c>
      <c r="C130" s="4" t="s">
        <v>6</v>
      </c>
      <c r="D130" s="6">
        <v>113.0</v>
      </c>
      <c r="E130" s="3"/>
      <c r="F130" s="3" t="str">
        <f>COUNTIF(ID!C:C,D130)</f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" t="s">
        <v>234</v>
      </c>
      <c r="B131" s="5" t="s">
        <v>235</v>
      </c>
      <c r="C131" s="4" t="s">
        <v>6</v>
      </c>
      <c r="D131" s="6">
        <v>275.0</v>
      </c>
      <c r="E131" s="3"/>
      <c r="F131" s="3" t="str">
        <f>COUNTIF(ID!C:C,D131)</f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" t="s">
        <v>236</v>
      </c>
      <c r="B132" s="5" t="s">
        <v>237</v>
      </c>
      <c r="C132" s="4" t="s">
        <v>6</v>
      </c>
      <c r="D132" s="6">
        <v>114.0</v>
      </c>
      <c r="E132" s="3"/>
      <c r="F132" s="3" t="str">
        <f>COUNTIF(ID!C:C,D132)</f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" t="s">
        <v>238</v>
      </c>
      <c r="B133" s="7" t="s">
        <v>239</v>
      </c>
      <c r="C133" s="4" t="s">
        <v>6</v>
      </c>
      <c r="D133" s="3"/>
      <c r="E133" s="3"/>
      <c r="F133" s="3" t="str">
        <f>COUNTIF(ID!C:C,D133)</f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" t="s">
        <v>240</v>
      </c>
      <c r="B134" s="5" t="s">
        <v>241</v>
      </c>
      <c r="C134" s="4" t="s">
        <v>6</v>
      </c>
      <c r="D134" s="6">
        <v>115.0</v>
      </c>
      <c r="E134" s="3"/>
      <c r="F134" s="3" t="str">
        <f>COUNTIF(ID!C:C,D134)</f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" t="s">
        <v>242</v>
      </c>
      <c r="B135" s="5" t="s">
        <v>243</v>
      </c>
      <c r="C135" s="4" t="s">
        <v>6</v>
      </c>
      <c r="D135" s="6">
        <v>116.0</v>
      </c>
      <c r="E135" s="3"/>
      <c r="F135" s="3" t="str">
        <f>COUNTIF(ID!C:C,D135)</f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" t="s">
        <v>244</v>
      </c>
      <c r="B136" s="5" t="s">
        <v>245</v>
      </c>
      <c r="C136" s="4" t="s">
        <v>6</v>
      </c>
      <c r="D136" s="6">
        <v>117.0</v>
      </c>
      <c r="E136" s="3"/>
      <c r="F136" s="3" t="str">
        <f>COUNTIF(ID!C:C,D136)</f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" t="s">
        <v>246</v>
      </c>
      <c r="B137" s="7" t="s">
        <v>247</v>
      </c>
      <c r="C137" s="4" t="s">
        <v>6</v>
      </c>
      <c r="D137" s="3"/>
      <c r="E137" s="3"/>
      <c r="F137" s="3" t="str">
        <f>COUNTIF(ID!C:C,D137)</f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" t="s">
        <v>248</v>
      </c>
      <c r="B138" s="5" t="s">
        <v>249</v>
      </c>
      <c r="C138" s="4" t="s">
        <v>56</v>
      </c>
      <c r="D138" s="6">
        <v>118.0</v>
      </c>
      <c r="E138" s="3"/>
      <c r="F138" s="3" t="str">
        <f>COUNTIF(ID!C:C,D138)</f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" t="s">
        <v>250</v>
      </c>
      <c r="B139" s="5" t="s">
        <v>251</v>
      </c>
      <c r="C139" s="4" t="s">
        <v>6</v>
      </c>
      <c r="D139" s="6">
        <v>119.0</v>
      </c>
      <c r="E139" s="3"/>
      <c r="F139" s="3" t="str">
        <f>COUNTIF(ID!C:C,D139)</f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" t="s">
        <v>252</v>
      </c>
      <c r="B140" s="5" t="s">
        <v>253</v>
      </c>
      <c r="C140" s="4" t="s">
        <v>6</v>
      </c>
      <c r="D140" s="6">
        <v>120.0</v>
      </c>
      <c r="E140" s="3"/>
      <c r="F140" s="3" t="str">
        <f>COUNTIF(ID!C:C,D140)</f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" t="s">
        <v>254</v>
      </c>
      <c r="B141" s="5" t="s">
        <v>255</v>
      </c>
      <c r="C141" s="4" t="s">
        <v>6</v>
      </c>
      <c r="D141" s="6">
        <v>269.0</v>
      </c>
      <c r="E141" s="3"/>
      <c r="F141" s="3" t="str">
        <f>COUNTIF(ID!C:C,D141)</f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" t="s">
        <v>256</v>
      </c>
      <c r="B142" s="5" t="s">
        <v>257</v>
      </c>
      <c r="C142" s="4" t="s">
        <v>6</v>
      </c>
      <c r="D142" s="6">
        <v>121.0</v>
      </c>
      <c r="E142" s="3"/>
      <c r="F142" s="3" t="str">
        <f>COUNTIF(ID!C:C,D142)</f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" t="s">
        <v>258</v>
      </c>
      <c r="B143" s="5" t="s">
        <v>259</v>
      </c>
      <c r="C143" s="4" t="s">
        <v>16</v>
      </c>
      <c r="D143" s="6">
        <v>122.0</v>
      </c>
      <c r="E143" s="3"/>
      <c r="F143" s="3" t="str">
        <f>COUNTIF(ID!C:C,D143)</f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" t="s">
        <v>260</v>
      </c>
      <c r="B144" s="5" t="s">
        <v>261</v>
      </c>
      <c r="C144" s="4" t="s">
        <v>6</v>
      </c>
      <c r="D144" s="6">
        <v>123.0</v>
      </c>
      <c r="E144" s="3"/>
      <c r="F144" s="3" t="str">
        <f>COUNTIF(ID!C:C,D144)</f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" t="s">
        <v>262</v>
      </c>
      <c r="B145" s="7" t="s">
        <v>263</v>
      </c>
      <c r="C145" s="4" t="s">
        <v>9</v>
      </c>
      <c r="D145" s="3"/>
      <c r="E145" s="3"/>
      <c r="F145" s="3" t="str">
        <f>COUNTIF(ID!C:C,D145)</f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" t="s">
        <v>264</v>
      </c>
      <c r="B146" s="5" t="s">
        <v>265</v>
      </c>
      <c r="C146" s="4" t="s">
        <v>16</v>
      </c>
      <c r="D146" s="6">
        <v>125.0</v>
      </c>
      <c r="E146" s="3"/>
      <c r="F146" s="3" t="str">
        <f>COUNTIF(ID!C:C,D146)</f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" t="s">
        <v>266</v>
      </c>
      <c r="B147" s="5" t="s">
        <v>267</v>
      </c>
      <c r="C147" s="4" t="s">
        <v>6</v>
      </c>
      <c r="D147" s="6">
        <v>126.0</v>
      </c>
      <c r="E147" s="3"/>
      <c r="F147" s="3" t="str">
        <f>COUNTIF(ID!C:C,D147)</f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" t="s">
        <v>268</v>
      </c>
      <c r="B148" s="7" t="s">
        <v>269</v>
      </c>
      <c r="C148" s="4" t="s">
        <v>6</v>
      </c>
      <c r="D148" s="3"/>
      <c r="E148" s="3"/>
      <c r="F148" s="3" t="str">
        <f>COUNTIF(ID!C:C,D148)</f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" t="s">
        <v>270</v>
      </c>
      <c r="B149" s="5" t="s">
        <v>271</v>
      </c>
      <c r="C149" s="4" t="s">
        <v>16</v>
      </c>
      <c r="D149" s="6">
        <v>11.0</v>
      </c>
      <c r="E149" s="3"/>
      <c r="F149" s="3" t="str">
        <f>COUNTIF(ID!C:C,D149)</f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" t="s">
        <v>270</v>
      </c>
      <c r="B150" s="5" t="s">
        <v>271</v>
      </c>
      <c r="C150" s="4" t="s">
        <v>16</v>
      </c>
      <c r="D150" s="6">
        <v>127.0</v>
      </c>
      <c r="E150" s="3"/>
      <c r="F150" s="3" t="str">
        <f>COUNTIF(ID!C:C,D150)</f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" t="s">
        <v>272</v>
      </c>
      <c r="B151" s="5" t="s">
        <v>273</v>
      </c>
      <c r="C151" s="4" t="s">
        <v>9</v>
      </c>
      <c r="D151" s="6">
        <v>128.0</v>
      </c>
      <c r="E151" s="3"/>
      <c r="F151" s="3" t="str">
        <f>COUNTIF(ID!C:C,D151)</f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" t="s">
        <v>274</v>
      </c>
      <c r="B152" s="5" t="s">
        <v>275</v>
      </c>
      <c r="C152" s="4" t="s">
        <v>6</v>
      </c>
      <c r="D152" s="6">
        <v>129.0</v>
      </c>
      <c r="E152" s="3"/>
      <c r="F152" s="3" t="str">
        <f>COUNTIF(ID!C:C,D152)</f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" t="s">
        <v>276</v>
      </c>
      <c r="B153" s="5" t="s">
        <v>277</v>
      </c>
      <c r="C153" s="4" t="s">
        <v>6</v>
      </c>
      <c r="D153" s="6">
        <v>266.0</v>
      </c>
      <c r="E153" s="3"/>
      <c r="F153" s="3" t="str">
        <f>COUNTIF(ID!C:C,D153)</f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" t="s">
        <v>278</v>
      </c>
      <c r="B154" s="5" t="s">
        <v>279</v>
      </c>
      <c r="C154" s="4" t="s">
        <v>16</v>
      </c>
      <c r="D154" s="6">
        <v>130.0</v>
      </c>
      <c r="E154" s="3"/>
      <c r="F154" s="3" t="str">
        <f>COUNTIF(ID!C:C,D154)</f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" t="s">
        <v>278</v>
      </c>
      <c r="B155" s="5" t="s">
        <v>279</v>
      </c>
      <c r="C155" s="4" t="s">
        <v>16</v>
      </c>
      <c r="D155" s="6">
        <v>214.0</v>
      </c>
      <c r="E155" s="3"/>
      <c r="F155" s="3" t="str">
        <f>COUNTIF(ID!C:C,D155)</f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" t="s">
        <v>280</v>
      </c>
      <c r="B156" s="5" t="s">
        <v>281</v>
      </c>
      <c r="C156" s="4" t="s">
        <v>16</v>
      </c>
      <c r="D156" s="6">
        <v>131.0</v>
      </c>
      <c r="E156" s="3"/>
      <c r="F156" s="3" t="str">
        <f>COUNTIF(ID!C:C,D156)</f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" t="s">
        <v>282</v>
      </c>
      <c r="B157" s="7" t="s">
        <v>283</v>
      </c>
      <c r="C157" s="4" t="s">
        <v>16</v>
      </c>
      <c r="D157" s="3"/>
      <c r="E157" s="3"/>
      <c r="F157" s="3" t="str">
        <f>COUNTIF(ID!C:C,D157)</f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" t="s">
        <v>284</v>
      </c>
      <c r="B158" s="5" t="s">
        <v>285</v>
      </c>
      <c r="C158" s="4" t="s">
        <v>6</v>
      </c>
      <c r="D158" s="6">
        <v>133.0</v>
      </c>
      <c r="E158" s="3"/>
      <c r="F158" s="3" t="str">
        <f>COUNTIF(ID!C:C,D158)</f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" t="s">
        <v>286</v>
      </c>
      <c r="B159" s="5" t="s">
        <v>287</v>
      </c>
      <c r="C159" s="4" t="s">
        <v>6</v>
      </c>
      <c r="D159" s="6">
        <v>134.0</v>
      </c>
      <c r="E159" s="3"/>
      <c r="F159" s="3" t="str">
        <f>COUNTIF(ID!C:C,D159)</f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" t="s">
        <v>286</v>
      </c>
      <c r="B160" s="7" t="s">
        <v>287</v>
      </c>
      <c r="C160" s="4" t="s">
        <v>9</v>
      </c>
      <c r="D160" s="3"/>
      <c r="E160" s="3"/>
      <c r="F160" s="3" t="str">
        <f>COUNTIF(ID!C:C,D160)</f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" t="s">
        <v>288</v>
      </c>
      <c r="B161" s="5" t="s">
        <v>289</v>
      </c>
      <c r="C161" s="4" t="s">
        <v>6</v>
      </c>
      <c r="D161" s="6">
        <v>135.0</v>
      </c>
      <c r="E161" s="3"/>
      <c r="F161" s="3" t="str">
        <f>COUNTIF(ID!C:C,D161)</f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" t="s">
        <v>288</v>
      </c>
      <c r="B162" s="5" t="s">
        <v>290</v>
      </c>
      <c r="C162" s="4" t="s">
        <v>16</v>
      </c>
      <c r="D162" s="6">
        <v>136.0</v>
      </c>
      <c r="E162" s="3"/>
      <c r="F162" s="3" t="str">
        <f>COUNTIF(ID!C:C,D162)</f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" t="s">
        <v>291</v>
      </c>
      <c r="B163" s="7" t="s">
        <v>290</v>
      </c>
      <c r="C163" s="4" t="s">
        <v>16</v>
      </c>
      <c r="D163" s="3"/>
      <c r="E163" s="3"/>
      <c r="F163" s="3" t="str">
        <f>COUNTIF(ID!C:C,D163)</f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" t="s">
        <v>292</v>
      </c>
      <c r="B164" s="7" t="s">
        <v>293</v>
      </c>
      <c r="C164" s="4" t="s">
        <v>9</v>
      </c>
      <c r="D164" s="3"/>
      <c r="E164" s="3"/>
      <c r="F164" s="3" t="str">
        <f>COUNTIF(ID!C:C,D164)</f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" t="s">
        <v>294</v>
      </c>
      <c r="B165" s="5" t="s">
        <v>295</v>
      </c>
      <c r="C165" s="4" t="s">
        <v>9</v>
      </c>
      <c r="D165" s="6">
        <v>137.0</v>
      </c>
      <c r="E165" s="3"/>
      <c r="F165" s="3" t="str">
        <f>COUNTIF(ID!C:C,D165)</f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" t="s">
        <v>296</v>
      </c>
      <c r="B166" s="5" t="s">
        <v>297</v>
      </c>
      <c r="C166" s="4" t="s">
        <v>6</v>
      </c>
      <c r="D166" s="6">
        <v>209.0</v>
      </c>
      <c r="E166" s="3"/>
      <c r="F166" s="3" t="str">
        <f>COUNTIF(ID!C:C,D166)</f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" t="s">
        <v>296</v>
      </c>
      <c r="B167" s="5" t="s">
        <v>297</v>
      </c>
      <c r="C167" s="4" t="s">
        <v>6</v>
      </c>
      <c r="D167" s="6">
        <v>140.0</v>
      </c>
      <c r="E167" s="3"/>
      <c r="F167" s="3" t="str">
        <f>COUNTIF(ID!C:C,D167)</f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" t="s">
        <v>298</v>
      </c>
      <c r="B168" s="5" t="s">
        <v>299</v>
      </c>
      <c r="C168" s="4" t="s">
        <v>16</v>
      </c>
      <c r="D168" s="6">
        <v>142.0</v>
      </c>
      <c r="E168" s="3"/>
      <c r="F168" s="3" t="str">
        <f>COUNTIF(ID!C:C,D168)</f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" t="s">
        <v>300</v>
      </c>
      <c r="B169" s="8" t="s">
        <v>301</v>
      </c>
      <c r="C169" s="4" t="s">
        <v>6</v>
      </c>
      <c r="D169" s="3"/>
      <c r="E169" s="3"/>
      <c r="F169" s="3" t="str">
        <f>COUNTIF(ID!C:C,D169)</f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" t="s">
        <v>302</v>
      </c>
      <c r="B170" s="5" t="s">
        <v>303</v>
      </c>
      <c r="C170" s="4" t="s">
        <v>6</v>
      </c>
      <c r="D170" s="6">
        <v>144.0</v>
      </c>
      <c r="E170" s="3"/>
      <c r="F170" s="3" t="str">
        <f>COUNTIF(ID!C:C,D170)</f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" t="s">
        <v>304</v>
      </c>
      <c r="B171" s="5" t="s">
        <v>305</v>
      </c>
      <c r="C171" s="4" t="s">
        <v>6</v>
      </c>
      <c r="D171" s="6">
        <v>145.0</v>
      </c>
      <c r="E171" s="3"/>
      <c r="F171" s="3" t="str">
        <f>COUNTIF(ID!C:C,D171)</f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" t="s">
        <v>306</v>
      </c>
      <c r="B172" s="5" t="s">
        <v>307</v>
      </c>
      <c r="C172" s="4" t="s">
        <v>6</v>
      </c>
      <c r="D172" s="6">
        <v>259.0</v>
      </c>
      <c r="E172" s="3"/>
      <c r="F172" s="3" t="str">
        <f>COUNTIF(ID!C:C,D172)</f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" t="s">
        <v>308</v>
      </c>
      <c r="B173" s="7" t="s">
        <v>309</v>
      </c>
      <c r="C173" s="4" t="s">
        <v>9</v>
      </c>
      <c r="D173" s="3"/>
      <c r="E173" s="3"/>
      <c r="F173" s="3" t="str">
        <f>COUNTIF(ID!C:C,D173)</f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" t="s">
        <v>310</v>
      </c>
      <c r="B174" s="7" t="s">
        <v>311</v>
      </c>
      <c r="C174" s="4" t="s">
        <v>16</v>
      </c>
      <c r="D174" s="3"/>
      <c r="E174" s="3"/>
      <c r="F174" s="3" t="str">
        <f>COUNTIF(ID!C:C,D174)</f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" t="s">
        <v>312</v>
      </c>
      <c r="B175" s="5" t="s">
        <v>313</v>
      </c>
      <c r="C175" s="4" t="s">
        <v>6</v>
      </c>
      <c r="D175" s="6">
        <v>138.0</v>
      </c>
      <c r="E175" s="3"/>
      <c r="F175" s="3" t="str">
        <f>COUNTIF(ID!C:C,D175)</f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" t="s">
        <v>312</v>
      </c>
      <c r="B176" s="5" t="s">
        <v>313</v>
      </c>
      <c r="C176" s="4" t="s">
        <v>6</v>
      </c>
      <c r="D176" s="6"/>
      <c r="E176" s="3"/>
      <c r="F176" s="3" t="str">
        <f>COUNTIF(ID!C:C,D176)</f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" t="s">
        <v>312</v>
      </c>
      <c r="B177" s="7" t="s">
        <v>314</v>
      </c>
      <c r="C177" s="4" t="s">
        <v>9</v>
      </c>
      <c r="D177" s="3"/>
      <c r="E177" s="3"/>
      <c r="F177" s="3" t="str">
        <f>COUNTIF(ID!C:C,D177)</f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" t="s">
        <v>315</v>
      </c>
      <c r="B178" s="5" t="s">
        <v>316</v>
      </c>
      <c r="C178" s="4" t="s">
        <v>6</v>
      </c>
      <c r="D178" s="6">
        <v>147.0</v>
      </c>
      <c r="E178" s="3"/>
      <c r="F178" s="3" t="str">
        <f>COUNTIF(ID!C:C,D178)</f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" t="s">
        <v>317</v>
      </c>
      <c r="B179" s="5" t="s">
        <v>318</v>
      </c>
      <c r="C179" s="4" t="s">
        <v>56</v>
      </c>
      <c r="D179" s="6">
        <v>200.0</v>
      </c>
      <c r="E179" s="3"/>
      <c r="F179" s="3" t="str">
        <f>COUNTIF(ID!C:C,D179)</f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" t="s">
        <v>319</v>
      </c>
      <c r="B180" s="5" t="s">
        <v>320</v>
      </c>
      <c r="C180" s="4" t="s">
        <v>16</v>
      </c>
      <c r="D180" s="6">
        <v>263.0</v>
      </c>
      <c r="E180" s="3"/>
      <c r="F180" s="3" t="str">
        <f>COUNTIF(ID!C:C,D180)</f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" t="s">
        <v>321</v>
      </c>
      <c r="B181" s="5" t="s">
        <v>322</v>
      </c>
      <c r="C181" s="4" t="s">
        <v>6</v>
      </c>
      <c r="D181" s="6">
        <v>148.0</v>
      </c>
      <c r="E181" s="3"/>
      <c r="F181" s="3" t="str">
        <f>COUNTIF(ID!C:C,D181)</f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" t="s">
        <v>321</v>
      </c>
      <c r="B182" s="5" t="s">
        <v>323</v>
      </c>
      <c r="C182" s="4" t="s">
        <v>6</v>
      </c>
      <c r="D182" s="6">
        <v>149.0</v>
      </c>
      <c r="E182" s="3"/>
      <c r="F182" s="3" t="str">
        <f>COUNTIF(ID!C:C,D182)</f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" t="s">
        <v>321</v>
      </c>
      <c r="B183" s="5" t="s">
        <v>323</v>
      </c>
      <c r="C183" s="4" t="s">
        <v>6</v>
      </c>
      <c r="D183" s="6">
        <v>226.0</v>
      </c>
      <c r="E183" s="3"/>
      <c r="F183" s="3" t="str">
        <f>COUNTIF(ID!C:C,D183)</f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" t="s">
        <v>324</v>
      </c>
      <c r="B184" s="5" t="s">
        <v>325</v>
      </c>
      <c r="C184" s="4" t="s">
        <v>6</v>
      </c>
      <c r="D184" s="6">
        <v>150.0</v>
      </c>
      <c r="E184" s="3"/>
      <c r="F184" s="3" t="str">
        <f>COUNTIF(ID!C:C,D184)</f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" t="s">
        <v>324</v>
      </c>
      <c r="B185" s="5" t="s">
        <v>325</v>
      </c>
      <c r="C185" s="4" t="s">
        <v>6</v>
      </c>
      <c r="D185" s="6">
        <v>260.0</v>
      </c>
      <c r="E185" s="3"/>
      <c r="F185" s="3" t="str">
        <f>COUNTIF(ID!C:C,D185)</f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" t="s">
        <v>326</v>
      </c>
      <c r="B186" s="5" t="s">
        <v>327</v>
      </c>
      <c r="C186" s="4" t="s">
        <v>6</v>
      </c>
      <c r="D186" s="6">
        <v>244.0</v>
      </c>
      <c r="E186" s="3"/>
      <c r="F186" s="3" t="str">
        <f>COUNTIF(ID!C:C,D186)</f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" t="s">
        <v>328</v>
      </c>
      <c r="B187" s="7" t="s">
        <v>329</v>
      </c>
      <c r="C187" s="4" t="s">
        <v>6</v>
      </c>
      <c r="D187" s="3"/>
      <c r="E187" s="3"/>
      <c r="F187" s="3" t="str">
        <f>COUNTIF(ID!C:C,D187)</f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" t="s">
        <v>330</v>
      </c>
      <c r="B188" s="5" t="s">
        <v>331</v>
      </c>
      <c r="C188" s="4" t="s">
        <v>16</v>
      </c>
      <c r="D188" s="6">
        <v>208.0</v>
      </c>
      <c r="E188" s="3"/>
      <c r="F188" s="3" t="str">
        <f>COUNTIF(ID!C:C,D188)</f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" t="s">
        <v>332</v>
      </c>
      <c r="B189" s="5" t="s">
        <v>333</v>
      </c>
      <c r="C189" s="4" t="s">
        <v>6</v>
      </c>
      <c r="D189" s="6">
        <v>141.0</v>
      </c>
      <c r="E189" s="3"/>
      <c r="F189" s="3" t="str">
        <f>COUNTIF(ID!C:C,D189)</f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" t="s">
        <v>334</v>
      </c>
      <c r="B190" s="5" t="s">
        <v>335</v>
      </c>
      <c r="C190" s="4" t="s">
        <v>9</v>
      </c>
      <c r="D190" s="6">
        <v>192.0</v>
      </c>
      <c r="E190" s="3"/>
      <c r="F190" s="3" t="str">
        <f>COUNTIF(ID!C:C,D190)</f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" t="s">
        <v>336</v>
      </c>
      <c r="B191" s="5" t="s">
        <v>337</v>
      </c>
      <c r="C191" s="4" t="s">
        <v>56</v>
      </c>
      <c r="D191" s="6">
        <v>152.0</v>
      </c>
      <c r="E191" s="3"/>
      <c r="F191" s="3" t="str">
        <f>COUNTIF(ID!C:C,D191)</f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" t="s">
        <v>338</v>
      </c>
      <c r="B192" s="5" t="s">
        <v>339</v>
      </c>
      <c r="C192" s="4" t="s">
        <v>6</v>
      </c>
      <c r="D192" s="6">
        <v>153.0</v>
      </c>
      <c r="E192" s="3"/>
      <c r="F192" s="3" t="str">
        <f>COUNTIF(ID!C:C,D192)</f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" t="s">
        <v>338</v>
      </c>
      <c r="B193" s="5" t="s">
        <v>339</v>
      </c>
      <c r="C193" s="4" t="s">
        <v>6</v>
      </c>
      <c r="D193" s="6">
        <v>247.0</v>
      </c>
      <c r="E193" s="3"/>
      <c r="F193" s="3" t="str">
        <f>COUNTIF(ID!C:C,D193)</f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" t="s">
        <v>340</v>
      </c>
      <c r="B194" s="7" t="s">
        <v>341</v>
      </c>
      <c r="C194" s="4" t="s">
        <v>9</v>
      </c>
      <c r="D194" s="3"/>
      <c r="E194" s="3"/>
      <c r="F194" s="3" t="str">
        <f>COUNTIF(ID!C:C,D194)</f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" t="s">
        <v>342</v>
      </c>
      <c r="B195" s="5" t="s">
        <v>343</v>
      </c>
      <c r="C195" s="4" t="s">
        <v>6</v>
      </c>
      <c r="D195" s="6">
        <v>154.0</v>
      </c>
      <c r="E195" s="3"/>
      <c r="F195" s="3" t="str">
        <f>COUNTIF(ID!C:C,D195)</f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" t="s">
        <v>344</v>
      </c>
      <c r="B196" s="5" t="s">
        <v>345</v>
      </c>
      <c r="C196" s="4" t="s">
        <v>6</v>
      </c>
      <c r="D196" s="6">
        <v>143.0</v>
      </c>
      <c r="E196" s="3"/>
      <c r="F196" s="3" t="str">
        <f>COUNTIF(ID!C:C,D196)</f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" t="s">
        <v>344</v>
      </c>
      <c r="B197" s="5" t="s">
        <v>346</v>
      </c>
      <c r="C197" s="4" t="s">
        <v>6</v>
      </c>
      <c r="D197" s="6">
        <v>156.0</v>
      </c>
      <c r="E197" s="3"/>
      <c r="F197" s="3" t="str">
        <f>COUNTIF(ID!C:C,D197)</f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" t="s">
        <v>347</v>
      </c>
      <c r="B198" s="5" t="s">
        <v>348</v>
      </c>
      <c r="C198" s="4" t="s">
        <v>6</v>
      </c>
      <c r="D198" s="6">
        <v>157.0</v>
      </c>
      <c r="E198" s="3"/>
      <c r="F198" s="3" t="str">
        <f>COUNTIF(ID!C:C,D198)</f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" t="s">
        <v>347</v>
      </c>
      <c r="B199" s="7" t="s">
        <v>348</v>
      </c>
      <c r="C199" s="4" t="s">
        <v>9</v>
      </c>
      <c r="D199" s="3"/>
      <c r="E199" s="3"/>
      <c r="F199" s="3" t="str">
        <f>COUNTIF(ID!C:C,D199)</f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" t="s">
        <v>349</v>
      </c>
      <c r="B200" s="5" t="s">
        <v>350</v>
      </c>
      <c r="C200" s="4" t="s">
        <v>16</v>
      </c>
      <c r="D200" s="6">
        <v>159.0</v>
      </c>
      <c r="E200" s="3"/>
      <c r="F200" s="3" t="str">
        <f>COUNTIF(ID!C:C,D200)</f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" t="s">
        <v>349</v>
      </c>
      <c r="B201" s="5" t="s">
        <v>350</v>
      </c>
      <c r="C201" s="4" t="s">
        <v>16</v>
      </c>
      <c r="D201" s="6">
        <v>217.0</v>
      </c>
      <c r="E201" s="3"/>
      <c r="F201" s="3" t="str">
        <f>COUNTIF(ID!C:C,D201)</f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" t="s">
        <v>351</v>
      </c>
      <c r="B202" s="5" t="s">
        <v>352</v>
      </c>
      <c r="C202" s="4" t="s">
        <v>16</v>
      </c>
      <c r="D202" s="6">
        <v>160.0</v>
      </c>
      <c r="E202" s="3"/>
      <c r="F202" s="3" t="str">
        <f>COUNTIF(ID!C:C,D202)</f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" t="s">
        <v>353</v>
      </c>
      <c r="B203" s="7" t="s">
        <v>354</v>
      </c>
      <c r="C203" s="4" t="s">
        <v>16</v>
      </c>
      <c r="D203" s="3"/>
      <c r="E203" s="3"/>
      <c r="F203" s="3" t="str">
        <f>COUNTIF(ID!C:C,D203)</f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" t="s">
        <v>355</v>
      </c>
      <c r="B204" s="5" t="s">
        <v>356</v>
      </c>
      <c r="C204" s="4" t="s">
        <v>16</v>
      </c>
      <c r="D204" s="6">
        <v>124.0</v>
      </c>
      <c r="E204" s="3"/>
      <c r="F204" s="3" t="str">
        <f>COUNTIF(ID!C:C,D204)</f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" t="s">
        <v>355</v>
      </c>
      <c r="B205" s="5" t="s">
        <v>357</v>
      </c>
      <c r="C205" s="4" t="s">
        <v>16</v>
      </c>
      <c r="D205" s="6">
        <v>161.0</v>
      </c>
      <c r="F205" s="3" t="str">
        <f>COUNTIF(ID!C:C,D205)</f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" t="s">
        <v>358</v>
      </c>
      <c r="B206" s="7" t="s">
        <v>359</v>
      </c>
      <c r="C206" s="4" t="s">
        <v>56</v>
      </c>
      <c r="D206" s="3"/>
      <c r="E206" s="3"/>
      <c r="F206" s="3" t="str">
        <f>COUNTIF(ID!C:C,D206)</f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" t="s">
        <v>360</v>
      </c>
      <c r="B207" s="7" t="s">
        <v>361</v>
      </c>
      <c r="C207" s="4" t="s">
        <v>9</v>
      </c>
      <c r="D207" s="3"/>
      <c r="E207" s="3"/>
      <c r="F207" s="3" t="str">
        <f>COUNTIF(ID!C:C,D207)</f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" t="s">
        <v>362</v>
      </c>
      <c r="B208" s="7" t="s">
        <v>363</v>
      </c>
      <c r="C208" s="4" t="s">
        <v>56</v>
      </c>
      <c r="D208" s="3"/>
      <c r="E208" s="3"/>
      <c r="F208" s="3" t="str">
        <f>COUNTIF(ID!C:C,D208)</f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" t="s">
        <v>364</v>
      </c>
      <c r="B209" s="5" t="s">
        <v>365</v>
      </c>
      <c r="C209" s="4" t="s">
        <v>6</v>
      </c>
      <c r="D209" s="6">
        <v>182.0</v>
      </c>
      <c r="E209" s="3"/>
      <c r="F209" s="3" t="str">
        <f>COUNTIF(ID!C:C,D209)</f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" t="s">
        <v>364</v>
      </c>
      <c r="B210" s="7" t="s">
        <v>365</v>
      </c>
      <c r="C210" s="4" t="s">
        <v>16</v>
      </c>
      <c r="D210" s="3"/>
      <c r="E210" s="3"/>
      <c r="F210" s="3" t="str">
        <f>COUNTIF(ID!C:C,D210)</f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" t="s">
        <v>366</v>
      </c>
      <c r="B211" s="5" t="s">
        <v>367</v>
      </c>
      <c r="C211" s="4" t="s">
        <v>16</v>
      </c>
      <c r="D211" s="6">
        <v>164.0</v>
      </c>
      <c r="E211" s="3"/>
      <c r="F211" s="3" t="str">
        <f>COUNTIF(ID!C:C,D211)</f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" t="s">
        <v>368</v>
      </c>
      <c r="B212" s="5" t="s">
        <v>369</v>
      </c>
      <c r="C212" s="4" t="s">
        <v>9</v>
      </c>
      <c r="D212" s="6">
        <v>166.0</v>
      </c>
      <c r="E212" s="3"/>
      <c r="F212" s="3" t="str">
        <f>COUNTIF(ID!C:C,D212)</f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" t="s">
        <v>370</v>
      </c>
      <c r="B213" s="5" t="s">
        <v>371</v>
      </c>
      <c r="C213" s="4" t="s">
        <v>16</v>
      </c>
      <c r="D213" s="6">
        <v>167.0</v>
      </c>
      <c r="E213" s="3"/>
      <c r="F213" s="3" t="str">
        <f>COUNTIF(ID!C:C,D213)</f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" t="s">
        <v>372</v>
      </c>
      <c r="B214" s="5" t="s">
        <v>373</v>
      </c>
      <c r="C214" s="4" t="s">
        <v>6</v>
      </c>
      <c r="D214" s="6">
        <v>169.0</v>
      </c>
      <c r="E214" s="3"/>
      <c r="F214" s="3" t="str">
        <f>COUNTIF(ID!C:C,D214)</f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" t="s">
        <v>372</v>
      </c>
      <c r="B215" s="5" t="s">
        <v>374</v>
      </c>
      <c r="C215" s="4" t="s">
        <v>6</v>
      </c>
      <c r="D215" s="6">
        <v>171.0</v>
      </c>
      <c r="E215" s="3"/>
      <c r="F215" s="3" t="str">
        <f>COUNTIF(ID!C:C,D215)</f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" t="s">
        <v>375</v>
      </c>
      <c r="B216" s="7" t="s">
        <v>376</v>
      </c>
      <c r="C216" s="4" t="s">
        <v>16</v>
      </c>
      <c r="D216" s="3"/>
      <c r="E216" s="3"/>
      <c r="F216" s="3" t="str">
        <f>COUNTIF(ID!C:C,D216)</f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" t="s">
        <v>377</v>
      </c>
      <c r="B217" s="5" t="s">
        <v>378</v>
      </c>
      <c r="C217" s="4" t="s">
        <v>6</v>
      </c>
      <c r="D217" s="6">
        <v>172.0</v>
      </c>
      <c r="E217" s="3"/>
      <c r="F217" s="3" t="str">
        <f>COUNTIF(ID!C:C,D217)</f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" t="s">
        <v>377</v>
      </c>
      <c r="B218" s="5" t="s">
        <v>378</v>
      </c>
      <c r="C218" s="4" t="s">
        <v>16</v>
      </c>
      <c r="D218" s="6">
        <v>222.0</v>
      </c>
      <c r="E218" s="3"/>
      <c r="F218" s="3" t="str">
        <f>COUNTIF(ID!C:C,D218)</f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" t="s">
        <v>379</v>
      </c>
      <c r="B219" s="5" t="s">
        <v>380</v>
      </c>
      <c r="C219" s="4" t="s">
        <v>16</v>
      </c>
      <c r="D219" s="6">
        <v>170.0</v>
      </c>
      <c r="E219" s="3"/>
      <c r="F219" s="3" t="str">
        <f>COUNTIF(ID!C:C,D219)</f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" t="s">
        <v>381</v>
      </c>
      <c r="B220" s="7" t="s">
        <v>382</v>
      </c>
      <c r="C220" s="4" t="s">
        <v>9</v>
      </c>
      <c r="D220" s="3"/>
      <c r="E220" s="3"/>
      <c r="F220" s="3" t="str">
        <f>COUNTIF(ID!C:C,D220)</f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" t="s">
        <v>383</v>
      </c>
      <c r="B221" s="5" t="s">
        <v>384</v>
      </c>
      <c r="C221" s="4" t="s">
        <v>16</v>
      </c>
      <c r="D221" s="6">
        <v>173.0</v>
      </c>
      <c r="E221" s="3"/>
      <c r="F221" s="3" t="str">
        <f>COUNTIF(ID!C:C,D221)</f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" t="s">
        <v>385</v>
      </c>
      <c r="B222" s="7" t="s">
        <v>386</v>
      </c>
      <c r="C222" s="4" t="s">
        <v>6</v>
      </c>
      <c r="D222" s="3"/>
      <c r="E222" s="3"/>
      <c r="F222" s="3" t="str">
        <f>COUNTIF(ID!C:C,D222)</f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" t="s">
        <v>387</v>
      </c>
      <c r="B223" s="7" t="s">
        <v>388</v>
      </c>
      <c r="C223" s="4" t="s">
        <v>56</v>
      </c>
      <c r="D223" s="3"/>
      <c r="E223" s="3"/>
      <c r="F223" s="3" t="str">
        <f>COUNTIF(ID!C:C,D223)</f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" t="s">
        <v>389</v>
      </c>
      <c r="B224" s="8" t="s">
        <v>390</v>
      </c>
      <c r="C224" s="4" t="s">
        <v>47</v>
      </c>
      <c r="D224" s="3"/>
      <c r="E224" s="3"/>
      <c r="F224" s="3" t="str">
        <f>COUNTIF(ID!C:C,D224)</f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" t="s">
        <v>391</v>
      </c>
      <c r="B225" s="5" t="s">
        <v>392</v>
      </c>
      <c r="C225" s="4" t="s">
        <v>6</v>
      </c>
      <c r="D225" s="6">
        <v>277.0</v>
      </c>
      <c r="E225" s="3"/>
      <c r="F225" s="3" t="str">
        <f>COUNTIF(ID!C:C,D225)</f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" t="s">
        <v>393</v>
      </c>
      <c r="B226" s="7" t="s">
        <v>394</v>
      </c>
      <c r="C226" s="4" t="s">
        <v>16</v>
      </c>
      <c r="D226" s="3"/>
      <c r="E226" s="3"/>
      <c r="F226" s="3" t="str">
        <f>COUNTIF(ID!C:C,D226)</f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" t="s">
        <v>395</v>
      </c>
      <c r="B227" s="7" t="s">
        <v>396</v>
      </c>
      <c r="C227" s="4" t="s">
        <v>6</v>
      </c>
      <c r="D227" s="3"/>
      <c r="E227" s="3"/>
      <c r="F227" s="3" t="str">
        <f>COUNTIF(ID!C:C,D227)</f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" t="s">
        <v>397</v>
      </c>
      <c r="B228" s="7" t="s">
        <v>398</v>
      </c>
      <c r="C228" s="4" t="s">
        <v>6</v>
      </c>
      <c r="D228" s="3"/>
      <c r="E228" s="3"/>
      <c r="F228" s="3" t="str">
        <f>COUNTIF(ID!C:C,D228)</f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" t="s">
        <v>399</v>
      </c>
      <c r="B229" s="7" t="s">
        <v>400</v>
      </c>
      <c r="C229" s="4" t="s">
        <v>6</v>
      </c>
      <c r="D229" s="3"/>
      <c r="E229" s="3"/>
      <c r="F229" s="3" t="str">
        <f>COUNTIF(ID!C:C,D229)</f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" t="s">
        <v>401</v>
      </c>
      <c r="B230" s="7" t="s">
        <v>402</v>
      </c>
      <c r="C230" s="4" t="s">
        <v>6</v>
      </c>
      <c r="D230" s="3"/>
      <c r="E230" s="3"/>
      <c r="F230" s="3" t="str">
        <f>COUNTIF(ID!C:C,D230)</f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" t="s">
        <v>403</v>
      </c>
      <c r="B231" s="7" t="s">
        <v>404</v>
      </c>
      <c r="C231" s="4" t="s">
        <v>6</v>
      </c>
      <c r="D231" s="3"/>
      <c r="E231" s="3"/>
      <c r="F231" s="3" t="str">
        <f>COUNTIF(ID!C:C,D231)</f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" t="s">
        <v>405</v>
      </c>
      <c r="B232" s="5" t="s">
        <v>406</v>
      </c>
      <c r="C232" s="4" t="s">
        <v>9</v>
      </c>
      <c r="D232" s="6">
        <v>268.0</v>
      </c>
      <c r="E232" s="3"/>
      <c r="F232" s="3" t="str">
        <f>COUNTIF(ID!C:C,D232)</f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" t="s">
        <v>405</v>
      </c>
      <c r="B233" s="5" t="s">
        <v>406</v>
      </c>
      <c r="C233" s="4" t="s">
        <v>16</v>
      </c>
      <c r="D233" s="6">
        <v>262.0</v>
      </c>
      <c r="E233" s="3"/>
      <c r="F233" s="3" t="str">
        <f>COUNTIF(ID!C:C,D233)</f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" t="s">
        <v>407</v>
      </c>
      <c r="B234" s="5" t="s">
        <v>408</v>
      </c>
      <c r="C234" s="4" t="s">
        <v>16</v>
      </c>
      <c r="D234" s="6">
        <v>220.0</v>
      </c>
      <c r="E234" s="3"/>
      <c r="F234" s="3" t="str">
        <f>COUNTIF(ID!C:C,D234)</f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" t="s">
        <v>409</v>
      </c>
      <c r="B235" s="7" t="s">
        <v>410</v>
      </c>
      <c r="C235" s="4" t="s">
        <v>16</v>
      </c>
      <c r="D235" s="3"/>
      <c r="E235" s="3"/>
      <c r="F235" s="3" t="str">
        <f>COUNTIF(ID!C:C,D235)</f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" t="s">
        <v>411</v>
      </c>
      <c r="B236" s="7" t="s">
        <v>412</v>
      </c>
      <c r="C236" s="4" t="s">
        <v>6</v>
      </c>
      <c r="D236" s="3"/>
      <c r="E236" s="3"/>
      <c r="F236" s="3" t="str">
        <f>COUNTIF(ID!C:C,D236)</f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" t="s">
        <v>413</v>
      </c>
      <c r="B237" s="5" t="s">
        <v>414</v>
      </c>
      <c r="C237" s="4" t="s">
        <v>56</v>
      </c>
      <c r="D237" s="6">
        <v>267.0</v>
      </c>
      <c r="E237" s="3"/>
      <c r="F237" s="3" t="str">
        <f>COUNTIF(ID!C:C,D237)</f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" t="s">
        <v>415</v>
      </c>
      <c r="B238" s="9" t="s">
        <v>416</v>
      </c>
      <c r="C238" s="4" t="s">
        <v>47</v>
      </c>
      <c r="D238" s="3"/>
      <c r="E238" s="3"/>
      <c r="F238" s="3" t="str">
        <f>COUNTIF(ID!C:C,D238)</f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" t="s">
        <v>417</v>
      </c>
      <c r="B239" s="5" t="s">
        <v>418</v>
      </c>
      <c r="C239" s="4" t="s">
        <v>16</v>
      </c>
      <c r="D239" s="6">
        <v>216.0</v>
      </c>
      <c r="E239" s="3"/>
      <c r="F239" s="3" t="str">
        <f>COUNTIF(ID!C:C,D239)</f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" t="s">
        <v>419</v>
      </c>
      <c r="B240" s="7" t="s">
        <v>420</v>
      </c>
      <c r="C240" s="4" t="s">
        <v>6</v>
      </c>
      <c r="D240" s="3"/>
      <c r="E240" s="3"/>
      <c r="F240" s="3" t="str">
        <f>COUNTIF(ID!C:C,D240)</f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" t="s">
        <v>421</v>
      </c>
      <c r="B241" s="7" t="s">
        <v>422</v>
      </c>
      <c r="C241" s="4" t="s">
        <v>16</v>
      </c>
      <c r="D241" s="3"/>
      <c r="E241" s="3"/>
      <c r="F241" s="3" t="str">
        <f>COUNTIF(ID!C:C,D241)</f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" t="s">
        <v>423</v>
      </c>
      <c r="B242" s="5" t="s">
        <v>424</v>
      </c>
      <c r="C242" s="4" t="s">
        <v>56</v>
      </c>
      <c r="D242" s="6">
        <v>196.0</v>
      </c>
      <c r="E242" s="3"/>
      <c r="F242" s="3" t="str">
        <f>COUNTIF(ID!C:C,D242)</f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" t="s">
        <v>425</v>
      </c>
      <c r="B243" s="5" t="s">
        <v>426</v>
      </c>
      <c r="C243" s="4" t="s">
        <v>6</v>
      </c>
      <c r="D243" s="6">
        <v>185.0</v>
      </c>
      <c r="E243" s="3"/>
      <c r="F243" s="3" t="str">
        <f>COUNTIF(ID!C:C,D243)</f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" t="s">
        <v>427</v>
      </c>
      <c r="B244" s="5" t="s">
        <v>428</v>
      </c>
      <c r="C244" s="4" t="s">
        <v>56</v>
      </c>
      <c r="D244" s="6">
        <v>184.0</v>
      </c>
      <c r="E244" s="3"/>
      <c r="F244" s="3" t="str">
        <f>COUNTIF(ID!C:C,D244)</f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" t="s">
        <v>429</v>
      </c>
      <c r="B245" s="7" t="s">
        <v>430</v>
      </c>
      <c r="C245" s="4" t="s">
        <v>6</v>
      </c>
      <c r="D245" s="3"/>
      <c r="E245" s="3"/>
      <c r="F245" s="3" t="str">
        <f>COUNTIF(ID!C:C,D245)</f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" t="s">
        <v>431</v>
      </c>
      <c r="B246" s="7" t="s">
        <v>432</v>
      </c>
      <c r="C246" s="4" t="s">
        <v>56</v>
      </c>
      <c r="D246" s="3"/>
      <c r="E246" s="3"/>
      <c r="F246" s="3" t="str">
        <f>COUNTIF(ID!C:C,D246)</f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" t="s">
        <v>431</v>
      </c>
      <c r="B247" s="7" t="s">
        <v>432</v>
      </c>
      <c r="C247" s="4" t="s">
        <v>6</v>
      </c>
      <c r="D247" s="3"/>
      <c r="E247" s="3"/>
      <c r="F247" s="3" t="str">
        <f>COUNTIF(ID!C:C,D247)</f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" t="s">
        <v>433</v>
      </c>
      <c r="B248" s="7" t="s">
        <v>434</v>
      </c>
      <c r="C248" s="4" t="s">
        <v>56</v>
      </c>
      <c r="D248" s="3"/>
      <c r="E248" s="3"/>
      <c r="F248" s="3" t="str">
        <f>COUNTIF(ID!C:C,D248)</f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" t="s">
        <v>433</v>
      </c>
      <c r="B249" s="7" t="s">
        <v>434</v>
      </c>
      <c r="C249" s="4" t="s">
        <v>6</v>
      </c>
      <c r="D249" s="3"/>
      <c r="E249" s="3"/>
      <c r="F249" s="3" t="str">
        <f>COUNTIF(ID!C:C,D249)</f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" t="s">
        <v>435</v>
      </c>
      <c r="B250" s="5" t="s">
        <v>436</v>
      </c>
      <c r="C250" s="4" t="s">
        <v>16</v>
      </c>
      <c r="D250" s="6">
        <v>225.0</v>
      </c>
      <c r="E250" s="3"/>
      <c r="F250" s="3" t="str">
        <f>COUNTIF(ID!C:C,D250)</f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" t="s">
        <v>437</v>
      </c>
      <c r="B251" s="7" t="s">
        <v>438</v>
      </c>
      <c r="C251" s="4" t="s">
        <v>16</v>
      </c>
      <c r="D251" s="3"/>
      <c r="E251" s="3"/>
      <c r="F251" s="3" t="str">
        <f>COUNTIF(ID!C:C,D251)</f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" t="s">
        <v>439</v>
      </c>
      <c r="B252" s="7" t="s">
        <v>440</v>
      </c>
      <c r="C252" s="4" t="s">
        <v>16</v>
      </c>
      <c r="D252" s="3"/>
      <c r="E252" s="3"/>
      <c r="F252" s="3" t="str">
        <f>COUNTIF(ID!C:C,D252)</f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" t="s">
        <v>441</v>
      </c>
      <c r="B253" s="7" t="s">
        <v>442</v>
      </c>
      <c r="C253" s="4" t="s">
        <v>16</v>
      </c>
      <c r="D253" s="3"/>
      <c r="E253" s="3"/>
      <c r="F253" s="3" t="str">
        <f>COUNTIF(ID!C:C,D253)</f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" t="s">
        <v>443</v>
      </c>
      <c r="B254" s="7" t="s">
        <v>444</v>
      </c>
      <c r="C254" s="4" t="s">
        <v>6</v>
      </c>
      <c r="D254" s="3"/>
      <c r="E254" s="3"/>
      <c r="F254" s="3" t="str">
        <f>COUNTIF(ID!C:C,D254)</f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" t="s">
        <v>445</v>
      </c>
      <c r="B255" s="5" t="s">
        <v>446</v>
      </c>
      <c r="C255" s="4" t="s">
        <v>16</v>
      </c>
      <c r="D255" s="6">
        <v>215.0</v>
      </c>
      <c r="E255" s="3"/>
      <c r="F255" s="3" t="str">
        <f>COUNTIF(ID!C:C,D255)</f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" t="s">
        <v>447</v>
      </c>
      <c r="B256" s="7" t="s">
        <v>448</v>
      </c>
      <c r="C256" s="4" t="s">
        <v>9</v>
      </c>
      <c r="D256" s="3"/>
      <c r="E256" s="3"/>
      <c r="F256" s="3" t="str">
        <f>COUNTIF(ID!C:C,D256)</f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" t="s">
        <v>449</v>
      </c>
      <c r="B257" s="7" t="s">
        <v>450</v>
      </c>
      <c r="C257" s="4" t="s">
        <v>451</v>
      </c>
      <c r="D257" s="3"/>
      <c r="E257" s="3"/>
      <c r="F257" s="3" t="str">
        <f>COUNTIF(ID!C:C,D257)</f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" t="s">
        <v>452</v>
      </c>
      <c r="B258" s="5" t="s">
        <v>453</v>
      </c>
      <c r="C258" s="4" t="s">
        <v>6</v>
      </c>
      <c r="D258" s="6">
        <v>227.0</v>
      </c>
      <c r="E258" s="3"/>
      <c r="F258" s="3" t="str">
        <f>COUNTIF(ID!C:C,D258)</f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" t="s">
        <v>454</v>
      </c>
      <c r="B259" s="5" t="s">
        <v>455</v>
      </c>
      <c r="C259" s="4" t="s">
        <v>6</v>
      </c>
      <c r="D259" s="6">
        <v>252.0</v>
      </c>
      <c r="E259" s="3"/>
      <c r="F259" s="3" t="str">
        <f>COUNTIF(ID!C:C,D259)</f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" t="s">
        <v>456</v>
      </c>
      <c r="B260" s="5" t="s">
        <v>457</v>
      </c>
      <c r="C260" s="4" t="s">
        <v>56</v>
      </c>
      <c r="D260" s="6">
        <v>249.0</v>
      </c>
      <c r="E260" s="3"/>
      <c r="F260" s="3" t="str">
        <f>COUNTIF(ID!C:C,D260)</f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" t="s">
        <v>456</v>
      </c>
      <c r="B261" s="5" t="s">
        <v>457</v>
      </c>
      <c r="C261" s="4" t="s">
        <v>6</v>
      </c>
      <c r="D261" s="6">
        <v>228.0</v>
      </c>
      <c r="E261" s="3"/>
      <c r="F261" s="3" t="str">
        <f>COUNTIF(ID!C:C,D261)</f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" t="s">
        <v>456</v>
      </c>
      <c r="B262" s="5" t="s">
        <v>457</v>
      </c>
      <c r="C262" s="4" t="s">
        <v>6</v>
      </c>
      <c r="D262" s="6">
        <v>256.0</v>
      </c>
      <c r="E262" s="3"/>
      <c r="F262" s="3" t="str">
        <f>COUNTIF(ID!C:C,D262)</f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" t="s">
        <v>458</v>
      </c>
      <c r="B263" s="7" t="s">
        <v>459</v>
      </c>
      <c r="C263" s="4" t="s">
        <v>6</v>
      </c>
      <c r="D263" s="3"/>
      <c r="E263" s="3"/>
      <c r="F263" s="3" t="str">
        <f>COUNTIF(ID!C:C,D263)</f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" t="s">
        <v>460</v>
      </c>
      <c r="B264" s="5" t="s">
        <v>461</v>
      </c>
      <c r="C264" s="4" t="s">
        <v>6</v>
      </c>
      <c r="D264" s="6">
        <v>248.0</v>
      </c>
      <c r="E264" s="3"/>
      <c r="F264" s="3" t="str">
        <f>COUNTIF(ID!C:C,D264)</f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" t="s">
        <v>462</v>
      </c>
      <c r="B265" s="5" t="s">
        <v>463</v>
      </c>
      <c r="C265" s="4" t="s">
        <v>6</v>
      </c>
      <c r="D265" s="6">
        <v>39.0</v>
      </c>
      <c r="E265" s="3"/>
      <c r="F265" s="3" t="str">
        <f>COUNTIF(ID!C:C,D265)</f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" t="s">
        <v>464</v>
      </c>
      <c r="B266" s="5" t="s">
        <v>465</v>
      </c>
      <c r="C266" s="4" t="s">
        <v>47</v>
      </c>
      <c r="D266" s="6">
        <v>239.0</v>
      </c>
      <c r="E266" s="3"/>
      <c r="F266" s="3" t="str">
        <f>COUNTIF(ID!C:C,D266)</f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" t="s">
        <v>466</v>
      </c>
      <c r="B267" s="7" t="s">
        <v>467</v>
      </c>
      <c r="C267" s="4" t="s">
        <v>56</v>
      </c>
      <c r="D267" s="3"/>
      <c r="E267" s="3"/>
      <c r="F267" s="3" t="str">
        <f>COUNTIF(ID!C:C,D267)</f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" t="s">
        <v>468</v>
      </c>
      <c r="B268" s="7" t="s">
        <v>469</v>
      </c>
      <c r="C268" s="4" t="s">
        <v>6</v>
      </c>
      <c r="D268" s="3"/>
      <c r="E268" s="3"/>
      <c r="F268" s="3" t="str">
        <f>COUNTIF(ID!C:C,D268)</f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" t="s">
        <v>470</v>
      </c>
      <c r="B269" s="5" t="s">
        <v>471</v>
      </c>
      <c r="C269" s="4" t="s">
        <v>6</v>
      </c>
      <c r="D269" s="6">
        <v>261.0</v>
      </c>
      <c r="E269" s="3"/>
      <c r="F269" s="3" t="str">
        <f>COUNTIF(ID!C:C,D269)</f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" t="s">
        <v>472</v>
      </c>
      <c r="B270" s="7" t="s">
        <v>473</v>
      </c>
      <c r="C270" s="4" t="s">
        <v>6</v>
      </c>
      <c r="D270" s="3"/>
      <c r="E270" s="3"/>
      <c r="F270" s="3" t="str">
        <f>COUNTIF(ID!C:C,D270)</f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" t="s">
        <v>472</v>
      </c>
      <c r="B271" s="5" t="s">
        <v>473</v>
      </c>
      <c r="C271" s="4" t="s">
        <v>16</v>
      </c>
      <c r="D271" s="6">
        <v>264.0</v>
      </c>
      <c r="E271" s="3"/>
      <c r="F271" s="3" t="str">
        <f>COUNTIF(ID!C:C,D271)</f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" t="s">
        <v>474</v>
      </c>
      <c r="B272" s="7" t="s">
        <v>475</v>
      </c>
      <c r="C272" s="4" t="s">
        <v>56</v>
      </c>
      <c r="D272" s="3"/>
      <c r="E272" s="3"/>
      <c r="F272" s="3" t="str">
        <f>COUNTIF(ID!C:C,D272)</f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" t="s">
        <v>476</v>
      </c>
      <c r="B273" s="7" t="s">
        <v>477</v>
      </c>
      <c r="C273" s="4" t="s">
        <v>56</v>
      </c>
      <c r="D273" s="3"/>
      <c r="E273" s="3"/>
      <c r="F273" s="3" t="str">
        <f>COUNTIF(ID!C:C,D273)</f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" t="s">
        <v>476</v>
      </c>
      <c r="B274" s="5" t="s">
        <v>477</v>
      </c>
      <c r="C274" s="4" t="s">
        <v>9</v>
      </c>
      <c r="D274" s="6">
        <v>238.0</v>
      </c>
      <c r="E274" s="3"/>
      <c r="F274" s="3" t="str">
        <f>COUNTIF(ID!C:C,D274)</f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" t="s">
        <v>478</v>
      </c>
      <c r="B275" s="7" t="s">
        <v>479</v>
      </c>
      <c r="C275" s="4" t="s">
        <v>9</v>
      </c>
      <c r="D275" s="3"/>
      <c r="E275" s="3"/>
      <c r="F275" s="3" t="str">
        <f>COUNTIF(ID!C:C,D275)</f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" t="s">
        <v>480</v>
      </c>
      <c r="B276" s="5" t="s">
        <v>481</v>
      </c>
      <c r="C276" s="4" t="s">
        <v>56</v>
      </c>
      <c r="D276" s="6">
        <v>253.0</v>
      </c>
      <c r="E276" s="3"/>
      <c r="F276" s="3" t="str">
        <f>COUNTIF(ID!C:C,D276)</f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" t="s">
        <v>482</v>
      </c>
      <c r="B277" s="5" t="s">
        <v>483</v>
      </c>
      <c r="C277" s="4" t="s">
        <v>6</v>
      </c>
      <c r="D277" s="6">
        <v>229.0</v>
      </c>
      <c r="E277" s="3"/>
      <c r="F277" s="3" t="str">
        <f>COUNTIF(ID!C:C,D277)</f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" t="s">
        <v>484</v>
      </c>
      <c r="B278" s="5" t="s">
        <v>485</v>
      </c>
      <c r="C278" s="4" t="s">
        <v>56</v>
      </c>
      <c r="D278" s="6">
        <v>198.0</v>
      </c>
      <c r="E278" s="3"/>
      <c r="F278" s="3" t="str">
        <f>COUNTIF(ID!C:C,D278)</f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" t="s">
        <v>486</v>
      </c>
      <c r="B279" s="5" t="s">
        <v>487</v>
      </c>
      <c r="C279" s="4" t="s">
        <v>16</v>
      </c>
      <c r="D279" s="6">
        <v>41.0</v>
      </c>
      <c r="E279" s="3"/>
      <c r="F279" s="3" t="str">
        <f>COUNTIF(ID!C:C,D279)</f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" t="s">
        <v>488</v>
      </c>
      <c r="B280" s="7" t="s">
        <v>489</v>
      </c>
      <c r="C280" s="4" t="s">
        <v>6</v>
      </c>
      <c r="D280" s="3"/>
      <c r="E280" s="3"/>
      <c r="F280" s="3" t="str">
        <f>COUNTIF(ID!C:C,D280)</f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</sheetData>
  <autoFilter ref="$A$1:$D$280"/>
  <conditionalFormatting sqref="A:D">
    <cfRule type="expression" dxfId="0" priority="1">
      <formula>countif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5" max="5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idden="1">
      <c r="A2" s="5" t="s">
        <v>15</v>
      </c>
      <c r="B2" s="5" t="s">
        <v>490</v>
      </c>
      <c r="C2" s="10">
        <v>7.0</v>
      </c>
      <c r="D2" s="3"/>
      <c r="E2" s="3" t="str">
        <f>COUNTIF('to ID'!D:D,C2)</f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5" t="s">
        <v>28</v>
      </c>
      <c r="B3" s="5" t="s">
        <v>490</v>
      </c>
      <c r="C3" s="10">
        <v>9.0</v>
      </c>
      <c r="D3" s="3"/>
      <c r="E3" s="3" t="str">
        <f>COUNTIF('to ID'!D:D,C3)</f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idden="1">
      <c r="A4" s="5" t="s">
        <v>51</v>
      </c>
      <c r="B4" s="5" t="s">
        <v>490</v>
      </c>
      <c r="C4" s="10">
        <v>10.0</v>
      </c>
      <c r="D4" s="3"/>
      <c r="E4" s="3" t="str">
        <f>COUNTIF('to ID'!D:D,C4)</f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idden="1">
      <c r="A5" s="5" t="s">
        <v>271</v>
      </c>
      <c r="B5" s="5" t="s">
        <v>490</v>
      </c>
      <c r="C5" s="10">
        <v>11.0</v>
      </c>
      <c r="D5" s="3"/>
      <c r="E5" s="3" t="str">
        <f>COUNTIF('to ID'!D:D,C5)</f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idden="1">
      <c r="A6" s="11" t="s">
        <v>491</v>
      </c>
      <c r="B6" s="11" t="s">
        <v>490</v>
      </c>
      <c r="C6" s="12">
        <v>31.0</v>
      </c>
      <c r="D6" s="13"/>
      <c r="E6" s="3" t="str">
        <f>COUNTIF('to ID'!D:D,C6)</f>
        <v>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idden="1">
      <c r="A7" s="11" t="s">
        <v>492</v>
      </c>
      <c r="B7" s="11" t="s">
        <v>490</v>
      </c>
      <c r="C7" s="12">
        <v>34.0</v>
      </c>
      <c r="D7" s="13"/>
      <c r="E7" s="3" t="str">
        <f>COUNTIF('to ID'!D:D,C7)</f>
        <v>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idden="1">
      <c r="A8" s="5" t="s">
        <v>63</v>
      </c>
      <c r="B8" s="5" t="s">
        <v>490</v>
      </c>
      <c r="C8" s="10">
        <v>37.0</v>
      </c>
      <c r="D8" s="3"/>
      <c r="E8" s="3" t="str">
        <f>COUNTIF('to ID'!D:D,C8)</f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idden="1">
      <c r="A9" s="5" t="s">
        <v>487</v>
      </c>
      <c r="B9" s="5" t="s">
        <v>490</v>
      </c>
      <c r="C9" s="10">
        <v>41.0</v>
      </c>
      <c r="D9" s="3"/>
      <c r="E9" s="3" t="str">
        <f>COUNTIF('to ID'!D:D,C9)</f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idden="1">
      <c r="A10" s="11" t="s">
        <v>493</v>
      </c>
      <c r="B10" s="11" t="s">
        <v>490</v>
      </c>
      <c r="C10" s="12">
        <v>42.0</v>
      </c>
      <c r="D10" s="13"/>
      <c r="E10" s="3" t="str">
        <f>COUNTIF('to ID'!D:D,C10)</f>
        <v>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idden="1">
      <c r="A11" s="5" t="s">
        <v>81</v>
      </c>
      <c r="B11" s="5" t="s">
        <v>490</v>
      </c>
      <c r="C11" s="10">
        <v>47.0</v>
      </c>
      <c r="D11" s="3"/>
      <c r="E11" s="3" t="str">
        <f>COUNTIF('to ID'!D:D,C11)</f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idden="1">
      <c r="A12" s="5" t="s">
        <v>93</v>
      </c>
      <c r="B12" s="5" t="s">
        <v>490</v>
      </c>
      <c r="C12" s="10">
        <v>52.0</v>
      </c>
      <c r="D12" s="3"/>
      <c r="E12" s="3" t="str">
        <f>COUNTIF('to ID'!D:D,C12)</f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idden="1">
      <c r="A13" s="5" t="s">
        <v>95</v>
      </c>
      <c r="B13" s="5" t="s">
        <v>490</v>
      </c>
      <c r="C13" s="10">
        <v>53.0</v>
      </c>
      <c r="D13" s="3"/>
      <c r="E13" s="3" t="str">
        <f>COUNTIF('to ID'!D:D,C13)</f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idden="1">
      <c r="A14" s="5" t="s">
        <v>97</v>
      </c>
      <c r="B14" s="5" t="s">
        <v>490</v>
      </c>
      <c r="C14" s="10">
        <v>54.0</v>
      </c>
      <c r="D14" s="3"/>
      <c r="E14" s="3" t="str">
        <f>COUNTIF('to ID'!D:D,C14)</f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idden="1">
      <c r="A15" s="5" t="s">
        <v>98</v>
      </c>
      <c r="B15" s="5" t="s">
        <v>490</v>
      </c>
      <c r="C15" s="10">
        <v>55.0</v>
      </c>
      <c r="D15" s="3"/>
      <c r="E15" s="3" t="str">
        <f>COUNTIF('to ID'!D:D,C15)</f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idden="1">
      <c r="A16" s="5" t="s">
        <v>102</v>
      </c>
      <c r="B16" s="5" t="s">
        <v>490</v>
      </c>
      <c r="C16" s="10">
        <v>57.0</v>
      </c>
      <c r="D16" s="3"/>
      <c r="E16" s="3" t="str">
        <f>COUNTIF('to ID'!D:D,C16)</f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idden="1">
      <c r="A17" s="5" t="s">
        <v>106</v>
      </c>
      <c r="B17" s="5" t="s">
        <v>490</v>
      </c>
      <c r="C17" s="10">
        <v>59.0</v>
      </c>
      <c r="D17" s="3"/>
      <c r="E17" s="3" t="str">
        <f>COUNTIF('to ID'!D:D,C17)</f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idden="1">
      <c r="A18" s="5" t="s">
        <v>121</v>
      </c>
      <c r="B18" s="5" t="s">
        <v>490</v>
      </c>
      <c r="C18" s="10">
        <v>63.0</v>
      </c>
      <c r="D18" s="3"/>
      <c r="E18" s="3" t="str">
        <f>COUNTIF('to ID'!D:D,C18)</f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idden="1">
      <c r="A19" s="11" t="s">
        <v>135</v>
      </c>
      <c r="B19" s="11" t="s">
        <v>490</v>
      </c>
      <c r="C19" s="12">
        <v>72.0</v>
      </c>
      <c r="D19" s="13"/>
      <c r="E19" s="3" t="str">
        <f>COUNTIF('to ID'!D:D,C19)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idden="1">
      <c r="A20" s="5" t="s">
        <v>142</v>
      </c>
      <c r="B20" s="5" t="s">
        <v>490</v>
      </c>
      <c r="C20" s="10">
        <v>76.0</v>
      </c>
      <c r="D20" s="3"/>
      <c r="E20" s="3" t="str">
        <f>COUNTIF('to ID'!D:D,C20)</f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idden="1">
      <c r="A21" s="5" t="s">
        <v>156</v>
      </c>
      <c r="B21" s="5" t="s">
        <v>490</v>
      </c>
      <c r="C21" s="10">
        <v>83.0</v>
      </c>
      <c r="D21" s="3"/>
      <c r="E21" s="3" t="str">
        <f>COUNTIF('to ID'!D:D,C21)</f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idden="1">
      <c r="A22" s="5" t="s">
        <v>160</v>
      </c>
      <c r="B22" s="5" t="s">
        <v>490</v>
      </c>
      <c r="C22" s="10">
        <v>85.0</v>
      </c>
      <c r="D22" s="3"/>
      <c r="E22" s="3" t="str">
        <f>COUNTIF('to ID'!D:D,C22)</f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idden="1">
      <c r="A23" s="5" t="s">
        <v>170</v>
      </c>
      <c r="B23" s="5" t="s">
        <v>490</v>
      </c>
      <c r="C23" s="10">
        <v>87.0</v>
      </c>
      <c r="D23" s="3"/>
      <c r="E23" s="3" t="str">
        <f>COUNTIF('to ID'!D:D,C23)</f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idden="1">
      <c r="A24" s="5" t="s">
        <v>174</v>
      </c>
      <c r="B24" s="5" t="s">
        <v>490</v>
      </c>
      <c r="C24" s="10">
        <v>89.0</v>
      </c>
      <c r="D24" s="3"/>
      <c r="E24" s="3" t="str">
        <f>COUNTIF('to ID'!D:D,C24)</f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idden="1">
      <c r="A25" s="5" t="s">
        <v>184</v>
      </c>
      <c r="B25" s="5" t="s">
        <v>490</v>
      </c>
      <c r="C25" s="10">
        <v>93.0</v>
      </c>
      <c r="D25" s="3"/>
      <c r="E25" s="3" t="str">
        <f>COUNTIF('to ID'!D:D,C25)</f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idden="1">
      <c r="A26" s="5" t="s">
        <v>197</v>
      </c>
      <c r="B26" s="5" t="s">
        <v>490</v>
      </c>
      <c r="C26" s="10">
        <v>102.0</v>
      </c>
      <c r="D26" s="3"/>
      <c r="E26" s="3" t="str">
        <f>COUNTIF('to ID'!D:D,C26)</f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idden="1">
      <c r="A27" s="5" t="s">
        <v>203</v>
      </c>
      <c r="B27" s="5" t="s">
        <v>490</v>
      </c>
      <c r="C27" s="10">
        <v>104.0</v>
      </c>
      <c r="D27" s="3"/>
      <c r="E27" s="3" t="str">
        <f>COUNTIF('to ID'!D:D,C27)</f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idden="1">
      <c r="A28" s="5" t="s">
        <v>211</v>
      </c>
      <c r="B28" s="5" t="s">
        <v>490</v>
      </c>
      <c r="C28" s="10">
        <v>105.0</v>
      </c>
      <c r="D28" s="3"/>
      <c r="E28" s="3" t="str">
        <f>COUNTIF('to ID'!D:D,C28)</f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idden="1">
      <c r="A29" s="5" t="s">
        <v>227</v>
      </c>
      <c r="B29" s="5" t="s">
        <v>490</v>
      </c>
      <c r="C29" s="10">
        <v>111.0</v>
      </c>
      <c r="D29" s="3"/>
      <c r="E29" s="3" t="str">
        <f>COUNTIF('to ID'!D:D,C29)</f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idden="1">
      <c r="A30" s="5" t="s">
        <v>259</v>
      </c>
      <c r="B30" s="5" t="s">
        <v>490</v>
      </c>
      <c r="C30" s="10">
        <v>122.0</v>
      </c>
      <c r="D30" s="3"/>
      <c r="E30" s="3" t="str">
        <f>COUNTIF('to ID'!D:D,C30)</f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idden="1">
      <c r="A31" s="5" t="s">
        <v>356</v>
      </c>
      <c r="B31" s="5" t="s">
        <v>490</v>
      </c>
      <c r="C31" s="10">
        <v>124.0</v>
      </c>
      <c r="D31" s="3"/>
      <c r="E31" s="3" t="str">
        <f>COUNTIF('to ID'!D:D,C31)</f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idden="1">
      <c r="A32" s="5" t="s">
        <v>265</v>
      </c>
      <c r="B32" s="5" t="s">
        <v>490</v>
      </c>
      <c r="C32" s="10">
        <v>125.0</v>
      </c>
      <c r="D32" s="3"/>
      <c r="E32" s="3" t="str">
        <f>COUNTIF('to ID'!D:D,C32)</f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idden="1">
      <c r="A33" s="5" t="s">
        <v>271</v>
      </c>
      <c r="B33" s="5" t="s">
        <v>490</v>
      </c>
      <c r="C33" s="10">
        <v>127.0</v>
      </c>
      <c r="D33" s="3"/>
      <c r="E33" s="3" t="str">
        <f>COUNTIF('to ID'!D:D,C33)</f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idden="1">
      <c r="A34" s="5" t="s">
        <v>279</v>
      </c>
      <c r="B34" s="5" t="s">
        <v>490</v>
      </c>
      <c r="C34" s="10">
        <v>130.0</v>
      </c>
      <c r="D34" s="3"/>
      <c r="E34" s="3" t="str">
        <f>COUNTIF('to ID'!D:D,C34)</f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idden="1">
      <c r="A35" s="5" t="s">
        <v>281</v>
      </c>
      <c r="B35" s="5" t="s">
        <v>490</v>
      </c>
      <c r="C35" s="10">
        <v>131.0</v>
      </c>
      <c r="D35" s="3"/>
      <c r="E35" s="3" t="str">
        <f>COUNTIF('to ID'!D:D,C35)</f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idden="1">
      <c r="A36" s="5" t="s">
        <v>290</v>
      </c>
      <c r="B36" s="5" t="s">
        <v>490</v>
      </c>
      <c r="C36" s="10">
        <v>136.0</v>
      </c>
      <c r="D36" s="3"/>
      <c r="E36" s="3" t="str">
        <f>COUNTIF('to ID'!D:D,C36)</f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idden="1">
      <c r="A37" s="11" t="s">
        <v>494</v>
      </c>
      <c r="B37" s="11" t="s">
        <v>490</v>
      </c>
      <c r="C37" s="12">
        <v>139.0</v>
      </c>
      <c r="D37" s="13"/>
      <c r="E37" s="3" t="str">
        <f>COUNTIF('to ID'!D:D,C37)</f>
        <v>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idden="1">
      <c r="A38" s="5" t="s">
        <v>299</v>
      </c>
      <c r="B38" s="5" t="s">
        <v>490</v>
      </c>
      <c r="C38" s="10">
        <v>142.0</v>
      </c>
      <c r="D38" s="3"/>
      <c r="E38" s="3" t="str">
        <f>COUNTIF('to ID'!D:D,C38)</f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idden="1">
      <c r="A39" s="5" t="s">
        <v>350</v>
      </c>
      <c r="B39" s="5" t="s">
        <v>490</v>
      </c>
      <c r="C39" s="10">
        <v>159.0</v>
      </c>
      <c r="D39" s="3"/>
      <c r="E39" s="3" t="str">
        <f>COUNTIF('to ID'!D:D,C39)</f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idden="1">
      <c r="A40" s="5" t="s">
        <v>352</v>
      </c>
      <c r="B40" s="5" t="s">
        <v>490</v>
      </c>
      <c r="C40" s="10">
        <v>160.0</v>
      </c>
      <c r="D40" s="3"/>
      <c r="E40" s="3" t="str">
        <f>COUNTIF('to ID'!D:D,C40)</f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idden="1">
      <c r="A41" s="5" t="s">
        <v>357</v>
      </c>
      <c r="B41" s="5" t="s">
        <v>490</v>
      </c>
      <c r="C41" s="10">
        <v>161.0</v>
      </c>
      <c r="D41" s="3"/>
      <c r="E41" s="3" t="str">
        <f>COUNTIF('to ID'!D:D,C41)</f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idden="1">
      <c r="A42" s="11" t="s">
        <v>359</v>
      </c>
      <c r="B42" s="11" t="s">
        <v>490</v>
      </c>
      <c r="C42" s="12">
        <v>162.0</v>
      </c>
      <c r="D42" s="13"/>
      <c r="E42" s="3" t="str">
        <f>COUNTIF('to ID'!D:D,C42)</f>
        <v>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idden="1">
      <c r="A43" s="5" t="s">
        <v>367</v>
      </c>
      <c r="B43" s="5" t="s">
        <v>490</v>
      </c>
      <c r="C43" s="10">
        <v>164.0</v>
      </c>
      <c r="D43" s="3"/>
      <c r="E43" s="3" t="str">
        <f>COUNTIF('to ID'!D:D,C43)</f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idden="1">
      <c r="A44" s="5" t="s">
        <v>371</v>
      </c>
      <c r="B44" s="5" t="s">
        <v>490</v>
      </c>
      <c r="C44" s="10">
        <v>167.0</v>
      </c>
      <c r="D44" s="3"/>
      <c r="E44" s="3" t="str">
        <f>COUNTIF('to ID'!D:D,C44)</f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idden="1">
      <c r="A45" s="11" t="s">
        <v>495</v>
      </c>
      <c r="B45" s="11" t="s">
        <v>490</v>
      </c>
      <c r="C45" s="12">
        <v>168.0</v>
      </c>
      <c r="D45" s="13"/>
      <c r="E45" s="3" t="str">
        <f>COUNTIF('to ID'!D:D,C45)</f>
        <v>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idden="1">
      <c r="A46" s="5" t="s">
        <v>380</v>
      </c>
      <c r="B46" s="5" t="s">
        <v>490</v>
      </c>
      <c r="C46" s="10">
        <v>170.0</v>
      </c>
      <c r="D46" s="3"/>
      <c r="E46" s="3" t="str">
        <f>COUNTIF('to ID'!D:D,C46)</f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idden="1">
      <c r="A47" s="5" t="s">
        <v>384</v>
      </c>
      <c r="B47" s="5" t="s">
        <v>490</v>
      </c>
      <c r="C47" s="10">
        <v>173.0</v>
      </c>
      <c r="D47" s="3"/>
      <c r="E47" s="3" t="str">
        <f>COUNTIF('to ID'!D:D,C47)</f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idden="1">
      <c r="A48" s="5" t="s">
        <v>331</v>
      </c>
      <c r="B48" s="5" t="s">
        <v>490</v>
      </c>
      <c r="C48" s="10">
        <v>208.0</v>
      </c>
      <c r="D48" s="3"/>
      <c r="E48" s="3" t="str">
        <f>COUNTIF('to ID'!D:D,C48)</f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idden="1">
      <c r="A49" s="11" t="s">
        <v>496</v>
      </c>
      <c r="B49" s="11" t="s">
        <v>490</v>
      </c>
      <c r="C49" s="12">
        <v>212.0</v>
      </c>
      <c r="D49" s="13"/>
      <c r="E49" s="3" t="str">
        <f>COUNTIF('to ID'!D:D,C49)</f>
        <v>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idden="1">
      <c r="A50" s="11" t="s">
        <v>497</v>
      </c>
      <c r="B50" s="11" t="s">
        <v>490</v>
      </c>
      <c r="C50" s="12">
        <v>213.0</v>
      </c>
      <c r="D50" s="13"/>
      <c r="E50" s="3" t="str">
        <f>COUNTIF('to ID'!D:D,C50)</f>
        <v>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idden="1">
      <c r="A51" s="5" t="s">
        <v>279</v>
      </c>
      <c r="B51" s="5" t="s">
        <v>490</v>
      </c>
      <c r="C51" s="10">
        <v>214.0</v>
      </c>
      <c r="D51" s="3"/>
      <c r="E51" s="3" t="str">
        <f>COUNTIF('to ID'!D:D,C51)</f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idden="1">
      <c r="A52" s="5" t="s">
        <v>446</v>
      </c>
      <c r="B52" s="5" t="s">
        <v>490</v>
      </c>
      <c r="C52" s="10">
        <v>215.0</v>
      </c>
      <c r="D52" s="3"/>
      <c r="E52" s="3" t="str">
        <f>COUNTIF('to ID'!D:D,C52)</f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idden="1">
      <c r="A53" s="5" t="s">
        <v>418</v>
      </c>
      <c r="B53" s="5" t="s">
        <v>490</v>
      </c>
      <c r="C53" s="10">
        <v>216.0</v>
      </c>
      <c r="D53" s="3"/>
      <c r="E53" s="3" t="str">
        <f>COUNTIF('to ID'!D:D,C53)</f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idden="1">
      <c r="A54" s="5" t="s">
        <v>350</v>
      </c>
      <c r="B54" s="5" t="s">
        <v>490</v>
      </c>
      <c r="C54" s="10">
        <v>217.0</v>
      </c>
      <c r="D54" s="3"/>
      <c r="E54" s="3" t="str">
        <f>COUNTIF('to ID'!D:D,C54)</f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idden="1">
      <c r="A55" s="5" t="s">
        <v>166</v>
      </c>
      <c r="B55" s="5" t="s">
        <v>490</v>
      </c>
      <c r="C55" s="10">
        <v>218.0</v>
      </c>
      <c r="D55" s="3"/>
      <c r="E55" s="3" t="str">
        <f>COUNTIF('to ID'!D:D,C55)</f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idden="1">
      <c r="A56" s="11" t="s">
        <v>498</v>
      </c>
      <c r="B56" s="11" t="s">
        <v>490</v>
      </c>
      <c r="C56" s="12">
        <v>219.0</v>
      </c>
      <c r="D56" s="13"/>
      <c r="E56" s="3" t="str">
        <f>COUNTIF('to ID'!D:D,C56)</f>
        <v>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idden="1">
      <c r="A57" s="5" t="s">
        <v>408</v>
      </c>
      <c r="B57" s="5" t="s">
        <v>490</v>
      </c>
      <c r="C57" s="10">
        <v>220.0</v>
      </c>
      <c r="D57" s="3"/>
      <c r="E57" s="3" t="str">
        <f>COUNTIF('to ID'!D:D,C57)</f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idden="1">
      <c r="A58" s="11" t="s">
        <v>499</v>
      </c>
      <c r="B58" s="11" t="s">
        <v>490</v>
      </c>
      <c r="C58" s="12">
        <v>221.0</v>
      </c>
      <c r="D58" s="13"/>
      <c r="E58" s="3" t="str">
        <f>COUNTIF('to ID'!D:D,C58)</f>
        <v>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idden="1">
      <c r="A59" s="5" t="s">
        <v>378</v>
      </c>
      <c r="B59" s="5" t="s">
        <v>490</v>
      </c>
      <c r="C59" s="10">
        <v>222.0</v>
      </c>
      <c r="D59" s="3"/>
      <c r="E59" s="3" t="str">
        <f>COUNTIF('to ID'!D:D,C59)</f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idden="1">
      <c r="A60" s="5" t="s">
        <v>436</v>
      </c>
      <c r="B60" s="5" t="s">
        <v>490</v>
      </c>
      <c r="C60" s="10">
        <v>225.0</v>
      </c>
      <c r="D60" s="3"/>
      <c r="E60" s="3" t="str">
        <f>COUNTIF('to ID'!D:D,C60)</f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idden="1">
      <c r="A61" s="11" t="s">
        <v>203</v>
      </c>
      <c r="B61" s="11" t="s">
        <v>490</v>
      </c>
      <c r="C61" s="12">
        <v>232.0</v>
      </c>
      <c r="D61" s="13"/>
      <c r="E61" s="3" t="str">
        <f>COUNTIF('to ID'!D:D,C61)</f>
        <v>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idden="1">
      <c r="A62" s="5" t="s">
        <v>191</v>
      </c>
      <c r="B62" s="5" t="s">
        <v>490</v>
      </c>
      <c r="C62" s="10">
        <v>233.0</v>
      </c>
      <c r="D62" s="3"/>
      <c r="E62" s="3" t="str">
        <f>COUNTIF('to ID'!D:D,C62)</f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idden="1">
      <c r="A63" s="5" t="s">
        <v>65</v>
      </c>
      <c r="B63" s="5" t="s">
        <v>490</v>
      </c>
      <c r="C63" s="10">
        <v>242.0</v>
      </c>
      <c r="D63" s="3"/>
      <c r="E63" s="3" t="str">
        <f>COUNTIF('to ID'!D:D,C63)</f>
        <v>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idden="1">
      <c r="A64" s="5" t="s">
        <v>406</v>
      </c>
      <c r="B64" s="5" t="s">
        <v>490</v>
      </c>
      <c r="C64" s="10">
        <v>262.0</v>
      </c>
      <c r="D64" s="3"/>
      <c r="E64" s="3" t="str">
        <f>COUNTIF('to ID'!D:D,C64)</f>
        <v>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idden="1">
      <c r="A65" s="5" t="s">
        <v>320</v>
      </c>
      <c r="B65" s="5" t="s">
        <v>490</v>
      </c>
      <c r="C65" s="10">
        <v>263.0</v>
      </c>
      <c r="D65" s="3"/>
      <c r="E65" s="3" t="str">
        <f>COUNTIF('to ID'!D:D,C65)</f>
        <v>1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idden="1">
      <c r="A66" s="5" t="s">
        <v>473</v>
      </c>
      <c r="B66" s="5" t="s">
        <v>490</v>
      </c>
      <c r="C66" s="10">
        <v>264.0</v>
      </c>
      <c r="D66" s="3"/>
      <c r="E66" s="3" t="str">
        <f>COUNTIF('to ID'!D:D,C66)</f>
        <v>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1" t="s">
        <v>38</v>
      </c>
      <c r="B67" s="11" t="s">
        <v>500</v>
      </c>
      <c r="C67" s="12">
        <v>8.0</v>
      </c>
      <c r="D67" s="13"/>
      <c r="E67" s="13" t="str">
        <f>COUNTIF('to ID'!D:D,C67)</f>
        <v>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5" t="s">
        <v>113</v>
      </c>
      <c r="B68" s="5" t="s">
        <v>500</v>
      </c>
      <c r="C68" s="10">
        <v>14.0</v>
      </c>
      <c r="D68" s="3"/>
      <c r="E68" s="3" t="str">
        <f>COUNTIF('to ID'!D:D,C68)</f>
        <v>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1" t="s">
        <v>501</v>
      </c>
      <c r="B69" s="11" t="s">
        <v>500</v>
      </c>
      <c r="C69" s="12">
        <v>16.0</v>
      </c>
      <c r="D69" s="13"/>
      <c r="E69" s="13" t="str">
        <f>COUNTIF('to ID'!D:D,C69)</f>
        <v>0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5" t="s">
        <v>20</v>
      </c>
      <c r="B70" s="5" t="s">
        <v>500</v>
      </c>
      <c r="C70" s="10">
        <v>17.0</v>
      </c>
      <c r="D70" s="3"/>
      <c r="E70" s="3" t="str">
        <f>COUNTIF('to ID'!D:D,C70)</f>
        <v>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1" t="s">
        <v>502</v>
      </c>
      <c r="B71" s="11" t="s">
        <v>500</v>
      </c>
      <c r="C71" s="12">
        <v>18.0</v>
      </c>
      <c r="D71" s="13"/>
      <c r="E71" s="13" t="str">
        <f>COUNTIF('to ID'!D:D,C71)</f>
        <v>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5" t="s">
        <v>34</v>
      </c>
      <c r="B72" s="5" t="s">
        <v>500</v>
      </c>
      <c r="C72" s="10">
        <v>20.0</v>
      </c>
      <c r="D72" s="3"/>
      <c r="E72" s="3" t="str">
        <f>COUNTIF('to ID'!D:D,C72)</f>
        <v>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 t="s">
        <v>36</v>
      </c>
      <c r="B73" s="5" t="s">
        <v>500</v>
      </c>
      <c r="C73" s="10">
        <v>21.0</v>
      </c>
      <c r="D73" s="3"/>
      <c r="E73" s="3" t="str">
        <f>COUNTIF('to ID'!D:D,C73)</f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 t="s">
        <v>42</v>
      </c>
      <c r="B74" s="5" t="s">
        <v>500</v>
      </c>
      <c r="C74" s="10">
        <v>23.0</v>
      </c>
      <c r="D74" s="3"/>
      <c r="E74" s="3" t="str">
        <f>COUNTIF('to ID'!D:D,C74)</f>
        <v>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 t="s">
        <v>113</v>
      </c>
      <c r="B75" s="5" t="s">
        <v>500</v>
      </c>
      <c r="C75" s="10">
        <v>24.0</v>
      </c>
      <c r="D75" s="3"/>
      <c r="E75" s="3" t="str">
        <f>COUNTIF('to ID'!D:D,C75)</f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 t="s">
        <v>44</v>
      </c>
      <c r="B76" s="5" t="s">
        <v>500</v>
      </c>
      <c r="C76" s="10">
        <v>25.0</v>
      </c>
      <c r="D76" s="3"/>
      <c r="E76" s="3" t="str">
        <f>COUNTIF('to ID'!D:D,C76)</f>
        <v>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 t="s">
        <v>49</v>
      </c>
      <c r="B77" s="5" t="s">
        <v>500</v>
      </c>
      <c r="C77" s="10">
        <v>32.0</v>
      </c>
      <c r="D77" s="3"/>
      <c r="E77" s="3" t="str">
        <f>COUNTIF('to ID'!D:D,C77)</f>
        <v>1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 t="s">
        <v>61</v>
      </c>
      <c r="B78" s="5" t="s">
        <v>500</v>
      </c>
      <c r="C78" s="10">
        <v>36.0</v>
      </c>
      <c r="D78" s="3"/>
      <c r="E78" s="3" t="str">
        <f>COUNTIF('to ID'!D:D,C78)</f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 t="s">
        <v>67</v>
      </c>
      <c r="B79" s="5" t="s">
        <v>500</v>
      </c>
      <c r="C79" s="10">
        <v>38.0</v>
      </c>
      <c r="D79" s="3"/>
      <c r="E79" s="3" t="str">
        <f>COUNTIF('to ID'!D:D,C79)</f>
        <v>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 t="s">
        <v>463</v>
      </c>
      <c r="B80" s="5" t="s">
        <v>500</v>
      </c>
      <c r="C80" s="10">
        <v>39.0</v>
      </c>
      <c r="D80" s="3"/>
      <c r="E80" s="3" t="str">
        <f>COUNTIF('to ID'!D:D,C80)</f>
        <v>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1" t="s">
        <v>503</v>
      </c>
      <c r="B81" s="11" t="s">
        <v>500</v>
      </c>
      <c r="C81" s="12">
        <v>40.0</v>
      </c>
      <c r="D81" s="13"/>
      <c r="E81" s="13" t="str">
        <f>COUNTIF('to ID'!D:D,C81)</f>
        <v>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" t="s">
        <v>71</v>
      </c>
      <c r="B82" s="5" t="s">
        <v>500</v>
      </c>
      <c r="C82" s="10">
        <v>43.0</v>
      </c>
      <c r="D82" s="3"/>
      <c r="E82" s="3" t="str">
        <f>COUNTIF('to ID'!D:D,C82)</f>
        <v>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 t="s">
        <v>77</v>
      </c>
      <c r="B83" s="5" t="s">
        <v>500</v>
      </c>
      <c r="C83" s="10">
        <v>45.0</v>
      </c>
      <c r="D83" s="3"/>
      <c r="E83" s="3" t="str">
        <f>COUNTIF('to ID'!D:D,C83)</f>
        <v>1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 t="s">
        <v>85</v>
      </c>
      <c r="B84" s="5" t="s">
        <v>500</v>
      </c>
      <c r="C84" s="10">
        <v>49.0</v>
      </c>
      <c r="D84" s="3"/>
      <c r="E84" s="3" t="str">
        <f>COUNTIF('to ID'!D:D,C84)</f>
        <v>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 t="s">
        <v>87</v>
      </c>
      <c r="B85" s="5" t="s">
        <v>500</v>
      </c>
      <c r="C85" s="10">
        <v>50.0</v>
      </c>
      <c r="D85" s="3"/>
      <c r="E85" s="3" t="str">
        <f>COUNTIF('to ID'!D:D,C85)</f>
        <v>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 t="s">
        <v>89</v>
      </c>
      <c r="B86" s="5" t="s">
        <v>500</v>
      </c>
      <c r="C86" s="10">
        <v>51.0</v>
      </c>
      <c r="D86" s="3"/>
      <c r="E86" s="3" t="str">
        <f>COUNTIF('to ID'!D:D,C86)</f>
        <v>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 t="s">
        <v>100</v>
      </c>
      <c r="B87" s="5" t="s">
        <v>500</v>
      </c>
      <c r="C87" s="10">
        <v>56.0</v>
      </c>
      <c r="D87" s="3"/>
      <c r="E87" s="3" t="str">
        <f>COUNTIF('to ID'!D:D,C87)</f>
        <v>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 t="s">
        <v>104</v>
      </c>
      <c r="B88" s="5" t="s">
        <v>500</v>
      </c>
      <c r="C88" s="10">
        <v>58.0</v>
      </c>
      <c r="D88" s="3"/>
      <c r="E88" s="3" t="str">
        <f>COUNTIF('to ID'!D:D,C88)</f>
        <v>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 t="s">
        <v>108</v>
      </c>
      <c r="B89" s="5" t="s">
        <v>500</v>
      </c>
      <c r="C89" s="10">
        <v>60.0</v>
      </c>
      <c r="D89" s="3"/>
      <c r="E89" s="3" t="str">
        <f>COUNTIF('to ID'!D:D,C89)</f>
        <v>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" t="s">
        <v>504</v>
      </c>
      <c r="B90" s="11" t="s">
        <v>500</v>
      </c>
      <c r="C90" s="12">
        <v>64.0</v>
      </c>
      <c r="D90" s="13"/>
      <c r="E90" s="13" t="str">
        <f>COUNTIF('to ID'!D:D,C90)</f>
        <v>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5" t="s">
        <v>123</v>
      </c>
      <c r="B91" s="5" t="s">
        <v>500</v>
      </c>
      <c r="C91" s="10">
        <v>65.0</v>
      </c>
      <c r="D91" s="3"/>
      <c r="E91" s="3" t="str">
        <f>COUNTIF('to ID'!D:D,C91)</f>
        <v>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 t="s">
        <v>505</v>
      </c>
      <c r="B92" s="11" t="s">
        <v>500</v>
      </c>
      <c r="C92" s="12">
        <v>66.0</v>
      </c>
      <c r="D92" s="13"/>
      <c r="E92" s="13" t="str">
        <f>COUNTIF('to ID'!D:D,C92)</f>
        <v>0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5" t="s">
        <v>125</v>
      </c>
      <c r="B93" s="5" t="s">
        <v>500</v>
      </c>
      <c r="C93" s="10">
        <v>67.0</v>
      </c>
      <c r="D93" s="3"/>
      <c r="E93" s="3" t="str">
        <f>COUNTIF('to ID'!D:D,C93)</f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 t="s">
        <v>506</v>
      </c>
      <c r="B94" s="11" t="s">
        <v>500</v>
      </c>
      <c r="C94" s="12">
        <v>68.0</v>
      </c>
      <c r="D94" s="13"/>
      <c r="E94" s="13" t="str">
        <f>COUNTIF('to ID'!D:D,C94)</f>
        <v>0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5" t="s">
        <v>131</v>
      </c>
      <c r="B95" s="5" t="s">
        <v>500</v>
      </c>
      <c r="C95" s="10">
        <v>69.0</v>
      </c>
      <c r="D95" s="3"/>
      <c r="E95" s="3" t="str">
        <f>COUNTIF('to ID'!D:D,C95)</f>
        <v>1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 t="s">
        <v>133</v>
      </c>
      <c r="B96" s="5" t="s">
        <v>500</v>
      </c>
      <c r="C96" s="10">
        <v>70.0</v>
      </c>
      <c r="D96" s="3"/>
      <c r="E96" s="3" t="str">
        <f>COUNTIF('to ID'!D:D,C96)</f>
        <v>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1" t="s">
        <v>507</v>
      </c>
      <c r="B97" s="11" t="s">
        <v>500</v>
      </c>
      <c r="C97" s="12">
        <v>71.0</v>
      </c>
      <c r="D97" s="13"/>
      <c r="E97" s="13" t="str">
        <f>COUNTIF('to ID'!D:D,C97)</f>
        <v>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5" t="s">
        <v>138</v>
      </c>
      <c r="B98" s="5" t="s">
        <v>500</v>
      </c>
      <c r="C98" s="10">
        <v>73.0</v>
      </c>
      <c r="D98" s="3"/>
      <c r="E98" s="3" t="str">
        <f>COUNTIF('to ID'!D:D,C98)</f>
        <v>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 t="s">
        <v>144</v>
      </c>
      <c r="B99" s="5" t="s">
        <v>500</v>
      </c>
      <c r="C99" s="10">
        <v>77.0</v>
      </c>
      <c r="D99" s="3"/>
      <c r="E99" s="3" t="str">
        <f>COUNTIF('to ID'!D:D,C99)</f>
        <v>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 t="s">
        <v>148</v>
      </c>
      <c r="B100" s="5" t="s">
        <v>500</v>
      </c>
      <c r="C100" s="10">
        <v>78.0</v>
      </c>
      <c r="D100" s="3"/>
      <c r="E100" s="3" t="str">
        <f>COUNTIF('to ID'!D:D,C100)</f>
        <v>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 t="s">
        <v>152</v>
      </c>
      <c r="B101" s="5" t="s">
        <v>500</v>
      </c>
      <c r="C101" s="10">
        <v>81.0</v>
      </c>
      <c r="D101" s="3"/>
      <c r="E101" s="3" t="str">
        <f>COUNTIF('to ID'!D:D,C101)</f>
        <v>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 t="s">
        <v>154</v>
      </c>
      <c r="B102" s="5" t="s">
        <v>500</v>
      </c>
      <c r="C102" s="10">
        <v>82.0</v>
      </c>
      <c r="D102" s="3"/>
      <c r="E102" s="3" t="str">
        <f>COUNTIF('to ID'!D:D,C102)</f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 t="s">
        <v>158</v>
      </c>
      <c r="B103" s="5" t="s">
        <v>500</v>
      </c>
      <c r="C103" s="10">
        <v>84.0</v>
      </c>
      <c r="D103" s="3"/>
      <c r="E103" s="3" t="str">
        <f>COUNTIF('to ID'!D:D,C103)</f>
        <v>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 t="s">
        <v>168</v>
      </c>
      <c r="B104" s="5" t="s">
        <v>500</v>
      </c>
      <c r="C104" s="10">
        <v>86.0</v>
      </c>
      <c r="D104" s="3"/>
      <c r="E104" s="3" t="str">
        <f>COUNTIF('to ID'!D:D,C104)</f>
        <v>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 t="s">
        <v>172</v>
      </c>
      <c r="B105" s="5" t="s">
        <v>500</v>
      </c>
      <c r="C105" s="10">
        <v>88.0</v>
      </c>
      <c r="D105" s="3"/>
      <c r="E105" s="3" t="str">
        <f>COUNTIF('to ID'!D:D,C105)</f>
        <v>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 t="s">
        <v>508</v>
      </c>
      <c r="B106" s="11" t="s">
        <v>500</v>
      </c>
      <c r="C106" s="12">
        <v>91.0</v>
      </c>
      <c r="D106" s="13"/>
      <c r="E106" s="13" t="str">
        <f>COUNTIF('to ID'!D:D,C106)</f>
        <v>0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1" t="s">
        <v>509</v>
      </c>
      <c r="B107" s="11" t="s">
        <v>500</v>
      </c>
      <c r="C107" s="12">
        <v>92.0</v>
      </c>
      <c r="D107" s="13"/>
      <c r="E107" s="13" t="str">
        <f>COUNTIF('to ID'!D:D,C107)</f>
        <v>0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5" t="s">
        <v>186</v>
      </c>
      <c r="B108" s="5" t="s">
        <v>500</v>
      </c>
      <c r="C108" s="10">
        <v>94.0</v>
      </c>
      <c r="D108" s="3"/>
      <c r="E108" s="3" t="str">
        <f>COUNTIF('to ID'!D:D,C108)</f>
        <v>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 t="s">
        <v>195</v>
      </c>
      <c r="B109" s="5" t="s">
        <v>500</v>
      </c>
      <c r="C109" s="10">
        <v>101.0</v>
      </c>
      <c r="D109" s="3"/>
      <c r="E109" s="3" t="str">
        <f>COUNTIF('to ID'!D:D,C109)</f>
        <v>1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 t="s">
        <v>213</v>
      </c>
      <c r="B110" s="5" t="s">
        <v>500</v>
      </c>
      <c r="C110" s="10">
        <v>107.0</v>
      </c>
      <c r="D110" s="3"/>
      <c r="E110" s="3" t="str">
        <f>COUNTIF('to ID'!D:D,C110)</f>
        <v>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 t="s">
        <v>225</v>
      </c>
      <c r="B111" s="5" t="s">
        <v>500</v>
      </c>
      <c r="C111" s="10">
        <v>110.0</v>
      </c>
      <c r="D111" s="3"/>
      <c r="E111" s="3" t="str">
        <f>COUNTIF('to ID'!D:D,C111)</f>
        <v>1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 t="s">
        <v>229</v>
      </c>
      <c r="B112" s="5" t="s">
        <v>500</v>
      </c>
      <c r="C112" s="10">
        <v>112.0</v>
      </c>
      <c r="D112" s="3"/>
      <c r="E112" s="3" t="str">
        <f>COUNTIF('to ID'!D:D,C112)</f>
        <v>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 t="s">
        <v>233</v>
      </c>
      <c r="B113" s="5" t="s">
        <v>500</v>
      </c>
      <c r="C113" s="10">
        <v>113.0</v>
      </c>
      <c r="D113" s="3"/>
      <c r="E113" s="3" t="str">
        <f>COUNTIF('to ID'!D:D,C113)</f>
        <v>1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 t="s">
        <v>237</v>
      </c>
      <c r="B114" s="5" t="s">
        <v>500</v>
      </c>
      <c r="C114" s="10">
        <v>114.0</v>
      </c>
      <c r="D114" s="3"/>
      <c r="E114" s="3" t="str">
        <f>COUNTIF('to ID'!D:D,C114)</f>
        <v>1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 t="s">
        <v>241</v>
      </c>
      <c r="B115" s="5" t="s">
        <v>500</v>
      </c>
      <c r="C115" s="10">
        <v>115.0</v>
      </c>
      <c r="D115" s="3"/>
      <c r="E115" s="3" t="str">
        <f>COUNTIF('to ID'!D:D,C115)</f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 t="s">
        <v>243</v>
      </c>
      <c r="B116" s="5" t="s">
        <v>500</v>
      </c>
      <c r="C116" s="10">
        <v>116.0</v>
      </c>
      <c r="D116" s="3"/>
      <c r="E116" s="3" t="str">
        <f>COUNTIF('to ID'!D:D,C116)</f>
        <v>1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 t="s">
        <v>245</v>
      </c>
      <c r="B117" s="5" t="s">
        <v>500</v>
      </c>
      <c r="C117" s="10">
        <v>117.0</v>
      </c>
      <c r="D117" s="3"/>
      <c r="E117" s="3" t="str">
        <f>COUNTIF('to ID'!D:D,C117)</f>
        <v>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 t="s">
        <v>251</v>
      </c>
      <c r="B118" s="5" t="s">
        <v>500</v>
      </c>
      <c r="C118" s="10">
        <v>119.0</v>
      </c>
      <c r="D118" s="3"/>
      <c r="E118" s="3" t="str">
        <f>COUNTIF('to ID'!D:D,C118)</f>
        <v>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 t="s">
        <v>253</v>
      </c>
      <c r="B119" s="5" t="s">
        <v>500</v>
      </c>
      <c r="C119" s="10">
        <v>120.0</v>
      </c>
      <c r="D119" s="3"/>
      <c r="E119" s="3" t="str">
        <f>COUNTIF('to ID'!D:D,C119)</f>
        <v>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 t="s">
        <v>257</v>
      </c>
      <c r="B120" s="5" t="s">
        <v>500</v>
      </c>
      <c r="C120" s="10">
        <v>121.0</v>
      </c>
      <c r="D120" s="3"/>
      <c r="E120" s="3" t="str">
        <f>COUNTIF('to ID'!D:D,C120)</f>
        <v>1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 t="s">
        <v>261</v>
      </c>
      <c r="B121" s="5" t="s">
        <v>500</v>
      </c>
      <c r="C121" s="10">
        <v>123.0</v>
      </c>
      <c r="D121" s="3"/>
      <c r="E121" s="3" t="str">
        <f>COUNTIF('to ID'!D:D,C121)</f>
        <v>1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 t="s">
        <v>267</v>
      </c>
      <c r="B122" s="5" t="s">
        <v>500</v>
      </c>
      <c r="C122" s="10">
        <v>126.0</v>
      </c>
      <c r="D122" s="3"/>
      <c r="E122" s="3" t="str">
        <f>COUNTIF('to ID'!D:D,C122)</f>
        <v>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 t="s">
        <v>275</v>
      </c>
      <c r="B123" s="5" t="s">
        <v>500</v>
      </c>
      <c r="C123" s="10">
        <v>129.0</v>
      </c>
      <c r="D123" s="3"/>
      <c r="E123" s="3" t="str">
        <f>COUNTIF('to ID'!D:D,C123)</f>
        <v>1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1" t="s">
        <v>510</v>
      </c>
      <c r="B124" s="11" t="s">
        <v>500</v>
      </c>
      <c r="C124" s="12">
        <v>132.0</v>
      </c>
      <c r="D124" s="13"/>
      <c r="E124" s="13" t="str">
        <f>COUNTIF('to ID'!D:D,C124)</f>
        <v>0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" t="s">
        <v>285</v>
      </c>
      <c r="B125" s="5" t="s">
        <v>500</v>
      </c>
      <c r="C125" s="10">
        <v>133.0</v>
      </c>
      <c r="D125" s="3"/>
      <c r="E125" s="3" t="str">
        <f>COUNTIF('to ID'!D:D,C125)</f>
        <v>1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 t="s">
        <v>287</v>
      </c>
      <c r="B126" s="5" t="s">
        <v>500</v>
      </c>
      <c r="C126" s="10">
        <v>134.0</v>
      </c>
      <c r="D126" s="3"/>
      <c r="E126" s="3" t="str">
        <f>COUNTIF('to ID'!D:D,C126)</f>
        <v>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 t="s">
        <v>289</v>
      </c>
      <c r="B127" s="5" t="s">
        <v>500</v>
      </c>
      <c r="C127" s="10">
        <v>135.0</v>
      </c>
      <c r="D127" s="3"/>
      <c r="E127" s="3" t="str">
        <f>COUNTIF('to ID'!D:D,C127)</f>
        <v>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 t="s">
        <v>313</v>
      </c>
      <c r="B128" s="5" t="s">
        <v>500</v>
      </c>
      <c r="C128" s="10">
        <v>138.0</v>
      </c>
      <c r="D128" s="3"/>
      <c r="E128" s="3" t="str">
        <f>COUNTIF('to ID'!D:D,C128)</f>
        <v>1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 t="s">
        <v>297</v>
      </c>
      <c r="B129" s="5" t="s">
        <v>500</v>
      </c>
      <c r="C129" s="10">
        <v>140.0</v>
      </c>
      <c r="D129" s="3"/>
      <c r="E129" s="3" t="str">
        <f>COUNTIF('to ID'!D:D,C129)</f>
        <v>1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 t="s">
        <v>333</v>
      </c>
      <c r="B130" s="5" t="s">
        <v>500</v>
      </c>
      <c r="C130" s="10">
        <v>141.0</v>
      </c>
      <c r="D130" s="3"/>
      <c r="E130" s="3" t="str">
        <f>COUNTIF('to ID'!D:D,C130)</f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 t="s">
        <v>345</v>
      </c>
      <c r="B131" s="5" t="s">
        <v>500</v>
      </c>
      <c r="C131" s="10">
        <v>143.0</v>
      </c>
      <c r="D131" s="3"/>
      <c r="E131" s="3" t="str">
        <f>COUNTIF('to ID'!D:D,C131)</f>
        <v>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 t="s">
        <v>303</v>
      </c>
      <c r="B132" s="5" t="s">
        <v>500</v>
      </c>
      <c r="C132" s="10">
        <v>144.0</v>
      </c>
      <c r="D132" s="3"/>
      <c r="E132" s="3" t="str">
        <f>COUNTIF('to ID'!D:D,C132)</f>
        <v>1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 t="s">
        <v>305</v>
      </c>
      <c r="B133" s="5" t="s">
        <v>500</v>
      </c>
      <c r="C133" s="10">
        <v>145.0</v>
      </c>
      <c r="D133" s="3"/>
      <c r="E133" s="3" t="str">
        <f>COUNTIF('to ID'!D:D,C133)</f>
        <v>1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1" t="s">
        <v>511</v>
      </c>
      <c r="B134" s="11" t="s">
        <v>500</v>
      </c>
      <c r="C134" s="12">
        <v>146.0</v>
      </c>
      <c r="D134" s="13"/>
      <c r="E134" s="13" t="str">
        <f>COUNTIF('to ID'!D:D,C134)</f>
        <v>0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5" t="s">
        <v>316</v>
      </c>
      <c r="B135" s="5" t="s">
        <v>500</v>
      </c>
      <c r="C135" s="10">
        <v>147.0</v>
      </c>
      <c r="D135" s="3"/>
      <c r="E135" s="3" t="str">
        <f>COUNTIF('to ID'!D:D,C135)</f>
        <v>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 t="s">
        <v>322</v>
      </c>
      <c r="B136" s="5" t="s">
        <v>500</v>
      </c>
      <c r="C136" s="10">
        <v>148.0</v>
      </c>
      <c r="D136" s="3"/>
      <c r="E136" s="3" t="str">
        <f>COUNTIF('to ID'!D:D,C136)</f>
        <v>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 t="s">
        <v>323</v>
      </c>
      <c r="B137" s="5" t="s">
        <v>500</v>
      </c>
      <c r="C137" s="10">
        <v>149.0</v>
      </c>
      <c r="D137" s="3"/>
      <c r="E137" s="3" t="str">
        <f>COUNTIF('to ID'!D:D,C137)</f>
        <v>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 t="s">
        <v>325</v>
      </c>
      <c r="B138" s="5" t="s">
        <v>500</v>
      </c>
      <c r="C138" s="10">
        <v>150.0</v>
      </c>
      <c r="D138" s="3"/>
      <c r="E138" s="3" t="str">
        <f>COUNTIF('to ID'!D:D,C138)</f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 t="s">
        <v>339</v>
      </c>
      <c r="B139" s="5" t="s">
        <v>500</v>
      </c>
      <c r="C139" s="10">
        <v>153.0</v>
      </c>
      <c r="D139" s="3"/>
      <c r="E139" s="3" t="str">
        <f>COUNTIF('to ID'!D:D,C139)</f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 t="s">
        <v>343</v>
      </c>
      <c r="B140" s="5" t="s">
        <v>500</v>
      </c>
      <c r="C140" s="10">
        <v>154.0</v>
      </c>
      <c r="D140" s="3"/>
      <c r="E140" s="3" t="str">
        <f>COUNTIF('to ID'!D:D,C140)</f>
        <v>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1" t="s">
        <v>512</v>
      </c>
      <c r="B141" s="11" t="s">
        <v>500</v>
      </c>
      <c r="C141" s="12">
        <v>155.0</v>
      </c>
      <c r="D141" s="13"/>
      <c r="E141" s="13" t="str">
        <f>COUNTIF('to ID'!D:D,C141)</f>
        <v>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5" t="s">
        <v>346</v>
      </c>
      <c r="B142" s="5" t="s">
        <v>500</v>
      </c>
      <c r="C142" s="10">
        <v>156.0</v>
      </c>
      <c r="D142" s="3"/>
      <c r="E142" s="3" t="str">
        <f>COUNTIF('to ID'!D:D,C142)</f>
        <v>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 t="s">
        <v>348</v>
      </c>
      <c r="B143" s="5" t="s">
        <v>500</v>
      </c>
      <c r="C143" s="10">
        <v>157.0</v>
      </c>
      <c r="D143" s="3"/>
      <c r="E143" s="3" t="str">
        <f>COUNTIF('to ID'!D:D,C143)</f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 t="s">
        <v>513</v>
      </c>
      <c r="B144" s="11" t="s">
        <v>500</v>
      </c>
      <c r="C144" s="12">
        <v>158.0</v>
      </c>
      <c r="D144" s="13"/>
      <c r="E144" s="13" t="str">
        <f>COUNTIF('to ID'!D:D,C144)</f>
        <v>0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1" t="s">
        <v>514</v>
      </c>
      <c r="B145" s="11" t="s">
        <v>500</v>
      </c>
      <c r="C145" s="12">
        <v>163.0</v>
      </c>
      <c r="D145" s="13"/>
      <c r="E145" s="13" t="str">
        <f>COUNTIF('to ID'!D:D,C145)</f>
        <v>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5" t="s">
        <v>373</v>
      </c>
      <c r="B146" s="5" t="s">
        <v>500</v>
      </c>
      <c r="C146" s="10">
        <v>169.0</v>
      </c>
      <c r="D146" s="3"/>
      <c r="E146" s="3" t="str">
        <f>COUNTIF('to ID'!D:D,C146)</f>
        <v>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 t="s">
        <v>374</v>
      </c>
      <c r="B147" s="5" t="s">
        <v>500</v>
      </c>
      <c r="C147" s="10">
        <v>171.0</v>
      </c>
      <c r="D147" s="3"/>
      <c r="E147" s="3" t="str">
        <f>COUNTIF('to ID'!D:D,C147)</f>
        <v>1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 t="s">
        <v>378</v>
      </c>
      <c r="B148" s="5" t="s">
        <v>500</v>
      </c>
      <c r="C148" s="10">
        <v>172.0</v>
      </c>
      <c r="D148" s="3"/>
      <c r="E148" s="3" t="str">
        <f>COUNTIF('to ID'!D:D,C148)</f>
        <v>1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 t="s">
        <v>182</v>
      </c>
      <c r="B149" s="5" t="s">
        <v>500</v>
      </c>
      <c r="C149" s="10">
        <v>177.0</v>
      </c>
      <c r="D149" s="3"/>
      <c r="E149" s="3" t="str">
        <f>COUNTIF('to ID'!D:D,C149)</f>
        <v>1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1" t="s">
        <v>515</v>
      </c>
      <c r="B150" s="11" t="s">
        <v>500</v>
      </c>
      <c r="C150" s="12">
        <v>178.0</v>
      </c>
      <c r="D150" s="13"/>
      <c r="E150" s="13" t="str">
        <f>COUNTIF('to ID'!D:D,C150)</f>
        <v>0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1" t="s">
        <v>516</v>
      </c>
      <c r="B151" s="11" t="s">
        <v>500</v>
      </c>
      <c r="C151" s="12">
        <v>179.0</v>
      </c>
      <c r="D151" s="13"/>
      <c r="E151" s="13" t="str">
        <f>COUNTIF('to ID'!D:D,C151)</f>
        <v>0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1" t="s">
        <v>517</v>
      </c>
      <c r="B152" s="11" t="s">
        <v>500</v>
      </c>
      <c r="C152" s="12">
        <v>180.0</v>
      </c>
      <c r="D152" s="13"/>
      <c r="E152" s="13" t="str">
        <f>COUNTIF('to ID'!D:D,C152)</f>
        <v>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1" t="s">
        <v>518</v>
      </c>
      <c r="B153" s="11" t="s">
        <v>500</v>
      </c>
      <c r="C153" s="12">
        <v>181.0</v>
      </c>
      <c r="D153" s="13"/>
      <c r="E153" s="13" t="str">
        <f>COUNTIF('to ID'!D:D,C153)</f>
        <v>0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5" t="s">
        <v>365</v>
      </c>
      <c r="B154" s="5" t="s">
        <v>500</v>
      </c>
      <c r="C154" s="10">
        <v>182.0</v>
      </c>
      <c r="D154" s="3"/>
      <c r="E154" s="3" t="str">
        <f>COUNTIF('to ID'!D:D,C154)</f>
        <v>1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1" t="s">
        <v>519</v>
      </c>
      <c r="B155" s="11" t="s">
        <v>500</v>
      </c>
      <c r="C155" s="12">
        <v>183.0</v>
      </c>
      <c r="D155" s="13"/>
      <c r="E155" s="13" t="str">
        <f>COUNTIF('to ID'!D:D,C155)</f>
        <v>0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5" t="s">
        <v>426</v>
      </c>
      <c r="B156" s="5" t="s">
        <v>500</v>
      </c>
      <c r="C156" s="10">
        <v>185.0</v>
      </c>
      <c r="D156" s="3"/>
      <c r="E156" s="3" t="str">
        <f>COUNTIF('to ID'!D:D,C156)</f>
        <v>1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 t="s">
        <v>13</v>
      </c>
      <c r="B157" s="5" t="s">
        <v>500</v>
      </c>
      <c r="C157" s="10">
        <v>186.0</v>
      </c>
      <c r="D157" s="3"/>
      <c r="E157" s="3" t="str">
        <f>COUNTIF('to ID'!D:D,C157)</f>
        <v>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1" t="s">
        <v>520</v>
      </c>
      <c r="B158" s="11" t="s">
        <v>500</v>
      </c>
      <c r="C158" s="12">
        <v>188.0</v>
      </c>
      <c r="D158" s="13"/>
      <c r="E158" s="13" t="str">
        <f>COUNTIF('to ID'!D:D,C158)</f>
        <v>0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1" t="s">
        <v>521</v>
      </c>
      <c r="B159" s="11" t="s">
        <v>500</v>
      </c>
      <c r="C159" s="12">
        <v>189.0</v>
      </c>
      <c r="D159" s="13"/>
      <c r="E159" s="13" t="str">
        <f>COUNTIF('to ID'!D:D,C159)</f>
        <v>0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5" t="s">
        <v>522</v>
      </c>
      <c r="B160" s="5" t="s">
        <v>500</v>
      </c>
      <c r="C160" s="10">
        <v>209.0</v>
      </c>
      <c r="D160" s="3"/>
      <c r="E160" s="3" t="str">
        <f>COUNTIF('to ID'!D:D,C160)</f>
        <v>1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 t="s">
        <v>131</v>
      </c>
      <c r="B161" s="5" t="s">
        <v>500</v>
      </c>
      <c r="C161" s="10">
        <v>210.0</v>
      </c>
      <c r="D161" s="3"/>
      <c r="E161" s="3" t="str">
        <f>COUNTIF('to ID'!D:D,C161)</f>
        <v>1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1" t="s">
        <v>523</v>
      </c>
      <c r="B162" s="11" t="s">
        <v>500</v>
      </c>
      <c r="C162" s="12">
        <v>223.0</v>
      </c>
      <c r="D162" s="13"/>
      <c r="E162" s="13" t="str">
        <f>COUNTIF('to ID'!D:D,C162)</f>
        <v>0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1" t="s">
        <v>524</v>
      </c>
      <c r="B163" s="11" t="s">
        <v>500</v>
      </c>
      <c r="C163" s="12">
        <v>224.0</v>
      </c>
      <c r="D163" s="13"/>
      <c r="E163" s="13" t="str">
        <f>COUNTIF('to ID'!D:D,C163)</f>
        <v>0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5" t="s">
        <v>322</v>
      </c>
      <c r="B164" s="5" t="s">
        <v>500</v>
      </c>
      <c r="C164" s="10">
        <v>226.0</v>
      </c>
      <c r="D164" s="3"/>
      <c r="E164" s="3" t="str">
        <f>COUNTIF('to ID'!D:D,C164)</f>
        <v>1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 t="s">
        <v>453</v>
      </c>
      <c r="B165" s="5" t="s">
        <v>500</v>
      </c>
      <c r="C165" s="10">
        <v>227.0</v>
      </c>
      <c r="D165" s="3"/>
      <c r="E165" s="3" t="str">
        <f>COUNTIF('to ID'!D:D,C165)</f>
        <v>1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 t="s">
        <v>457</v>
      </c>
      <c r="B166" s="5" t="s">
        <v>500</v>
      </c>
      <c r="C166" s="10">
        <v>228.0</v>
      </c>
      <c r="D166" s="3"/>
      <c r="E166" s="3" t="str">
        <f>COUNTIF('to ID'!D:D,C166)</f>
        <v>1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 t="s">
        <v>483</v>
      </c>
      <c r="B167" s="5" t="s">
        <v>500</v>
      </c>
      <c r="C167" s="10">
        <v>229.0</v>
      </c>
      <c r="D167" s="3"/>
      <c r="E167" s="3" t="str">
        <f>COUNTIF('to ID'!D:D,C167)</f>
        <v>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1" t="s">
        <v>525</v>
      </c>
      <c r="B168" s="11" t="s">
        <v>500</v>
      </c>
      <c r="C168" s="12">
        <v>230.0</v>
      </c>
      <c r="D168" s="13"/>
      <c r="E168" s="13" t="str">
        <f>COUNTIF('to ID'!D:D,C168)</f>
        <v>0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1" t="s">
        <v>526</v>
      </c>
      <c r="B169" s="11" t="s">
        <v>500</v>
      </c>
      <c r="C169" s="12">
        <v>234.0</v>
      </c>
      <c r="D169" s="13"/>
      <c r="E169" s="13" t="str">
        <f>COUNTIF('to ID'!D:D,C169)</f>
        <v>0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1" t="s">
        <v>527</v>
      </c>
      <c r="B170" s="11" t="s">
        <v>500</v>
      </c>
      <c r="C170" s="12">
        <v>235.0</v>
      </c>
      <c r="D170" s="13"/>
      <c r="E170" s="13" t="str">
        <f>COUNTIF('to ID'!D:D,C170)</f>
        <v>0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1" t="s">
        <v>520</v>
      </c>
      <c r="B171" s="11" t="s">
        <v>500</v>
      </c>
      <c r="C171" s="12">
        <v>236.0</v>
      </c>
      <c r="D171" s="13"/>
      <c r="E171" s="13" t="str">
        <f>COUNTIF('to ID'!D:D,C171)</f>
        <v>0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5" t="s">
        <v>528</v>
      </c>
      <c r="B172" s="5" t="s">
        <v>500</v>
      </c>
      <c r="C172" s="10">
        <v>240.0</v>
      </c>
      <c r="D172" s="3"/>
      <c r="E172" s="3" t="str">
        <f>COUNTIF('to ID'!D:D,C172)</f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1" t="s">
        <v>529</v>
      </c>
      <c r="B173" s="11" t="s">
        <v>500</v>
      </c>
      <c r="C173" s="12">
        <v>241.0</v>
      </c>
      <c r="D173" s="13"/>
      <c r="E173" s="13" t="str">
        <f>COUNTIF('to ID'!D:D,C173)</f>
        <v>0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5" t="s">
        <v>164</v>
      </c>
      <c r="B174" s="5" t="s">
        <v>500</v>
      </c>
      <c r="C174" s="10">
        <v>243.0</v>
      </c>
      <c r="D174" s="3"/>
      <c r="E174" s="3" t="str">
        <f>COUNTIF('to ID'!D:D,C174)</f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 t="s">
        <v>327</v>
      </c>
      <c r="B175" s="5" t="s">
        <v>500</v>
      </c>
      <c r="C175" s="10">
        <v>244.0</v>
      </c>
      <c r="D175" s="3"/>
      <c r="E175" s="3" t="str">
        <f>COUNTIF('to ID'!D:D,C175)</f>
        <v>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 t="s">
        <v>83</v>
      </c>
      <c r="B176" s="5" t="s">
        <v>500</v>
      </c>
      <c r="C176" s="10">
        <v>246.0</v>
      </c>
      <c r="D176" s="3"/>
      <c r="E176" s="3" t="str">
        <f>COUNTIF('to ID'!D:D,C176)</f>
        <v>1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 t="s">
        <v>530</v>
      </c>
      <c r="B177" s="5" t="s">
        <v>500</v>
      </c>
      <c r="C177" s="10">
        <v>247.0</v>
      </c>
      <c r="D177" s="3"/>
      <c r="E177" s="3" t="str">
        <f>COUNTIF('to ID'!D:D,C177)</f>
        <v>1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 t="s">
        <v>461</v>
      </c>
      <c r="B178" s="5" t="s">
        <v>500</v>
      </c>
      <c r="C178" s="10">
        <v>248.0</v>
      </c>
      <c r="D178" s="3"/>
      <c r="E178" s="3" t="str">
        <f>COUNTIF('to ID'!D:D,C178)</f>
        <v>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 t="s">
        <v>455</v>
      </c>
      <c r="B179" s="5" t="s">
        <v>500</v>
      </c>
      <c r="C179" s="10">
        <v>252.0</v>
      </c>
      <c r="D179" s="3"/>
      <c r="E179" s="3" t="str">
        <f>COUNTIF('to ID'!D:D,C179)</f>
        <v>1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 t="s">
        <v>457</v>
      </c>
      <c r="B180" s="5" t="s">
        <v>500</v>
      </c>
      <c r="C180" s="10">
        <v>256.0</v>
      </c>
      <c r="D180" s="3"/>
      <c r="E180" s="3" t="str">
        <f>COUNTIF('to ID'!D:D,C180)</f>
        <v>1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 t="s">
        <v>531</v>
      </c>
      <c r="B181" s="5" t="s">
        <v>500</v>
      </c>
      <c r="C181" s="10">
        <v>257.0</v>
      </c>
      <c r="D181" s="3"/>
      <c r="E181" s="3" t="str">
        <f>COUNTIF('to ID'!D:D,C181)</f>
        <v>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1" t="s">
        <v>532</v>
      </c>
      <c r="B182" s="11" t="s">
        <v>500</v>
      </c>
      <c r="C182" s="12">
        <v>258.0</v>
      </c>
      <c r="D182" s="13"/>
      <c r="E182" s="13" t="str">
        <f>COUNTIF('to ID'!D:D,C182)</f>
        <v>0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5" t="s">
        <v>307</v>
      </c>
      <c r="B183" s="5" t="s">
        <v>500</v>
      </c>
      <c r="C183" s="10">
        <v>259.0</v>
      </c>
      <c r="D183" s="3"/>
      <c r="E183" s="3" t="str">
        <f>COUNTIF('to ID'!D:D,C183)</f>
        <v>1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 t="s">
        <v>533</v>
      </c>
      <c r="B184" s="5" t="s">
        <v>500</v>
      </c>
      <c r="C184" s="10">
        <v>260.0</v>
      </c>
      <c r="D184" s="3"/>
      <c r="E184" s="3" t="str">
        <f>COUNTIF('to ID'!D:D,C184)</f>
        <v>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 t="s">
        <v>471</v>
      </c>
      <c r="B185" s="5" t="s">
        <v>500</v>
      </c>
      <c r="C185" s="10">
        <v>261.0</v>
      </c>
      <c r="D185" s="3"/>
      <c r="E185" s="3" t="str">
        <f>COUNTIF('to ID'!D:D,C185)</f>
        <v>1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1" t="s">
        <v>534</v>
      </c>
      <c r="B186" s="11" t="s">
        <v>500</v>
      </c>
      <c r="C186" s="12">
        <v>265.0</v>
      </c>
      <c r="D186" s="13"/>
      <c r="E186" s="13" t="str">
        <f>COUNTIF('to ID'!D:D,C186)</f>
        <v>0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5" t="s">
        <v>277</v>
      </c>
      <c r="B187" s="5" t="s">
        <v>500</v>
      </c>
      <c r="C187" s="10">
        <v>266.0</v>
      </c>
      <c r="D187" s="3"/>
      <c r="E187" s="3" t="str">
        <f>COUNTIF('to ID'!D:D,C187)</f>
        <v>1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 t="s">
        <v>255</v>
      </c>
      <c r="B188" s="5" t="s">
        <v>500</v>
      </c>
      <c r="C188" s="10">
        <v>269.0</v>
      </c>
      <c r="D188" s="3"/>
      <c r="E188" s="3" t="str">
        <f>COUNTIF('to ID'!D:D,C188)</f>
        <v>1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1" t="s">
        <v>535</v>
      </c>
      <c r="B189" s="11" t="s">
        <v>500</v>
      </c>
      <c r="C189" s="12">
        <v>271.0</v>
      </c>
      <c r="D189" s="13"/>
      <c r="E189" s="13" t="str">
        <f>COUNTIF('to ID'!D:D,C189)</f>
        <v>0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5" t="s">
        <v>5</v>
      </c>
      <c r="B190" s="5" t="s">
        <v>500</v>
      </c>
      <c r="C190" s="10">
        <v>273.0</v>
      </c>
      <c r="D190" s="3"/>
      <c r="E190" s="3" t="str">
        <f>COUNTIF('to ID'!D:D,C190)</f>
        <v>1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1" t="s">
        <v>536</v>
      </c>
      <c r="B191" s="11" t="s">
        <v>500</v>
      </c>
      <c r="C191" s="12">
        <v>274.0</v>
      </c>
      <c r="D191" s="13"/>
      <c r="E191" s="13" t="str">
        <f>COUNTIF('to ID'!D:D,C191)</f>
        <v>0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5" t="s">
        <v>235</v>
      </c>
      <c r="B192" s="5" t="s">
        <v>500</v>
      </c>
      <c r="C192" s="10">
        <v>275.0</v>
      </c>
      <c r="D192" s="3"/>
      <c r="E192" s="3" t="str">
        <f>COUNTIF('to ID'!D:D,C192)</f>
        <v>1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 t="s">
        <v>5</v>
      </c>
      <c r="B193" s="5" t="s">
        <v>500</v>
      </c>
      <c r="C193" s="10">
        <v>276.0</v>
      </c>
      <c r="D193" s="3"/>
      <c r="E193" s="3" t="str">
        <f>COUNTIF('to ID'!D:D,C193)</f>
        <v>1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 t="s">
        <v>392</v>
      </c>
      <c r="B194" s="5" t="s">
        <v>500</v>
      </c>
      <c r="C194" s="10">
        <v>277.0</v>
      </c>
      <c r="D194" s="3"/>
      <c r="E194" s="3" t="str">
        <f>COUNTIF('to ID'!D:D,C194)</f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1" t="s">
        <v>371</v>
      </c>
      <c r="B195" s="11" t="s">
        <v>500</v>
      </c>
      <c r="C195" s="12">
        <v>279.0</v>
      </c>
      <c r="D195" s="13"/>
      <c r="E195" s="13" t="str">
        <f>COUNTIF('to ID'!D:D,C195)</f>
        <v>0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idden="1">
      <c r="A196" s="5" t="s">
        <v>127</v>
      </c>
      <c r="B196" s="5" t="s">
        <v>537</v>
      </c>
      <c r="C196" s="10">
        <v>12.0</v>
      </c>
      <c r="D196" s="3"/>
      <c r="E196" s="3" t="str">
        <f>COUNTIF('to ID'!D:D,C196)</f>
        <v>1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idden="1">
      <c r="A197" s="5" t="s">
        <v>55</v>
      </c>
      <c r="B197" s="5" t="s">
        <v>537</v>
      </c>
      <c r="C197" s="10">
        <v>33.0</v>
      </c>
      <c r="D197" s="3"/>
      <c r="E197" s="3" t="str">
        <f>COUNTIF('to ID'!D:D,C197)</f>
        <v>1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idden="1">
      <c r="A198" s="5" t="s">
        <v>73</v>
      </c>
      <c r="B198" s="5" t="s">
        <v>537</v>
      </c>
      <c r="C198" s="10">
        <v>44.0</v>
      </c>
      <c r="D198" s="3"/>
      <c r="E198" s="3" t="str">
        <f>COUNTIF('to ID'!D:D,C198)</f>
        <v>1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idden="1">
      <c r="A199" s="5" t="s">
        <v>79</v>
      </c>
      <c r="B199" s="5" t="s">
        <v>537</v>
      </c>
      <c r="C199" s="10">
        <v>46.0</v>
      </c>
      <c r="D199" s="3"/>
      <c r="E199" s="3" t="str">
        <f>COUNTIF('to ID'!D:D,C199)</f>
        <v>1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idden="1">
      <c r="A200" s="11" t="s">
        <v>538</v>
      </c>
      <c r="B200" s="11" t="s">
        <v>537</v>
      </c>
      <c r="C200" s="12">
        <v>48.0</v>
      </c>
      <c r="D200" s="13"/>
      <c r="E200" s="13" t="str">
        <f>COUNTIF('to ID'!D:D,C200)</f>
        <v>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idden="1">
      <c r="A201" s="5" t="s">
        <v>150</v>
      </c>
      <c r="B201" s="5" t="s">
        <v>537</v>
      </c>
      <c r="C201" s="10">
        <v>80.0</v>
      </c>
      <c r="D201" s="3"/>
      <c r="E201" s="3" t="str">
        <f>COUNTIF('to ID'!D:D,C201)</f>
        <v>1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idden="1">
      <c r="A202" s="5" t="s">
        <v>201</v>
      </c>
      <c r="B202" s="5" t="s">
        <v>537</v>
      </c>
      <c r="C202" s="10">
        <v>103.0</v>
      </c>
      <c r="D202" s="3"/>
      <c r="E202" s="3" t="str">
        <f>COUNTIF('to ID'!D:D,C202)</f>
        <v>1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idden="1">
      <c r="A203" s="5" t="s">
        <v>249</v>
      </c>
      <c r="B203" s="5" t="s">
        <v>537</v>
      </c>
      <c r="C203" s="10">
        <v>118.0</v>
      </c>
      <c r="D203" s="3"/>
      <c r="E203" s="3" t="str">
        <f>COUNTIF('to ID'!D:D,C203)</f>
        <v>1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idden="1">
      <c r="A204" s="11" t="s">
        <v>539</v>
      </c>
      <c r="B204" s="11" t="s">
        <v>537</v>
      </c>
      <c r="C204" s="12">
        <v>151.0</v>
      </c>
      <c r="D204" s="13"/>
      <c r="E204" s="13" t="str">
        <f>COUNTIF('to ID'!D:D,C204)</f>
        <v>0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idden="1">
      <c r="A205" s="5" t="s">
        <v>337</v>
      </c>
      <c r="B205" s="5" t="s">
        <v>537</v>
      </c>
      <c r="C205" s="10">
        <v>152.0</v>
      </c>
      <c r="D205" s="3"/>
      <c r="E205" s="3" t="str">
        <f>COUNTIF('to ID'!D:D,C205)</f>
        <v>1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idden="1">
      <c r="A206" s="5" t="s">
        <v>428</v>
      </c>
      <c r="B206" s="5" t="s">
        <v>537</v>
      </c>
      <c r="C206" s="10">
        <v>184.0</v>
      </c>
      <c r="D206" s="3"/>
      <c r="E206" s="3" t="str">
        <f>COUNTIF('to ID'!D:D,C206)</f>
        <v>1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idden="1">
      <c r="A207" s="5" t="s">
        <v>85</v>
      </c>
      <c r="B207" s="5" t="s">
        <v>537</v>
      </c>
      <c r="C207" s="10">
        <v>194.0</v>
      </c>
      <c r="D207" s="3"/>
      <c r="E207" s="3" t="str">
        <f>COUNTIF('to ID'!D:D,C207)</f>
        <v>1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idden="1">
      <c r="A208" s="11" t="s">
        <v>540</v>
      </c>
      <c r="B208" s="11" t="s">
        <v>537</v>
      </c>
      <c r="C208" s="12">
        <v>195.0</v>
      </c>
      <c r="D208" s="13"/>
      <c r="E208" s="13" t="str">
        <f>COUNTIF('to ID'!D:D,C208)</f>
        <v>0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idden="1">
      <c r="A209" s="5" t="s">
        <v>424</v>
      </c>
      <c r="B209" s="5" t="s">
        <v>537</v>
      </c>
      <c r="C209" s="10">
        <v>196.0</v>
      </c>
      <c r="D209" s="3"/>
      <c r="E209" s="3" t="str">
        <f>COUNTIF('to ID'!D:D,C209)</f>
        <v>1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idden="1">
      <c r="A210" s="5" t="s">
        <v>541</v>
      </c>
      <c r="B210" s="5" t="s">
        <v>537</v>
      </c>
      <c r="C210" s="10">
        <v>197.0</v>
      </c>
      <c r="D210" s="3"/>
      <c r="E210" s="3" t="str">
        <f>COUNTIF('to ID'!D:D,C210)</f>
        <v>1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idden="1">
      <c r="A211" s="5" t="s">
        <v>485</v>
      </c>
      <c r="B211" s="5" t="s">
        <v>537</v>
      </c>
      <c r="C211" s="10">
        <v>198.0</v>
      </c>
      <c r="D211" s="3"/>
      <c r="E211" s="3" t="str">
        <f>COUNTIF('to ID'!D:D,C211)</f>
        <v>1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idden="1">
      <c r="A212" s="11" t="s">
        <v>542</v>
      </c>
      <c r="B212" s="11" t="s">
        <v>537</v>
      </c>
      <c r="C212" s="12">
        <v>199.0</v>
      </c>
      <c r="D212" s="13"/>
      <c r="E212" s="13" t="str">
        <f>COUNTIF('to ID'!D:D,C212)</f>
        <v>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idden="1">
      <c r="A213" s="5" t="s">
        <v>318</v>
      </c>
      <c r="B213" s="5" t="s">
        <v>537</v>
      </c>
      <c r="C213" s="10">
        <v>200.0</v>
      </c>
      <c r="D213" s="3"/>
      <c r="E213" s="3" t="str">
        <f>COUNTIF('to ID'!D:D,C213)</f>
        <v>1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idden="1">
      <c r="A214" s="5" t="s">
        <v>543</v>
      </c>
      <c r="B214" s="5" t="s">
        <v>537</v>
      </c>
      <c r="C214" s="10">
        <v>202.0</v>
      </c>
      <c r="D214" s="3"/>
      <c r="E214" s="3" t="str">
        <f>COUNTIF('to ID'!D:D,C214)</f>
        <v>1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idden="1">
      <c r="A215" s="5" t="s">
        <v>544</v>
      </c>
      <c r="B215" s="5" t="s">
        <v>537</v>
      </c>
      <c r="C215" s="10">
        <v>206.0</v>
      </c>
      <c r="D215" s="3"/>
      <c r="E215" s="3" t="str">
        <f>COUNTIF('to ID'!D:D,C215)</f>
        <v>1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idden="1">
      <c r="A216" s="11" t="s">
        <v>545</v>
      </c>
      <c r="B216" s="11" t="s">
        <v>537</v>
      </c>
      <c r="C216" s="12">
        <v>237.0</v>
      </c>
      <c r="D216" s="13"/>
      <c r="E216" s="13" t="str">
        <f>COUNTIF('to ID'!D:D,C216)</f>
        <v>0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idden="1">
      <c r="A217" s="5" t="s">
        <v>178</v>
      </c>
      <c r="B217" s="5" t="s">
        <v>537</v>
      </c>
      <c r="C217" s="10">
        <v>245.0</v>
      </c>
      <c r="D217" s="3"/>
      <c r="E217" s="3" t="str">
        <f>COUNTIF('to ID'!D:D,C217)</f>
        <v>1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idden="1">
      <c r="A218" s="5" t="s">
        <v>457</v>
      </c>
      <c r="B218" s="5" t="s">
        <v>537</v>
      </c>
      <c r="C218" s="10">
        <v>249.0</v>
      </c>
      <c r="D218" s="3"/>
      <c r="E218" s="3" t="str">
        <f>COUNTIF('to ID'!D:D,C218)</f>
        <v>1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idden="1">
      <c r="A219" s="5" t="s">
        <v>207</v>
      </c>
      <c r="B219" s="5" t="s">
        <v>537</v>
      </c>
      <c r="C219" s="10">
        <v>250.0</v>
      </c>
      <c r="D219" s="3"/>
      <c r="E219" s="3" t="str">
        <f>COUNTIF('to ID'!D:D,C219)</f>
        <v>1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idden="1">
      <c r="A220" s="5" t="s">
        <v>481</v>
      </c>
      <c r="B220" s="5" t="s">
        <v>537</v>
      </c>
      <c r="C220" s="10">
        <v>253.0</v>
      </c>
      <c r="D220" s="3"/>
      <c r="E220" s="3" t="str">
        <f>COUNTIF('to ID'!D:D,C220)</f>
        <v>1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idden="1">
      <c r="A221" s="14" t="s">
        <v>414</v>
      </c>
      <c r="B221" s="14" t="s">
        <v>537</v>
      </c>
      <c r="C221" s="15">
        <v>267.0</v>
      </c>
      <c r="D221" s="16"/>
      <c r="E221" s="16" t="str">
        <f>COUNTIF('to ID'!D:D,C221)</f>
        <v>1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idden="1">
      <c r="A222" s="11" t="s">
        <v>546</v>
      </c>
      <c r="B222" s="11" t="s">
        <v>537</v>
      </c>
      <c r="C222" s="12">
        <v>272.0</v>
      </c>
      <c r="D222" s="13"/>
      <c r="E222" s="13" t="str">
        <f>COUNTIF('to ID'!D:D,C222)</f>
        <v>0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idden="1">
      <c r="A223" s="5" t="s">
        <v>8</v>
      </c>
      <c r="B223" s="5" t="s">
        <v>547</v>
      </c>
      <c r="C223" s="10">
        <v>15.0</v>
      </c>
      <c r="D223" s="3"/>
      <c r="E223" s="3" t="str">
        <f>COUNTIF('to ID'!D:D,C223)</f>
        <v>1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idden="1">
      <c r="A224" s="5" t="s">
        <v>32</v>
      </c>
      <c r="B224" s="5" t="s">
        <v>547</v>
      </c>
      <c r="C224" s="10">
        <v>19.0</v>
      </c>
      <c r="D224" s="3"/>
      <c r="E224" s="3" t="str">
        <f>COUNTIF('to ID'!D:D,C224)</f>
        <v>1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idden="1">
      <c r="A225" s="5" t="s">
        <v>40</v>
      </c>
      <c r="B225" s="5" t="s">
        <v>547</v>
      </c>
      <c r="C225" s="10">
        <v>22.0</v>
      </c>
      <c r="D225" s="3"/>
      <c r="E225" s="3" t="str">
        <f>COUNTIF('to ID'!D:D,C225)</f>
        <v>1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idden="1">
      <c r="A226" s="5" t="s">
        <v>115</v>
      </c>
      <c r="B226" s="5" t="s">
        <v>547</v>
      </c>
      <c r="C226" s="10">
        <v>26.0</v>
      </c>
      <c r="D226" s="3"/>
      <c r="E226" s="3" t="str">
        <f>COUNTIF('to ID'!D:D,C226)</f>
        <v>1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idden="1">
      <c r="A227" s="5" t="s">
        <v>119</v>
      </c>
      <c r="B227" s="5" t="s">
        <v>547</v>
      </c>
      <c r="C227" s="10">
        <v>27.0</v>
      </c>
      <c r="D227" s="3"/>
      <c r="E227" s="3" t="str">
        <f>COUNTIF('to ID'!D:D,C227)</f>
        <v>1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idden="1">
      <c r="A228" s="5" t="s">
        <v>117</v>
      </c>
      <c r="B228" s="5" t="s">
        <v>547</v>
      </c>
      <c r="C228" s="10">
        <v>29.0</v>
      </c>
      <c r="D228" s="3"/>
      <c r="E228" s="3" t="str">
        <f>COUNTIF('to ID'!D:D,C228)</f>
        <v>1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idden="1">
      <c r="A229" s="11" t="s">
        <v>548</v>
      </c>
      <c r="B229" s="11" t="s">
        <v>547</v>
      </c>
      <c r="C229" s="12">
        <v>62.0</v>
      </c>
      <c r="D229" s="13"/>
      <c r="E229" s="13" t="str">
        <f>COUNTIF('to ID'!D:D,C229)</f>
        <v>0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idden="1">
      <c r="A230" s="5" t="s">
        <v>140</v>
      </c>
      <c r="B230" s="5" t="s">
        <v>547</v>
      </c>
      <c r="C230" s="10">
        <v>74.0</v>
      </c>
      <c r="D230" s="3"/>
      <c r="E230" s="3" t="str">
        <f>COUNTIF('to ID'!D:D,C230)</f>
        <v>1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idden="1">
      <c r="A231" s="11" t="s">
        <v>549</v>
      </c>
      <c r="B231" s="11" t="s">
        <v>547</v>
      </c>
      <c r="C231" s="12">
        <v>79.0</v>
      </c>
      <c r="D231" s="13"/>
      <c r="E231" s="13" t="str">
        <f>COUNTIF('to ID'!D:D,C231)</f>
        <v>0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idden="1">
      <c r="A232" s="5" t="s">
        <v>176</v>
      </c>
      <c r="B232" s="5" t="s">
        <v>547</v>
      </c>
      <c r="C232" s="10">
        <v>90.0</v>
      </c>
      <c r="D232" s="3"/>
      <c r="E232" s="3" t="str">
        <f>COUNTIF('to ID'!D:D,C232)</f>
        <v>1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idden="1">
      <c r="A233" s="5" t="s">
        <v>193</v>
      </c>
      <c r="B233" s="5" t="s">
        <v>547</v>
      </c>
      <c r="C233" s="10">
        <v>95.0</v>
      </c>
      <c r="D233" s="3"/>
      <c r="E233" s="3" t="str">
        <f>COUNTIF('to ID'!D:D,C233)</f>
        <v>1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idden="1">
      <c r="A234" s="5" t="s">
        <v>188</v>
      </c>
      <c r="B234" s="5" t="s">
        <v>547</v>
      </c>
      <c r="C234" s="10">
        <v>100.0</v>
      </c>
      <c r="D234" s="3"/>
      <c r="E234" s="3" t="str">
        <f>COUNTIF('to ID'!D:D,C234)</f>
        <v>1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idden="1">
      <c r="A235" s="5" t="s">
        <v>215</v>
      </c>
      <c r="B235" s="5" t="s">
        <v>547</v>
      </c>
      <c r="C235" s="10">
        <v>106.0</v>
      </c>
      <c r="D235" s="3"/>
      <c r="E235" s="3" t="str">
        <f>COUNTIF('to ID'!D:D,C235)</f>
        <v>1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idden="1">
      <c r="A236" s="5" t="s">
        <v>219</v>
      </c>
      <c r="B236" s="5" t="s">
        <v>547</v>
      </c>
      <c r="C236" s="10">
        <v>108.0</v>
      </c>
      <c r="D236" s="3"/>
      <c r="E236" s="3" t="str">
        <f>COUNTIF('to ID'!D:D,C236)</f>
        <v>1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idden="1">
      <c r="A237" s="5" t="s">
        <v>273</v>
      </c>
      <c r="B237" s="5" t="s">
        <v>547</v>
      </c>
      <c r="C237" s="10">
        <v>128.0</v>
      </c>
      <c r="D237" s="3"/>
      <c r="E237" s="3" t="str">
        <f>COUNTIF('to ID'!D:D,C237)</f>
        <v>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idden="1">
      <c r="A238" s="5" t="s">
        <v>295</v>
      </c>
      <c r="B238" s="5" t="s">
        <v>547</v>
      </c>
      <c r="C238" s="10">
        <v>137.0</v>
      </c>
      <c r="D238" s="3"/>
      <c r="E238" s="3" t="str">
        <f>COUNTIF('to ID'!D:D,C238)</f>
        <v>1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idden="1">
      <c r="A239" s="11" t="s">
        <v>550</v>
      </c>
      <c r="B239" s="11" t="s">
        <v>547</v>
      </c>
      <c r="C239" s="12">
        <v>165.0</v>
      </c>
      <c r="D239" s="13"/>
      <c r="E239" s="13" t="str">
        <f>COUNTIF('to ID'!D:D,C239)</f>
        <v>0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idden="1">
      <c r="A240" s="5" t="s">
        <v>369</v>
      </c>
      <c r="B240" s="5" t="s">
        <v>547</v>
      </c>
      <c r="C240" s="10">
        <v>166.0</v>
      </c>
      <c r="D240" s="3"/>
      <c r="E240" s="3" t="str">
        <f>COUNTIF('to ID'!D:D,C240)</f>
        <v>1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idden="1">
      <c r="A241" s="5" t="s">
        <v>85</v>
      </c>
      <c r="B241" s="5" t="s">
        <v>547</v>
      </c>
      <c r="C241" s="10">
        <v>190.0</v>
      </c>
      <c r="D241" s="3"/>
      <c r="E241" s="3" t="str">
        <f>COUNTIF('to ID'!D:D,C241)</f>
        <v>1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idden="1">
      <c r="A242" s="5" t="s">
        <v>75</v>
      </c>
      <c r="B242" s="5" t="s">
        <v>547</v>
      </c>
      <c r="C242" s="10">
        <v>191.0</v>
      </c>
      <c r="D242" s="3"/>
      <c r="E242" s="3" t="str">
        <f>COUNTIF('to ID'!D:D,C242)</f>
        <v>1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idden="1">
      <c r="A243" s="5" t="s">
        <v>335</v>
      </c>
      <c r="B243" s="5" t="s">
        <v>547</v>
      </c>
      <c r="C243" s="10">
        <v>192.0</v>
      </c>
      <c r="D243" s="3"/>
      <c r="E243" s="3" t="str">
        <f>COUNTIF('to ID'!D:D,C243)</f>
        <v>1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idden="1">
      <c r="A244" s="5" t="s">
        <v>75</v>
      </c>
      <c r="B244" s="5" t="s">
        <v>547</v>
      </c>
      <c r="C244" s="10">
        <v>193.0</v>
      </c>
      <c r="D244" s="3"/>
      <c r="E244" s="3" t="str">
        <f>COUNTIF('to ID'!D:D,C244)</f>
        <v>1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idden="1">
      <c r="A245" s="11" t="s">
        <v>551</v>
      </c>
      <c r="B245" s="11" t="s">
        <v>547</v>
      </c>
      <c r="C245" s="12">
        <v>203.0</v>
      </c>
      <c r="D245" s="13"/>
      <c r="E245" s="13" t="str">
        <f>COUNTIF('to ID'!D:D,C245)</f>
        <v>0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idden="1">
      <c r="A246" s="11" t="s">
        <v>207</v>
      </c>
      <c r="B246" s="11" t="s">
        <v>547</v>
      </c>
      <c r="C246" s="12">
        <v>204.0</v>
      </c>
      <c r="D246" s="13"/>
      <c r="E246" s="13" t="str">
        <f>COUNTIF('to ID'!D:D,C246)</f>
        <v>0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idden="1">
      <c r="A247" s="5" t="s">
        <v>129</v>
      </c>
      <c r="B247" s="5" t="s">
        <v>547</v>
      </c>
      <c r="C247" s="10">
        <v>205.0</v>
      </c>
      <c r="D247" s="3"/>
      <c r="E247" s="3" t="str">
        <f>COUNTIF('to ID'!D:D,C247)</f>
        <v>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idden="1">
      <c r="A248" s="11" t="s">
        <v>363</v>
      </c>
      <c r="B248" s="11" t="s">
        <v>547</v>
      </c>
      <c r="C248" s="12">
        <v>207.0</v>
      </c>
      <c r="D248" s="13"/>
      <c r="E248" s="13" t="str">
        <f>COUNTIF('to ID'!D:D,C248)</f>
        <v>0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idden="1">
      <c r="A249" s="5" t="s">
        <v>117</v>
      </c>
      <c r="B249" s="5" t="s">
        <v>547</v>
      </c>
      <c r="C249" s="10">
        <v>211.0</v>
      </c>
      <c r="D249" s="3"/>
      <c r="E249" s="3" t="str">
        <f>COUNTIF('to ID'!D:D,C249)</f>
        <v>1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idden="1">
      <c r="A250" s="11" t="s">
        <v>552</v>
      </c>
      <c r="B250" s="11" t="s">
        <v>547</v>
      </c>
      <c r="C250" s="12">
        <v>231.0</v>
      </c>
      <c r="D250" s="13"/>
      <c r="E250" s="3" t="str">
        <f>COUNTIF('to ID'!D:D,C250)</f>
        <v>0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idden="1">
      <c r="A251" s="5" t="s">
        <v>477</v>
      </c>
      <c r="B251" s="5" t="s">
        <v>547</v>
      </c>
      <c r="C251" s="10">
        <v>238.0</v>
      </c>
      <c r="D251" s="3"/>
      <c r="E251" s="3" t="str">
        <f>COUNTIF('to ID'!D:D,C251)</f>
        <v>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idden="1">
      <c r="A252" s="5" t="s">
        <v>11</v>
      </c>
      <c r="B252" s="5" t="s">
        <v>547</v>
      </c>
      <c r="C252" s="10">
        <v>251.0</v>
      </c>
      <c r="D252" s="3"/>
      <c r="E252" s="3" t="str">
        <f>COUNTIF('to ID'!D:D,C252)</f>
        <v>1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idden="1">
      <c r="A253" s="11" t="s">
        <v>553</v>
      </c>
      <c r="B253" s="11" t="s">
        <v>547</v>
      </c>
      <c r="C253" s="12">
        <v>254.0</v>
      </c>
      <c r="D253" s="13"/>
      <c r="E253" s="3" t="str">
        <f>COUNTIF('to ID'!D:D,C253)</f>
        <v>0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idden="1">
      <c r="A254" s="5" t="s">
        <v>217</v>
      </c>
      <c r="B254" s="5" t="s">
        <v>547</v>
      </c>
      <c r="C254" s="10">
        <v>255.0</v>
      </c>
      <c r="D254" s="3"/>
      <c r="E254" s="3" t="str">
        <f>COUNTIF('to ID'!D:D,C254)</f>
        <v>1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idden="1">
      <c r="A255" s="5" t="s">
        <v>406</v>
      </c>
      <c r="B255" s="5" t="s">
        <v>547</v>
      </c>
      <c r="C255" s="10">
        <v>268.0</v>
      </c>
      <c r="D255" s="3"/>
      <c r="E255" s="3" t="str">
        <f>COUNTIF('to ID'!D:D,C255)</f>
        <v>1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idden="1">
      <c r="A256" s="5" t="s">
        <v>46</v>
      </c>
      <c r="B256" s="5" t="s">
        <v>554</v>
      </c>
      <c r="C256" s="10">
        <v>28.0</v>
      </c>
      <c r="D256" s="3"/>
      <c r="E256" s="3" t="str">
        <f>COUNTIF('to ID'!D:D,C256)</f>
        <v>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idden="1">
      <c r="A257" s="5" t="s">
        <v>110</v>
      </c>
      <c r="B257" s="5" t="s">
        <v>554</v>
      </c>
      <c r="C257" s="10">
        <v>61.0</v>
      </c>
      <c r="D257" s="3"/>
      <c r="E257" s="3" t="str">
        <f>COUNTIF('to ID'!D:D,C257)</f>
        <v>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idden="1">
      <c r="A258" s="11" t="s">
        <v>555</v>
      </c>
      <c r="B258" s="11" t="s">
        <v>554</v>
      </c>
      <c r="C258" s="12">
        <v>98.0</v>
      </c>
      <c r="D258" s="13"/>
      <c r="E258" s="3" t="str">
        <f>COUNTIF('to ID'!D:D,C258)</f>
        <v>0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idden="1">
      <c r="A259" s="5" t="s">
        <v>223</v>
      </c>
      <c r="B259" s="5" t="s">
        <v>554</v>
      </c>
      <c r="C259" s="10">
        <v>109.0</v>
      </c>
      <c r="D259" s="3"/>
      <c r="E259" s="3" t="str">
        <f>COUNTIF('to ID'!D:D,C259)</f>
        <v>1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idden="1">
      <c r="A260" s="5" t="s">
        <v>465</v>
      </c>
      <c r="B260" s="5" t="s">
        <v>554</v>
      </c>
      <c r="C260" s="10">
        <v>239.0</v>
      </c>
      <c r="D260" s="3"/>
      <c r="E260" s="3" t="str">
        <f>COUNTIF('to ID'!D:D,C260)</f>
        <v>1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idden="1">
      <c r="A261" s="5" t="s">
        <v>556</v>
      </c>
      <c r="B261" s="5" t="s">
        <v>554</v>
      </c>
      <c r="C261" s="10">
        <v>270.0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idden="1">
      <c r="A262" s="11" t="s">
        <v>557</v>
      </c>
      <c r="B262" s="11" t="s">
        <v>554</v>
      </c>
      <c r="C262" s="12">
        <v>278.0</v>
      </c>
      <c r="D262" s="13"/>
      <c r="E262" s="3" t="str">
        <f>COUNTIF('to ID'!D:D,C262)</f>
        <v>0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idden="1">
      <c r="A263" s="11" t="s">
        <v>558</v>
      </c>
      <c r="B263" s="11" t="s">
        <v>559</v>
      </c>
      <c r="C263" s="12">
        <v>30.0</v>
      </c>
      <c r="D263" s="13"/>
      <c r="E263" s="13" t="str">
        <f>COUNTIF('to ID'!D:D,C263)</f>
        <v>0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idden="1">
      <c r="A264" s="11" t="s">
        <v>560</v>
      </c>
      <c r="B264" s="11" t="s">
        <v>559</v>
      </c>
      <c r="C264" s="12">
        <v>96.0</v>
      </c>
      <c r="D264" s="13"/>
      <c r="E264" s="13" t="str">
        <f>COUNTIF('to ID'!D:D,C264)</f>
        <v>0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idden="1">
      <c r="A265" s="11" t="s">
        <v>561</v>
      </c>
      <c r="B265" s="11" t="s">
        <v>559</v>
      </c>
      <c r="C265" s="12">
        <v>97.0</v>
      </c>
      <c r="D265" s="13"/>
      <c r="E265" s="13" t="str">
        <f>COUNTIF('to ID'!D:D,C265)</f>
        <v>0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idden="1">
      <c r="A266" s="11" t="s">
        <v>562</v>
      </c>
      <c r="B266" s="11" t="s">
        <v>559</v>
      </c>
      <c r="C266" s="12">
        <v>99.0</v>
      </c>
      <c r="D266" s="13"/>
      <c r="E266" s="13" t="str">
        <f>COUNTIF('to ID'!D:D,C266)</f>
        <v>0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idden="1">
      <c r="A267" s="5" t="s">
        <v>563</v>
      </c>
      <c r="B267" s="5" t="s">
        <v>564</v>
      </c>
      <c r="C267" s="10">
        <v>187.0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idden="1">
      <c r="A268" s="5" t="s">
        <v>565</v>
      </c>
      <c r="B268" s="5" t="s">
        <v>566</v>
      </c>
      <c r="C268" s="10">
        <v>1.0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idden="1">
      <c r="A269" s="5" t="s">
        <v>567</v>
      </c>
      <c r="B269" s="5" t="s">
        <v>566</v>
      </c>
      <c r="C269" s="10">
        <v>4.0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idden="1">
      <c r="A270" s="5" t="s">
        <v>568</v>
      </c>
      <c r="B270" s="5" t="s">
        <v>569</v>
      </c>
      <c r="C270" s="10">
        <v>2.0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idden="1">
      <c r="A271" s="5" t="s">
        <v>570</v>
      </c>
      <c r="B271" s="5" t="s">
        <v>569</v>
      </c>
      <c r="C271" s="10">
        <v>5.0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idden="1">
      <c r="A272" s="5" t="s">
        <v>571</v>
      </c>
      <c r="B272" s="5" t="s">
        <v>572</v>
      </c>
      <c r="C272" s="10">
        <v>3.0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idden="1">
      <c r="A273" s="5" t="s">
        <v>573</v>
      </c>
      <c r="B273" s="5" t="s">
        <v>572</v>
      </c>
      <c r="C273" s="10">
        <v>6.0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idden="1">
      <c r="A274" s="5" t="s">
        <v>58</v>
      </c>
      <c r="B274" s="5" t="s">
        <v>574</v>
      </c>
      <c r="C274" s="10">
        <v>35.0</v>
      </c>
      <c r="D274" s="3"/>
      <c r="E274" s="3" t="str">
        <f>COUNTIF('to ID'!D:D,C274)</f>
        <v>1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C$274">
    <filterColumn colId="1">
      <filters>
        <filter val="गोडियारी"/>
        <filter val="बेलातर"/>
      </filters>
    </filterColumn>
    <filterColumn colId="0">
      <filters>
        <filter val="मनीष पांडे"/>
        <filter val="ब्रजेश ठाकुर"/>
        <filter val="राकेश राय"/>
        <filter val="चंदर देव सिंह"/>
        <filter val="प्रसादी राय"/>
        <filter val="चेन्नार चौधरी"/>
        <filter val="दिनेश सिंह"/>
        <filter val="ओपेन्द्र राय"/>
        <filter val="नारायण सिंह"/>
        <filter val="रमेश कुमार"/>
        <filter val="राम सकल सिंह"/>
        <filter val="राम नरेश राय"/>
        <filter val="सुनिल सिंह"/>
        <filter val="प्रिन्स कुमार राय"/>
        <filter val="दिनेश ठुकरा"/>
        <filter val="राजेश्वर सिंह"/>
        <filter val="सरजुग राय"/>
        <filter val="नंद कुमार ठाकुर"/>
        <filter val="शिव शंकर सिंह"/>
        <filter val="बालेश्वर पासवान"/>
        <filter val="अवधेश सिंह"/>
        <filter val="संतोष कुमार सिंह"/>
        <filter val="हरी राय"/>
        <filter val="देवआनंद सिंह"/>
        <filter val="अरविंद राय"/>
        <filter val="उमेश राय"/>
        <filter val="प्रमोद राय"/>
        <filter val="दिलीप राय"/>
        <filter val="हरदेव सिंह"/>
        <filter val="सोमन सिंह"/>
        <filter val="सुधीर राय"/>
        <filter val="गंगा राय"/>
        <filter val="गंगा राम"/>
        <filter val="गोपाल राय"/>
        <filter val="राम कुमार सिंह"/>
        <filter val="रामकुमार राय"/>
        <filter val="हरी ठाकुर"/>
        <filter val="बिरु कुमार सिंह"/>
        <filter val="चंदन कुमार सिंह"/>
        <filter val="अमरेश सिंह"/>
        <filter val="कमेसर पंडित"/>
        <filter val="सन्त्लाल सिंह"/>
        <filter val="संजय सिंह"/>
        <filter val="राजू राय"/>
        <filter val="पप्पू भारती"/>
        <filter val="राम नरेश सिंह"/>
        <filter val="अमर शंकर"/>
        <filter val="अमीर लाल सिंह"/>
        <filter val="राजगीर राय"/>
        <filter val="रौशन कुमार"/>
        <filter val="चंदर चौधरी"/>
        <filter val="रामनारायण सिंह"/>
        <filter val="कृष्ण देव राय"/>
        <filter val="दिपक कुमार सिंह"/>
        <filter val="लालो महतो"/>
        <filter val="महेश्वर सिंह"/>
        <filter val="बैजनाथ सिंह"/>
        <filter val="राम कुमार राय"/>
        <filter val="धनिकलाल सिंह"/>
        <filter val="लाल बाबू राय"/>
        <filter val="नागेंद्र सिंह"/>
        <filter val="सनजीत कुमार"/>
        <filter val="विनोद राय"/>
        <filter val="गुलाब शर्मा"/>
        <filter val="धनेश्वर राय"/>
        <filter val="लक्ष्मी दास"/>
        <filter val="चन्द्रचोधरी"/>
        <filter val="रामचंद्र राय"/>
        <filter val="टेकनारायण सिंह"/>
        <filter val="नवीन राय"/>
        <filter val="Abhishek"/>
        <filter val="ममता देवी"/>
        <filter val="दिविश ठाकुर"/>
        <filter val="गुलाब सिंह"/>
        <filter val="पार्वती देवी"/>
        <filter val="रमेश राम"/>
        <filter val="शत्रुधन सिंह"/>
        <filter val="आनंद राय"/>
        <filter val="रमेश राय"/>
        <filter val="रविंद्र सिंह"/>
        <filter val="आत्माराम सिंह"/>
        <filter val="विकाश राय"/>
        <filter val="दीवेश दास"/>
        <filter val="हारीनारायण ठाकुर"/>
        <filter val="सहदेव राय"/>
        <filter val="रंजीत सिंह"/>
        <filter val="महेस सिंह"/>
        <filter val="पप्पू कुमार राय"/>
        <filter val="अजित कुमार"/>
        <filter val="सुकेश कुमार"/>
        <filter val="गुड्डू जी"/>
        <filter val="गौरीशंकर राय"/>
        <filter val="संजय राय"/>
        <filter val="चंदन राय"/>
        <filter val="दिलीप सिंह"/>
        <filter val="उमेश सिंह"/>
        <filter val="अजय कुमार ठाकुर"/>
        <filter val="डरवी राय"/>
        <filter val="धनीलाल सिंह"/>
        <filter val="संजयलाल सिंह"/>
        <filter val="जगदीश सिंह"/>
        <filter val="नीरज राय"/>
        <filter val="विरेन्द्र राम"/>
        <filter val="अशोक साहनी"/>
        <filter val="लखन सिंह"/>
        <filter val="लालबाबू राय"/>
        <filter val="रामबालक शाह"/>
        <filter val="दुखाबी देवी"/>
        <filter val="असोख राय"/>
        <filter val="मंजय कुमार"/>
        <filter val="सरविंद्र राय"/>
        <filter val="जैन नारायण सिंह"/>
        <filter val="देवेन्द्र सिंह"/>
        <filter val="अनिल कुमार सिंह"/>
        <filter val="रामसागर राम"/>
        <filter val="अमरजीत"/>
        <filter val="प्रेम शंकर राय"/>
        <filter val="प्रणाम बाबू राय"/>
        <filter val="छोटू राय"/>
        <filter val="रामबाबू राय"/>
        <filter val="भोला कुमार"/>
        <filter val="हरदेव राय"/>
        <filter val="अशोक पंडित"/>
        <filter val="राकेश सिंह"/>
        <filter val="अजीत सिंह"/>
        <filter val="भोला दास"/>
        <filter val="अभिषेक राय"/>
        <filter val="दीपक राय"/>
        <filter val="नरेश राय"/>
        <filter val="संजीत कुमार"/>
        <filter val="संजय कुमार"/>
        <filter val="मनोज राय"/>
        <filter val="प्रेमलाल सिंह"/>
        <filter val="दिनेश ठाकुर"/>
        <filter val="विनोद कुमार सिंह"/>
        <filter val="रामसागर राय"/>
        <filter val="राम आश्रय सिंह"/>
        <filter val="बगरा राय"/>
        <filter val="रंजित कुमार"/>
        <filter val="रंजीत दास"/>
        <filter val="अशरफ़ी राय"/>
        <filter val="हरी किशोर सिंह"/>
        <filter val="राम भरोसे सिंह"/>
        <filter val="सुबोध राय"/>
        <filter val="रघुनंदन साहनी"/>
        <filter val="चन्देसर सिंह"/>
        <filter val="राम इक़बाल साहनी"/>
        <filter val="राजन सिंह"/>
        <filter val="कृष्णानंद सिंह"/>
        <filter val="रामेश्वर मेहता"/>
        <filter val="बिजय राय"/>
        <filter val="ईश्वर सिंह"/>
        <filter val="सूमित्रा देवी"/>
        <filter val="हरिदेव राय"/>
        <filter val="दीपक सिंह"/>
        <filter val="राजाराम सिंह"/>
        <filter val="सोनी पान्डे"/>
        <filter val="नागेंद्र राय"/>
        <filter val="नानू महतो"/>
        <filter val="रामकिसुन राय"/>
        <filter val="विश्वनाथ सिंह"/>
        <filter val="वीणा देवी"/>
        <filter val="इन्द्रेश्वर राय"/>
        <filter val="सुखदेवसिंह"/>
        <filter val="देवेंद्र सिंह"/>
        <filter val="रामू राय"/>
        <filter val="संजीव सिंह"/>
        <filter val="विद्यानंद सिंह"/>
        <filter val="बागवार सिंह"/>
        <filter val="अपिता सिंह"/>
        <filter val="महेन्द्र राय"/>
        <filter val="गंगा प्रसाद राय"/>
        <filter val="रामशंकर राय"/>
        <filter val="दिनेश दास"/>
        <filter val="रबींद्र सिंह"/>
        <filter val="महिंद्र सिंह"/>
        <filter val="राजीव राय"/>
        <filter val="भागवत सिंह"/>
        <filter val="सुकेश राम"/>
        <filter val="विकास कुमार"/>
        <filter val="महेशर महतो"/>
        <filter val="धर्मेन्द्र कुमार"/>
        <filter val="नारायण राय"/>
        <filter val="रामदेव राम"/>
        <filter val="सुधीर कुमार"/>
        <filter val="संजीव राय"/>
        <filter val="ज्योंतिसंकर राय"/>
        <filter val="रामाश्रय सिंह"/>
        <filter val="रामेश्वर महतो"/>
        <filter val="विनय पान्डे"/>
        <filter val="विरू सिंह"/>
        <filter val="सागर राम"/>
        <filter val="गंगाराम राय"/>
        <filter val="अजय शंकर सिंह"/>
        <filter val="ब्रह्मदेव राम"/>
        <filter val="इंद्रजीत राय"/>
        <filter val="डमी2"/>
        <filter val="डमी1"/>
        <filter val="नत्थू राय"/>
        <filter val="सुरेश सिंह"/>
        <filter val="शिवशंकर राय"/>
        <filter val="डमी4"/>
        <filter val="विनोद कुमार"/>
        <filter val="डमी3"/>
        <filter val="डमी6"/>
        <filter val="रंजीत कुमार सिंह"/>
        <filter val="डमी5"/>
        <filter val="रामशक्ल सिंह"/>
        <filter val="राम निरंजन ठाकुर"/>
        <filter val="सहदेव सिंह"/>
        <filter val="कपिल देव सिंह"/>
        <filter val="रमेसर महतो"/>
        <filter val="रजीत सिंह"/>
        <filter val="बिशोक राय"/>
        <filter val="राम सागर राय"/>
        <filter val="अरजुन सिंह"/>
        <filter val="राजेश राय"/>
        <filter val="राजदेव राय"/>
        <filter val="साकेत कुमार"/>
        <filter val="मुकेश सिंह"/>
        <filter val="विसेक राय"/>
        <filter val="लव कुमार"/>
        <filter val="वीर बली कुमार"/>
        <filter val="अरुण ठाकुर"/>
        <filter val="साई राम"/>
        <filter val="राम विलास राय"/>
        <filter val="लालबाबू सिंह"/>
        <filter val="महेंद्र राय"/>
        <filter val="हरि ठाकुर"/>
        <filter val="राजेश सिंह"/>
        <filter val="श्याम नंन राय"/>
        <filter val="गणेश राय"/>
        <filter val="दिनेश राय"/>
        <filter val="धीरेन्द्र सिंह"/>
        <filter val="ब्रहमदेव राम"/>
        <filter val="अखिलेश कुमार"/>
        <filter val="माने कुमार"/>
        <filter val="बिट्टू कुमार राय"/>
        <filter val="प्रदीप कुमार राम"/>
        <filter val="बिश्नोई सिंह"/>
        <filter val="सिवचंद्र सिंह"/>
        <filter val="रामभरोस राय"/>
        <filter val="रामबाबू सिंह"/>
        <filter val="विनोद दास"/>
        <filter val="हरी नरायण ठाकुर"/>
        <filter val="राम कुमार"/>
        <filter val="गया ठाकुर"/>
        <filter val="नागो राय"/>
        <filter val="गुलाब कुमार सिंह"/>
        <filter val="रामविलास राय"/>
        <filter val="राहुल कुमार"/>
        <filter val="लखिंद्र सिंह"/>
      </filters>
    </filterColumn>
  </autoFilter>
  <conditionalFormatting sqref="2:274">
    <cfRule type="cellIs" dxfId="1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0</v>
      </c>
      <c r="F1" s="2" t="s">
        <v>1</v>
      </c>
      <c r="G1" s="2" t="s">
        <v>2</v>
      </c>
      <c r="H1" s="2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idden="1">
      <c r="A2" s="17" t="s">
        <v>482</v>
      </c>
      <c r="B2" s="17"/>
      <c r="C2" s="17" t="s">
        <v>6</v>
      </c>
      <c r="D2" s="16"/>
      <c r="E2" s="3" t="str">
        <f>IFERROR(__xludf.DUMMYFUNCTION("filter('to ID'!A:D,A2='to ID'!A:A,C2='to ID'!C:C)"),"Viru Kumar Singh")</f>
        <v>Viru Kumar Singh</v>
      </c>
      <c r="F2" s="3" t="s">
        <v>483</v>
      </c>
      <c r="G2" s="3" t="s">
        <v>6</v>
      </c>
      <c r="H2" s="3">
        <v>229.0</v>
      </c>
      <c r="I2" s="3"/>
      <c r="J2" s="3" t="str">
        <f>COUNTIF(Final!A:A,A2)</f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idden="1">
      <c r="A3" s="17" t="s">
        <v>272</v>
      </c>
      <c r="B3" s="17"/>
      <c r="C3" s="17" t="s">
        <v>9</v>
      </c>
      <c r="D3" s="16"/>
      <c r="E3" s="3" t="str">
        <f>IFERROR(__xludf.DUMMYFUNCTION("filter('to ID'!A:D,A3='to ID'!A:A,C3='to ID'!C:C)"),"Rajdev Rai")</f>
        <v>Rajdev Rai</v>
      </c>
      <c r="F3" s="3" t="s">
        <v>273</v>
      </c>
      <c r="G3" s="3" t="s">
        <v>9</v>
      </c>
      <c r="H3" s="3">
        <v>128.0</v>
      </c>
      <c r="I3" s="3"/>
      <c r="J3" s="3" t="str">
        <f>COUNTIF(Final!A:A,A3)</f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idden="1">
      <c r="A4" s="17" t="s">
        <v>139</v>
      </c>
      <c r="C4" s="17" t="s">
        <v>9</v>
      </c>
      <c r="E4" s="17" t="s">
        <v>139</v>
      </c>
      <c r="F4" s="5" t="s">
        <v>140</v>
      </c>
      <c r="G4" s="17" t="s">
        <v>9</v>
      </c>
      <c r="H4" s="6">
        <v>74.0</v>
      </c>
      <c r="I4" s="3"/>
      <c r="J4" s="3" t="str">
        <f>COUNTIF(Final!A:A,A4)</f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idden="1">
      <c r="A5" s="17" t="s">
        <v>383</v>
      </c>
      <c r="B5" s="17"/>
      <c r="C5" s="17" t="s">
        <v>16</v>
      </c>
      <c r="D5" s="16"/>
      <c r="E5" s="3" t="str">
        <f>IFERROR(__xludf.DUMMYFUNCTION("filter('to ID'!A:D,A5='to ID'!A:A,C5='to ID'!C:C)"),"Santosh Kumar Singh")</f>
        <v>Santosh Kumar Singh</v>
      </c>
      <c r="F5" s="3" t="s">
        <v>384</v>
      </c>
      <c r="G5" s="3" t="s">
        <v>16</v>
      </c>
      <c r="H5" s="3">
        <v>173.0</v>
      </c>
      <c r="I5" s="3"/>
      <c r="J5" s="3" t="str">
        <f>COUNTIF(Final!A:A,A5)</f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7" t="s">
        <v>387</v>
      </c>
      <c r="B6" s="17"/>
      <c r="C6" s="17" t="s">
        <v>575</v>
      </c>
      <c r="D6" s="16"/>
      <c r="E6" s="3" t="str">
        <f>IFERROR(__xludf.DUMMYFUNCTION("filter('to ID'!A:D,A6='to ID'!A:A,C6='to ID'!C:C)"),"#N/A")</f>
        <v>#N/A</v>
      </c>
      <c r="F6" s="3"/>
      <c r="G6" s="3"/>
      <c r="H6" s="3"/>
      <c r="I6" s="3"/>
      <c r="J6" s="3" t="str">
        <f>COUNTIF(Final!A:A,A6)</f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idden="1">
      <c r="A7" s="18" t="s">
        <v>173</v>
      </c>
      <c r="B7" s="17"/>
      <c r="C7" s="17" t="s">
        <v>16</v>
      </c>
      <c r="D7" s="16"/>
      <c r="E7" s="3" t="str">
        <f>IFERROR(__xludf.DUMMYFUNCTION("filter('to ID'!A:D,A7='to ID'!A:A,C7='to ID'!C:C)"),"Lakhan Saah")</f>
        <v>Lakhan Saah</v>
      </c>
      <c r="F7" s="3" t="s">
        <v>174</v>
      </c>
      <c r="G7" s="3" t="s">
        <v>16</v>
      </c>
      <c r="H7" s="3">
        <v>89.0</v>
      </c>
      <c r="I7" s="3"/>
      <c r="J7" s="3" t="str">
        <f>COUNTIF(Final!A:A,A7)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idden="1">
      <c r="A8" s="17" t="s">
        <v>208</v>
      </c>
      <c r="B8" s="17"/>
      <c r="C8" s="17" t="s">
        <v>16</v>
      </c>
      <c r="D8" s="16"/>
      <c r="E8" s="3" t="str">
        <f>IFERROR(__xludf.DUMMYFUNCTION("filter('to ID'!A:D,A8='to ID'!A:A,C8='to ID'!C:C)"),"Mithilesh Rai")</f>
        <v>Mithilesh Rai</v>
      </c>
      <c r="F8" s="3" t="s">
        <v>209</v>
      </c>
      <c r="G8" s="3" t="s">
        <v>16</v>
      </c>
      <c r="H8" s="3"/>
      <c r="I8" s="3"/>
      <c r="J8" s="3" t="str">
        <f>COUNTIF(Final!A:A,A8)</f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7" t="s">
        <v>96</v>
      </c>
      <c r="B9" s="17"/>
      <c r="C9" s="17" t="s">
        <v>16</v>
      </c>
      <c r="D9" s="16"/>
      <c r="E9" s="3" t="str">
        <f>IFERROR(__xludf.DUMMYFUNCTION("filter('to ID'!A:D,A9='to ID'!A:A,C9='to ID'!C:C)"),"#REF!")</f>
        <v>#REF!</v>
      </c>
      <c r="F9" s="3"/>
      <c r="G9" s="3"/>
      <c r="H9" s="3"/>
      <c r="I9" s="3"/>
      <c r="J9" s="3" t="str">
        <f>COUNTIF(Final!A:A,A9)</f>
        <v>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 t="s">
        <v>439</v>
      </c>
      <c r="B10" s="17"/>
      <c r="C10" s="17" t="s">
        <v>16</v>
      </c>
      <c r="D10" s="16"/>
      <c r="E10" s="3" t="str">
        <f>IFERROR(__xludf.DUMMYFUNCTION("filter('to ID'!A:D,A10='to ID'!A:A,C10='to ID'!C:C)"),"Surendar Singh")</f>
        <v>Surendar Singh</v>
      </c>
      <c r="F10" s="3" t="s">
        <v>440</v>
      </c>
      <c r="G10" s="3" t="s">
        <v>16</v>
      </c>
      <c r="H10" s="3"/>
      <c r="I10" s="3"/>
      <c r="J10" s="3" t="str">
        <f>COUNTIF(Final!A:A,A10)</f>
        <v>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 t="s">
        <v>31</v>
      </c>
      <c r="B11" s="17"/>
      <c r="C11" s="17" t="s">
        <v>9</v>
      </c>
      <c r="D11" s="16"/>
      <c r="E11" s="3" t="str">
        <f>IFERROR(__xludf.DUMMYFUNCTION("filter('to ID'!A:D,A11='to ID'!A:A,C11='to ID'!C:C)"),"Amir Lal Singh")</f>
        <v>Amir Lal Singh</v>
      </c>
      <c r="F11" s="3" t="s">
        <v>32</v>
      </c>
      <c r="G11" s="3" t="s">
        <v>9</v>
      </c>
      <c r="H11" s="3">
        <v>19.0</v>
      </c>
      <c r="I11" s="3"/>
      <c r="J11" s="3" t="str">
        <f>COUNTIF(Final!A:A,A11)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">
        <v>405</v>
      </c>
      <c r="B12" s="17"/>
      <c r="C12" s="17" t="s">
        <v>9</v>
      </c>
      <c r="D12" s="16"/>
      <c r="E12" s="3" t="str">
        <f>IFERROR(__xludf.DUMMYFUNCTION("filter('to ID'!A:D,A12='to ID'!A:A,C12='to ID'!C:C)"),"Shatrudhan Singh")</f>
        <v>Shatrudhan Singh</v>
      </c>
      <c r="F12" s="3" t="s">
        <v>406</v>
      </c>
      <c r="G12" s="3" t="s">
        <v>9</v>
      </c>
      <c r="H12" s="3">
        <v>268.0</v>
      </c>
      <c r="I12" s="3"/>
      <c r="J12" s="3" t="str">
        <f>COUNTIF(Final!A:A,A12)</f>
        <v>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idden="1">
      <c r="A13" s="17" t="s">
        <v>230</v>
      </c>
      <c r="B13" s="17"/>
      <c r="C13" s="17" t="s">
        <v>9</v>
      </c>
      <c r="D13" s="16"/>
      <c r="E13" s="3" t="str">
        <f>IFERROR(__xludf.DUMMYFUNCTION("filter('to ID'!A:D,A13='to ID'!A:A,C13='to ID'!C:C)"),"Narinder Singh")</f>
        <v>Narinder Singh</v>
      </c>
      <c r="F13" s="3" t="s">
        <v>231</v>
      </c>
      <c r="G13" s="3" t="s">
        <v>9</v>
      </c>
      <c r="H13" s="3"/>
      <c r="I13" s="3"/>
      <c r="J13" s="3" t="str">
        <f>COUNTIF(Final!A:A,A13)</f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462</v>
      </c>
      <c r="B14" s="17"/>
      <c r="C14" s="17" t="s">
        <v>6</v>
      </c>
      <c r="D14" s="16"/>
      <c r="E14" s="3" t="str">
        <f>IFERROR(__xludf.DUMMYFUNCTION("filter('to ID'!A:D,A14='to ID'!A:A,C14='to ID'!C:C)"),"Vidyanand Singh")</f>
        <v>Vidyanand Singh</v>
      </c>
      <c r="F14" s="3" t="s">
        <v>463</v>
      </c>
      <c r="G14" s="3" t="s">
        <v>6</v>
      </c>
      <c r="H14" s="3">
        <v>39.0</v>
      </c>
      <c r="I14" s="3"/>
      <c r="J14" s="3" t="str">
        <f>COUNTIF(Final!A:A,A14)</f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 t="s">
        <v>29</v>
      </c>
      <c r="B15" s="17"/>
      <c r="C15" s="17" t="s">
        <v>6</v>
      </c>
      <c r="D15" s="16"/>
      <c r="E15" s="3" t="str">
        <f>IFERROR(__xludf.DUMMYFUNCTION("filter('to ID'!A:D,A15='to ID'!A:A,C15='to ID'!C:C)"),"Amarjit Singh")</f>
        <v>Amarjit Singh</v>
      </c>
      <c r="F15" s="3" t="s">
        <v>30</v>
      </c>
      <c r="G15" s="3" t="s">
        <v>6</v>
      </c>
      <c r="H15" s="3"/>
      <c r="I15" s="3"/>
      <c r="J15" s="3" t="str">
        <f>COUNTIF(Final!A:A,A15)</f>
        <v>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 t="s">
        <v>171</v>
      </c>
      <c r="B16" s="17"/>
      <c r="C16" s="17" t="s">
        <v>6</v>
      </c>
      <c r="D16" s="16"/>
      <c r="E16" s="3" t="str">
        <f>IFERROR(__xludf.DUMMYFUNCTION("filter('to ID'!A:D,A16='to ID'!A:A,C16='to ID'!C:C)"),"Krishnanand Singh")</f>
        <v>Krishnanand Singh</v>
      </c>
      <c r="F16" s="3" t="s">
        <v>172</v>
      </c>
      <c r="G16" s="3" t="s">
        <v>6</v>
      </c>
      <c r="H16" s="3">
        <v>88.0</v>
      </c>
      <c r="I16" s="3"/>
      <c r="J16" s="3" t="str">
        <f>COUNTIF(Final!A:A,A16)</f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idden="1">
      <c r="A17" s="17" t="s">
        <v>179</v>
      </c>
      <c r="B17" s="17"/>
      <c r="C17" s="17" t="s">
        <v>9</v>
      </c>
      <c r="D17" s="16"/>
      <c r="E17" s="3" t="str">
        <f>IFERROR(__xludf.DUMMYFUNCTION("filter('to ID'!A:D,A17='to ID'!A:A,C17='to ID'!C:C)"),"Lalav Mathur")</f>
        <v>Lalav Mathur</v>
      </c>
      <c r="F17" s="3" t="s">
        <v>180</v>
      </c>
      <c r="G17" s="3" t="s">
        <v>9</v>
      </c>
      <c r="H17" s="3"/>
      <c r="I17" s="3"/>
      <c r="J17" s="3" t="str">
        <f>COUNTIF(Final!A:A,A17)</f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7" t="s">
        <v>96</v>
      </c>
      <c r="B18" s="17"/>
      <c r="C18" s="17" t="s">
        <v>16</v>
      </c>
      <c r="D18" s="16"/>
      <c r="E18" s="3" t="str">
        <f>IFERROR(__xludf.DUMMYFUNCTION("filter('to ID'!A:D,A18='to ID'!A:A,C18='to ID'!C:C)"),"#REF!")</f>
        <v>#REF!</v>
      </c>
      <c r="F18" s="3"/>
      <c r="G18" s="3"/>
      <c r="H18" s="3"/>
      <c r="I18" s="3"/>
      <c r="J18" s="3" t="str">
        <f>COUNTIF(Final!A:A,A18)</f>
        <v>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7" t="s">
        <v>405</v>
      </c>
      <c r="B19" s="17"/>
      <c r="C19" s="17" t="s">
        <v>16</v>
      </c>
      <c r="D19" s="16"/>
      <c r="E19" s="3" t="str">
        <f>IFERROR(__xludf.DUMMYFUNCTION("filter('to ID'!A:D,A19='to ID'!A:A,C19='to ID'!C:C)"),"Shatrudhan Singh")</f>
        <v>Shatrudhan Singh</v>
      </c>
      <c r="F19" s="3" t="s">
        <v>406</v>
      </c>
      <c r="G19" s="3" t="s">
        <v>16</v>
      </c>
      <c r="H19" s="3">
        <v>262.0</v>
      </c>
      <c r="I19" s="3"/>
      <c r="J19" s="3" t="str">
        <f>COUNTIF(Final!A:A,A19)</f>
        <v>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idden="1">
      <c r="A20" s="17" t="s">
        <v>308</v>
      </c>
      <c r="B20" s="17"/>
      <c r="C20" s="17" t="s">
        <v>9</v>
      </c>
      <c r="D20" s="16"/>
      <c r="E20" s="3" t="str">
        <f>IFERROR(__xludf.DUMMYFUNCTION("filter('to ID'!A:D,A20='to ID'!A:A,C20='to ID'!C:C)"),"Rambalak Mahto")</f>
        <v>Rambalak Mahto</v>
      </c>
      <c r="F20" s="3" t="s">
        <v>309</v>
      </c>
      <c r="G20" s="3" t="s">
        <v>9</v>
      </c>
      <c r="H20" s="3"/>
      <c r="I20" s="3"/>
      <c r="J20" s="3" t="str">
        <f>COUNTIF(Final!A:A,A20)</f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7" t="s">
        <v>185</v>
      </c>
      <c r="B21" s="17"/>
      <c r="C21" s="17" t="s">
        <v>6</v>
      </c>
      <c r="D21" s="16"/>
      <c r="E21" s="17" t="s">
        <v>185</v>
      </c>
      <c r="F21" s="14" t="s">
        <v>576</v>
      </c>
      <c r="G21" s="17" t="s">
        <v>6</v>
      </c>
      <c r="H21" s="6">
        <v>257.0</v>
      </c>
      <c r="I21" s="3"/>
      <c r="J21" s="3" t="str">
        <f>COUNTIF(Final!A:A,A21)</f>
        <v>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idden="1">
      <c r="A22" s="17" t="s">
        <v>391</v>
      </c>
      <c r="B22" s="17"/>
      <c r="C22" s="17" t="s">
        <v>6</v>
      </c>
      <c r="D22" s="16"/>
      <c r="E22" s="3" t="str">
        <f>IFERROR(__xludf.DUMMYFUNCTION("filter('to ID'!A:D,A22='to ID'!A:A,C22='to ID'!C:C)"),"Sarvendra Rai")</f>
        <v>Sarvendra Rai</v>
      </c>
      <c r="F22" s="3" t="s">
        <v>392</v>
      </c>
      <c r="G22" s="3" t="s">
        <v>6</v>
      </c>
      <c r="H22" s="3">
        <v>277.0</v>
      </c>
      <c r="I22" s="3"/>
      <c r="J22" s="3" t="str">
        <f>COUNTIF(Final!A:A,A22)</f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7" t="s">
        <v>234</v>
      </c>
      <c r="B23" s="17"/>
      <c r="C23" s="17" t="s">
        <v>6</v>
      </c>
      <c r="D23" s="16"/>
      <c r="E23" s="3" t="str">
        <f>IFERROR(__xludf.DUMMYFUNCTION("filter('to ID'!A:D,A23='to ID'!A:A,C23='to ID'!C:C)"),"Naveen Rai")</f>
        <v>Naveen Rai</v>
      </c>
      <c r="F23" s="3" t="s">
        <v>235</v>
      </c>
      <c r="G23" s="3" t="s">
        <v>6</v>
      </c>
      <c r="H23" s="3">
        <v>275.0</v>
      </c>
      <c r="I23" s="3"/>
      <c r="J23" s="3" t="str">
        <f>COUNTIF(Final!A:A,A23)</f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idden="1">
      <c r="A24" s="17" t="s">
        <v>486</v>
      </c>
      <c r="B24" s="17"/>
      <c r="C24" s="17" t="s">
        <v>16</v>
      </c>
      <c r="D24" s="16"/>
      <c r="E24" s="3" t="str">
        <f>IFERROR(__xludf.DUMMYFUNCTION("filter('to ID'!A:D,A24='to ID'!A:A,C24='to ID'!C:C)"),"Vishwanath Singh")</f>
        <v>Vishwanath Singh</v>
      </c>
      <c r="F24" s="3" t="s">
        <v>487</v>
      </c>
      <c r="G24" s="3" t="s">
        <v>16</v>
      </c>
      <c r="H24" s="3">
        <v>41.0</v>
      </c>
      <c r="I24" s="3"/>
      <c r="J24" s="3" t="str">
        <f>COUNTIF(Final!A:A,A24)</f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idden="1">
      <c r="A25" s="17" t="s">
        <v>238</v>
      </c>
      <c r="B25" s="17"/>
      <c r="C25" s="17" t="s">
        <v>6</v>
      </c>
      <c r="D25" s="16"/>
      <c r="E25" s="3" t="str">
        <f>IFERROR(__xludf.DUMMYFUNCTION("filter('to ID'!A:D,A25='to ID'!A:A,C25='to ID'!C:C)"),"Pankaj Rai")</f>
        <v>Pankaj Rai</v>
      </c>
      <c r="F25" s="3" t="s">
        <v>239</v>
      </c>
      <c r="G25" s="3" t="s">
        <v>6</v>
      </c>
      <c r="H25" s="3"/>
      <c r="I25" s="3"/>
      <c r="J25" s="3" t="str">
        <f>COUNTIF(Final!A:A,A25)</f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idden="1">
      <c r="A26" s="17" t="s">
        <v>401</v>
      </c>
      <c r="B26" s="17"/>
      <c r="C26" s="17" t="s">
        <v>6</v>
      </c>
      <c r="D26" s="16"/>
      <c r="E26" s="3" t="str">
        <f>IFERROR(__xludf.DUMMYFUNCTION("filter('to ID'!A:D,A26='to ID'!A:A,C26='to ID'!C:C)"),"Shankar Rai")</f>
        <v>Shankar Rai</v>
      </c>
      <c r="F26" s="3" t="s">
        <v>402</v>
      </c>
      <c r="G26" s="3" t="s">
        <v>6</v>
      </c>
      <c r="H26" s="3"/>
      <c r="I26" s="3"/>
      <c r="J26" s="3" t="str">
        <f>COUNTIF(Final!A:A,A26)</f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idden="1">
      <c r="A27" s="17" t="s">
        <v>381</v>
      </c>
      <c r="B27" s="17"/>
      <c r="C27" s="17" t="s">
        <v>9</v>
      </c>
      <c r="D27" s="16"/>
      <c r="E27" s="3" t="str">
        <f>IFERROR(__xludf.DUMMYFUNCTION("filter('to ID'!A:D,A27='to ID'!A:A,C27='to ID'!C:C)"),"Santhu Pasvan")</f>
        <v>Santhu Pasvan</v>
      </c>
      <c r="F27" s="3" t="s">
        <v>382</v>
      </c>
      <c r="G27" s="3" t="s">
        <v>9</v>
      </c>
      <c r="H27" s="3"/>
      <c r="I27" s="3"/>
      <c r="J27" s="3" t="str">
        <f>COUNTIF(Final!A:A,A27)</f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7" t="s">
        <v>321</v>
      </c>
      <c r="B28" s="17"/>
      <c r="C28" s="17" t="s">
        <v>6</v>
      </c>
      <c r="D28" s="16"/>
      <c r="E28" s="17" t="s">
        <v>321</v>
      </c>
      <c r="F28" s="6" t="s">
        <v>322</v>
      </c>
      <c r="G28" s="17" t="s">
        <v>6</v>
      </c>
      <c r="H28" s="6">
        <v>226.0</v>
      </c>
      <c r="I28" s="3"/>
      <c r="J28" s="3" t="str">
        <f>COUNTIF(Final!A:A,A28)</f>
        <v>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idden="1">
      <c r="A29" s="17" t="s">
        <v>139</v>
      </c>
      <c r="B29" s="17"/>
      <c r="C29" s="17" t="s">
        <v>9</v>
      </c>
      <c r="D29" s="16"/>
      <c r="E29" s="17" t="s">
        <v>139</v>
      </c>
      <c r="F29" s="6" t="s">
        <v>140</v>
      </c>
      <c r="G29" s="17" t="s">
        <v>9</v>
      </c>
      <c r="H29" s="6">
        <v>74.0</v>
      </c>
      <c r="I29" s="3"/>
      <c r="J29" s="3" t="str">
        <f>COUNTIF(Final!A:A,A29)</f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7" t="s">
        <v>476</v>
      </c>
      <c r="B30" s="17"/>
      <c r="C30" s="17" t="s">
        <v>9</v>
      </c>
      <c r="D30" s="16"/>
      <c r="E30" s="3" t="str">
        <f>IFERROR(__xludf.DUMMYFUNCTION("filter('to ID'!A:D,A30='to ID'!A:A,C30='to ID'!C:C)"),"Vinod Rai")</f>
        <v>Vinod Rai</v>
      </c>
      <c r="F30" s="3" t="s">
        <v>477</v>
      </c>
      <c r="G30" s="3" t="s">
        <v>9</v>
      </c>
      <c r="H30" s="3">
        <v>238.0</v>
      </c>
      <c r="I30" s="3"/>
      <c r="J30" s="3" t="str">
        <f>COUNTIF(Final!A:A,A30)</f>
        <v>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idden="1">
      <c r="A31" s="17" t="s">
        <v>262</v>
      </c>
      <c r="B31" s="17"/>
      <c r="C31" s="17" t="s">
        <v>9</v>
      </c>
      <c r="D31" s="16"/>
      <c r="E31" s="3" t="str">
        <f>IFERROR(__xludf.DUMMYFUNCTION("filter('to ID'!A:D,A31='to ID'!A:A,C31='to ID'!C:C)"),"Puroshttam Rai")</f>
        <v>Puroshttam Rai</v>
      </c>
      <c r="F31" s="3" t="s">
        <v>263</v>
      </c>
      <c r="G31" s="3" t="s">
        <v>9</v>
      </c>
      <c r="H31" s="3"/>
      <c r="I31" s="3"/>
      <c r="J31" s="3" t="str">
        <f>COUNTIF(Final!A:A,A31)</f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7" t="s">
        <v>462</v>
      </c>
      <c r="B32" s="17"/>
      <c r="C32" s="17" t="s">
        <v>6</v>
      </c>
      <c r="D32" s="16"/>
      <c r="E32" s="3" t="str">
        <f>IFERROR(__xludf.DUMMYFUNCTION("filter('to ID'!A:D,A32='to ID'!A:A,C32='to ID'!C:C)"),"Vidyanand Singh")</f>
        <v>Vidyanand Singh</v>
      </c>
      <c r="F32" s="3" t="s">
        <v>463</v>
      </c>
      <c r="G32" s="3" t="s">
        <v>6</v>
      </c>
      <c r="H32" s="3">
        <v>39.0</v>
      </c>
      <c r="I32" s="3"/>
      <c r="J32" s="3" t="str">
        <f>COUNTIF(Final!A:A,A32)</f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7" t="s">
        <v>29</v>
      </c>
      <c r="B33" s="17"/>
      <c r="C33" s="17" t="s">
        <v>6</v>
      </c>
      <c r="D33" s="16"/>
      <c r="E33" s="3" t="str">
        <f>IFERROR(__xludf.DUMMYFUNCTION("filter('to ID'!A:D,A33='to ID'!A:A,C33='to ID'!C:C)"),"Amarjit Singh")</f>
        <v>Amarjit Singh</v>
      </c>
      <c r="F33" s="3" t="s">
        <v>30</v>
      </c>
      <c r="G33" s="3" t="s">
        <v>6</v>
      </c>
      <c r="H33" s="3"/>
      <c r="I33" s="3"/>
      <c r="J33" s="3" t="str">
        <f>COUNTIF(Final!A:A,A33)</f>
        <v>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7" t="s">
        <v>462</v>
      </c>
      <c r="B34" s="17"/>
      <c r="C34" s="17" t="s">
        <v>6</v>
      </c>
      <c r="D34" s="16"/>
      <c r="E34" s="3" t="str">
        <f>IFERROR(__xludf.DUMMYFUNCTION("filter('to ID'!A:D,A34='to ID'!A:A,C34='to ID'!C:C)"),"Vidyanand Singh")</f>
        <v>Vidyanand Singh</v>
      </c>
      <c r="F34" s="3" t="s">
        <v>463</v>
      </c>
      <c r="G34" s="3" t="s">
        <v>6</v>
      </c>
      <c r="H34" s="3">
        <v>39.0</v>
      </c>
      <c r="I34" s="3"/>
      <c r="J34" s="3" t="str">
        <f>COUNTIF(Final!A:A,A34)</f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idden="1">
      <c r="A35" s="17" t="s">
        <v>17</v>
      </c>
      <c r="B35" s="17"/>
      <c r="C35" s="17" t="s">
        <v>6</v>
      </c>
      <c r="D35" s="16"/>
      <c r="E35" s="3" t="str">
        <f>IFERROR(__xludf.DUMMYFUNCTION("filter('to ID'!A:D,A35='to ID'!A:A,C35='to ID'!C:C)"),"Akhilesh Rai")</f>
        <v>Akhilesh Rai</v>
      </c>
      <c r="F35" s="3" t="s">
        <v>18</v>
      </c>
      <c r="G35" s="3" t="s">
        <v>6</v>
      </c>
      <c r="H35" s="3"/>
      <c r="I35" s="3"/>
      <c r="J35" s="3" t="str">
        <f>COUNTIF(Final!A:A,A35)</f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7" t="s">
        <v>321</v>
      </c>
      <c r="B36" s="17"/>
      <c r="C36" s="17" t="s">
        <v>6</v>
      </c>
      <c r="D36" s="16"/>
      <c r="E36" s="17" t="s">
        <v>321</v>
      </c>
      <c r="F36" s="6" t="s">
        <v>322</v>
      </c>
      <c r="G36" s="17" t="s">
        <v>6</v>
      </c>
      <c r="H36" s="6">
        <v>148.0</v>
      </c>
      <c r="I36" s="3"/>
      <c r="J36" s="3" t="str">
        <f>COUNTIF(Final!A:A,A36)</f>
        <v>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idden="1">
      <c r="A37" s="17" t="s">
        <v>315</v>
      </c>
      <c r="B37" s="17"/>
      <c r="C37" s="17" t="s">
        <v>6</v>
      </c>
      <c r="D37" s="16"/>
      <c r="E37" s="3" t="str">
        <f>IFERROR(__xludf.DUMMYFUNCTION("filter('to ID'!A:D,A37='to ID'!A:A,C37='to ID'!C:C)"),"Ramchandra Rai")</f>
        <v>Ramchandra Rai</v>
      </c>
      <c r="F37" s="3" t="s">
        <v>316</v>
      </c>
      <c r="G37" s="3" t="s">
        <v>6</v>
      </c>
      <c r="H37" s="3">
        <v>147.0</v>
      </c>
      <c r="I37" s="3"/>
      <c r="J37" s="3" t="str">
        <f>COUNTIF(Final!A:A,A37)</f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7" t="s">
        <v>344</v>
      </c>
      <c r="B38" s="17"/>
      <c r="C38" s="17" t="s">
        <v>6</v>
      </c>
      <c r="D38" s="16"/>
      <c r="E38" s="17" t="s">
        <v>344</v>
      </c>
      <c r="F38" s="6" t="s">
        <v>346</v>
      </c>
      <c r="G38" s="17" t="s">
        <v>6</v>
      </c>
      <c r="H38" s="6">
        <v>143.0</v>
      </c>
      <c r="I38" s="3"/>
      <c r="J38" s="3" t="str">
        <f>COUNTIF(Final!A:A,A38)</f>
        <v>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7" t="s">
        <v>344</v>
      </c>
      <c r="B39" s="17"/>
      <c r="C39" s="17" t="s">
        <v>6</v>
      </c>
      <c r="D39" s="16"/>
      <c r="E39" s="17" t="s">
        <v>344</v>
      </c>
      <c r="F39" s="6" t="s">
        <v>346</v>
      </c>
      <c r="G39" s="17" t="s">
        <v>6</v>
      </c>
      <c r="H39" s="6">
        <v>156.0</v>
      </c>
      <c r="I39" s="3"/>
      <c r="J39" s="3" t="str">
        <f>COUNTIF(Final!A:A,A39)</f>
        <v>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7" t="s">
        <v>88</v>
      </c>
      <c r="B40" s="17"/>
      <c r="C40" s="17" t="s">
        <v>6</v>
      </c>
      <c r="D40" s="16"/>
      <c r="E40" s="3" t="str">
        <f>IFERROR(__xludf.DUMMYFUNCTION("filter('to ID'!A:D,A40='to ID'!A:A,C40='to ID'!C:C)"),"Deepak Rai")</f>
        <v>Deepak Rai</v>
      </c>
      <c r="F40" s="3" t="s">
        <v>89</v>
      </c>
      <c r="G40" s="3" t="s">
        <v>6</v>
      </c>
      <c r="H40" s="3">
        <v>51.0</v>
      </c>
      <c r="I40" s="3"/>
      <c r="J40" s="3" t="str">
        <f>COUNTIF(Final!A:A,A40)</f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7" t="s">
        <v>185</v>
      </c>
      <c r="B41" s="17"/>
      <c r="C41" s="17" t="s">
        <v>6</v>
      </c>
      <c r="D41" s="16"/>
      <c r="E41" s="17" t="s">
        <v>185</v>
      </c>
      <c r="F41" s="14" t="s">
        <v>576</v>
      </c>
      <c r="G41" s="17" t="s">
        <v>6</v>
      </c>
      <c r="H41" s="6">
        <v>94.0</v>
      </c>
      <c r="I41" s="3"/>
      <c r="J41" s="3" t="str">
        <f>COUNTIF(Final!A:A,A41)</f>
        <v>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7" t="s">
        <v>288</v>
      </c>
      <c r="B42" s="17"/>
      <c r="C42" s="17" t="s">
        <v>6</v>
      </c>
      <c r="D42" s="16"/>
      <c r="E42" s="3" t="str">
        <f>IFERROR(__xludf.DUMMYFUNCTION("filter('to ID'!A:D,A42='to ID'!A:A,C42='to ID'!C:C)"),"Rakesh Rai")</f>
        <v>Rakesh Rai</v>
      </c>
      <c r="F42" s="3" t="s">
        <v>289</v>
      </c>
      <c r="G42" s="3" t="s">
        <v>6</v>
      </c>
      <c r="H42" s="3">
        <v>135.0</v>
      </c>
      <c r="I42" s="3"/>
      <c r="J42" s="3" t="str">
        <f>COUNTIF(Final!A:A,A42)</f>
        <v>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7" t="s">
        <v>349</v>
      </c>
      <c r="B43" s="17"/>
      <c r="C43" s="17" t="s">
        <v>16</v>
      </c>
      <c r="D43" s="16"/>
      <c r="E43" s="3" t="str">
        <f>IFERROR(__xludf.DUMMYFUNCTION("filter('to ID'!A:D,A43='to ID'!A:A,C43='to ID'!C:C)"),"#REF!")</f>
        <v>#REF!</v>
      </c>
      <c r="F43" s="3"/>
      <c r="G43" s="3"/>
      <c r="H43" s="3"/>
      <c r="I43" s="3"/>
      <c r="J43" s="3" t="str">
        <f>COUNTIF(Final!A:A,A43)</f>
        <v>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7" t="s">
        <v>151</v>
      </c>
      <c r="B44" s="17"/>
      <c r="C44" s="17" t="s">
        <v>6</v>
      </c>
      <c r="D44" s="16"/>
      <c r="E44" s="3" t="str">
        <f>IFERROR(__xludf.DUMMYFUNCTION("filter('to ID'!A:D,A44='to ID'!A:A,C44='to ID'!C:C)"),"Indrajeet Rai")</f>
        <v>Indrajeet Rai</v>
      </c>
      <c r="F44" s="3" t="s">
        <v>152</v>
      </c>
      <c r="G44" s="3" t="s">
        <v>6</v>
      </c>
      <c r="H44" s="3">
        <v>81.0</v>
      </c>
      <c r="I44" s="3"/>
      <c r="J44" s="3" t="str">
        <f>COUNTIF(Final!A:A,A44)</f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7" t="s">
        <v>14</v>
      </c>
      <c r="B45" s="17"/>
      <c r="C45" s="17" t="s">
        <v>16</v>
      </c>
      <c r="D45" s="16"/>
      <c r="E45" s="3" t="str">
        <f>IFERROR(__xludf.DUMMYFUNCTION("filter('to ID'!A:D,A45='to ID'!A:A,C45='to ID'!C:C)"),"Ajit Singh")</f>
        <v>Ajit Singh</v>
      </c>
      <c r="F45" s="3" t="s">
        <v>15</v>
      </c>
      <c r="G45" s="3" t="s">
        <v>16</v>
      </c>
      <c r="H45" s="3">
        <v>7.0</v>
      </c>
      <c r="I45" s="3"/>
      <c r="J45" s="3" t="str">
        <f>COUNTIF(Final!A:A,A45)</f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idden="1">
      <c r="A46" s="17" t="s">
        <v>340</v>
      </c>
      <c r="B46" s="17"/>
      <c r="C46" s="17" t="s">
        <v>9</v>
      </c>
      <c r="D46" s="16"/>
      <c r="E46" s="3" t="str">
        <f>IFERROR(__xludf.DUMMYFUNCTION("filter('to ID'!A:D,A46='to ID'!A:A,C46='to ID'!C:C)"),"Ramsevak Rai")</f>
        <v>Ramsevak Rai</v>
      </c>
      <c r="F46" s="3" t="s">
        <v>341</v>
      </c>
      <c r="G46" s="3" t="s">
        <v>9</v>
      </c>
      <c r="H46" s="3"/>
      <c r="I46" s="3"/>
      <c r="J46" s="3" t="str">
        <f>COUNTIF(Final!A:A,A46)</f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idden="1">
      <c r="A47" s="17" t="s">
        <v>366</v>
      </c>
      <c r="B47" s="17"/>
      <c r="C47" s="17" t="s">
        <v>16</v>
      </c>
      <c r="D47" s="16"/>
      <c r="E47" s="3" t="str">
        <f>IFERROR(__xludf.DUMMYFUNCTION("filter('to ID'!A:D,A47='to ID'!A:A,C47='to ID'!C:C)"),"Saket Kumar")</f>
        <v>Saket Kumar</v>
      </c>
      <c r="F47" s="3" t="s">
        <v>367</v>
      </c>
      <c r="G47" s="3" t="s">
        <v>16</v>
      </c>
      <c r="H47" s="3">
        <v>164.0</v>
      </c>
      <c r="I47" s="3"/>
      <c r="J47" s="3" t="str">
        <f>COUNTIF(Final!A:A,A47)</f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idden="1">
      <c r="A48" s="17" t="s">
        <v>370</v>
      </c>
      <c r="B48" s="17"/>
      <c r="C48" s="17" t="s">
        <v>16</v>
      </c>
      <c r="D48" s="16"/>
      <c r="E48" s="3" t="str">
        <f>IFERROR(__xludf.DUMMYFUNCTION("filter('to ID'!A:D,A48='to ID'!A:A,C48='to ID'!C:C)"),"Sanjay Singh")</f>
        <v>Sanjay Singh</v>
      </c>
      <c r="F48" s="3" t="s">
        <v>371</v>
      </c>
      <c r="G48" s="3" t="s">
        <v>16</v>
      </c>
      <c r="H48" s="3">
        <v>167.0</v>
      </c>
      <c r="I48" s="3"/>
      <c r="J48" s="3" t="str">
        <f>COUNTIF(Final!A:A,A48)</f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7" t="s">
        <v>330</v>
      </c>
      <c r="B49" s="17"/>
      <c r="C49" s="17" t="s">
        <v>16</v>
      </c>
      <c r="D49" s="16"/>
      <c r="E49" s="3" t="str">
        <f>IFERROR(__xludf.DUMMYFUNCTION("filter('to ID'!A:D,A49='to ID'!A:A,C49='to ID'!C:C)"),"Ramnarayan Singh")</f>
        <v>Ramnarayan Singh</v>
      </c>
      <c r="F49" s="3" t="s">
        <v>331</v>
      </c>
      <c r="G49" s="3" t="s">
        <v>16</v>
      </c>
      <c r="H49" s="3">
        <v>208.0</v>
      </c>
      <c r="I49" s="3"/>
      <c r="J49" s="3" t="str">
        <f>COUNTIF(Final!A:A,A49)</f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7" t="s">
        <v>330</v>
      </c>
      <c r="B50" s="17"/>
      <c r="C50" s="17" t="s">
        <v>16</v>
      </c>
      <c r="D50" s="16"/>
      <c r="E50" s="3" t="str">
        <f>IFERROR(__xludf.DUMMYFUNCTION("filter('to ID'!A:D,A50='to ID'!A:A,C50='to ID'!C:C)"),"Ramnarayan Singh")</f>
        <v>Ramnarayan Singh</v>
      </c>
      <c r="F50" s="3" t="s">
        <v>331</v>
      </c>
      <c r="G50" s="3" t="s">
        <v>16</v>
      </c>
      <c r="H50" s="3">
        <v>208.0</v>
      </c>
      <c r="I50" s="3"/>
      <c r="J50" s="3" t="str">
        <f>COUNTIF(Final!A:A,A50)</f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idden="1">
      <c r="A51" s="17" t="s">
        <v>389</v>
      </c>
      <c r="B51" s="17"/>
      <c r="C51" s="17" t="s">
        <v>47</v>
      </c>
      <c r="D51" s="16"/>
      <c r="E51" s="3" t="str">
        <f>IFERROR(__xludf.DUMMYFUNCTION("filter('to ID'!A:D,A51='to ID'!A:A,C51='to ID'!C:C)"),"Sarvan Pandit")</f>
        <v>Sarvan Pandit</v>
      </c>
      <c r="F51" s="3" t="s">
        <v>390</v>
      </c>
      <c r="G51" s="3" t="s">
        <v>47</v>
      </c>
      <c r="H51" s="3"/>
      <c r="I51" s="3"/>
      <c r="J51" s="3" t="str">
        <f>COUNTIF(Final!A:A,A51)</f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7" t="s">
        <v>189</v>
      </c>
      <c r="B52" s="17"/>
      <c r="C52" s="17" t="s">
        <v>16</v>
      </c>
      <c r="D52" s="16"/>
      <c r="E52" s="3" t="str">
        <f>IFERROR(__xludf.DUMMYFUNCTION("filter('to ID'!A:D,A52='to ID'!A:A,C52='to ID'!C:C)"),"Mahesh Singh")</f>
        <v>Mahesh Singh</v>
      </c>
      <c r="F52" s="3" t="s">
        <v>191</v>
      </c>
      <c r="G52" s="3" t="s">
        <v>16</v>
      </c>
      <c r="H52" s="3">
        <v>233.0</v>
      </c>
      <c r="I52" s="3"/>
      <c r="J52" s="3" t="str">
        <f>COUNTIF(Final!A:A,A52)</f>
        <v>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7" t="s">
        <v>189</v>
      </c>
      <c r="B53" s="17"/>
      <c r="C53" s="17" t="s">
        <v>16</v>
      </c>
      <c r="D53" s="16"/>
      <c r="E53" s="3" t="str">
        <f>IFERROR(__xludf.DUMMYFUNCTION("filter('to ID'!A:D,A53='to ID'!A:A,C53='to ID'!C:C)"),"Mahesh Singh")</f>
        <v>Mahesh Singh</v>
      </c>
      <c r="F53" s="3" t="s">
        <v>191</v>
      </c>
      <c r="G53" s="3" t="s">
        <v>16</v>
      </c>
      <c r="H53" s="3">
        <v>233.0</v>
      </c>
      <c r="I53" s="3"/>
      <c r="J53" s="3" t="str">
        <f>COUNTIF(Final!A:A,A53)</f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idden="1">
      <c r="A54" s="17" t="s">
        <v>101</v>
      </c>
      <c r="B54" s="17"/>
      <c r="C54" s="17" t="s">
        <v>16</v>
      </c>
      <c r="D54" s="16"/>
      <c r="E54" s="3" t="str">
        <f>IFERROR(__xludf.DUMMYFUNCTION("filter('to ID'!A:D,A54='to ID'!A:A,C54='to ID'!C:C)"),"Dhanilal Singh")</f>
        <v>Dhanilal Singh</v>
      </c>
      <c r="F54" s="3" t="s">
        <v>102</v>
      </c>
      <c r="G54" s="3" t="s">
        <v>16</v>
      </c>
      <c r="H54" s="3">
        <v>57.0</v>
      </c>
      <c r="I54" s="3"/>
      <c r="J54" s="3" t="str">
        <f>COUNTIF(Final!A:A,A54)</f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7" t="s">
        <v>171</v>
      </c>
      <c r="B55" s="17"/>
      <c r="C55" s="17" t="s">
        <v>6</v>
      </c>
      <c r="D55" s="16"/>
      <c r="E55" s="3" t="str">
        <f>IFERROR(__xludf.DUMMYFUNCTION("filter('to ID'!A:D,A55='to ID'!A:A,C55='to ID'!C:C)"),"Krishnanand Singh")</f>
        <v>Krishnanand Singh</v>
      </c>
      <c r="F55" s="3" t="s">
        <v>172</v>
      </c>
      <c r="G55" s="3" t="s">
        <v>6</v>
      </c>
      <c r="H55" s="3">
        <v>88.0</v>
      </c>
      <c r="I55" s="3"/>
      <c r="J55" s="3" t="str">
        <f>COUNTIF(Final!A:A,A55)</f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7" t="s">
        <v>462</v>
      </c>
      <c r="B56" s="17"/>
      <c r="C56" s="17" t="s">
        <v>6</v>
      </c>
      <c r="D56" s="16"/>
      <c r="E56" s="3" t="str">
        <f>IFERROR(__xludf.DUMMYFUNCTION("filter('to ID'!A:D,A56='to ID'!A:A,C56='to ID'!C:C)"),"Vidyanand Singh")</f>
        <v>Vidyanand Singh</v>
      </c>
      <c r="F56" s="3" t="s">
        <v>463</v>
      </c>
      <c r="G56" s="3" t="s">
        <v>6</v>
      </c>
      <c r="H56" s="3">
        <v>39.0</v>
      </c>
      <c r="I56" s="3"/>
      <c r="J56" s="3" t="str">
        <f>COUNTIF(Final!A:A,A56)</f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idden="1">
      <c r="A57" s="17" t="s">
        <v>25</v>
      </c>
      <c r="B57" s="17"/>
      <c r="C57" s="17" t="s">
        <v>6</v>
      </c>
      <c r="D57" s="16"/>
      <c r="E57" s="3" t="str">
        <f>IFERROR(__xludf.DUMMYFUNCTION("filter('to ID'!A:D,A57='to ID'!A:A,C57='to ID'!C:C)"),"Amaresh Rai")</f>
        <v>Amaresh Rai</v>
      </c>
      <c r="F57" s="3" t="s">
        <v>26</v>
      </c>
      <c r="G57" s="3" t="s">
        <v>6</v>
      </c>
      <c r="H57" s="3"/>
      <c r="I57" s="3"/>
      <c r="J57" s="3" t="str">
        <f>COUNTIF(Final!A:A,A57)</f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7" t="s">
        <v>464</v>
      </c>
      <c r="B58" s="17"/>
      <c r="C58" s="17" t="s">
        <v>47</v>
      </c>
      <c r="D58" s="16"/>
      <c r="E58" s="3" t="str">
        <f>IFERROR(__xludf.DUMMYFUNCTION("filter('to ID'!A:D,A58='to ID'!A:A,C58='to ID'!C:C)"),"Vikas Rai")</f>
        <v>Vikas Rai</v>
      </c>
      <c r="F58" s="3" t="s">
        <v>465</v>
      </c>
      <c r="G58" s="3" t="s">
        <v>47</v>
      </c>
      <c r="H58" s="3">
        <v>239.0</v>
      </c>
      <c r="I58" s="3"/>
      <c r="J58" s="3" t="str">
        <f>COUNTIF(Final!A:A,A58)</f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7" t="s">
        <v>88</v>
      </c>
      <c r="B59" s="17"/>
      <c r="C59" s="17" t="s">
        <v>6</v>
      </c>
      <c r="D59" s="16"/>
      <c r="E59" s="3" t="str">
        <f>IFERROR(__xludf.DUMMYFUNCTION("filter('to ID'!A:D,A59='to ID'!A:A,C59='to ID'!C:C)"),"Deepak Rai")</f>
        <v>Deepak Rai</v>
      </c>
      <c r="F59" s="3" t="s">
        <v>89</v>
      </c>
      <c r="G59" s="3" t="s">
        <v>6</v>
      </c>
      <c r="H59" s="3">
        <v>51.0</v>
      </c>
      <c r="I59" s="3"/>
      <c r="J59" s="3" t="str">
        <f>COUNTIF(Final!A:A,A59)</f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7" t="s">
        <v>347</v>
      </c>
      <c r="B60" s="17"/>
      <c r="C60" s="17" t="s">
        <v>6</v>
      </c>
      <c r="D60" s="16"/>
      <c r="E60" s="3" t="str">
        <f>IFERROR(__xludf.DUMMYFUNCTION("filter('to ID'!A:D,A60='to ID'!A:A,C60='to ID'!C:C)"),"Ranjeet Kumar Singh")</f>
        <v>Ranjeet Kumar Singh</v>
      </c>
      <c r="F60" s="3" t="s">
        <v>348</v>
      </c>
      <c r="G60" s="3" t="s">
        <v>6</v>
      </c>
      <c r="H60" s="3">
        <v>157.0</v>
      </c>
      <c r="I60" s="3"/>
      <c r="J60" s="3" t="str">
        <f>COUNTIF(Final!A:A,A60)</f>
        <v>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7" t="s">
        <v>145</v>
      </c>
      <c r="B61" s="17"/>
      <c r="C61" s="17" t="s">
        <v>9</v>
      </c>
      <c r="D61" s="16"/>
      <c r="E61" s="3" t="str">
        <f>IFERROR(__xludf.DUMMYFUNCTION("filter('to ID'!A:D,A61='to ID'!A:A,C61='to ID'!C:C)"),"Hari Kumar Thakur")</f>
        <v>Hari Kumar Thakur</v>
      </c>
      <c r="F61" s="3" t="s">
        <v>146</v>
      </c>
      <c r="G61" s="3" t="s">
        <v>9</v>
      </c>
      <c r="H61" s="3"/>
      <c r="I61" s="3"/>
      <c r="J61" s="3" t="str">
        <f>COUNTIF(Final!A:A,A61)</f>
        <v>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7" t="s">
        <v>218</v>
      </c>
      <c r="B62" s="17"/>
      <c r="C62" s="17" t="s">
        <v>9</v>
      </c>
      <c r="D62" s="16"/>
      <c r="E62" s="3" t="str">
        <f>IFERROR(__xludf.DUMMYFUNCTION("filter('to ID'!A:D,A62='to ID'!A:A,C62='to ID'!C:C)"),"Nand Kumar Thakur")</f>
        <v>Nand Kumar Thakur</v>
      </c>
      <c r="F62" s="3" t="s">
        <v>219</v>
      </c>
      <c r="G62" s="3" t="s">
        <v>9</v>
      </c>
      <c r="H62" s="3">
        <v>108.0</v>
      </c>
      <c r="I62" s="3"/>
      <c r="J62" s="3" t="str">
        <f>COUNTIF(Final!A:A,A62)</f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7" t="s">
        <v>218</v>
      </c>
      <c r="B63" s="17"/>
      <c r="C63" s="17" t="s">
        <v>9</v>
      </c>
      <c r="D63" s="16"/>
      <c r="E63" s="3" t="str">
        <f>IFERROR(__xludf.DUMMYFUNCTION("filter('to ID'!A:D,A63='to ID'!A:A,C63='to ID'!C:C)"),"Nand Kumar Thakur")</f>
        <v>Nand Kumar Thakur</v>
      </c>
      <c r="F63" s="3" t="s">
        <v>219</v>
      </c>
      <c r="G63" s="3" t="s">
        <v>9</v>
      </c>
      <c r="H63" s="3">
        <v>108.0</v>
      </c>
      <c r="I63" s="3"/>
      <c r="J63" s="3" t="str">
        <f>COUNTIF(Final!A:A,A63)</f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7" t="s">
        <v>116</v>
      </c>
      <c r="B64" s="17"/>
      <c r="C64" s="17" t="s">
        <v>9</v>
      </c>
      <c r="D64" s="16"/>
      <c r="E64" s="17" t="s">
        <v>116</v>
      </c>
      <c r="F64" s="6" t="s">
        <v>117</v>
      </c>
      <c r="G64" s="17" t="s">
        <v>9</v>
      </c>
      <c r="H64" s="6">
        <v>211.0</v>
      </c>
      <c r="I64" s="3"/>
      <c r="J64" s="3" t="str">
        <f>COUNTIF(Final!A:A,A64)</f>
        <v>2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7" t="s">
        <v>175</v>
      </c>
      <c r="B65" s="17"/>
      <c r="C65" s="17" t="s">
        <v>9</v>
      </c>
      <c r="D65" s="16"/>
      <c r="E65" s="3" t="str">
        <f>IFERROR(__xludf.DUMMYFUNCTION("filter('to ID'!A:D,A65='to ID'!A:A,C65='to ID'!C:C)"),"Lakhindra Singh")</f>
        <v>Lakhindra Singh</v>
      </c>
      <c r="F65" s="3" t="s">
        <v>176</v>
      </c>
      <c r="G65" s="3" t="s">
        <v>9</v>
      </c>
      <c r="H65" s="3">
        <v>90.0</v>
      </c>
      <c r="I65" s="3"/>
      <c r="J65" s="3" t="str">
        <f>COUNTIF(Final!A:A,A65)</f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7" t="s">
        <v>464</v>
      </c>
      <c r="B66" s="17"/>
      <c r="C66" s="17" t="s">
        <v>47</v>
      </c>
      <c r="D66" s="16"/>
      <c r="E66" s="3" t="str">
        <f>IFERROR(__xludf.DUMMYFUNCTION("filter('to ID'!A:D,A66='to ID'!A:A,C66='to ID'!C:C)"),"Vikas Rai")</f>
        <v>Vikas Rai</v>
      </c>
      <c r="F66" s="3" t="s">
        <v>465</v>
      </c>
      <c r="G66" s="3" t="s">
        <v>47</v>
      </c>
      <c r="H66" s="3">
        <v>239.0</v>
      </c>
      <c r="I66" s="3"/>
      <c r="J66" s="3" t="str">
        <f>COUNTIF(Final!A:A,A66)</f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7" t="s">
        <v>321</v>
      </c>
      <c r="B67" s="17"/>
      <c r="C67" s="17" t="s">
        <v>6</v>
      </c>
      <c r="D67" s="16"/>
      <c r="E67" s="3" t="str">
        <f>IFERROR(__xludf.DUMMYFUNCTION("filter('to ID'!A:D,A67='to ID'!A:A,C67='to ID'!C:C)"),"#REF!")</f>
        <v>#REF!</v>
      </c>
      <c r="F67" s="3"/>
      <c r="G67" s="3"/>
      <c r="H67" s="3"/>
      <c r="I67" s="3"/>
      <c r="J67" s="3" t="str">
        <f>COUNTIF(Final!A:A,A67)</f>
        <v>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idden="1">
      <c r="A68" s="17" t="s">
        <v>468</v>
      </c>
      <c r="B68" s="17"/>
      <c r="C68" s="17" t="s">
        <v>6</v>
      </c>
      <c r="D68" s="16"/>
      <c r="E68" s="3" t="str">
        <f>IFERROR(__xludf.DUMMYFUNCTION("filter('to ID'!A:D,A68='to ID'!A:A,C68='to ID'!C:C)"),"Vinay Kumar Rai")</f>
        <v>Vinay Kumar Rai</v>
      </c>
      <c r="F68" s="3" t="s">
        <v>469</v>
      </c>
      <c r="G68" s="3" t="s">
        <v>6</v>
      </c>
      <c r="H68" s="3"/>
      <c r="I68" s="3"/>
      <c r="J68" s="3" t="str">
        <f>COUNTIF(Final!A:A,A68)</f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idden="1">
      <c r="A69" s="17" t="s">
        <v>220</v>
      </c>
      <c r="B69" s="17"/>
      <c r="C69" s="17" t="s">
        <v>47</v>
      </c>
      <c r="D69" s="16"/>
      <c r="E69" s="3" t="str">
        <f>IFERROR(__xludf.DUMMYFUNCTION("filter('to ID'!A:D,A69='to ID'!A:A,C69='to ID'!C:C)"),"Nanda Kishore Rai")</f>
        <v>Nanda Kishore Rai</v>
      </c>
      <c r="F69" s="3" t="s">
        <v>221</v>
      </c>
      <c r="G69" s="3" t="s">
        <v>47</v>
      </c>
      <c r="H69" s="3"/>
      <c r="I69" s="3"/>
      <c r="J69" s="3" t="str">
        <f>COUNTIF(Final!A:A,A69)</f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7" t="s">
        <v>185</v>
      </c>
      <c r="B70" s="17"/>
      <c r="C70" s="17" t="s">
        <v>6</v>
      </c>
      <c r="D70" s="16"/>
      <c r="E70" s="3" t="str">
        <f>IFERROR(__xludf.DUMMYFUNCTION("filter('to ID'!A:D,A70='to ID'!A:A,C70='to ID'!C:C)"),"#REF!")</f>
        <v>#REF!</v>
      </c>
      <c r="F70" s="3"/>
      <c r="G70" s="3"/>
      <c r="H70" s="3"/>
      <c r="I70" s="3"/>
      <c r="J70" s="3" t="str">
        <f>COUNTIF(Final!A:A,A70)</f>
        <v>2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7" t="s">
        <v>41</v>
      </c>
      <c r="B71" s="17"/>
      <c r="C71" s="17" t="s">
        <v>6</v>
      </c>
      <c r="D71" s="16"/>
      <c r="E71" s="3" t="str">
        <f>IFERROR(__xludf.DUMMYFUNCTION("filter('to ID'!A:D,A71='to ID'!A:A,C71='to ID'!C:C)"),"Arvind Rai")</f>
        <v>Arvind Rai</v>
      </c>
      <c r="F71" s="3" t="s">
        <v>42</v>
      </c>
      <c r="G71" s="3" t="s">
        <v>6</v>
      </c>
      <c r="H71" s="3">
        <v>23.0</v>
      </c>
      <c r="I71" s="3"/>
      <c r="J71" s="3" t="str">
        <f>COUNTIF(Final!A:A,A71)</f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idden="1">
      <c r="A72" s="17" t="s">
        <v>328</v>
      </c>
      <c r="B72" s="17"/>
      <c r="C72" s="17" t="s">
        <v>6</v>
      </c>
      <c r="D72" s="16"/>
      <c r="E72" s="3" t="str">
        <f>IFERROR(__xludf.DUMMYFUNCTION("filter('to ID'!A:D,A72='to ID'!A:A,C72='to ID'!C:C)"),"Ramlal Singh")</f>
        <v>Ramlal Singh</v>
      </c>
      <c r="F72" s="3" t="s">
        <v>329</v>
      </c>
      <c r="G72" s="3" t="s">
        <v>6</v>
      </c>
      <c r="H72" s="3"/>
      <c r="I72" s="3"/>
      <c r="J72" s="3" t="str">
        <f>COUNTIF(Final!A:A,A72)</f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7" t="s">
        <v>452</v>
      </c>
      <c r="B73" s="17"/>
      <c r="C73" s="17" t="s">
        <v>6</v>
      </c>
      <c r="D73" s="16"/>
      <c r="E73" s="3" t="str">
        <f>IFERROR(__xludf.DUMMYFUNCTION("filter('to ID'!A:D,A73='to ID'!A:A,C73='to ID'!C:C)"),"Umesh Rai")</f>
        <v>Umesh Rai</v>
      </c>
      <c r="F73" s="3" t="s">
        <v>453</v>
      </c>
      <c r="G73" s="3" t="s">
        <v>6</v>
      </c>
      <c r="H73" s="3">
        <v>227.0</v>
      </c>
      <c r="I73" s="3"/>
      <c r="J73" s="3" t="str">
        <f>COUNTIF(Final!A:A,A73)</f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idden="1">
      <c r="A74" s="17" t="s">
        <v>23</v>
      </c>
      <c r="B74" s="17"/>
      <c r="C74" s="17" t="s">
        <v>6</v>
      </c>
      <c r="D74" s="16"/>
      <c r="E74" s="3" t="str">
        <f>IFERROR(__xludf.DUMMYFUNCTION("filter('to ID'!A:D,A74='to ID'!A:A,C74='to ID'!C:C)"),"Amarendra Kumar Rai")</f>
        <v>Amarendra Kumar Rai</v>
      </c>
      <c r="F74" s="3" t="s">
        <v>24</v>
      </c>
      <c r="G74" s="3" t="s">
        <v>6</v>
      </c>
      <c r="H74" s="3"/>
      <c r="I74" s="3"/>
      <c r="J74" s="3" t="str">
        <f>COUNTIF(Final!A:A,A74)</f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7" t="s">
        <v>431</v>
      </c>
      <c r="B75" s="17"/>
      <c r="C75" s="17" t="s">
        <v>6</v>
      </c>
      <c r="D75" s="16"/>
      <c r="E75" s="3" t="str">
        <f>IFERROR(__xludf.DUMMYFUNCTION("filter('to ID'!A:D,A75='to ID'!A:A,C75='to ID'!C:C)"),"Sujit Kumar")</f>
        <v>Sujit Kumar</v>
      </c>
      <c r="F75" s="3" t="s">
        <v>432</v>
      </c>
      <c r="G75" s="3" t="s">
        <v>6</v>
      </c>
      <c r="H75" s="3"/>
      <c r="I75" s="3"/>
      <c r="J75" s="3" t="str">
        <f>COUNTIF(Final!A:A,A75)</f>
        <v>3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7" t="s">
        <v>364</v>
      </c>
      <c r="B76" s="17"/>
      <c r="C76" s="17" t="s">
        <v>6</v>
      </c>
      <c r="D76" s="16"/>
      <c r="E76" s="3" t="str">
        <f>IFERROR(__xludf.DUMMYFUNCTION("filter('to ID'!A:D,A76='to ID'!A:A,C76='to ID'!C:C)"),"Sahadev Singh")</f>
        <v>Sahadev Singh</v>
      </c>
      <c r="F76" s="3" t="s">
        <v>365</v>
      </c>
      <c r="G76" s="3" t="s">
        <v>6</v>
      </c>
      <c r="H76" s="3">
        <v>182.0</v>
      </c>
      <c r="I76" s="3"/>
      <c r="J76" s="3" t="str">
        <f>COUNTIF(Final!A:A,A76)</f>
        <v>2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7" t="s">
        <v>443</v>
      </c>
      <c r="B77" s="17"/>
      <c r="C77" s="17" t="s">
        <v>6</v>
      </c>
      <c r="D77" s="16"/>
      <c r="E77" s="3" t="str">
        <f>IFERROR(__xludf.DUMMYFUNCTION("filter('to ID'!A:D,A77='to ID'!A:A,C77='to ID'!C:C)"),"Suresh Kumar")</f>
        <v>Suresh Kumar</v>
      </c>
      <c r="F77" s="3" t="s">
        <v>444</v>
      </c>
      <c r="G77" s="3" t="s">
        <v>6</v>
      </c>
      <c r="H77" s="3"/>
      <c r="I77" s="3"/>
      <c r="J77" s="3" t="str">
        <f>COUNTIF(Final!A:A,A77)</f>
        <v>5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7" t="s">
        <v>88</v>
      </c>
      <c r="B78" s="17"/>
      <c r="C78" s="17" t="s">
        <v>6</v>
      </c>
      <c r="D78" s="16"/>
      <c r="E78" s="3" t="str">
        <f>IFERROR(__xludf.DUMMYFUNCTION("filter('to ID'!A:D,A78='to ID'!A:A,C78='to ID'!C:C)"),"Deepak Rai")</f>
        <v>Deepak Rai</v>
      </c>
      <c r="F78" s="3" t="s">
        <v>89</v>
      </c>
      <c r="G78" s="3" t="s">
        <v>6</v>
      </c>
      <c r="H78" s="3">
        <v>51.0</v>
      </c>
      <c r="I78" s="3"/>
      <c r="J78" s="3" t="str">
        <f>COUNTIF(Final!A:A,A78)</f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idden="1">
      <c r="A79" s="17" t="s">
        <v>482</v>
      </c>
      <c r="B79" s="17"/>
      <c r="C79" s="17" t="s">
        <v>6</v>
      </c>
      <c r="D79" s="16"/>
      <c r="E79" s="3" t="str">
        <f>IFERROR(__xludf.DUMMYFUNCTION("filter('to ID'!A:D,A79='to ID'!A:A,C79='to ID'!C:C)"),"Viru Kumar Singh")</f>
        <v>Viru Kumar Singh</v>
      </c>
      <c r="F79" s="3" t="s">
        <v>483</v>
      </c>
      <c r="G79" s="3" t="s">
        <v>6</v>
      </c>
      <c r="H79" s="3">
        <v>229.0</v>
      </c>
      <c r="I79" s="3"/>
      <c r="J79" s="3" t="str">
        <f>COUNTIF(Final!A:A,A79)</f>
        <v>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idden="1">
      <c r="A80" s="17" t="s">
        <v>395</v>
      </c>
      <c r="B80" s="17"/>
      <c r="C80" s="17" t="s">
        <v>6</v>
      </c>
      <c r="D80" s="16"/>
      <c r="E80" s="3" t="str">
        <f>IFERROR(__xludf.DUMMYFUNCTION("filter('to ID'!A:D,A80='to ID'!A:A,C80='to ID'!C:C)"),"Satyanarayan Singh")</f>
        <v>Satyanarayan Singh</v>
      </c>
      <c r="F80" s="3" t="s">
        <v>396</v>
      </c>
      <c r="G80" s="3" t="s">
        <v>6</v>
      </c>
      <c r="H80" s="3"/>
      <c r="I80" s="3"/>
      <c r="J80" s="3" t="str">
        <f>COUNTIF(Final!A:A,A80)</f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7" t="s">
        <v>435</v>
      </c>
      <c r="B81" s="17"/>
      <c r="C81" s="17" t="s">
        <v>16</v>
      </c>
      <c r="D81" s="16"/>
      <c r="E81" s="3" t="str">
        <f>IFERROR(__xludf.DUMMYFUNCTION("filter('to ID'!A:D,A81='to ID'!A:A,C81='to ID'!C:C)"),"Sukhdev Singh")</f>
        <v>Sukhdev Singh</v>
      </c>
      <c r="F81" s="3" t="s">
        <v>436</v>
      </c>
      <c r="G81" s="3" t="s">
        <v>16</v>
      </c>
      <c r="H81" s="3">
        <v>225.0</v>
      </c>
      <c r="I81" s="3"/>
      <c r="J81" s="3" t="str">
        <f>COUNTIF(Final!A:A,A81)</f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7" t="s">
        <v>64</v>
      </c>
      <c r="B82" s="17"/>
      <c r="C82" s="17" t="s">
        <v>16</v>
      </c>
      <c r="D82" s="16"/>
      <c r="E82" s="3" t="str">
        <f>IFERROR(__xludf.DUMMYFUNCTION("filter('to ID'!A:D,A82='to ID'!A:A,C82='to ID'!C:C)"),"Bhola Das")</f>
        <v>Bhola Das</v>
      </c>
      <c r="F82" s="3" t="s">
        <v>65</v>
      </c>
      <c r="G82" s="3" t="s">
        <v>16</v>
      </c>
      <c r="H82" s="3">
        <v>242.0</v>
      </c>
      <c r="I82" s="3"/>
      <c r="J82" s="3" t="str">
        <f>COUNTIF(Final!A:A,A82)</f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7" t="s">
        <v>64</v>
      </c>
      <c r="B83" s="17"/>
      <c r="C83" s="17" t="s">
        <v>16</v>
      </c>
      <c r="D83" s="16"/>
      <c r="E83" s="3" t="str">
        <f>IFERROR(__xludf.DUMMYFUNCTION("filter('to ID'!A:D,A83='to ID'!A:A,C83='to ID'!C:C)"),"Bhola Das")</f>
        <v>Bhola Das</v>
      </c>
      <c r="F83" s="3" t="s">
        <v>65</v>
      </c>
      <c r="G83" s="3" t="s">
        <v>16</v>
      </c>
      <c r="H83" s="3">
        <v>242.0</v>
      </c>
      <c r="I83" s="3"/>
      <c r="J83" s="3" t="str">
        <f>COUNTIF(Final!A:A,A83)</f>
        <v>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7" t="s">
        <v>189</v>
      </c>
      <c r="B84" s="17"/>
      <c r="C84" s="17" t="s">
        <v>47</v>
      </c>
      <c r="D84" s="16"/>
      <c r="E84" s="3" t="str">
        <f>IFERROR(__xludf.DUMMYFUNCTION("filter('to ID'!A:D,A84='to ID'!A:A,C84='to ID'!C:C)"),"Mahesh Singh")</f>
        <v>Mahesh Singh</v>
      </c>
      <c r="F84" s="3" t="s">
        <v>190</v>
      </c>
      <c r="G84" s="3" t="s">
        <v>47</v>
      </c>
      <c r="H84" s="3"/>
      <c r="I84" s="3"/>
      <c r="J84" s="3" t="str">
        <f>COUNTIF(Final!A:A,A84)</f>
        <v>4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7" t="s">
        <v>189</v>
      </c>
      <c r="B85" s="17"/>
      <c r="C85" s="17" t="s">
        <v>47</v>
      </c>
      <c r="D85" s="16"/>
      <c r="E85" s="3" t="str">
        <f>IFERROR(__xludf.DUMMYFUNCTION("filter('to ID'!A:D,A85='to ID'!A:A,C85='to ID'!C:C)"),"Mahesh Singh")</f>
        <v>Mahesh Singh</v>
      </c>
      <c r="F85" s="3" t="s">
        <v>190</v>
      </c>
      <c r="G85" s="3" t="s">
        <v>47</v>
      </c>
      <c r="H85" s="3"/>
      <c r="I85" s="3"/>
      <c r="J85" s="3" t="str">
        <f>COUNTIF(Final!A:A,A85)</f>
        <v>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7" t="s">
        <v>189</v>
      </c>
      <c r="B86" s="17"/>
      <c r="C86" s="17" t="s">
        <v>47</v>
      </c>
      <c r="D86" s="16"/>
      <c r="E86" s="3" t="str">
        <f>IFERROR(__xludf.DUMMYFUNCTION("filter('to ID'!A:D,A86='to ID'!A:A,C86='to ID'!C:C)"),"Mahesh Singh")</f>
        <v>Mahesh Singh</v>
      </c>
      <c r="F86" s="3" t="s">
        <v>190</v>
      </c>
      <c r="G86" s="3" t="s">
        <v>47</v>
      </c>
      <c r="H86" s="3"/>
      <c r="I86" s="3"/>
      <c r="J86" s="3" t="str">
        <f>COUNTIF(Final!A:A,A86)</f>
        <v>4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idden="1">
      <c r="A87" s="17" t="s">
        <v>226</v>
      </c>
      <c r="B87" s="17"/>
      <c r="C87" s="17" t="s">
        <v>16</v>
      </c>
      <c r="D87" s="16"/>
      <c r="E87" s="3" t="str">
        <f>IFERROR(__xludf.DUMMYFUNCTION("filter('to ID'!A:D,A87='to ID'!A:A,C87='to ID'!C:C)"),"Narayan Singh")</f>
        <v>Narayan Singh</v>
      </c>
      <c r="F87" s="3" t="s">
        <v>227</v>
      </c>
      <c r="G87" s="3" t="s">
        <v>16</v>
      </c>
      <c r="H87" s="3">
        <v>111.0</v>
      </c>
      <c r="I87" s="3"/>
      <c r="J87" s="3" t="str">
        <f>COUNTIF(Final!A:A,A87)</f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7" t="s">
        <v>347</v>
      </c>
      <c r="B88" s="17"/>
      <c r="C88" s="17" t="s">
        <v>6</v>
      </c>
      <c r="D88" s="16"/>
      <c r="E88" s="3" t="str">
        <f>IFERROR(__xludf.DUMMYFUNCTION("filter('to ID'!A:D,A88='to ID'!A:A,C88='to ID'!C:C)"),"Ranjeet Kumar Singh")</f>
        <v>Ranjeet Kumar Singh</v>
      </c>
      <c r="F88" s="3" t="s">
        <v>348</v>
      </c>
      <c r="G88" s="3" t="s">
        <v>6</v>
      </c>
      <c r="H88" s="3">
        <v>157.0</v>
      </c>
      <c r="I88" s="3"/>
      <c r="J88" s="3" t="str">
        <f>COUNTIF(Final!A:A,A88)</f>
        <v>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7" t="s">
        <v>338</v>
      </c>
      <c r="B89" s="17"/>
      <c r="C89" s="17" t="s">
        <v>6</v>
      </c>
      <c r="D89" s="16"/>
      <c r="E89" s="17" t="s">
        <v>338</v>
      </c>
      <c r="F89" s="14" t="s">
        <v>577</v>
      </c>
      <c r="G89" s="17" t="s">
        <v>6</v>
      </c>
      <c r="H89" s="6">
        <v>247.0</v>
      </c>
      <c r="I89" s="3"/>
      <c r="J89" s="3" t="str">
        <f>COUNTIF(Final!A:A,A89)</f>
        <v>2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7" t="s">
        <v>462</v>
      </c>
      <c r="B90" s="17"/>
      <c r="C90" s="17" t="s">
        <v>6</v>
      </c>
      <c r="D90" s="16"/>
      <c r="E90" s="3" t="str">
        <f>IFERROR(__xludf.DUMMYFUNCTION("filter('to ID'!A:D,A90='to ID'!A:A,C90='to ID'!C:C)"),"Vidyanand Singh")</f>
        <v>Vidyanand Singh</v>
      </c>
      <c r="F90" s="3" t="s">
        <v>463</v>
      </c>
      <c r="G90" s="3" t="s">
        <v>6</v>
      </c>
      <c r="H90" s="3">
        <v>39.0</v>
      </c>
      <c r="I90" s="3"/>
      <c r="J90" s="3" t="str">
        <f>COUNTIF(Final!A:A,A90)</f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idden="1">
      <c r="A91" s="17" t="s">
        <v>21</v>
      </c>
      <c r="B91" s="17"/>
      <c r="C91" s="17" t="s">
        <v>6</v>
      </c>
      <c r="D91" s="16"/>
      <c r="E91" s="3" t="str">
        <f>IFERROR(__xludf.DUMMYFUNCTION("filter('to ID'!A:D,A91='to ID'!A:A,C91='to ID'!C:C)"),"Amardeep Kumar")</f>
        <v>Amardeep Kumar</v>
      </c>
      <c r="F91" s="3" t="s">
        <v>22</v>
      </c>
      <c r="G91" s="3" t="s">
        <v>6</v>
      </c>
      <c r="H91" s="3"/>
      <c r="I91" s="3"/>
      <c r="J91" s="3" t="str">
        <f>COUNTIF(Final!A:A,A91)</f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idden="1">
      <c r="A92" s="17" t="s">
        <v>460</v>
      </c>
      <c r="B92" s="17"/>
      <c r="C92" s="17" t="s">
        <v>6</v>
      </c>
      <c r="D92" s="16"/>
      <c r="E92" s="3" t="str">
        <f>IFERROR(__xludf.DUMMYFUNCTION("filter('to ID'!A:D,A92='to ID'!A:A,C92='to ID'!C:C)"),"Veeru Singh")</f>
        <v>Veeru Singh</v>
      </c>
      <c r="F92" s="3" t="s">
        <v>461</v>
      </c>
      <c r="G92" s="3" t="s">
        <v>6</v>
      </c>
      <c r="H92" s="3">
        <v>248.0</v>
      </c>
      <c r="I92" s="3"/>
      <c r="J92" s="3" t="str">
        <f>COUNTIF(Final!A:A,A92)</f>
        <v>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7" t="s">
        <v>443</v>
      </c>
      <c r="B93" s="17"/>
      <c r="C93" s="17" t="s">
        <v>6</v>
      </c>
      <c r="D93" s="16"/>
      <c r="E93" s="3" t="str">
        <f>IFERROR(__xludf.DUMMYFUNCTION("filter('to ID'!A:D,A93='to ID'!A:A,C93='to ID'!C:C)"),"Suresh Kumar")</f>
        <v>Suresh Kumar</v>
      </c>
      <c r="F93" s="3" t="s">
        <v>444</v>
      </c>
      <c r="G93" s="3" t="s">
        <v>6</v>
      </c>
      <c r="H93" s="3"/>
      <c r="I93" s="3"/>
      <c r="J93" s="3" t="str">
        <f>COUNTIF(Final!A:A,A93)</f>
        <v>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idden="1">
      <c r="A94" s="17" t="s">
        <v>286</v>
      </c>
      <c r="B94" s="17"/>
      <c r="C94" s="17" t="s">
        <v>9</v>
      </c>
      <c r="D94" s="16"/>
      <c r="E94" s="3" t="str">
        <f>IFERROR(__xludf.DUMMYFUNCTION("filter('to ID'!A:D,A94='to ID'!A:A,C94='to ID'!C:C)"),"Raju Rai")</f>
        <v>Raju Rai</v>
      </c>
      <c r="F94" s="3" t="s">
        <v>287</v>
      </c>
      <c r="G94" s="3" t="s">
        <v>9</v>
      </c>
      <c r="H94" s="3"/>
      <c r="I94" s="3"/>
      <c r="J94" s="3" t="str">
        <f>COUNTIF(Final!A:A,A94)</f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idden="1">
      <c r="A95" s="17" t="s">
        <v>126</v>
      </c>
      <c r="B95" s="17"/>
      <c r="C95" s="17" t="s">
        <v>56</v>
      </c>
      <c r="D95" s="16"/>
      <c r="E95" s="3" t="str">
        <f>IFERROR(__xludf.DUMMYFUNCTION("filter('to ID'!A:D,A95='to ID'!A:A,C95='to ID'!C:C)"),"Gaya Thakur")</f>
        <v>Gaya Thakur</v>
      </c>
      <c r="F95" s="3" t="s">
        <v>127</v>
      </c>
      <c r="G95" s="3" t="s">
        <v>56</v>
      </c>
      <c r="H95" s="3">
        <v>12.0</v>
      </c>
      <c r="I95" s="3"/>
      <c r="J95" s="3" t="str">
        <f>COUNTIF(Final!A:A,A95)</f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7" t="s">
        <v>387</v>
      </c>
      <c r="B96" s="17"/>
      <c r="C96" s="17" t="s">
        <v>56</v>
      </c>
      <c r="D96" s="16"/>
      <c r="E96" s="3" t="str">
        <f>IFERROR(__xludf.DUMMYFUNCTION("filter('to ID'!A:D,A96='to ID'!A:A,C96='to ID'!C:C)"),"Saroj Thakur")</f>
        <v>Saroj Thakur</v>
      </c>
      <c r="F96" s="3" t="s">
        <v>388</v>
      </c>
      <c r="G96" s="3" t="s">
        <v>56</v>
      </c>
      <c r="H96" s="3"/>
      <c r="I96" s="3"/>
      <c r="J96" s="3" t="str">
        <f>COUNTIF(Final!A:A,A96)</f>
        <v>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idden="1">
      <c r="A97" s="17" t="s">
        <v>90</v>
      </c>
      <c r="B97" s="17"/>
      <c r="C97" s="17" t="s">
        <v>56</v>
      </c>
      <c r="D97" s="16"/>
      <c r="E97" s="3" t="str">
        <f>IFERROR(__xludf.DUMMYFUNCTION("filter('to ID'!A:D,A97='to ID'!A:A,C97='to ID'!C:C)"),"Deepak Ram")</f>
        <v>Deepak Ram</v>
      </c>
      <c r="F97" s="3" t="s">
        <v>91</v>
      </c>
      <c r="G97" s="3" t="s">
        <v>56</v>
      </c>
      <c r="H97" s="3"/>
      <c r="I97" s="3"/>
      <c r="J97" s="3" t="str">
        <f>COUNTIF(Final!A:A,A97)</f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7" t="s">
        <v>462</v>
      </c>
      <c r="B98" s="17"/>
      <c r="C98" s="17" t="s">
        <v>6</v>
      </c>
      <c r="D98" s="16"/>
      <c r="E98" s="3" t="str">
        <f>IFERROR(__xludf.DUMMYFUNCTION("filter('to ID'!A:D,A98='to ID'!A:A,C98='to ID'!C:C)"),"Vidyanand Singh")</f>
        <v>Vidyanand Singh</v>
      </c>
      <c r="F98" s="3" t="s">
        <v>463</v>
      </c>
      <c r="G98" s="3" t="s">
        <v>6</v>
      </c>
      <c r="H98" s="3">
        <v>39.0</v>
      </c>
      <c r="I98" s="3"/>
      <c r="J98" s="3" t="str">
        <f>COUNTIF(Final!A:A,A98)</f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7" t="s">
        <v>185</v>
      </c>
      <c r="B99" s="17"/>
      <c r="C99" s="17" t="s">
        <v>6</v>
      </c>
      <c r="D99" s="16"/>
      <c r="E99" s="3" t="str">
        <f>IFERROR(__xludf.DUMMYFUNCTION("filter('to ID'!A:D,A99='to ID'!A:A,C99='to ID'!C:C)"),"Mahendra Rai")</f>
        <v>Mahendra Rai</v>
      </c>
      <c r="F99" s="3" t="s">
        <v>186</v>
      </c>
      <c r="G99" s="3" t="s">
        <v>6</v>
      </c>
      <c r="H99" s="3">
        <v>94.0</v>
      </c>
      <c r="I99" s="3"/>
      <c r="J99" s="3" t="str">
        <f>COUNTIF(Final!A:A,A99)</f>
        <v>2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idden="1">
      <c r="A100" s="17"/>
      <c r="B100" s="17"/>
      <c r="C100" s="17"/>
      <c r="D100" s="16"/>
      <c r="E100" s="3" t="s">
        <v>185</v>
      </c>
      <c r="F100" s="3" t="s">
        <v>186</v>
      </c>
      <c r="G100" s="3" t="s">
        <v>6</v>
      </c>
      <c r="H100" s="3">
        <v>257.0</v>
      </c>
      <c r="I100" s="3"/>
      <c r="J100" s="3" t="str">
        <f>COUNTIF(Final!A:A,A100)</f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7" t="s">
        <v>41</v>
      </c>
      <c r="B101" s="17"/>
      <c r="C101" s="17" t="s">
        <v>6</v>
      </c>
      <c r="D101" s="16"/>
      <c r="E101" s="3" t="str">
        <f>IFERROR(__xludf.DUMMYFUNCTION("filter('to ID'!A:D,A101='to ID'!A:A,C101='to ID'!C:C)"),"")</f>
        <v/>
      </c>
      <c r="F101" s="3" t="s">
        <v>42</v>
      </c>
      <c r="G101" s="3" t="s">
        <v>6</v>
      </c>
      <c r="H101" s="3">
        <v>23.0</v>
      </c>
      <c r="I101" s="3"/>
      <c r="J101" s="3" t="str">
        <f>COUNTIF(Final!A:A,A101)</f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7" t="s">
        <v>151</v>
      </c>
      <c r="B102" s="17"/>
      <c r="C102" s="17" t="s">
        <v>6</v>
      </c>
      <c r="D102" s="16"/>
      <c r="E102" s="3" t="str">
        <f>IFERROR(__xludf.DUMMYFUNCTION("filter('to ID'!A:D,A102='to ID'!A:A,C102='to ID'!C:C)"),"Indrajeet Rai")</f>
        <v>Indrajeet Rai</v>
      </c>
      <c r="F102" s="3" t="s">
        <v>152</v>
      </c>
      <c r="G102" s="3" t="s">
        <v>6</v>
      </c>
      <c r="H102" s="3">
        <v>81.0</v>
      </c>
      <c r="I102" s="3"/>
      <c r="J102" s="3" t="str">
        <f>COUNTIF(Final!A:A,A102)</f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7" t="s">
        <v>288</v>
      </c>
      <c r="B103" s="17"/>
      <c r="C103" s="17" t="s">
        <v>6</v>
      </c>
      <c r="D103" s="16"/>
      <c r="E103" s="3" t="str">
        <f>IFERROR(__xludf.DUMMYFUNCTION("filter('to ID'!A:D,A103='to ID'!A:A,C103='to ID'!C:C)"),"Rakesh Rai")</f>
        <v>Rakesh Rai</v>
      </c>
      <c r="F103" s="3" t="s">
        <v>289</v>
      </c>
      <c r="G103" s="3" t="s">
        <v>6</v>
      </c>
      <c r="H103" s="3">
        <v>135.0</v>
      </c>
      <c r="I103" s="3"/>
      <c r="J103" s="3" t="str">
        <f>COUNTIF(Final!A:A,A103)</f>
        <v>2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7" t="s">
        <v>99</v>
      </c>
      <c r="B104" s="17"/>
      <c r="C104" s="17" t="s">
        <v>6</v>
      </c>
      <c r="D104" s="16"/>
      <c r="E104" s="3" t="str">
        <f>IFERROR(__xludf.DUMMYFUNCTION("filter('to ID'!A:D,A104='to ID'!A:A,C104='to ID'!C:C)"),"Dhaneshwar Rai")</f>
        <v>Dhaneshwar Rai</v>
      </c>
      <c r="F104" s="3" t="s">
        <v>100</v>
      </c>
      <c r="G104" s="3" t="s">
        <v>6</v>
      </c>
      <c r="H104" s="3">
        <v>56.0</v>
      </c>
      <c r="I104" s="3"/>
      <c r="J104" s="3" t="str">
        <f>COUNTIF(Final!A:A,A104)</f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7" t="s">
        <v>288</v>
      </c>
      <c r="B105" s="17"/>
      <c r="C105" s="17" t="s">
        <v>6</v>
      </c>
      <c r="D105" s="16"/>
      <c r="E105" s="3" t="str">
        <f>IFERROR(__xludf.DUMMYFUNCTION("filter('to ID'!A:D,A105='to ID'!A:A,C105='to ID'!C:C)"),"Rakesh Rai")</f>
        <v>Rakesh Rai</v>
      </c>
      <c r="F105" s="3" t="s">
        <v>289</v>
      </c>
      <c r="G105" s="3" t="s">
        <v>6</v>
      </c>
      <c r="H105" s="3">
        <v>135.0</v>
      </c>
      <c r="I105" s="3"/>
      <c r="J105" s="3" t="str">
        <f>COUNTIF(Final!A:A,A105)</f>
        <v>2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7" t="s">
        <v>472</v>
      </c>
      <c r="B106" s="17"/>
      <c r="C106" s="17" t="s">
        <v>16</v>
      </c>
      <c r="D106" s="16"/>
      <c r="E106" s="3" t="str">
        <f>IFERROR(__xludf.DUMMYFUNCTION("filter('to ID'!A:D,A106='to ID'!A:A,C106='to ID'!C:C)"),"Vinod Kumar")</f>
        <v>Vinod Kumar</v>
      </c>
      <c r="F106" s="3" t="s">
        <v>473</v>
      </c>
      <c r="G106" s="3" t="s">
        <v>16</v>
      </c>
      <c r="H106" s="3">
        <v>264.0</v>
      </c>
      <c r="I106" s="3"/>
      <c r="J106" s="3" t="str">
        <f>COUNTIF(Final!A:A,A106)</f>
        <v>2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7" t="s">
        <v>372</v>
      </c>
      <c r="B107" s="17"/>
      <c r="C107" s="17" t="s">
        <v>6</v>
      </c>
      <c r="D107" s="16"/>
      <c r="E107" s="17" t="s">
        <v>372</v>
      </c>
      <c r="F107" s="5" t="s">
        <v>374</v>
      </c>
      <c r="G107" s="17" t="s">
        <v>6</v>
      </c>
      <c r="H107" s="6">
        <v>171.0</v>
      </c>
      <c r="I107" s="3"/>
      <c r="J107" s="3" t="str">
        <f>COUNTIF(Final!A:A,A107)</f>
        <v>2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7" t="s">
        <v>464</v>
      </c>
      <c r="B108" s="17"/>
      <c r="C108" s="17" t="s">
        <v>47</v>
      </c>
      <c r="D108" s="16"/>
      <c r="E108" s="3" t="str">
        <f>IFERROR(__xludf.DUMMYFUNCTION("filter('to ID'!A:D,A108='to ID'!A:A,C108='to ID'!C:C)"),"Vikas Rai")</f>
        <v>Vikas Rai</v>
      </c>
      <c r="F108" s="3" t="s">
        <v>465</v>
      </c>
      <c r="G108" s="3" t="s">
        <v>47</v>
      </c>
      <c r="H108" s="3">
        <v>239.0</v>
      </c>
      <c r="I108" s="3"/>
      <c r="J108" s="3" t="str">
        <f>COUNTIF(Final!A:A,A108)</f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7" t="s">
        <v>462</v>
      </c>
      <c r="B109" s="17"/>
      <c r="C109" s="17" t="s">
        <v>6</v>
      </c>
      <c r="D109" s="16"/>
      <c r="E109" s="3" t="str">
        <f>IFERROR(__xludf.DUMMYFUNCTION("filter('to ID'!A:D,A109='to ID'!A:A,C109='to ID'!C:C)"),"Vidyanand Singh")</f>
        <v>Vidyanand Singh</v>
      </c>
      <c r="F109" s="3" t="s">
        <v>463</v>
      </c>
      <c r="G109" s="3" t="s">
        <v>6</v>
      </c>
      <c r="H109" s="3">
        <v>39.0</v>
      </c>
      <c r="I109" s="3"/>
      <c r="J109" s="3" t="str">
        <f>COUNTIF(Final!A:A,A109)</f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idden="1">
      <c r="A110" s="17" t="s">
        <v>107</v>
      </c>
      <c r="B110" s="17"/>
      <c r="C110" s="17" t="s">
        <v>6</v>
      </c>
      <c r="D110" s="16"/>
      <c r="E110" s="3" t="str">
        <f>IFERROR(__xludf.DUMMYFUNCTION("filter('to ID'!A:D,A110='to ID'!A:A,C110='to ID'!C:C)"),"Dilip Singh")</f>
        <v>Dilip Singh</v>
      </c>
      <c r="F110" s="3" t="s">
        <v>108</v>
      </c>
      <c r="G110" s="3" t="s">
        <v>6</v>
      </c>
      <c r="H110" s="3">
        <v>60.0</v>
      </c>
      <c r="I110" s="3"/>
      <c r="J110" s="3" t="str">
        <f>COUNTIF(Final!A:A,A110)</f>
        <v>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7" t="s">
        <v>464</v>
      </c>
      <c r="B111" s="17"/>
      <c r="C111" s="17" t="s">
        <v>47</v>
      </c>
      <c r="D111" s="16"/>
      <c r="E111" s="3" t="str">
        <f>IFERROR(__xludf.DUMMYFUNCTION("filter('to ID'!A:D,A111='to ID'!A:A,C111='to ID'!C:C)"),"Vikas Rai")</f>
        <v>Vikas Rai</v>
      </c>
      <c r="F111" s="3" t="s">
        <v>465</v>
      </c>
      <c r="G111" s="3" t="s">
        <v>47</v>
      </c>
      <c r="H111" s="3">
        <v>239.0</v>
      </c>
      <c r="I111" s="3"/>
      <c r="J111" s="3" t="str">
        <f>COUNTIF(Final!A:A,A111)</f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7" t="s">
        <v>443</v>
      </c>
      <c r="B112" s="17"/>
      <c r="C112" s="17" t="s">
        <v>6</v>
      </c>
      <c r="D112" s="16"/>
      <c r="E112" s="3" t="str">
        <f>IFERROR(__xludf.DUMMYFUNCTION("filter('to ID'!A:D,A112='to ID'!A:A,C112='to ID'!C:C)"),"Suresh Kumar")</f>
        <v>Suresh Kumar</v>
      </c>
      <c r="F112" s="3" t="s">
        <v>444</v>
      </c>
      <c r="G112" s="3" t="s">
        <v>6</v>
      </c>
      <c r="H112" s="3"/>
      <c r="I112" s="3"/>
      <c r="J112" s="3" t="str">
        <f>COUNTIF(Final!A:A,A112)</f>
        <v>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7" t="s">
        <v>171</v>
      </c>
      <c r="B113" s="17"/>
      <c r="C113" s="17" t="s">
        <v>6</v>
      </c>
      <c r="D113" s="16"/>
      <c r="E113" s="3" t="str">
        <f>IFERROR(__xludf.DUMMYFUNCTION("filter('to ID'!A:D,A113='to ID'!A:A,C113='to ID'!C:C)"),"Krishnanand Singh")</f>
        <v>Krishnanand Singh</v>
      </c>
      <c r="F113" s="3" t="s">
        <v>172</v>
      </c>
      <c r="G113" s="3" t="s">
        <v>6</v>
      </c>
      <c r="H113" s="3">
        <v>88.0</v>
      </c>
      <c r="I113" s="3"/>
      <c r="J113" s="3" t="str">
        <f>COUNTIF(Final!A:A,A113)</f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7" t="s">
        <v>431</v>
      </c>
      <c r="B114" s="17"/>
      <c r="C114" s="17" t="s">
        <v>56</v>
      </c>
      <c r="D114" s="16"/>
      <c r="E114" s="3" t="str">
        <f>IFERROR(__xludf.DUMMYFUNCTION("filter('to ID'!A:D,A114='to ID'!A:A,C114='to ID'!C:C)"),"Sujit Kumar")</f>
        <v>Sujit Kumar</v>
      </c>
      <c r="F114" s="3" t="s">
        <v>432</v>
      </c>
      <c r="G114" s="3" t="s">
        <v>56</v>
      </c>
      <c r="H114" s="3"/>
      <c r="I114" s="3"/>
      <c r="J114" s="3" t="str">
        <f>COUNTIF(Final!A:A,A114)</f>
        <v>3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idden="1">
      <c r="A115" s="17" t="s">
        <v>334</v>
      </c>
      <c r="B115" s="17"/>
      <c r="C115" s="17" t="s">
        <v>9</v>
      </c>
      <c r="D115" s="16"/>
      <c r="E115" s="3" t="str">
        <f>IFERROR(__xludf.DUMMYFUNCTION("filter('to ID'!A:D,A115='to ID'!A:A,C115='to ID'!C:C)"),"Ramniranjan Kumar")</f>
        <v>Ramniranjan Kumar</v>
      </c>
      <c r="F115" s="3" t="s">
        <v>335</v>
      </c>
      <c r="G115" s="3" t="s">
        <v>9</v>
      </c>
      <c r="H115" s="3">
        <v>192.0</v>
      </c>
      <c r="I115" s="3"/>
      <c r="J115" s="3" t="str">
        <f>COUNTIF(Final!A:A,A115)</f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7" t="s">
        <v>84</v>
      </c>
      <c r="B116" s="17"/>
      <c r="C116" s="17" t="s">
        <v>9</v>
      </c>
      <c r="D116" s="16"/>
      <c r="E116" s="3" t="str">
        <f>IFERROR(__xludf.DUMMYFUNCTION("filter('to ID'!A:D,A116='to ID'!A:A,C116='to ID'!C:C)"),"Chhotu Rai")</f>
        <v>Chhotu Rai</v>
      </c>
      <c r="F116" s="3" t="s">
        <v>85</v>
      </c>
      <c r="G116" s="3" t="s">
        <v>9</v>
      </c>
      <c r="H116" s="3">
        <v>190.0</v>
      </c>
      <c r="I116" s="3"/>
      <c r="J116" s="3" t="str">
        <f>COUNTIF(Final!A:A,A116)</f>
        <v>2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7" t="s">
        <v>74</v>
      </c>
      <c r="B117" s="17"/>
      <c r="C117" s="17" t="s">
        <v>9</v>
      </c>
      <c r="D117" s="16"/>
      <c r="E117" s="17" t="s">
        <v>74</v>
      </c>
      <c r="F117" s="14" t="s">
        <v>578</v>
      </c>
      <c r="G117" s="17" t="s">
        <v>9</v>
      </c>
      <c r="H117" s="6">
        <v>191.0</v>
      </c>
      <c r="I117" s="3"/>
      <c r="J117" s="3" t="str">
        <f>COUNTIF(Final!A:A,A117)</f>
        <v>2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7" t="s">
        <v>347</v>
      </c>
      <c r="B118" s="17"/>
      <c r="C118" s="17" t="s">
        <v>6</v>
      </c>
      <c r="D118" s="16"/>
      <c r="E118" s="3" t="str">
        <f>IFERROR(__xludf.DUMMYFUNCTION("filter('to ID'!A:D,A118='to ID'!A:A,C118='to ID'!C:C)"),"Ranjeet Kumar Singh")</f>
        <v>Ranjeet Kumar Singh</v>
      </c>
      <c r="F118" s="3" t="s">
        <v>348</v>
      </c>
      <c r="G118" s="3" t="s">
        <v>6</v>
      </c>
      <c r="H118" s="3">
        <v>157.0</v>
      </c>
      <c r="I118" s="3"/>
      <c r="J118" s="3" t="str">
        <f>COUNTIF(Final!A:A,A118)</f>
        <v>2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7" t="s">
        <v>96</v>
      </c>
      <c r="B119" s="17"/>
      <c r="C119" s="17" t="s">
        <v>16</v>
      </c>
      <c r="D119" s="16"/>
      <c r="E119" s="3" t="str">
        <f>IFERROR(__xludf.DUMMYFUNCTION("filter('to ID'!A:D,A119='to ID'!A:A,C119='to ID'!C:C)"),"#REF!")</f>
        <v>#REF!</v>
      </c>
      <c r="F119" s="3"/>
      <c r="G119" s="3"/>
      <c r="H119" s="3"/>
      <c r="I119" s="3"/>
      <c r="J119" s="3" t="str">
        <f>COUNTIF(Final!A:A,A119)</f>
        <v>2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7" t="s">
        <v>355</v>
      </c>
      <c r="B120" s="17"/>
      <c r="C120" s="17" t="s">
        <v>16</v>
      </c>
      <c r="D120" s="16"/>
      <c r="E120" s="3" t="str">
        <f>IFERROR(__xludf.DUMMYFUNCTION("filter('to ID'!A:D,A120='to ID'!A:A,C120='to ID'!C:C)"),"#REF!")</f>
        <v>#REF!</v>
      </c>
      <c r="F120" s="3"/>
      <c r="G120" s="3"/>
      <c r="H120" s="3"/>
      <c r="I120" s="3"/>
      <c r="J120" s="3" t="str">
        <f>COUNTIF(Final!A:A,A120)</f>
        <v>2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7" t="s">
        <v>439</v>
      </c>
      <c r="B121" s="17"/>
      <c r="C121" s="17" t="s">
        <v>16</v>
      </c>
      <c r="D121" s="16"/>
      <c r="E121" s="3" t="str">
        <f>IFERROR(__xludf.DUMMYFUNCTION("filter('to ID'!A:D,A121='to ID'!A:A,C121='to ID'!C:C)"),"Surendar Singh")</f>
        <v>Surendar Singh</v>
      </c>
      <c r="F121" s="3" t="s">
        <v>440</v>
      </c>
      <c r="G121" s="3" t="s">
        <v>16</v>
      </c>
      <c r="H121" s="3"/>
      <c r="I121" s="3"/>
      <c r="J121" s="3" t="str">
        <f>COUNTIF(Final!A:A,A121)</f>
        <v>2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idden="1">
      <c r="A122" s="18" t="s">
        <v>50</v>
      </c>
      <c r="B122" s="17"/>
      <c r="C122" s="17" t="s">
        <v>16</v>
      </c>
      <c r="D122" s="16"/>
      <c r="E122" s="3" t="str">
        <f>IFERROR(__xludf.DUMMYFUNCTION("filter('to ID'!A:D,A122='to ID'!A:A,C122='to ID'!C:C)"),"Avdhesh Singh")</f>
        <v>Avdhesh Singh</v>
      </c>
      <c r="F122" s="3" t="s">
        <v>51</v>
      </c>
      <c r="G122" s="3" t="s">
        <v>16</v>
      </c>
      <c r="H122" s="3">
        <v>10.0</v>
      </c>
      <c r="I122" s="3"/>
      <c r="J122" s="3" t="str">
        <f>COUNTIF(Final!A:A,A122)</f>
        <v>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7" t="s">
        <v>288</v>
      </c>
      <c r="B123" s="17"/>
      <c r="C123" s="17" t="s">
        <v>16</v>
      </c>
      <c r="D123" s="16"/>
      <c r="E123" s="3" t="str">
        <f>IFERROR(__xludf.DUMMYFUNCTION("filter('to ID'!A:D,A123='to ID'!A:A,C123='to ID'!C:C)"),"Rakesh Rai")</f>
        <v>Rakesh Rai</v>
      </c>
      <c r="F123" s="3" t="s">
        <v>290</v>
      </c>
      <c r="G123" s="3" t="s">
        <v>16</v>
      </c>
      <c r="H123" s="3">
        <v>136.0</v>
      </c>
      <c r="I123" s="3"/>
      <c r="J123" s="3" t="str">
        <f>COUNTIF(Final!A:A,A123)</f>
        <v>2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7" t="s">
        <v>151</v>
      </c>
      <c r="B124" s="17"/>
      <c r="C124" s="17" t="s">
        <v>6</v>
      </c>
      <c r="D124" s="16"/>
      <c r="E124" s="3" t="str">
        <f>IFERROR(__xludf.DUMMYFUNCTION("filter('to ID'!A:D,A124='to ID'!A:A,C124='to ID'!C:C)"),"Indrajeet Rai")</f>
        <v>Indrajeet Rai</v>
      </c>
      <c r="F124" s="3" t="s">
        <v>152</v>
      </c>
      <c r="G124" s="3" t="s">
        <v>6</v>
      </c>
      <c r="H124" s="3">
        <v>81.0</v>
      </c>
      <c r="I124" s="3"/>
      <c r="J124" s="3" t="str">
        <f>COUNTIF(Final!A:A,A124)</f>
        <v>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7" t="s">
        <v>364</v>
      </c>
      <c r="B125" s="17"/>
      <c r="C125" s="17" t="s">
        <v>6</v>
      </c>
      <c r="D125" s="16"/>
      <c r="E125" s="3" t="str">
        <f>IFERROR(__xludf.DUMMYFUNCTION("filter('to ID'!A:D,A125='to ID'!A:A,C125='to ID'!C:C)"),"Sahadev Singh")</f>
        <v>Sahadev Singh</v>
      </c>
      <c r="F125" s="3" t="s">
        <v>365</v>
      </c>
      <c r="G125" s="3" t="s">
        <v>6</v>
      </c>
      <c r="H125" s="3">
        <v>182.0</v>
      </c>
      <c r="I125" s="3"/>
      <c r="J125" s="3" t="str">
        <f>COUNTIF(Final!A:A,A125)</f>
        <v>2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idden="1">
      <c r="A126" s="17" t="s">
        <v>466</v>
      </c>
      <c r="B126" s="17"/>
      <c r="C126" s="17" t="s">
        <v>56</v>
      </c>
      <c r="D126" s="16"/>
      <c r="E126" s="3" t="str">
        <f>IFERROR(__xludf.DUMMYFUNCTION("filter('to ID'!A:D,A126='to ID'!A:A,C126='to ID'!C:C)"),"Vilas Pande")</f>
        <v>Vilas Pande</v>
      </c>
      <c r="F126" s="3" t="s">
        <v>467</v>
      </c>
      <c r="G126" s="3" t="s">
        <v>56</v>
      </c>
      <c r="H126" s="3"/>
      <c r="I126" s="3"/>
      <c r="J126" s="3" t="str">
        <f>COUNTIF(Final!A:A,A126)</f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idden="1">
      <c r="A127" s="17" t="s">
        <v>423</v>
      </c>
      <c r="B127" s="17"/>
      <c r="C127" s="17" t="s">
        <v>56</v>
      </c>
      <c r="D127" s="16"/>
      <c r="E127" s="3" t="str">
        <f>IFERROR(__xludf.DUMMYFUNCTION("filter('to ID'!A:D,A127='to ID'!A:A,C127='to ID'!C:C)"),"Soni Pande")</f>
        <v>Soni Pande</v>
      </c>
      <c r="F127" s="3" t="s">
        <v>424</v>
      </c>
      <c r="G127" s="3" t="s">
        <v>56</v>
      </c>
      <c r="H127" s="3">
        <v>196.0</v>
      </c>
      <c r="I127" s="3"/>
      <c r="J127" s="3" t="str">
        <f>COUNTIF(Final!A:A,A127)</f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idden="1">
      <c r="A128" s="17" t="s">
        <v>200</v>
      </c>
      <c r="B128" s="17"/>
      <c r="C128" s="17" t="s">
        <v>56</v>
      </c>
      <c r="D128" s="16"/>
      <c r="E128" s="3" t="str">
        <f>IFERROR(__xludf.DUMMYFUNCTION("filter('to ID'!A:D,A128='to ID'!A:A,C128='to ID'!C:C)"),"Manish Pande")</f>
        <v>Manish Pande</v>
      </c>
      <c r="F128" s="3" t="s">
        <v>201</v>
      </c>
      <c r="G128" s="3" t="s">
        <v>56</v>
      </c>
      <c r="H128" s="3">
        <v>103.0</v>
      </c>
      <c r="I128" s="3"/>
      <c r="J128" s="3" t="str">
        <f>COUNTIF(Final!A:A,A128)</f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7" t="s">
        <v>462</v>
      </c>
      <c r="B129" s="17"/>
      <c r="C129" s="17" t="s">
        <v>6</v>
      </c>
      <c r="D129" s="16"/>
      <c r="E129" s="3" t="str">
        <f>IFERROR(__xludf.DUMMYFUNCTION("filter('to ID'!A:D,A129='to ID'!A:A,C129='to ID'!C:C)"),"Vidyanand Singh")</f>
        <v>Vidyanand Singh</v>
      </c>
      <c r="F129" s="3" t="s">
        <v>463</v>
      </c>
      <c r="G129" s="3" t="s">
        <v>6</v>
      </c>
      <c r="H129" s="3">
        <v>39.0</v>
      </c>
      <c r="I129" s="3"/>
      <c r="J129" s="3" t="str">
        <f>COUNTIF(Final!A:A,A129)</f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7" t="s">
        <v>78</v>
      </c>
      <c r="B130" s="17"/>
      <c r="C130" s="17" t="s">
        <v>56</v>
      </c>
      <c r="D130" s="16"/>
      <c r="E130" s="3" t="str">
        <f>IFERROR(__xludf.DUMMYFUNCTION("filter('to ID'!A:D,A130='to ID'!A:A,C130='to ID'!C:C)"),"#REF!")</f>
        <v>#REF!</v>
      </c>
      <c r="F130" s="3"/>
      <c r="G130" s="3"/>
      <c r="H130" s="3"/>
      <c r="I130" s="3"/>
      <c r="J130" s="3" t="str">
        <f>COUNTIF(Final!A:A,A130)</f>
        <v>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idden="1">
      <c r="A131" s="17" t="s">
        <v>194</v>
      </c>
      <c r="B131" s="17"/>
      <c r="C131" s="17" t="s">
        <v>6</v>
      </c>
      <c r="D131" s="16"/>
      <c r="E131" s="3" t="str">
        <f>IFERROR(__xludf.DUMMYFUNCTION("filter('to ID'!A:D,A131='to ID'!A:A,C131='to ID'!C:C)"),"Mamata Devi")</f>
        <v>Mamata Devi</v>
      </c>
      <c r="F131" s="3" t="s">
        <v>195</v>
      </c>
      <c r="G131" s="3" t="s">
        <v>6</v>
      </c>
      <c r="H131" s="3">
        <v>101.0</v>
      </c>
      <c r="I131" s="3"/>
      <c r="J131" s="3" t="str">
        <f>COUNTIF(Final!A:A,A131)</f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8" t="s">
        <v>149</v>
      </c>
      <c r="B132" s="17"/>
      <c r="C132" s="17" t="s">
        <v>56</v>
      </c>
      <c r="D132" s="16"/>
      <c r="E132" s="3" t="str">
        <f>IFERROR(__xludf.DUMMYFUNCTION("filter('to ID'!A:D,A132='to ID'!A:A,C132='to ID'!C:C)"),"#REF!")</f>
        <v>#REF!</v>
      </c>
      <c r="F132" s="3"/>
      <c r="G132" s="3"/>
      <c r="H132" s="3"/>
      <c r="I132" s="3"/>
      <c r="J132" s="3" t="str">
        <f>COUNTIF(Final!A:A,A132)</f>
        <v>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7" t="s">
        <v>472</v>
      </c>
      <c r="B133" s="17"/>
      <c r="C133" s="17" t="s">
        <v>6</v>
      </c>
      <c r="D133" s="16"/>
      <c r="E133" s="3" t="str">
        <f>IFERROR(__xludf.DUMMYFUNCTION("filter('to ID'!A:D,A133='to ID'!A:A,C133='to ID'!C:C)"),"Vinod Kumar")</f>
        <v>Vinod Kumar</v>
      </c>
      <c r="F133" s="3" t="s">
        <v>473</v>
      </c>
      <c r="G133" s="3" t="s">
        <v>6</v>
      </c>
      <c r="H133" s="3"/>
      <c r="I133" s="3"/>
      <c r="J133" s="3" t="str">
        <f>COUNTIF(Final!A:A,A133)</f>
        <v>2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idden="1">
      <c r="A134" s="17" t="s">
        <v>482</v>
      </c>
      <c r="B134" s="17"/>
      <c r="C134" s="17" t="s">
        <v>6</v>
      </c>
      <c r="D134" s="16"/>
      <c r="E134" s="3" t="str">
        <f>IFERROR(__xludf.DUMMYFUNCTION("filter('to ID'!A:D,A134='to ID'!A:A,C134='to ID'!C:C)"),"Viru Kumar Singh")</f>
        <v>Viru Kumar Singh</v>
      </c>
      <c r="F134" s="3" t="s">
        <v>483</v>
      </c>
      <c r="G134" s="3" t="s">
        <v>6</v>
      </c>
      <c r="H134" s="3">
        <v>229.0</v>
      </c>
      <c r="I134" s="3"/>
      <c r="J134" s="3" t="str">
        <f>COUNTIF(Final!A:A,A134)</f>
        <v>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7" t="s">
        <v>372</v>
      </c>
      <c r="B135" s="17"/>
      <c r="C135" s="17" t="s">
        <v>6</v>
      </c>
      <c r="D135" s="16"/>
      <c r="E135" s="17" t="s">
        <v>372</v>
      </c>
      <c r="F135" s="5" t="s">
        <v>374</v>
      </c>
      <c r="G135" s="17" t="s">
        <v>6</v>
      </c>
      <c r="H135" s="6">
        <v>169.0</v>
      </c>
      <c r="I135" s="3"/>
      <c r="J135" s="3" t="str">
        <f>COUNTIF(Final!A:A,A135)</f>
        <v>2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7" t="s">
        <v>338</v>
      </c>
      <c r="B136" s="17"/>
      <c r="C136" s="17" t="s">
        <v>6</v>
      </c>
      <c r="D136" s="16"/>
      <c r="E136" s="3" t="str">
        <f>IFERROR(__xludf.DUMMYFUNCTION("filter('to ID'!A:D,A136='to ID'!A:A,C136='to ID'!C:C)"),"#REF!")</f>
        <v>#REF!</v>
      </c>
      <c r="F136" s="3"/>
      <c r="G136" s="3"/>
      <c r="H136" s="3"/>
      <c r="I136" s="3"/>
      <c r="J136" s="3" t="str">
        <f>COUNTIF(Final!A:A,A136)</f>
        <v>2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7" t="s">
        <v>12</v>
      </c>
      <c r="B137" s="17"/>
      <c r="C137" s="17" t="s">
        <v>6</v>
      </c>
      <c r="D137" s="16"/>
      <c r="E137" s="3" t="str">
        <f>IFERROR(__xludf.DUMMYFUNCTION("filter('to ID'!A:D,A137='to ID'!A:A,C137='to ID'!C:C)"),"Ajit Kumar")</f>
        <v>Ajit Kumar</v>
      </c>
      <c r="F137" s="3" t="s">
        <v>13</v>
      </c>
      <c r="G137" s="3" t="s">
        <v>6</v>
      </c>
      <c r="H137" s="3">
        <v>186.0</v>
      </c>
      <c r="I137" s="3"/>
      <c r="J137" s="3" t="str">
        <f>COUNTIF(Final!A:A,A137)</f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7" t="s">
        <v>12</v>
      </c>
      <c r="B138" s="17"/>
      <c r="C138" s="17" t="s">
        <v>6</v>
      </c>
      <c r="D138" s="16"/>
      <c r="E138" s="3" t="str">
        <f>IFERROR(__xludf.DUMMYFUNCTION("filter('to ID'!A:D,A138='to ID'!A:A,C138='to ID'!C:C)"),"Ajit Kumar")</f>
        <v>Ajit Kumar</v>
      </c>
      <c r="F138" s="3" t="s">
        <v>13</v>
      </c>
      <c r="G138" s="3" t="s">
        <v>6</v>
      </c>
      <c r="H138" s="3">
        <v>186.0</v>
      </c>
      <c r="I138" s="3"/>
      <c r="J138" s="3" t="str">
        <f>COUNTIF(Final!A:A,A138)</f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7" t="s">
        <v>171</v>
      </c>
      <c r="B139" s="17"/>
      <c r="C139" s="17" t="s">
        <v>6</v>
      </c>
      <c r="D139" s="16"/>
      <c r="E139" s="3" t="str">
        <f>IFERROR(__xludf.DUMMYFUNCTION("filter('to ID'!A:D,A139='to ID'!A:A,C139='to ID'!C:C)"),"Krishnanand Singh")</f>
        <v>Krishnanand Singh</v>
      </c>
      <c r="F139" s="3" t="s">
        <v>172</v>
      </c>
      <c r="G139" s="3" t="s">
        <v>6</v>
      </c>
      <c r="H139" s="3">
        <v>88.0</v>
      </c>
      <c r="I139" s="3"/>
      <c r="J139" s="3" t="str">
        <f>COUNTIF(Final!A:A,A139)</f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7" t="s">
        <v>72</v>
      </c>
      <c r="B140" s="17"/>
      <c r="C140" s="17" t="s">
        <v>56</v>
      </c>
      <c r="D140" s="16"/>
      <c r="E140" s="3" t="str">
        <f>IFERROR(__xludf.DUMMYFUNCTION("filter('to ID'!A:D,A140='to ID'!A:A,C140='to ID'!C:C)"),"#REF!")</f>
        <v>#REF!</v>
      </c>
      <c r="F140" s="3"/>
      <c r="G140" s="3"/>
      <c r="H140" s="3"/>
      <c r="I140" s="3"/>
      <c r="J140" s="3" t="str">
        <f>COUNTIF(Final!A:A,A140)</f>
        <v>2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8" t="s">
        <v>484</v>
      </c>
      <c r="B141" s="17"/>
      <c r="C141" s="17" t="s">
        <v>56</v>
      </c>
      <c r="D141" s="16"/>
      <c r="E141" s="3" t="str">
        <f>IFERROR(__xludf.DUMMYFUNCTION("filter('to ID'!A:D,A141='to ID'!A:A,C141='to ID'!C:C)"),"Vishek Rai")</f>
        <v>Vishek Rai</v>
      </c>
      <c r="F141" s="3" t="s">
        <v>485</v>
      </c>
      <c r="G141" s="3" t="s">
        <v>56</v>
      </c>
      <c r="H141" s="3">
        <v>198.0</v>
      </c>
      <c r="I141" s="3"/>
      <c r="J141" s="3" t="str">
        <f>COUNTIF(Final!A:A,A141)</f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idden="1">
      <c r="A142" s="17" t="s">
        <v>336</v>
      </c>
      <c r="B142" s="17"/>
      <c r="C142" s="17" t="s">
        <v>56</v>
      </c>
      <c r="D142" s="16"/>
      <c r="E142" s="3" t="str">
        <f>IFERROR(__xludf.DUMMYFUNCTION("filter('to ID'!A:D,A142='to ID'!A:A,C142='to ID'!C:C)"),"Ramsagar Ram")</f>
        <v>Ramsagar Ram</v>
      </c>
      <c r="F142" s="3" t="s">
        <v>337</v>
      </c>
      <c r="G142" s="3" t="s">
        <v>56</v>
      </c>
      <c r="H142" s="3">
        <v>152.0</v>
      </c>
      <c r="I142" s="3"/>
      <c r="J142" s="3" t="str">
        <f>COUNTIF(Final!A:A,A142)</f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7" t="s">
        <v>206</v>
      </c>
      <c r="B143" s="17"/>
      <c r="C143" s="17" t="s">
        <v>56</v>
      </c>
      <c r="D143" s="16"/>
      <c r="E143" s="3" t="str">
        <f>IFERROR(__xludf.DUMMYFUNCTION("filter('to ID'!A:D,A143='to ID'!A:A,C143='to ID'!C:C)"),"Manoj Rai")</f>
        <v>Manoj Rai</v>
      </c>
      <c r="F143" s="3" t="s">
        <v>207</v>
      </c>
      <c r="G143" s="3" t="s">
        <v>56</v>
      </c>
      <c r="H143" s="3">
        <v>250.0</v>
      </c>
      <c r="I143" s="3"/>
      <c r="J143" s="3" t="str">
        <f>COUNTIF(Final!A:A,A143)</f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idden="1">
      <c r="A144" s="17" t="s">
        <v>362</v>
      </c>
      <c r="B144" s="17"/>
      <c r="C144" s="17" t="s">
        <v>56</v>
      </c>
      <c r="D144" s="16"/>
      <c r="E144" s="3" t="str">
        <f>IFERROR(__xludf.DUMMYFUNCTION("filter('to ID'!A:D,A144='to ID'!A:A,C144='to ID'!C:C)"),"Sahadev Rai")</f>
        <v>Sahadev Rai</v>
      </c>
      <c r="F144" s="3" t="s">
        <v>363</v>
      </c>
      <c r="G144" s="3" t="s">
        <v>56</v>
      </c>
      <c r="H144" s="3"/>
      <c r="I144" s="3"/>
      <c r="J144" s="3" t="str">
        <f>COUNTIF(Final!A:A,A144)</f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7" t="s">
        <v>74</v>
      </c>
      <c r="B145" s="17"/>
      <c r="C145" s="17" t="s">
        <v>9</v>
      </c>
      <c r="D145" s="16"/>
      <c r="E145" s="17" t="s">
        <v>74</v>
      </c>
      <c r="F145" s="14" t="s">
        <v>578</v>
      </c>
      <c r="G145" s="17" t="s">
        <v>9</v>
      </c>
      <c r="H145" s="6">
        <v>193.0</v>
      </c>
      <c r="I145" s="3"/>
      <c r="J145" s="3" t="str">
        <f>COUNTIF(Final!A:A,A145)</f>
        <v>2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idden="1">
      <c r="A146" s="17" t="s">
        <v>139</v>
      </c>
      <c r="B146" s="17"/>
      <c r="C146" s="17" t="s">
        <v>9</v>
      </c>
      <c r="D146" s="16"/>
      <c r="E146" s="3" t="str">
        <f>IFERROR(__xludf.DUMMYFUNCTION("filter('to ID'!A:D,A146='to ID'!A:A,C146='to ID'!C:C)"),"#REF!")</f>
        <v>#REF!</v>
      </c>
      <c r="F146" s="3"/>
      <c r="G146" s="3"/>
      <c r="I146" s="3"/>
      <c r="J146" s="3" t="str">
        <f>COUNTIF(Final!A:A,A146)</f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idden="1">
      <c r="A147" s="17" t="s">
        <v>128</v>
      </c>
      <c r="B147" s="17"/>
      <c r="C147" s="17" t="s">
        <v>9</v>
      </c>
      <c r="D147" s="16"/>
      <c r="E147" s="3" t="str">
        <f>IFERROR(__xludf.DUMMYFUNCTION("filter('to ID'!A:D,A147='to ID'!A:A,C147='to ID'!C:C)"),"Gopal Rai")</f>
        <v>Gopal Rai</v>
      </c>
      <c r="F147" s="3" t="s">
        <v>129</v>
      </c>
      <c r="G147" s="3" t="s">
        <v>9</v>
      </c>
      <c r="H147" s="3">
        <v>205.0</v>
      </c>
      <c r="I147" s="3"/>
      <c r="J147" s="3" t="str">
        <f>COUNTIF(Final!A:A,A147)</f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idden="1">
      <c r="A148" s="17" t="s">
        <v>317</v>
      </c>
      <c r="B148" s="17"/>
      <c r="C148" s="17" t="s">
        <v>56</v>
      </c>
      <c r="D148" s="16"/>
      <c r="E148" s="3" t="str">
        <f>IFERROR(__xludf.DUMMYFUNCTION("filter('to ID'!A:D,A148='to ID'!A:A,C148='to ID'!C:C)"),"Ramdev Ram")</f>
        <v>Ramdev Ram</v>
      </c>
      <c r="F148" s="3" t="s">
        <v>318</v>
      </c>
      <c r="G148" s="3" t="s">
        <v>56</v>
      </c>
      <c r="H148" s="3">
        <v>200.0</v>
      </c>
      <c r="I148" s="3"/>
      <c r="J148" s="3" t="str">
        <f>COUNTIF(Final!A:A,A148)</f>
        <v>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idden="1">
      <c r="A149" s="17" t="s">
        <v>433</v>
      </c>
      <c r="B149" s="17"/>
      <c r="C149" s="17" t="s">
        <v>56</v>
      </c>
      <c r="D149" s="16"/>
      <c r="E149" s="3" t="str">
        <f>IFERROR(__xludf.DUMMYFUNCTION("filter('to ID'!A:D,A149='to ID'!A:A,C149='to ID'!C:C)"),"Sukesh Kumar Singh")</f>
        <v>Sukesh Kumar Singh</v>
      </c>
      <c r="F149" s="3" t="s">
        <v>434</v>
      </c>
      <c r="G149" s="3" t="s">
        <v>56</v>
      </c>
      <c r="H149" s="3"/>
      <c r="I149" s="3"/>
      <c r="J149" s="3" t="str">
        <f>COUNTIF(Final!A:A,A149)</f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8" t="s">
        <v>484</v>
      </c>
      <c r="B150" s="17"/>
      <c r="C150" s="17" t="s">
        <v>56</v>
      </c>
      <c r="D150" s="16"/>
      <c r="E150" s="3" t="str">
        <f>IFERROR(__xludf.DUMMYFUNCTION("filter('to ID'!A:D,A150='to ID'!A:A,C150='to ID'!C:C)"),"Vishek Rai")</f>
        <v>Vishek Rai</v>
      </c>
      <c r="F150" s="3" t="s">
        <v>485</v>
      </c>
      <c r="G150" s="3" t="s">
        <v>56</v>
      </c>
      <c r="H150" s="3">
        <v>198.0</v>
      </c>
      <c r="I150" s="3"/>
      <c r="J150" s="3" t="str">
        <f>COUNTIF(Final!A:A,A150)</f>
        <v>1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7" t="s">
        <v>476</v>
      </c>
      <c r="B151" s="17"/>
      <c r="C151" s="17" t="s">
        <v>9</v>
      </c>
      <c r="D151" s="16"/>
      <c r="E151" s="3" t="str">
        <f>IFERROR(__xludf.DUMMYFUNCTION("filter('to ID'!A:D,A151='to ID'!A:A,C151='to ID'!C:C)"),"Vinod Rai")</f>
        <v>Vinod Rai</v>
      </c>
      <c r="F151" s="3" t="s">
        <v>477</v>
      </c>
      <c r="G151" s="3" t="s">
        <v>9</v>
      </c>
      <c r="H151" s="3">
        <v>238.0</v>
      </c>
      <c r="I151" s="3"/>
      <c r="J151" s="3" t="str">
        <f>COUNTIF(Final!A:A,A151)</f>
        <v>2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7" t="s">
        <v>347</v>
      </c>
      <c r="B152" s="17"/>
      <c r="C152" s="17" t="s">
        <v>6</v>
      </c>
      <c r="D152" s="16"/>
      <c r="E152" s="3" t="str">
        <f>IFERROR(__xludf.DUMMYFUNCTION("filter('to ID'!A:D,A152='to ID'!A:A,C152='to ID'!C:C)"),"Ranjeet Kumar Singh")</f>
        <v>Ranjeet Kumar Singh</v>
      </c>
      <c r="F152" s="3" t="s">
        <v>348</v>
      </c>
      <c r="G152" s="3" t="s">
        <v>6</v>
      </c>
      <c r="H152" s="3">
        <v>157.0</v>
      </c>
      <c r="I152" s="3"/>
      <c r="J152" s="3" t="str">
        <f>COUNTIF(Final!A:A,A152)</f>
        <v>2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idden="1">
      <c r="A153" s="17" t="s">
        <v>177</v>
      </c>
      <c r="B153" s="17"/>
      <c r="C153" s="17" t="s">
        <v>56</v>
      </c>
      <c r="D153" s="16"/>
      <c r="E153" s="3" t="str">
        <f>IFERROR(__xludf.DUMMYFUNCTION("filter('to ID'!A:D,A153='to ID'!A:A,C153='to ID'!C:C)"),"Lal Babu Rai")</f>
        <v>Lal Babu Rai</v>
      </c>
      <c r="F153" s="3" t="s">
        <v>178</v>
      </c>
      <c r="G153" s="3" t="s">
        <v>56</v>
      </c>
      <c r="H153" s="3">
        <v>245.0</v>
      </c>
      <c r="I153" s="3"/>
      <c r="J153" s="3" t="str">
        <f>COUNTIF(Final!A:A,A153)</f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idden="1">
      <c r="A154" s="17" t="s">
        <v>332</v>
      </c>
      <c r="B154" s="17"/>
      <c r="C154" s="17" t="s">
        <v>6</v>
      </c>
      <c r="D154" s="16"/>
      <c r="E154" s="3" t="str">
        <f>IFERROR(__xludf.DUMMYFUNCTION("filter('to ID'!A:D,A154='to ID'!A:A,C154='to ID'!C:C)"),"Ramnaresh Singh")</f>
        <v>Ramnaresh Singh</v>
      </c>
      <c r="F154" s="3" t="s">
        <v>333</v>
      </c>
      <c r="G154" s="3" t="s">
        <v>6</v>
      </c>
      <c r="H154" s="3">
        <v>141.0</v>
      </c>
      <c r="I154" s="3"/>
      <c r="J154" s="3" t="str">
        <f>COUNTIF(Final!A:A,A154)</f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7" t="s">
        <v>462</v>
      </c>
      <c r="B155" s="17"/>
      <c r="C155" s="17" t="s">
        <v>6</v>
      </c>
      <c r="D155" s="16"/>
      <c r="E155" s="3" t="str">
        <f>IFERROR(__xludf.DUMMYFUNCTION("filter('to ID'!A:D,A155='to ID'!A:A,C155='to ID'!C:C)"),"Vidyanand Singh")</f>
        <v>Vidyanand Singh</v>
      </c>
      <c r="F155" s="3" t="s">
        <v>463</v>
      </c>
      <c r="G155" s="3" t="s">
        <v>6</v>
      </c>
      <c r="H155" s="3">
        <v>39.0</v>
      </c>
      <c r="I155" s="3"/>
      <c r="J155" s="3" t="str">
        <f>COUNTIF(Final!A:A,A155)</f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7" t="s">
        <v>464</v>
      </c>
      <c r="B156" s="17"/>
      <c r="C156" s="17" t="s">
        <v>47</v>
      </c>
      <c r="D156" s="16"/>
      <c r="E156" s="3" t="str">
        <f>IFERROR(__xludf.DUMMYFUNCTION("filter('to ID'!A:D,A156='to ID'!A:A,C156='to ID'!C:C)"),"Vikas Rai")</f>
        <v>Vikas Rai</v>
      </c>
      <c r="F156" s="3" t="s">
        <v>465</v>
      </c>
      <c r="G156" s="3" t="s">
        <v>47</v>
      </c>
      <c r="H156" s="3">
        <v>239.0</v>
      </c>
      <c r="I156" s="3"/>
      <c r="J156" s="3" t="str">
        <f>COUNTIF(Final!A:A,A156)</f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7" t="s">
        <v>29</v>
      </c>
      <c r="B157" s="17"/>
      <c r="C157" s="17" t="s">
        <v>6</v>
      </c>
      <c r="D157" s="16"/>
      <c r="E157" s="3" t="str">
        <f>IFERROR(__xludf.DUMMYFUNCTION("filter('to ID'!A:D,A157='to ID'!A:A,C157='to ID'!C:C)"),"Amarjit Singh")</f>
        <v>Amarjit Singh</v>
      </c>
      <c r="F157" s="3" t="s">
        <v>30</v>
      </c>
      <c r="G157" s="3" t="s">
        <v>6</v>
      </c>
      <c r="H157" s="3"/>
      <c r="I157" s="3"/>
      <c r="J157" s="3" t="str">
        <f>COUNTIF(Final!A:A,A157)</f>
        <v>3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7" t="s">
        <v>464</v>
      </c>
      <c r="B158" s="17"/>
      <c r="C158" s="17" t="s">
        <v>47</v>
      </c>
      <c r="D158" s="16"/>
      <c r="E158" s="3" t="str">
        <f>IFERROR(__xludf.DUMMYFUNCTION("filter('to ID'!A:D,A158='to ID'!A:A,C158='to ID'!C:C)"),"Vikas Rai")</f>
        <v>Vikas Rai</v>
      </c>
      <c r="F158" s="3" t="s">
        <v>465</v>
      </c>
      <c r="G158" s="3" t="s">
        <v>47</v>
      </c>
      <c r="H158" s="3">
        <v>239.0</v>
      </c>
      <c r="I158" s="3"/>
      <c r="J158" s="3" t="str">
        <f>COUNTIF(Final!A:A,A158)</f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7" t="s">
        <v>462</v>
      </c>
      <c r="B159" s="17"/>
      <c r="C159" s="17" t="s">
        <v>6</v>
      </c>
      <c r="D159" s="16"/>
      <c r="E159" s="3" t="str">
        <f>IFERROR(__xludf.DUMMYFUNCTION("filter('to ID'!A:D,A159='to ID'!A:A,C159='to ID'!C:C)"),"Vidyanand Singh")</f>
        <v>Vidyanand Singh</v>
      </c>
      <c r="F159" s="3" t="s">
        <v>463</v>
      </c>
      <c r="G159" s="3" t="s">
        <v>6</v>
      </c>
      <c r="H159" s="3">
        <v>39.0</v>
      </c>
      <c r="I159" s="3"/>
      <c r="J159" s="3" t="str">
        <f>COUNTIF(Final!A:A,A159)</f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7" t="s">
        <v>12</v>
      </c>
      <c r="B160" s="17"/>
      <c r="C160" s="17" t="s">
        <v>6</v>
      </c>
      <c r="D160" s="16"/>
      <c r="E160" s="3" t="str">
        <f>IFERROR(__xludf.DUMMYFUNCTION("filter('to ID'!A:D,A160='to ID'!A:A,C160='to ID'!C:C)"),"Ajit Kumar")</f>
        <v>Ajit Kumar</v>
      </c>
      <c r="F160" s="3" t="s">
        <v>13</v>
      </c>
      <c r="G160" s="3" t="s">
        <v>6</v>
      </c>
      <c r="H160" s="3">
        <v>186.0</v>
      </c>
      <c r="I160" s="3"/>
      <c r="J160" s="3" t="str">
        <f>COUNTIF(Final!A:A,A160)</f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idden="1">
      <c r="A161" s="17" t="s">
        <v>417</v>
      </c>
      <c r="B161" s="17"/>
      <c r="C161" s="17" t="s">
        <v>16</v>
      </c>
      <c r="D161" s="16"/>
      <c r="E161" s="3" t="str">
        <f>IFERROR(__xludf.DUMMYFUNCTION("filter('to ID'!A:D,A161='to ID'!A:A,C161='to ID'!C:C)"),"Soman Singh")</f>
        <v>Soman Singh</v>
      </c>
      <c r="F161" s="3" t="s">
        <v>418</v>
      </c>
      <c r="G161" s="3" t="s">
        <v>16</v>
      </c>
      <c r="H161" s="3">
        <v>216.0</v>
      </c>
      <c r="I161" s="3"/>
      <c r="J161" s="3" t="str">
        <f>COUNTIF(Final!A:A,A161)</f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7" t="s">
        <v>14</v>
      </c>
      <c r="B162" s="17"/>
      <c r="C162" s="17" t="s">
        <v>16</v>
      </c>
      <c r="D162" s="16"/>
      <c r="E162" s="3" t="str">
        <f>IFERROR(__xludf.DUMMYFUNCTION("filter('to ID'!A:D,A162='to ID'!A:A,C162='to ID'!C:C)"),"Ajit Singh")</f>
        <v>Ajit Singh</v>
      </c>
      <c r="F162" s="3" t="s">
        <v>15</v>
      </c>
      <c r="G162" s="3" t="s">
        <v>16</v>
      </c>
      <c r="H162" s="3">
        <v>7.0</v>
      </c>
      <c r="I162" s="3"/>
      <c r="J162" s="3" t="str">
        <f>COUNTIF(Final!A:A,A162)</f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7" t="s">
        <v>14</v>
      </c>
      <c r="B163" s="17"/>
      <c r="C163" s="17" t="s">
        <v>16</v>
      </c>
      <c r="D163" s="16"/>
      <c r="E163" s="3" t="str">
        <f>IFERROR(__xludf.DUMMYFUNCTION("filter('to ID'!A:D,A163='to ID'!A:A,C163='to ID'!C:C)"),"Ajit Singh")</f>
        <v>Ajit Singh</v>
      </c>
      <c r="F163" s="3" t="s">
        <v>15</v>
      </c>
      <c r="G163" s="3" t="s">
        <v>16</v>
      </c>
      <c r="H163" s="3">
        <v>7.0</v>
      </c>
      <c r="I163" s="3"/>
      <c r="J163" s="3" t="str">
        <f>COUNTIF(Final!A:A,A163)</f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7" t="s">
        <v>349</v>
      </c>
      <c r="B164" s="17"/>
      <c r="C164" s="17" t="s">
        <v>16</v>
      </c>
      <c r="D164" s="16"/>
      <c r="E164" s="3" t="str">
        <f>IFERROR(__xludf.DUMMYFUNCTION("filter('to ID'!A:D,A164='to ID'!A:A,C164='to ID'!C:C)"),"#REF!")</f>
        <v>#REF!</v>
      </c>
      <c r="F164" s="3"/>
      <c r="G164" s="3"/>
      <c r="H164" s="3"/>
      <c r="I164" s="3"/>
      <c r="J164" s="3" t="str">
        <f>COUNTIF(Final!A:A,A164)</f>
        <v>2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idden="1">
      <c r="A165" s="17" t="s">
        <v>421</v>
      </c>
      <c r="B165" s="17"/>
      <c r="C165" s="17" t="s">
        <v>16</v>
      </c>
      <c r="D165" s="16"/>
      <c r="E165" s="3" t="str">
        <f>IFERROR(__xludf.DUMMYFUNCTION("filter('to ID'!A:D,A165='to ID'!A:A,C165='to ID'!C:C)"),"Some Singh")</f>
        <v>Some Singh</v>
      </c>
      <c r="F165" s="3" t="s">
        <v>422</v>
      </c>
      <c r="G165" s="3" t="s">
        <v>16</v>
      </c>
      <c r="H165" s="3"/>
      <c r="I165" s="3"/>
      <c r="J165" s="3" t="str">
        <f>COUNTIF(Final!A:A,A165)</f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7" t="s">
        <v>64</v>
      </c>
      <c r="B166" s="17"/>
      <c r="C166" s="17" t="s">
        <v>16</v>
      </c>
      <c r="D166" s="16"/>
      <c r="E166" s="3" t="str">
        <f>IFERROR(__xludf.DUMMYFUNCTION("filter('to ID'!A:D,A166='to ID'!A:A,C166='to ID'!C:C)"),"Bhola Das")</f>
        <v>Bhola Das</v>
      </c>
      <c r="F166" s="3" t="s">
        <v>65</v>
      </c>
      <c r="G166" s="3" t="s">
        <v>16</v>
      </c>
      <c r="H166" s="3">
        <v>242.0</v>
      </c>
      <c r="I166" s="3"/>
      <c r="J166" s="3" t="str">
        <f>COUNTIF(Final!A:A,A166)</f>
        <v>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7" t="s">
        <v>64</v>
      </c>
      <c r="B167" s="17"/>
      <c r="C167" s="17" t="s">
        <v>16</v>
      </c>
      <c r="D167" s="16"/>
      <c r="E167" s="3" t="str">
        <f>IFERROR(__xludf.DUMMYFUNCTION("filter('to ID'!A:D,A167='to ID'!A:A,C167='to ID'!C:C)"),"Bhola Das")</f>
        <v>Bhola Das</v>
      </c>
      <c r="F167" s="3" t="s">
        <v>65</v>
      </c>
      <c r="G167" s="3" t="s">
        <v>16</v>
      </c>
      <c r="H167" s="3">
        <v>242.0</v>
      </c>
      <c r="I167" s="3"/>
      <c r="J167" s="3" t="str">
        <f>COUNTIF(Final!A:A,A167)</f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7" t="s">
        <v>242</v>
      </c>
      <c r="B168" s="17"/>
      <c r="C168" s="17" t="s">
        <v>6</v>
      </c>
      <c r="D168" s="16"/>
      <c r="E168" s="3" t="str">
        <f>IFERROR(__xludf.DUMMYFUNCTION("filter('to ID'!A:D,A168='to ID'!A:A,C168='to ID'!C:C)"),"Pappu Kumar Rai")</f>
        <v>Pappu Kumar Rai</v>
      </c>
      <c r="F168" s="3" t="s">
        <v>243</v>
      </c>
      <c r="G168" s="3" t="s">
        <v>6</v>
      </c>
      <c r="H168" s="3">
        <v>116.0</v>
      </c>
      <c r="I168" s="3"/>
      <c r="J168" s="3" t="str">
        <f>COUNTIF(Final!A:A,A168)</f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7" t="s">
        <v>288</v>
      </c>
      <c r="B169" s="17"/>
      <c r="C169" s="17" t="s">
        <v>6</v>
      </c>
      <c r="D169" s="16"/>
      <c r="E169" s="3" t="str">
        <f>IFERROR(__xludf.DUMMYFUNCTION("filter('to ID'!A:D,A169='to ID'!A:A,C169='to ID'!C:C)"),"Rakesh Rai")</f>
        <v>Rakesh Rai</v>
      </c>
      <c r="F169" s="3" t="s">
        <v>289</v>
      </c>
      <c r="G169" s="3" t="s">
        <v>6</v>
      </c>
      <c r="H169" s="3">
        <v>135.0</v>
      </c>
      <c r="I169" s="3"/>
      <c r="J169" s="3" t="str">
        <f>COUNTIF(Final!A:A,A169)</f>
        <v>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9" t="s">
        <v>163</v>
      </c>
      <c r="B170" s="17"/>
      <c r="C170" s="17" t="s">
        <v>6</v>
      </c>
      <c r="D170" s="16"/>
      <c r="E170" s="3" t="str">
        <f>IFERROR(__xludf.DUMMYFUNCTION("filter('to ID'!A:D,A170='to ID'!A:A,C170='to ID'!C:C)"),"Jyotishankar Rai")</f>
        <v>Jyotishankar Rai</v>
      </c>
      <c r="F170" s="3" t="s">
        <v>164</v>
      </c>
      <c r="G170" s="3" t="s">
        <v>6</v>
      </c>
      <c r="H170" s="3">
        <v>243.0</v>
      </c>
      <c r="I170" s="3"/>
      <c r="J170" s="3" t="str">
        <f>COUNTIF(Final!A:A,A170)</f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7" t="s">
        <v>99</v>
      </c>
      <c r="B171" s="17"/>
      <c r="C171" s="17" t="s">
        <v>6</v>
      </c>
      <c r="D171" s="16"/>
      <c r="E171" s="3" t="str">
        <f>IFERROR(__xludf.DUMMYFUNCTION("filter('to ID'!A:D,A171='to ID'!A:A,C171='to ID'!C:C)"),"Dhaneshwar Rai")</f>
        <v>Dhaneshwar Rai</v>
      </c>
      <c r="F171" s="3" t="s">
        <v>100</v>
      </c>
      <c r="G171" s="3" t="s">
        <v>6</v>
      </c>
      <c r="H171" s="3">
        <v>56.0</v>
      </c>
      <c r="I171" s="3"/>
      <c r="J171" s="3" t="str">
        <f>COUNTIF(Final!A:A,A171)</f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7" t="s">
        <v>206</v>
      </c>
      <c r="B172" s="17"/>
      <c r="C172" s="17" t="s">
        <v>56</v>
      </c>
      <c r="D172" s="16"/>
      <c r="E172" s="3" t="str">
        <f>IFERROR(__xludf.DUMMYFUNCTION("filter('to ID'!A:D,A172='to ID'!A:A,C172='to ID'!C:C)"),"Manoj Rai")</f>
        <v>Manoj Rai</v>
      </c>
      <c r="F172" s="3" t="s">
        <v>207</v>
      </c>
      <c r="G172" s="3" t="s">
        <v>56</v>
      </c>
      <c r="H172" s="3">
        <v>250.0</v>
      </c>
      <c r="I172" s="3"/>
      <c r="J172" s="3" t="str">
        <f>COUNTIF(Final!A:A,A172)</f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7" t="s">
        <v>456</v>
      </c>
      <c r="B173" s="17"/>
      <c r="C173" s="17" t="s">
        <v>56</v>
      </c>
      <c r="D173" s="16"/>
      <c r="E173" s="3" t="str">
        <f>IFERROR(__xludf.DUMMYFUNCTION("filter('to ID'!A:D,A173='to ID'!A:A,C173='to ID'!C:C)"),"Upendra Rai")</f>
        <v>Upendra Rai</v>
      </c>
      <c r="F173" s="3" t="s">
        <v>457</v>
      </c>
      <c r="G173" s="3" t="s">
        <v>56</v>
      </c>
      <c r="H173" s="3">
        <v>249.0</v>
      </c>
      <c r="I173" s="3"/>
      <c r="J173" s="3" t="str">
        <f>COUNTIF(Final!A:A,A173)</f>
        <v>3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idden="1">
      <c r="A174" s="17" t="s">
        <v>454</v>
      </c>
      <c r="B174" s="17"/>
      <c r="C174" s="17" t="s">
        <v>6</v>
      </c>
      <c r="D174" s="16"/>
      <c r="E174" s="3" t="str">
        <f>IFERROR(__xludf.DUMMYFUNCTION("filter('to ID'!A:D,A174='to ID'!A:A,C174='to ID'!C:C)"),"Umesh Singh")</f>
        <v>Umesh Singh</v>
      </c>
      <c r="F174" s="3" t="s">
        <v>455</v>
      </c>
      <c r="G174" s="3" t="s">
        <v>6</v>
      </c>
      <c r="H174" s="3">
        <v>252.0</v>
      </c>
      <c r="I174" s="3"/>
      <c r="J174" s="3" t="str">
        <f>COUNTIF(Final!A:A,A174)</f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7" t="s">
        <v>476</v>
      </c>
      <c r="B175" s="17"/>
      <c r="C175" s="17" t="s">
        <v>56</v>
      </c>
      <c r="D175" s="16"/>
      <c r="E175" s="3" t="str">
        <f>IFERROR(__xludf.DUMMYFUNCTION("filter('to ID'!A:D,A175='to ID'!A:A,C175='to ID'!C:C)"),"Vinod Rai")</f>
        <v>Vinod Rai</v>
      </c>
      <c r="F175" s="3" t="s">
        <v>477</v>
      </c>
      <c r="G175" s="3" t="s">
        <v>56</v>
      </c>
      <c r="H175" s="3"/>
      <c r="I175" s="3"/>
      <c r="J175" s="3" t="str">
        <f>COUNTIF(Final!A:A,A175)</f>
        <v>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idden="1">
      <c r="A176" s="17" t="s">
        <v>82</v>
      </c>
      <c r="B176" s="17"/>
      <c r="C176" s="17" t="s">
        <v>6</v>
      </c>
      <c r="D176" s="16"/>
      <c r="E176" s="3" t="str">
        <f>IFERROR(__xludf.DUMMYFUNCTION("filter('to ID'!A:D,A176='to ID'!A:A,C176='to ID'!C:C)"),"Chandeswar Singh")</f>
        <v>Chandeswar Singh</v>
      </c>
      <c r="F176" s="3" t="s">
        <v>83</v>
      </c>
      <c r="G176" s="3" t="s">
        <v>6</v>
      </c>
      <c r="H176" s="3">
        <v>246.0</v>
      </c>
      <c r="I176" s="3"/>
      <c r="J176" s="3" t="str">
        <f>COUNTIF(Final!A:A,A176)</f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idden="1">
      <c r="A177" s="17" t="s">
        <v>482</v>
      </c>
      <c r="B177" s="17"/>
      <c r="C177" s="17" t="s">
        <v>6</v>
      </c>
      <c r="D177" s="16"/>
      <c r="E177" s="3" t="str">
        <f>IFERROR(__xludf.DUMMYFUNCTION("filter('to ID'!A:D,A177='to ID'!A:A,C177='to ID'!C:C)"),"Viru Kumar Singh")</f>
        <v>Viru Kumar Singh</v>
      </c>
      <c r="F177" s="3" t="s">
        <v>483</v>
      </c>
      <c r="G177" s="3" t="s">
        <v>6</v>
      </c>
      <c r="H177" s="3">
        <v>229.0</v>
      </c>
      <c r="I177" s="3"/>
      <c r="J177" s="3" t="str">
        <f>COUNTIF(Final!A:A,A177)</f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7" t="s">
        <v>476</v>
      </c>
      <c r="B178" s="17"/>
      <c r="C178" s="17" t="s">
        <v>9</v>
      </c>
      <c r="D178" s="16"/>
      <c r="E178" s="3" t="str">
        <f>IFERROR(__xludf.DUMMYFUNCTION("filter('to ID'!A:D,A178='to ID'!A:A,C178='to ID'!C:C)"),"Vinod Rai")</f>
        <v>Vinod Rai</v>
      </c>
      <c r="F178" s="3" t="s">
        <v>477</v>
      </c>
      <c r="G178" s="3" t="s">
        <v>9</v>
      </c>
      <c r="H178" s="3">
        <v>238.0</v>
      </c>
      <c r="I178" s="3"/>
      <c r="J178" s="3" t="str">
        <f>COUNTIF(Final!A:A,A178)</f>
        <v>2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idden="1">
      <c r="A179" s="17" t="s">
        <v>216</v>
      </c>
      <c r="B179" s="17"/>
      <c r="C179" s="17" t="s">
        <v>9</v>
      </c>
      <c r="D179" s="16"/>
      <c r="E179" s="3" t="str">
        <f>IFERROR(__xludf.DUMMYFUNCTION("filter('to ID'!A:D,A179='to ID'!A:A,C179='to ID'!C:C)"),"Nago Rai")</f>
        <v>Nago Rai</v>
      </c>
      <c r="F179" s="3" t="s">
        <v>217</v>
      </c>
      <c r="G179" s="3" t="s">
        <v>9</v>
      </c>
      <c r="H179" s="3">
        <v>255.0</v>
      </c>
      <c r="I179" s="3"/>
      <c r="J179" s="3" t="str">
        <f>COUNTIF(Final!A:A,A179)</f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idden="1">
      <c r="A180" s="17" t="s">
        <v>10</v>
      </c>
      <c r="B180" s="17"/>
      <c r="C180" s="17" t="s">
        <v>9</v>
      </c>
      <c r="D180" s="16"/>
      <c r="E180" s="3" t="str">
        <f>IFERROR(__xludf.DUMMYFUNCTION("filter('to ID'!A:D,A180='to ID'!A:A,C180='to ID'!C:C)"),"Ajayshankar Singh")</f>
        <v>Ajayshankar Singh</v>
      </c>
      <c r="F180" s="3" t="s">
        <v>11</v>
      </c>
      <c r="G180" s="3" t="s">
        <v>9</v>
      </c>
      <c r="H180" s="3">
        <v>251.0</v>
      </c>
      <c r="I180" s="3"/>
      <c r="J180" s="3" t="str">
        <f>COUNTIF(Final!A:A,A180)</f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7" t="s">
        <v>116</v>
      </c>
      <c r="B181" s="17"/>
      <c r="C181" s="17" t="s">
        <v>9</v>
      </c>
      <c r="D181" s="16"/>
      <c r="E181" s="17" t="s">
        <v>116</v>
      </c>
      <c r="F181" s="6" t="s">
        <v>117</v>
      </c>
      <c r="G181" s="17" t="s">
        <v>9</v>
      </c>
      <c r="H181" s="6">
        <v>29.0</v>
      </c>
      <c r="I181" s="3"/>
      <c r="J181" s="3" t="str">
        <f>COUNTIF(Final!A:A,A181)</f>
        <v>2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7" t="s">
        <v>218</v>
      </c>
      <c r="B182" s="17"/>
      <c r="C182" s="17" t="s">
        <v>9</v>
      </c>
      <c r="D182" s="16"/>
      <c r="E182" s="3" t="str">
        <f>IFERROR(__xludf.DUMMYFUNCTION("filter('to ID'!A:D,A182='to ID'!A:A,C182='to ID'!C:C)"),"Nand Kumar Thakur")</f>
        <v>Nand Kumar Thakur</v>
      </c>
      <c r="F182" s="3" t="s">
        <v>219</v>
      </c>
      <c r="G182" s="3" t="s">
        <v>9</v>
      </c>
      <c r="H182" s="3">
        <v>108.0</v>
      </c>
      <c r="I182" s="3"/>
      <c r="J182" s="3" t="str">
        <f>COUNTIF(Final!A:A,A182)</f>
        <v>1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idden="1">
      <c r="A183" s="17" t="s">
        <v>39</v>
      </c>
      <c r="B183" s="17"/>
      <c r="C183" s="17" t="s">
        <v>9</v>
      </c>
      <c r="D183" s="16"/>
      <c r="E183" s="3" t="str">
        <f>IFERROR(__xludf.DUMMYFUNCTION("filter('to ID'!A:D,A183='to ID'!A:A,C183='to ID'!C:C)"),"Arun Kumar Thakur")</f>
        <v>Arun Kumar Thakur</v>
      </c>
      <c r="F183" s="3" t="s">
        <v>40</v>
      </c>
      <c r="G183" s="3" t="s">
        <v>9</v>
      </c>
      <c r="H183" s="3">
        <v>22.0</v>
      </c>
      <c r="I183" s="3"/>
      <c r="J183" s="3" t="str">
        <f>COUNTIF(Final!A:A,A183)</f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7" t="s">
        <v>145</v>
      </c>
      <c r="B184" s="17"/>
      <c r="C184" s="17" t="s">
        <v>9</v>
      </c>
      <c r="D184" s="16"/>
      <c r="E184" s="3" t="str">
        <f>IFERROR(__xludf.DUMMYFUNCTION("filter('to ID'!A:D,A184='to ID'!A:A,C184='to ID'!C:C)"),"Hari Kumar Thakur")</f>
        <v>Hari Kumar Thakur</v>
      </c>
      <c r="F184" s="3" t="s">
        <v>146</v>
      </c>
      <c r="G184" s="3" t="s">
        <v>9</v>
      </c>
      <c r="H184" s="3"/>
      <c r="I184" s="3"/>
      <c r="J184" s="3" t="str">
        <f>COUNTIF(Final!A:A,A184)</f>
        <v>2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7" t="s">
        <v>456</v>
      </c>
      <c r="B185" s="17"/>
      <c r="C185" s="17" t="s">
        <v>6</v>
      </c>
      <c r="D185" s="16"/>
      <c r="E185" s="17" t="s">
        <v>456</v>
      </c>
      <c r="F185" s="5" t="s">
        <v>457</v>
      </c>
      <c r="G185" s="17" t="s">
        <v>6</v>
      </c>
      <c r="H185" s="6">
        <v>228.0</v>
      </c>
      <c r="I185" s="3"/>
      <c r="J185" s="3" t="str">
        <f>COUNTIF(Final!A:A,A185)</f>
        <v>3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7" t="s">
        <v>185</v>
      </c>
      <c r="B186" s="17"/>
      <c r="C186" s="17" t="s">
        <v>6</v>
      </c>
      <c r="D186" s="16"/>
      <c r="E186" s="3" t="str">
        <f>IFERROR(__xludf.DUMMYFUNCTION("filter('to ID'!A:D,A186='to ID'!A:A,C186='to ID'!C:C)"),"#REF!")</f>
        <v>#REF!</v>
      </c>
      <c r="F186" s="3"/>
      <c r="G186" s="3"/>
      <c r="H186" s="3"/>
      <c r="I186" s="3"/>
      <c r="J186" s="3" t="str">
        <f>COUNTIF(Final!A:A,A186)</f>
        <v>2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7" t="s">
        <v>321</v>
      </c>
      <c r="B187" s="17"/>
      <c r="C187" s="17" t="s">
        <v>6</v>
      </c>
      <c r="D187" s="16"/>
      <c r="E187" s="3" t="str">
        <f>IFERROR(__xludf.DUMMYFUNCTION("filter('to ID'!A:D,A187='to ID'!A:A,C187='to ID'!C:C)"),"#REF!")</f>
        <v>#REF!</v>
      </c>
      <c r="F187" s="3"/>
      <c r="G187" s="3"/>
      <c r="H187" s="3"/>
      <c r="I187" s="3"/>
      <c r="J187" s="3" t="str">
        <f>COUNTIF(Final!A:A,A187)</f>
        <v>3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idden="1">
      <c r="A188" s="17" t="s">
        <v>482</v>
      </c>
      <c r="B188" s="17"/>
      <c r="C188" s="17" t="s">
        <v>6</v>
      </c>
      <c r="D188" s="16"/>
      <c r="E188" s="3" t="str">
        <f>IFERROR(__xludf.DUMMYFUNCTION("filter('to ID'!A:D,A188='to ID'!A:A,C188='to ID'!C:C)"),"Viru Kumar Singh")</f>
        <v>Viru Kumar Singh</v>
      </c>
      <c r="F188" s="3" t="s">
        <v>483</v>
      </c>
      <c r="G188" s="3" t="s">
        <v>6</v>
      </c>
      <c r="H188" s="3">
        <v>229.0</v>
      </c>
      <c r="I188" s="3"/>
      <c r="J188" s="3" t="str">
        <f>COUNTIF(Final!A:A,A188)</f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7" t="s">
        <v>462</v>
      </c>
      <c r="B189" s="17"/>
      <c r="C189" s="17" t="s">
        <v>6</v>
      </c>
      <c r="D189" s="16"/>
      <c r="E189" s="3" t="str">
        <f>IFERROR(__xludf.DUMMYFUNCTION("filter('to ID'!A:D,A189='to ID'!A:A,C189='to ID'!C:C)"),"Vidyanand Singh")</f>
        <v>Vidyanand Singh</v>
      </c>
      <c r="F189" s="3" t="s">
        <v>463</v>
      </c>
      <c r="G189" s="3" t="s">
        <v>6</v>
      </c>
      <c r="H189" s="3">
        <v>39.0</v>
      </c>
      <c r="I189" s="3"/>
      <c r="J189" s="3" t="str">
        <f>COUNTIF(Final!A:A,A189)</f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7" t="s">
        <v>443</v>
      </c>
      <c r="B190" s="17"/>
      <c r="C190" s="17" t="s">
        <v>6</v>
      </c>
      <c r="D190" s="16"/>
      <c r="E190" s="3" t="str">
        <f>IFERROR(__xludf.DUMMYFUNCTION("filter('to ID'!A:D,A190='to ID'!A:A,C190='to ID'!C:C)"),"Suresh Kumar")</f>
        <v>Suresh Kumar</v>
      </c>
      <c r="F190" s="3" t="s">
        <v>444</v>
      </c>
      <c r="G190" s="3" t="s">
        <v>6</v>
      </c>
      <c r="H190" s="3"/>
      <c r="I190" s="3"/>
      <c r="J190" s="3" t="str">
        <f>COUNTIF(Final!A:A,A190)</f>
        <v>5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7" t="s">
        <v>12</v>
      </c>
      <c r="B191" s="17"/>
      <c r="C191" s="17" t="s">
        <v>6</v>
      </c>
      <c r="D191" s="16"/>
      <c r="E191" s="3" t="str">
        <f>IFERROR(__xludf.DUMMYFUNCTION("filter('to ID'!A:D,A191='to ID'!A:A,C191='to ID'!C:C)"),"Ajit Kumar")</f>
        <v>Ajit Kumar</v>
      </c>
      <c r="F191" s="3" t="s">
        <v>13</v>
      </c>
      <c r="G191" s="3" t="s">
        <v>6</v>
      </c>
      <c r="H191" s="3">
        <v>186.0</v>
      </c>
      <c r="I191" s="3"/>
      <c r="J191" s="3" t="str">
        <f>COUNTIF(Final!A:A,A191)</f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7" t="s">
        <v>88</v>
      </c>
      <c r="B192" s="17"/>
      <c r="C192" s="17" t="s">
        <v>6</v>
      </c>
      <c r="D192" s="16"/>
      <c r="E192" s="3" t="str">
        <f>IFERROR(__xludf.DUMMYFUNCTION("filter('to ID'!A:D,A192='to ID'!A:A,C192='to ID'!C:C)"),"Deepak Rai")</f>
        <v>Deepak Rai</v>
      </c>
      <c r="F192" s="3" t="s">
        <v>89</v>
      </c>
      <c r="G192" s="3" t="s">
        <v>6</v>
      </c>
      <c r="H192" s="3">
        <v>51.0</v>
      </c>
      <c r="I192" s="3"/>
      <c r="J192" s="3" t="str">
        <f>COUNTIF(Final!A:A,A192)</f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idden="1">
      <c r="A193" s="17" t="s">
        <v>482</v>
      </c>
      <c r="B193" s="17"/>
      <c r="C193" s="17" t="s">
        <v>6</v>
      </c>
      <c r="D193" s="16"/>
      <c r="E193" s="3" t="str">
        <f>IFERROR(__xludf.DUMMYFUNCTION("filter('to ID'!A:D,A193='to ID'!A:A,C193='to ID'!C:C)"),"Viru Kumar Singh")</f>
        <v>Viru Kumar Singh</v>
      </c>
      <c r="F193" s="3" t="s">
        <v>483</v>
      </c>
      <c r="G193" s="3" t="s">
        <v>6</v>
      </c>
      <c r="H193" s="3">
        <v>229.0</v>
      </c>
      <c r="I193" s="3"/>
      <c r="J193" s="3" t="str">
        <f>COUNTIF(Final!A:A,A193)</f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idden="1">
      <c r="A194" s="17" t="s">
        <v>482</v>
      </c>
      <c r="B194" s="17"/>
      <c r="C194" s="17" t="s">
        <v>6</v>
      </c>
      <c r="D194" s="16"/>
      <c r="E194" s="3" t="str">
        <f>IFERROR(__xludf.DUMMYFUNCTION("filter('to ID'!A:D,A194='to ID'!A:A,C194='to ID'!C:C)"),"Viru Kumar Singh")</f>
        <v>Viru Kumar Singh</v>
      </c>
      <c r="F194" s="3" t="s">
        <v>483</v>
      </c>
      <c r="G194" s="3" t="s">
        <v>6</v>
      </c>
      <c r="H194" s="3">
        <v>229.0</v>
      </c>
      <c r="I194" s="3"/>
      <c r="J194" s="3" t="str">
        <f>COUNTIF(Final!A:A,A194)</f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idden="1">
      <c r="A195" s="17" t="s">
        <v>326</v>
      </c>
      <c r="B195" s="17"/>
      <c r="C195" s="17" t="s">
        <v>6</v>
      </c>
      <c r="D195" s="16"/>
      <c r="E195" s="3" t="str">
        <f>IFERROR(__xludf.DUMMYFUNCTION("filter('to ID'!A:D,A195='to ID'!A:A,C195='to ID'!C:C)"),"Ramkishan Rai")</f>
        <v>Ramkishan Rai</v>
      </c>
      <c r="F195" s="3" t="s">
        <v>327</v>
      </c>
      <c r="G195" s="3" t="s">
        <v>6</v>
      </c>
      <c r="H195" s="3">
        <v>244.0</v>
      </c>
      <c r="I195" s="3"/>
      <c r="J195" s="3" t="str">
        <f>COUNTIF(Final!A:A,A195)</f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idden="1">
      <c r="A196" s="17" t="s">
        <v>419</v>
      </c>
      <c r="B196" s="17"/>
      <c r="C196" s="17" t="s">
        <v>6</v>
      </c>
      <c r="D196" s="16"/>
      <c r="E196" s="3" t="str">
        <f>IFERROR(__xludf.DUMMYFUNCTION("filter('to ID'!A:D,A196='to ID'!A:A,C196='to ID'!C:C)"),"Some Rai")</f>
        <v>Some Rai</v>
      </c>
      <c r="F196" s="3" t="s">
        <v>420</v>
      </c>
      <c r="G196" s="3" t="s">
        <v>6</v>
      </c>
      <c r="H196" s="3"/>
      <c r="I196" s="3"/>
      <c r="J196" s="3" t="str">
        <f>COUNTIF(Final!A:A,A196)</f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idden="1">
      <c r="A197" s="17" t="s">
        <v>147</v>
      </c>
      <c r="B197" s="17"/>
      <c r="C197" s="17" t="s">
        <v>6</v>
      </c>
      <c r="D197" s="16"/>
      <c r="E197" s="3" t="str">
        <f>IFERROR(__xludf.DUMMYFUNCTION("filter('to ID'!A:D,A197='to ID'!A:A,C197='to ID'!C:C)"),"Hari Rai")</f>
        <v>Hari Rai</v>
      </c>
      <c r="F197" s="3" t="s">
        <v>148</v>
      </c>
      <c r="G197" s="3" t="s">
        <v>6</v>
      </c>
      <c r="H197" s="3">
        <v>78.0</v>
      </c>
      <c r="I197" s="3"/>
      <c r="J197" s="3" t="str">
        <f>COUNTIF(Final!A:A,A197)</f>
        <v>1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7" t="s">
        <v>242</v>
      </c>
      <c r="B198" s="17"/>
      <c r="C198" s="17" t="s">
        <v>6</v>
      </c>
      <c r="D198" s="16"/>
      <c r="E198" s="3" t="str">
        <f>IFERROR(__xludf.DUMMYFUNCTION("filter('to ID'!A:D,A198='to ID'!A:A,C198='to ID'!C:C)"),"Pappu Kumar Rai")</f>
        <v>Pappu Kumar Rai</v>
      </c>
      <c r="F198" s="3" t="s">
        <v>243</v>
      </c>
      <c r="G198" s="3" t="s">
        <v>6</v>
      </c>
      <c r="H198" s="3">
        <v>116.0</v>
      </c>
      <c r="I198" s="3"/>
      <c r="J198" s="3" t="str">
        <f>COUNTIF(Final!A:A,A198)</f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7" t="s">
        <v>312</v>
      </c>
      <c r="B199" s="17"/>
      <c r="C199" s="17" t="s">
        <v>6</v>
      </c>
      <c r="D199" s="16"/>
      <c r="E199" s="17" t="s">
        <v>312</v>
      </c>
      <c r="F199" s="5" t="s">
        <v>313</v>
      </c>
      <c r="G199" s="17" t="s">
        <v>6</v>
      </c>
      <c r="H199" s="14">
        <v>138.0</v>
      </c>
      <c r="I199" s="3"/>
      <c r="J199" s="3" t="str">
        <f>COUNTIF(Final!A:A,A199)</f>
        <v>2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idden="1">
      <c r="A200" s="17" t="s">
        <v>181</v>
      </c>
      <c r="B200" s="17"/>
      <c r="C200" s="17" t="s">
        <v>6</v>
      </c>
      <c r="D200" s="16"/>
      <c r="E200" s="3" t="str">
        <f>IFERROR(__xludf.DUMMYFUNCTION("filter('to ID'!A:D,A200='to ID'!A:A,C200='to ID'!C:C)"),"Lalbabu Singh")</f>
        <v>Lalbabu Singh</v>
      </c>
      <c r="F200" s="3"/>
      <c r="G200" s="3"/>
      <c r="H200" s="3"/>
      <c r="I200" s="3"/>
      <c r="J200" s="3" t="str">
        <f>COUNTIF(Final!A:A,A200)</f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7" t="s">
        <v>324</v>
      </c>
      <c r="B201" s="17"/>
      <c r="C201" s="17" t="s">
        <v>6</v>
      </c>
      <c r="D201" s="16"/>
      <c r="E201" s="17" t="s">
        <v>324</v>
      </c>
      <c r="F201" s="5" t="s">
        <v>325</v>
      </c>
      <c r="G201" s="17" t="s">
        <v>6</v>
      </c>
      <c r="H201" s="6">
        <v>150.0</v>
      </c>
      <c r="I201" s="3"/>
      <c r="J201" s="3" t="str">
        <f>COUNTIF(Final!A:A,A201)</f>
        <v>2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7" t="s">
        <v>324</v>
      </c>
      <c r="B202" s="17"/>
      <c r="C202" s="17" t="s">
        <v>6</v>
      </c>
      <c r="D202" s="16"/>
      <c r="E202" s="17" t="s">
        <v>324</v>
      </c>
      <c r="F202" s="5" t="s">
        <v>325</v>
      </c>
      <c r="G202" s="17" t="s">
        <v>6</v>
      </c>
      <c r="H202" s="6">
        <v>260.0</v>
      </c>
      <c r="I202" s="3"/>
      <c r="J202" s="3" t="str">
        <f>COUNTIF(Final!A:A,A202)</f>
        <v>2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7" t="s">
        <v>347</v>
      </c>
      <c r="B203" s="17"/>
      <c r="C203" s="17" t="s">
        <v>6</v>
      </c>
      <c r="D203" s="16"/>
      <c r="E203" s="3" t="str">
        <f>IFERROR(__xludf.DUMMYFUNCTION("filter('to ID'!A:D,A203='to ID'!A:A,C203='to ID'!C:C)"),"Ranjeet Kumar Singh")</f>
        <v>Ranjeet Kumar Singh</v>
      </c>
      <c r="F203" s="3" t="s">
        <v>348</v>
      </c>
      <c r="G203" s="3" t="s">
        <v>6</v>
      </c>
      <c r="H203" s="3">
        <v>157.0</v>
      </c>
      <c r="I203" s="3"/>
      <c r="J203" s="3" t="str">
        <f>COUNTIF(Final!A:A,A203)</f>
        <v>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7" t="s">
        <v>338</v>
      </c>
      <c r="B204" s="17"/>
      <c r="C204" s="17" t="s">
        <v>6</v>
      </c>
      <c r="D204" s="16"/>
      <c r="E204" s="17" t="s">
        <v>338</v>
      </c>
      <c r="F204" s="14" t="s">
        <v>577</v>
      </c>
      <c r="G204" s="17" t="s">
        <v>6</v>
      </c>
      <c r="H204" s="6">
        <v>153.0</v>
      </c>
      <c r="I204" s="3"/>
      <c r="J204" s="3" t="str">
        <f>COUNTIF(Final!A:A,A204)</f>
        <v>2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idden="1">
      <c r="A205" s="17" t="s">
        <v>76</v>
      </c>
      <c r="B205" s="17"/>
      <c r="C205" s="17" t="s">
        <v>6</v>
      </c>
      <c r="D205" s="16"/>
      <c r="E205" s="3" t="str">
        <f>IFERROR(__xludf.DUMMYFUNCTION("filter('to ID'!A:D,A205='to ID'!A:A,C205='to ID'!C:C)"),"Chandan Rai")</f>
        <v>Chandan Rai</v>
      </c>
      <c r="F205" s="3" t="s">
        <v>77</v>
      </c>
      <c r="G205" s="3" t="s">
        <v>6</v>
      </c>
      <c r="H205" s="3">
        <v>45.0</v>
      </c>
      <c r="I205" s="3"/>
      <c r="J205" s="3" t="str">
        <f>COUNTIF(Final!A:A,A205)</f>
        <v>1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idden="1">
      <c r="A206" s="17" t="s">
        <v>306</v>
      </c>
      <c r="B206" s="17"/>
      <c r="C206" s="17" t="s">
        <v>6</v>
      </c>
      <c r="D206" s="16"/>
      <c r="E206" s="3" t="str">
        <f>IFERROR(__xludf.DUMMYFUNCTION("filter('to ID'!A:D,A206='to ID'!A:A,C206='to ID'!C:C)"),"Rambabu Singh")</f>
        <v>Rambabu Singh</v>
      </c>
      <c r="F206" s="3" t="s">
        <v>307</v>
      </c>
      <c r="G206" s="3" t="s">
        <v>6</v>
      </c>
      <c r="H206" s="3">
        <v>259.0</v>
      </c>
      <c r="I206" s="3"/>
      <c r="J206" s="3" t="str">
        <f>COUNTIF(Final!A:A,A206)</f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7" t="s">
        <v>372</v>
      </c>
      <c r="B207" s="17"/>
      <c r="C207" s="17" t="s">
        <v>6</v>
      </c>
      <c r="D207" s="16"/>
      <c r="E207" s="3" t="str">
        <f>IFERROR(__xludf.DUMMYFUNCTION("filter('to ID'!A:D,A207='to ID'!A:A,C207='to ID'!C:C)"),"#REF!")</f>
        <v>#REF!</v>
      </c>
      <c r="F207" s="3"/>
      <c r="G207" s="3"/>
      <c r="H207" s="3"/>
      <c r="I207" s="3"/>
      <c r="J207" s="3" t="str">
        <f>COUNTIF(Final!A:A,A207)</f>
        <v>2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idden="1">
      <c r="A208" s="17" t="s">
        <v>470</v>
      </c>
      <c r="B208" s="17"/>
      <c r="C208" s="17" t="s">
        <v>6</v>
      </c>
      <c r="D208" s="16"/>
      <c r="E208" s="3" t="str">
        <f>IFERROR(__xludf.DUMMYFUNCTION("filter('to ID'!A:D,A208='to ID'!A:A,C208='to ID'!C:C)"),"Vinod Das")</f>
        <v>Vinod Das</v>
      </c>
      <c r="F208" s="3" t="s">
        <v>471</v>
      </c>
      <c r="G208" s="3" t="s">
        <v>6</v>
      </c>
      <c r="H208" s="3">
        <v>261.0</v>
      </c>
      <c r="I208" s="3"/>
      <c r="J208" s="3" t="str">
        <f>COUNTIF(Final!A:A,A208)</f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7" t="s">
        <v>312</v>
      </c>
      <c r="B209" s="17"/>
      <c r="C209" s="17" t="s">
        <v>6</v>
      </c>
      <c r="D209" s="16"/>
      <c r="E209" s="3" t="str">
        <f>IFERROR(__xludf.DUMMYFUNCTION("filter('to ID'!A:D,A209='to ID'!A:A,C209='to ID'!C:C)"),"#REF!")</f>
        <v>#REF!</v>
      </c>
      <c r="F209" s="3"/>
      <c r="G209" s="3"/>
      <c r="H209" s="3"/>
      <c r="I209" s="3"/>
      <c r="J209" s="3" t="str">
        <f>COUNTIF(Final!A:A,A209)</f>
        <v>2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idden="1">
      <c r="A210" s="17" t="s">
        <v>427</v>
      </c>
      <c r="B210" s="17"/>
      <c r="C210" s="17" t="s">
        <v>56</v>
      </c>
      <c r="D210" s="16"/>
      <c r="E210" s="3" t="str">
        <f>IFERROR(__xludf.DUMMYFUNCTION("filter('to ID'!A:D,A210='to ID'!A:A,C210='to ID'!C:C)"),"Sudheer Rai")</f>
        <v>Sudheer Rai</v>
      </c>
      <c r="F210" s="3" t="s">
        <v>428</v>
      </c>
      <c r="G210" s="3" t="s">
        <v>56</v>
      </c>
      <c r="H210" s="3">
        <v>184.0</v>
      </c>
      <c r="I210" s="3"/>
      <c r="J210" s="3" t="str">
        <f>COUNTIF(Final!A:A,A210)</f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idden="1">
      <c r="A211" s="17" t="s">
        <v>413</v>
      </c>
      <c r="B211" s="17"/>
      <c r="C211" s="17" t="s">
        <v>56</v>
      </c>
      <c r="D211" s="16"/>
      <c r="E211" s="3" t="str">
        <f>IFERROR(__xludf.DUMMYFUNCTION("filter('to ID'!A:D,A211='to ID'!A:A,C211='to ID'!C:C)"),"Shyamnand Rai")</f>
        <v>Shyamnand Rai</v>
      </c>
      <c r="F211" s="3" t="s">
        <v>414</v>
      </c>
      <c r="G211" s="3" t="s">
        <v>56</v>
      </c>
      <c r="H211" s="3">
        <v>267.0</v>
      </c>
      <c r="I211" s="3"/>
      <c r="J211" s="3" t="str">
        <f>COUNTIF(Final!A:A,A211)</f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7" t="s">
        <v>84</v>
      </c>
      <c r="B212" s="17"/>
      <c r="C212" s="17" t="s">
        <v>56</v>
      </c>
      <c r="D212" s="16"/>
      <c r="E212" s="3" t="str">
        <f>IFERROR(__xludf.DUMMYFUNCTION("filter('to ID'!A:D,A212='to ID'!A:A,C212='to ID'!C:C)"),"Chhotu Rai")</f>
        <v>Chhotu Rai</v>
      </c>
      <c r="F212" s="3" t="s">
        <v>85</v>
      </c>
      <c r="G212" s="3" t="s">
        <v>56</v>
      </c>
      <c r="H212" s="3">
        <v>194.0</v>
      </c>
      <c r="I212" s="3"/>
      <c r="J212" s="3" t="str">
        <f>COUNTIF(Final!A:A,A212)</f>
        <v>2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idden="1">
      <c r="A213" s="17" t="s">
        <v>276</v>
      </c>
      <c r="B213" s="17"/>
      <c r="C213" s="17" t="s">
        <v>6</v>
      </c>
      <c r="D213" s="16"/>
      <c r="E213" s="3" t="str">
        <f>IFERROR(__xludf.DUMMYFUNCTION("filter('to ID'!A:D,A213='to ID'!A:A,C213='to ID'!C:C)"),"Rajesh Singh")</f>
        <v>Rajesh Singh</v>
      </c>
      <c r="F213" s="3" t="s">
        <v>277</v>
      </c>
      <c r="G213" s="3" t="s">
        <v>6</v>
      </c>
      <c r="H213" s="3">
        <v>266.0</v>
      </c>
      <c r="I213" s="3"/>
      <c r="J213" s="3" t="str">
        <f>COUNTIF(Final!A:A,A213)</f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idden="1">
      <c r="A214" s="17" t="s">
        <v>254</v>
      </c>
      <c r="B214" s="17"/>
      <c r="C214" s="17" t="s">
        <v>6</v>
      </c>
      <c r="D214" s="16"/>
      <c r="E214" s="3" t="str">
        <f>IFERROR(__xludf.DUMMYFUNCTION("filter('to ID'!A:D,A214='to ID'!A:A,C214='to ID'!C:C)"),"Prasadi Rai")</f>
        <v>Prasadi Rai</v>
      </c>
      <c r="F214" s="3" t="s">
        <v>255</v>
      </c>
      <c r="G214" s="3" t="s">
        <v>6</v>
      </c>
      <c r="H214" s="3">
        <v>269.0</v>
      </c>
      <c r="I214" s="3"/>
      <c r="J214" s="3" t="str">
        <f>COUNTIF(Final!A:A,A214)</f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7" t="s">
        <v>347</v>
      </c>
      <c r="B215" s="17"/>
      <c r="C215" s="17" t="s">
        <v>9</v>
      </c>
      <c r="D215" s="16"/>
      <c r="E215" s="3" t="str">
        <f>IFERROR(__xludf.DUMMYFUNCTION("filter('to ID'!A:D,A215='to ID'!A:A,C215='to ID'!C:C)"),"Ranjeet Kumar Singh")</f>
        <v>Ranjeet Kumar Singh</v>
      </c>
      <c r="F215" s="3" t="s">
        <v>348</v>
      </c>
      <c r="G215" s="3" t="s">
        <v>9</v>
      </c>
      <c r="H215" s="3"/>
      <c r="I215" s="3"/>
      <c r="J215" s="3" t="str">
        <f>COUNTIF(Final!A:A,A215)</f>
        <v>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7" t="s">
        <v>31</v>
      </c>
      <c r="B216" s="17"/>
      <c r="C216" s="17" t="s">
        <v>9</v>
      </c>
      <c r="D216" s="16"/>
      <c r="E216" s="3" t="str">
        <f>IFERROR(__xludf.DUMMYFUNCTION("filter('to ID'!A:D,A216='to ID'!A:A,C216='to ID'!C:C)"),"Amir Lal Singh")</f>
        <v>Amir Lal Singh</v>
      </c>
      <c r="F216" s="3" t="s">
        <v>32</v>
      </c>
      <c r="G216" s="3" t="s">
        <v>9</v>
      </c>
      <c r="H216" s="3">
        <v>19.0</v>
      </c>
      <c r="I216" s="3"/>
      <c r="J216" s="3" t="str">
        <f>COUNTIF(Final!A:A,A216)</f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7" t="s">
        <v>405</v>
      </c>
      <c r="B217" s="17"/>
      <c r="C217" s="17" t="s">
        <v>9</v>
      </c>
      <c r="D217" s="16"/>
      <c r="E217" s="3" t="str">
        <f>IFERROR(__xludf.DUMMYFUNCTION("filter('to ID'!A:D,A217='to ID'!A:A,C217='to ID'!C:C)"),"Shatrudhan Singh")</f>
        <v>Shatrudhan Singh</v>
      </c>
      <c r="F217" s="3" t="s">
        <v>406</v>
      </c>
      <c r="G217" s="3" t="s">
        <v>9</v>
      </c>
      <c r="H217" s="3">
        <v>268.0</v>
      </c>
      <c r="I217" s="3"/>
      <c r="J217" s="3" t="str">
        <f>COUNTIF(Final!A:A,A217)</f>
        <v>2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idden="1">
      <c r="A218" s="17" t="s">
        <v>212</v>
      </c>
      <c r="B218" s="17"/>
      <c r="C218" s="17" t="s">
        <v>6</v>
      </c>
      <c r="D218" s="16"/>
      <c r="E218" s="3" t="str">
        <f>IFERROR(__xludf.DUMMYFUNCTION("filter('to ID'!A:D,A218='to ID'!A:A,C218='to ID'!C:C)"),"Nagendra Rai")</f>
        <v>Nagendra Rai</v>
      </c>
      <c r="F218" s="3" t="s">
        <v>213</v>
      </c>
      <c r="G218" s="3" t="s">
        <v>6</v>
      </c>
      <c r="H218" s="3">
        <v>107.0</v>
      </c>
      <c r="I218" s="3"/>
      <c r="J218" s="3" t="str">
        <f>COUNTIF(Final!A:A,A218)</f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7" t="s">
        <v>431</v>
      </c>
      <c r="B219" s="17"/>
      <c r="C219" s="17" t="s">
        <v>6</v>
      </c>
      <c r="D219" s="16"/>
      <c r="E219" s="3" t="str">
        <f>IFERROR(__xludf.DUMMYFUNCTION("filter('to ID'!A:D,A219='to ID'!A:A,C219='to ID'!C:C)"),"Sujit Kumar")</f>
        <v>Sujit Kumar</v>
      </c>
      <c r="F219" s="3" t="s">
        <v>432</v>
      </c>
      <c r="G219" s="3" t="s">
        <v>6</v>
      </c>
      <c r="H219" s="3"/>
      <c r="I219" s="3"/>
      <c r="J219" s="3" t="str">
        <f>COUNTIF(Final!A:A,A219)</f>
        <v>3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7" t="s">
        <v>456</v>
      </c>
      <c r="B220" s="17"/>
      <c r="C220" s="17" t="s">
        <v>6</v>
      </c>
      <c r="D220" s="16"/>
      <c r="E220" s="17" t="s">
        <v>456</v>
      </c>
      <c r="F220" s="5" t="s">
        <v>457</v>
      </c>
      <c r="G220" s="17" t="s">
        <v>6</v>
      </c>
      <c r="H220" s="6">
        <v>256.0</v>
      </c>
      <c r="I220" s="3"/>
      <c r="J220" s="3" t="str">
        <f>COUNTIF(Final!A:A,A220)</f>
        <v>3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idden="1">
      <c r="A221" s="17" t="s">
        <v>48</v>
      </c>
      <c r="B221" s="17"/>
      <c r="C221" s="17" t="s">
        <v>6</v>
      </c>
      <c r="D221" s="16"/>
      <c r="E221" s="3" t="str">
        <f>IFERROR(__xludf.DUMMYFUNCTION("filter('to ID'!A:D,A221='to ID'!A:A,C221='to ID'!C:C)"),"Atmaram Singh")</f>
        <v>Atmaram Singh</v>
      </c>
      <c r="F221" s="3" t="s">
        <v>49</v>
      </c>
      <c r="G221" s="3" t="s">
        <v>6</v>
      </c>
      <c r="H221" s="3">
        <v>32.0</v>
      </c>
      <c r="I221" s="3"/>
      <c r="J221" s="3" t="str">
        <f>COUNTIF(Final!A:A,A221)</f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idden="1">
      <c r="A222" s="17" t="s">
        <v>161</v>
      </c>
      <c r="B222" s="17"/>
      <c r="C222" s="17" t="s">
        <v>16</v>
      </c>
      <c r="D222" s="16"/>
      <c r="E222" s="3" t="str">
        <f>IFERROR(__xludf.DUMMYFUNCTION("filter('to ID'!A:D,A222='to ID'!A:A,C222='to ID'!C:C)"),"Javahar Singh")</f>
        <v>Javahar Singh</v>
      </c>
      <c r="F222" s="3" t="s">
        <v>162</v>
      </c>
      <c r="G222" s="3" t="s">
        <v>16</v>
      </c>
      <c r="H222" s="3"/>
      <c r="I222" s="3"/>
      <c r="J222" s="3" t="str">
        <f>COUNTIF(Final!A:A,A222)</f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7" t="s">
        <v>472</v>
      </c>
      <c r="B223" s="17"/>
      <c r="C223" s="17" t="s">
        <v>16</v>
      </c>
      <c r="D223" s="16"/>
      <c r="E223" s="3" t="str">
        <f>IFERROR(__xludf.DUMMYFUNCTION("filter('to ID'!A:D,A223='to ID'!A:A,C223='to ID'!C:C)"),"Vinod Kumar")</f>
        <v>Vinod Kumar</v>
      </c>
      <c r="F223" s="3" t="s">
        <v>473</v>
      </c>
      <c r="G223" s="3" t="s">
        <v>16</v>
      </c>
      <c r="H223" s="3">
        <v>264.0</v>
      </c>
      <c r="I223" s="3"/>
      <c r="J223" s="3" t="str">
        <f>COUNTIF(Final!A:A,A223)</f>
        <v>2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7" t="s">
        <v>435</v>
      </c>
      <c r="B224" s="17"/>
      <c r="C224" s="17" t="s">
        <v>16</v>
      </c>
      <c r="D224" s="16"/>
      <c r="E224" s="3" t="str">
        <f>IFERROR(__xludf.DUMMYFUNCTION("filter('to ID'!A:D,A224='to ID'!A:A,C224='to ID'!C:C)"),"Sukhdev Singh")</f>
        <v>Sukhdev Singh</v>
      </c>
      <c r="F224" s="3" t="s">
        <v>436</v>
      </c>
      <c r="G224" s="3" t="s">
        <v>16</v>
      </c>
      <c r="H224" s="3">
        <v>225.0</v>
      </c>
      <c r="I224" s="3"/>
      <c r="J224" s="3" t="str">
        <f>COUNTIF(Final!A:A,A224)</f>
        <v>1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idden="1">
      <c r="A225" s="17" t="s">
        <v>319</v>
      </c>
      <c r="B225" s="17"/>
      <c r="C225" s="17" t="s">
        <v>16</v>
      </c>
      <c r="D225" s="16"/>
      <c r="E225" s="3" t="str">
        <f>IFERROR(__xludf.DUMMYFUNCTION("filter('to ID'!A:D,A225='to ID'!A:A,C225='to ID'!C:C)"),"Ramesh Kumar")</f>
        <v>Ramesh Kumar</v>
      </c>
      <c r="F225" s="3" t="s">
        <v>320</v>
      </c>
      <c r="G225" s="3" t="s">
        <v>16</v>
      </c>
      <c r="H225" s="3">
        <v>263.0</v>
      </c>
      <c r="I225" s="3"/>
      <c r="J225" s="3" t="str">
        <f>COUNTIF(Final!A:A,A225)</f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7" t="s">
        <v>312</v>
      </c>
      <c r="B226" s="17"/>
      <c r="C226" s="17" t="s">
        <v>6</v>
      </c>
      <c r="D226" s="16"/>
      <c r="E226" s="3" t="str">
        <f>IFERROR(__xludf.DUMMYFUNCTION("filter('to ID'!A:D,A226='to ID'!A:A,C226='to ID'!C:C)"),"#REF!")</f>
        <v>#REF!</v>
      </c>
      <c r="F226" s="3"/>
      <c r="G226" s="3"/>
      <c r="H226" s="3"/>
      <c r="I226" s="3"/>
      <c r="J226" s="3" t="str">
        <f>COUNTIF(Final!A:A,A226)</f>
        <v>2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7" t="s">
        <v>312</v>
      </c>
      <c r="B227" s="17"/>
      <c r="C227" s="17" t="s">
        <v>6</v>
      </c>
      <c r="D227" s="16"/>
      <c r="E227" s="3" t="str">
        <f>IFERROR(__xludf.DUMMYFUNCTION("filter('to ID'!A:D,A227='to ID'!A:A,C227='to ID'!C:C)"),"#REF!")</f>
        <v>#REF!</v>
      </c>
      <c r="F227" s="3"/>
      <c r="G227" s="3"/>
      <c r="H227" s="3"/>
      <c r="I227" s="3"/>
      <c r="J227" s="3" t="str">
        <f>COUNTIF(Final!A:A,A227)</f>
        <v>2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7" t="s">
        <v>364</v>
      </c>
      <c r="B228" s="17"/>
      <c r="C228" s="17" t="s">
        <v>16</v>
      </c>
      <c r="D228" s="16"/>
      <c r="E228" s="3" t="str">
        <f>IFERROR(__xludf.DUMMYFUNCTION("filter('to ID'!A:D,A228='to ID'!A:A,C228='to ID'!C:C)"),"Sahadev Singh")</f>
        <v>Sahadev Singh</v>
      </c>
      <c r="F228" s="3" t="s">
        <v>365</v>
      </c>
      <c r="G228" s="3" t="s">
        <v>16</v>
      </c>
      <c r="H228" s="3"/>
      <c r="I228" s="3"/>
      <c r="J228" s="3" t="str">
        <f>COUNTIF(Final!A:A,A228)</f>
        <v>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7" t="s">
        <v>175</v>
      </c>
      <c r="B229" s="17"/>
      <c r="C229" s="17" t="s">
        <v>9</v>
      </c>
      <c r="D229" s="16"/>
      <c r="E229" s="3" t="str">
        <f>IFERROR(__xludf.DUMMYFUNCTION("filter('to ID'!A:D,A229='to ID'!A:A,C229='to ID'!C:C)"),"Lakhindra Singh")</f>
        <v>Lakhindra Singh</v>
      </c>
      <c r="F229" s="3" t="s">
        <v>176</v>
      </c>
      <c r="G229" s="3" t="s">
        <v>9</v>
      </c>
      <c r="H229" s="3">
        <v>90.0</v>
      </c>
      <c r="I229" s="3"/>
      <c r="J229" s="3" t="str">
        <f>COUNTIF(Final!A:A,A229)</f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7" t="s">
        <v>288</v>
      </c>
      <c r="B230" s="17"/>
      <c r="C230" s="17" t="s">
        <v>6</v>
      </c>
      <c r="D230" s="16"/>
      <c r="E230" s="3" t="str">
        <f>IFERROR(__xludf.DUMMYFUNCTION("filter('to ID'!A:D,A230='to ID'!A:A,C230='to ID'!C:C)"),"Rakesh Rai")</f>
        <v>Rakesh Rai</v>
      </c>
      <c r="F230" s="3" t="s">
        <v>289</v>
      </c>
      <c r="G230" s="3" t="s">
        <v>6</v>
      </c>
      <c r="H230" s="3">
        <v>135.0</v>
      </c>
      <c r="I230" s="3"/>
      <c r="J230" s="3" t="str">
        <f>COUNTIF(Final!A:A,A230)</f>
        <v>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7" t="s">
        <v>312</v>
      </c>
      <c r="B231" s="17"/>
      <c r="C231" s="17" t="s">
        <v>9</v>
      </c>
      <c r="D231" s="16"/>
      <c r="E231" s="3" t="str">
        <f>IFERROR(__xludf.DUMMYFUNCTION("filter('to ID'!A:D,A231='to ID'!A:A,C231='to ID'!C:C)"),"Rambharose Singh")</f>
        <v>Rambharose Singh</v>
      </c>
      <c r="F231" s="3" t="s">
        <v>314</v>
      </c>
      <c r="G231" s="3" t="s">
        <v>9</v>
      </c>
      <c r="H231" s="3"/>
      <c r="I231" s="3"/>
      <c r="J231" s="3" t="str">
        <f>COUNTIF(Final!A:A,A231)</f>
        <v>2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7" t="s">
        <v>464</v>
      </c>
      <c r="B232" s="17"/>
      <c r="C232" s="17" t="s">
        <v>47</v>
      </c>
      <c r="D232" s="16"/>
      <c r="E232" s="3" t="str">
        <f>IFERROR(__xludf.DUMMYFUNCTION("filter('to ID'!A:D,A232='to ID'!A:A,C232='to ID'!C:C)"),"Vikas Rai")</f>
        <v>Vikas Rai</v>
      </c>
      <c r="F232" s="3" t="s">
        <v>465</v>
      </c>
      <c r="G232" s="3" t="s">
        <v>47</v>
      </c>
      <c r="H232" s="3">
        <v>239.0</v>
      </c>
      <c r="I232" s="3"/>
      <c r="J232" s="3" t="str">
        <f>COUNTIF(Final!A:A,A232)</f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7" t="s">
        <v>187</v>
      </c>
      <c r="B233" s="17"/>
      <c r="C233" s="17" t="s">
        <v>9</v>
      </c>
      <c r="D233" s="16"/>
      <c r="E233" s="3" t="str">
        <f>IFERROR(__xludf.DUMMYFUNCTION("filter('to ID'!A:D,A233='to ID'!A:A,C233='to ID'!C:C)"),"Mahendra Singh")</f>
        <v>Mahendra Singh</v>
      </c>
      <c r="F233" s="3" t="s">
        <v>188</v>
      </c>
      <c r="G233" s="3" t="s">
        <v>9</v>
      </c>
      <c r="H233" s="3">
        <v>100.0</v>
      </c>
      <c r="I233" s="3"/>
      <c r="J233" s="3" t="str">
        <f>COUNTIF(Final!A:A,A233)</f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9" t="s">
        <v>163</v>
      </c>
      <c r="B234" s="17"/>
      <c r="C234" s="17" t="s">
        <v>6</v>
      </c>
      <c r="D234" s="16"/>
      <c r="E234" s="3" t="str">
        <f>IFERROR(__xludf.DUMMYFUNCTION("filter('to ID'!A:D,A234='to ID'!A:A,C234='to ID'!C:C)"),"Jyotishankar Rai")</f>
        <v>Jyotishankar Rai</v>
      </c>
      <c r="F234" s="3" t="s">
        <v>164</v>
      </c>
      <c r="G234" s="3" t="s">
        <v>6</v>
      </c>
      <c r="H234" s="3">
        <v>243.0</v>
      </c>
      <c r="I234" s="3"/>
      <c r="J234" s="3" t="str">
        <f>COUNTIF(Final!A:A,A234)</f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7" t="s">
        <v>443</v>
      </c>
      <c r="B235" s="17"/>
      <c r="C235" s="17" t="s">
        <v>6</v>
      </c>
      <c r="D235" s="16"/>
      <c r="E235" s="3" t="str">
        <f>IFERROR(__xludf.DUMMYFUNCTION("filter('to ID'!A:D,A235='to ID'!A:A,C235='to ID'!C:C)"),"Suresh Kumar")</f>
        <v>Suresh Kumar</v>
      </c>
      <c r="F235" s="3" t="s">
        <v>444</v>
      </c>
      <c r="G235" s="3" t="s">
        <v>6</v>
      </c>
      <c r="H235" s="3"/>
      <c r="I235" s="3"/>
      <c r="J235" s="3" t="str">
        <f>COUNTIF(Final!A:A,A235)</f>
        <v>5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7" t="s">
        <v>12</v>
      </c>
      <c r="B236" s="17"/>
      <c r="C236" s="17" t="s">
        <v>6</v>
      </c>
      <c r="D236" s="16"/>
      <c r="E236" s="3" t="str">
        <f>IFERROR(__xludf.DUMMYFUNCTION("filter('to ID'!A:D,A236='to ID'!A:A,C236='to ID'!C:C)"),"Ajit Kumar")</f>
        <v>Ajit Kumar</v>
      </c>
      <c r="F236" s="3" t="s">
        <v>13</v>
      </c>
      <c r="G236" s="3" t="s">
        <v>6</v>
      </c>
      <c r="H236" s="3">
        <v>186.0</v>
      </c>
      <c r="I236" s="3"/>
      <c r="J236" s="3" t="str">
        <f>COUNTIF(Final!A:A,A236)</f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idden="1">
      <c r="A237" s="17" t="s">
        <v>482</v>
      </c>
      <c r="B237" s="17"/>
      <c r="C237" s="17" t="s">
        <v>6</v>
      </c>
      <c r="D237" s="16"/>
      <c r="E237" s="3" t="str">
        <f>IFERROR(__xludf.DUMMYFUNCTION("filter('to ID'!A:D,A237='to ID'!A:A,C237='to ID'!C:C)"),"Viru Kumar Singh")</f>
        <v>Viru Kumar Singh</v>
      </c>
      <c r="F237" s="3" t="s">
        <v>483</v>
      </c>
      <c r="G237" s="3" t="s">
        <v>6</v>
      </c>
      <c r="H237" s="3">
        <v>229.0</v>
      </c>
      <c r="I237" s="3"/>
      <c r="J237" s="3" t="str">
        <f>COUNTIF(Final!A:A,A237)</f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7" t="s">
        <v>462</v>
      </c>
      <c r="B238" s="17"/>
      <c r="C238" s="17" t="s">
        <v>6</v>
      </c>
      <c r="D238" s="16"/>
      <c r="E238" s="3" t="str">
        <f>IFERROR(__xludf.DUMMYFUNCTION("filter('to ID'!A:D,A238='to ID'!A:A,C238='to ID'!C:C)"),"Vidyanand Singh")</f>
        <v>Vidyanand Singh</v>
      </c>
      <c r="F238" s="3" t="s">
        <v>463</v>
      </c>
      <c r="G238" s="3" t="s">
        <v>6</v>
      </c>
      <c r="H238" s="3">
        <v>39.0</v>
      </c>
      <c r="I238" s="3"/>
      <c r="J238" s="3" t="str">
        <f>COUNTIF(Final!A:A,A238)</f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idden="1">
      <c r="A239" s="17" t="s">
        <v>360</v>
      </c>
      <c r="B239" s="17"/>
      <c r="C239" s="17" t="s">
        <v>9</v>
      </c>
      <c r="D239" s="16"/>
      <c r="E239" s="3" t="str">
        <f>IFERROR(__xludf.DUMMYFUNCTION("filter('to ID'!A:D,A239='to ID'!A:A,C239='to ID'!C:C)"),"Sahadev")</f>
        <v>Sahadev</v>
      </c>
      <c r="F239" s="3" t="s">
        <v>361</v>
      </c>
      <c r="G239" s="3" t="s">
        <v>9</v>
      </c>
      <c r="H239" s="3"/>
      <c r="I239" s="3"/>
      <c r="J239" s="3" t="str">
        <f>COUNTIF(Final!A:A,A239)</f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7" t="s">
        <v>476</v>
      </c>
      <c r="B240" s="17"/>
      <c r="C240" s="17" t="s">
        <v>9</v>
      </c>
      <c r="D240" s="16"/>
      <c r="E240" s="3" t="str">
        <f>IFERROR(__xludf.DUMMYFUNCTION("filter('to ID'!A:D,A240='to ID'!A:A,C240='to ID'!C:C)"),"Vinod Rai")</f>
        <v>Vinod Rai</v>
      </c>
      <c r="F240" s="3" t="s">
        <v>477</v>
      </c>
      <c r="G240" s="3" t="s">
        <v>9</v>
      </c>
      <c r="H240" s="3">
        <v>238.0</v>
      </c>
      <c r="I240" s="3"/>
      <c r="J240" s="3" t="str">
        <f>COUNTIF(Final!A:A,A240)</f>
        <v>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7" t="s">
        <v>171</v>
      </c>
      <c r="B241" s="17"/>
      <c r="C241" s="17" t="s">
        <v>6</v>
      </c>
      <c r="D241" s="16"/>
      <c r="E241" s="3" t="str">
        <f>IFERROR(__xludf.DUMMYFUNCTION("filter('to ID'!A:D,A241='to ID'!A:A,C241='to ID'!C:C)"),"Krishnanand Singh")</f>
        <v>Krishnanand Singh</v>
      </c>
      <c r="F241" s="3" t="s">
        <v>172</v>
      </c>
      <c r="G241" s="3" t="s">
        <v>6</v>
      </c>
      <c r="H241" s="3">
        <v>88.0</v>
      </c>
      <c r="I241" s="3"/>
      <c r="J241" s="3" t="str">
        <f>COUNTIF(Final!A:A,A241)</f>
        <v>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7" t="s">
        <v>462</v>
      </c>
      <c r="B242" s="17"/>
      <c r="C242" s="17" t="s">
        <v>6</v>
      </c>
      <c r="D242" s="16"/>
      <c r="E242" s="3" t="str">
        <f>IFERROR(__xludf.DUMMYFUNCTION("filter('to ID'!A:D,A242='to ID'!A:A,C242='to ID'!C:C)"),"Vidyanand Singh")</f>
        <v>Vidyanand Singh</v>
      </c>
      <c r="F242" s="3" t="s">
        <v>463</v>
      </c>
      <c r="G242" s="3" t="s">
        <v>6</v>
      </c>
      <c r="H242" s="3">
        <v>39.0</v>
      </c>
      <c r="I242" s="3"/>
      <c r="J242" s="3" t="str">
        <f>COUNTIF(Final!A:A,A242)</f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7" t="s">
        <v>96</v>
      </c>
      <c r="B243" s="17"/>
      <c r="C243" s="17" t="s">
        <v>16</v>
      </c>
      <c r="D243" s="16"/>
      <c r="E243" s="3" t="str">
        <f>IFERROR(__xludf.DUMMYFUNCTION("filter('to ID'!A:D,A243='to ID'!A:A,C243='to ID'!C:C)"),"#REF!")</f>
        <v>#REF!</v>
      </c>
      <c r="F243" s="3"/>
      <c r="G243" s="3"/>
      <c r="H243" s="3"/>
      <c r="I243" s="3"/>
      <c r="J243" s="3" t="str">
        <f>COUNTIF(Final!A:A,A243)</f>
        <v>2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7" t="s">
        <v>163</v>
      </c>
      <c r="B244" s="17"/>
      <c r="C244" s="17" t="s">
        <v>6</v>
      </c>
      <c r="D244" s="16"/>
      <c r="E244" s="3" t="str">
        <f>IFERROR(__xludf.DUMMYFUNCTION("filter('to ID'!A:D,A244='to ID'!A:A,C244='to ID'!C:C)"),"Jyotishankar Rai")</f>
        <v>Jyotishankar Rai</v>
      </c>
      <c r="F244" s="3" t="s">
        <v>164</v>
      </c>
      <c r="G244" s="3" t="s">
        <v>6</v>
      </c>
      <c r="H244" s="3">
        <v>243.0</v>
      </c>
      <c r="I244" s="3"/>
      <c r="J244" s="3" t="str">
        <f>COUNTIF(Final!A:A,A244)</f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7" t="s">
        <v>163</v>
      </c>
      <c r="B245" s="17"/>
      <c r="C245" s="17" t="s">
        <v>6</v>
      </c>
      <c r="D245" s="16"/>
      <c r="E245" s="3" t="str">
        <f>IFERROR(__xludf.DUMMYFUNCTION("filter('to ID'!A:D,A245='to ID'!A:A,C245='to ID'!C:C)"),"Jyotishankar Rai")</f>
        <v>Jyotishankar Rai</v>
      </c>
      <c r="F245" s="3" t="s">
        <v>164</v>
      </c>
      <c r="G245" s="3" t="s">
        <v>6</v>
      </c>
      <c r="H245" s="3">
        <v>243.0</v>
      </c>
      <c r="I245" s="3"/>
      <c r="J245" s="3" t="str">
        <f>COUNTIF(Final!A:A,A245)</f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7" t="s">
        <v>163</v>
      </c>
      <c r="B246" s="17"/>
      <c r="C246" s="17" t="s">
        <v>6</v>
      </c>
      <c r="D246" s="16"/>
      <c r="E246" s="3" t="str">
        <f>IFERROR(__xludf.DUMMYFUNCTION("filter('to ID'!A:D,A246='to ID'!A:A,C246='to ID'!C:C)"),"Jyotishankar Rai")</f>
        <v>Jyotishankar Rai</v>
      </c>
      <c r="F246" s="3" t="s">
        <v>164</v>
      </c>
      <c r="G246" s="3" t="s">
        <v>6</v>
      </c>
      <c r="H246" s="3">
        <v>243.0</v>
      </c>
      <c r="I246" s="3"/>
      <c r="J246" s="3" t="str">
        <f>COUNTIF(Final!A:A,A246)</f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7" t="s">
        <v>163</v>
      </c>
      <c r="B247" s="17"/>
      <c r="C247" s="17" t="s">
        <v>6</v>
      </c>
      <c r="D247" s="16"/>
      <c r="E247" s="3" t="str">
        <f>IFERROR(__xludf.DUMMYFUNCTION("filter('to ID'!A:D,A247='to ID'!A:A,C247='to ID'!C:C)"),"Jyotishankar Rai")</f>
        <v>Jyotishankar Rai</v>
      </c>
      <c r="F247" s="3" t="s">
        <v>164</v>
      </c>
      <c r="G247" s="3" t="s">
        <v>6</v>
      </c>
      <c r="H247" s="3">
        <v>243.0</v>
      </c>
      <c r="I247" s="3"/>
      <c r="J247" s="3" t="str">
        <f>COUNTIF(Final!A:A,A247)</f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7" t="s">
        <v>185</v>
      </c>
      <c r="B248" s="17"/>
      <c r="C248" s="17" t="s">
        <v>6</v>
      </c>
      <c r="D248" s="16"/>
      <c r="E248" s="3" t="str">
        <f>IFERROR(__xludf.DUMMYFUNCTION("filter('to ID'!A:D,A248='to ID'!A:A,C248='to ID'!C:C)"),"#REF!")</f>
        <v>#REF!</v>
      </c>
      <c r="F248" s="3"/>
      <c r="G248" s="3"/>
      <c r="H248" s="3"/>
      <c r="I248" s="3"/>
      <c r="J248" s="3" t="str">
        <f>COUNTIF(Final!A:A,A248)</f>
        <v>2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7" t="s">
        <v>452</v>
      </c>
      <c r="B249" s="17"/>
      <c r="C249" s="17" t="s">
        <v>6</v>
      </c>
      <c r="D249" s="16"/>
      <c r="E249" s="3" t="str">
        <f>IFERROR(__xludf.DUMMYFUNCTION("filter('to ID'!A:D,A249='to ID'!A:A,C249='to ID'!C:C)"),"Umesh Rai")</f>
        <v>Umesh Rai</v>
      </c>
      <c r="F249" s="3" t="s">
        <v>453</v>
      </c>
      <c r="G249" s="3" t="s">
        <v>6</v>
      </c>
      <c r="H249" s="3">
        <v>227.0</v>
      </c>
      <c r="I249" s="3"/>
      <c r="J249" s="3" t="str">
        <f>COUNTIF(Final!A:A,A249)</f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7" t="s">
        <v>4</v>
      </c>
      <c r="B250" s="17"/>
      <c r="C250" s="17" t="s">
        <v>6</v>
      </c>
      <c r="D250" s="16"/>
      <c r="E250" s="3" t="str">
        <f>IFERROR(__xludf.DUMMYFUNCTION("filter('to ID'!A:D,A250='to ID'!A:A,C250='to ID'!C:C)"),"Abhishek Rai")</f>
        <v>Abhishek Rai</v>
      </c>
      <c r="F250" s="3" t="s">
        <v>5</v>
      </c>
      <c r="G250" s="3" t="s">
        <v>6</v>
      </c>
      <c r="H250" s="3">
        <v>273.0</v>
      </c>
      <c r="I250" s="3"/>
      <c r="J250" s="3" t="str">
        <f>COUNTIF(Final!A:A,A250)</f>
        <v>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idden="1">
      <c r="A251" s="17"/>
      <c r="B251" s="17"/>
      <c r="C251" s="17"/>
      <c r="D251" s="16"/>
      <c r="E251" s="3" t="s">
        <v>4</v>
      </c>
      <c r="F251" s="3" t="s">
        <v>5</v>
      </c>
      <c r="G251" s="3" t="s">
        <v>6</v>
      </c>
      <c r="H251" s="3">
        <v>276.0</v>
      </c>
      <c r="I251" s="3"/>
      <c r="J251" s="3" t="str">
        <f>COUNTIF(Final!A:A,A251)</f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7" t="s">
        <v>234</v>
      </c>
      <c r="B252" s="17"/>
      <c r="C252" s="17" t="s">
        <v>6</v>
      </c>
      <c r="D252" s="16"/>
      <c r="E252" s="3" t="str">
        <f>IFERROR(__xludf.DUMMYFUNCTION("filter('to ID'!A:D,A252='to ID'!A:A,C252='to ID'!C:C)"),"")</f>
        <v/>
      </c>
      <c r="F252" s="3" t="s">
        <v>235</v>
      </c>
      <c r="G252" s="3" t="s">
        <v>6</v>
      </c>
      <c r="H252" s="3">
        <v>275.0</v>
      </c>
      <c r="I252" s="3"/>
      <c r="J252" s="3" t="str">
        <f>COUNTIF(Final!A:A,A252)</f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idden="1">
      <c r="A253" s="17" t="s">
        <v>292</v>
      </c>
      <c r="B253" s="17"/>
      <c r="C253" s="17" t="s">
        <v>9</v>
      </c>
      <c r="D253" s="16"/>
      <c r="E253" s="3" t="str">
        <f>IFERROR(__xludf.DUMMYFUNCTION("filter('to ID'!A:D,A253='to ID'!A:A,C253='to ID'!C:C)"),"Ram ----Sahni")</f>
        <v>Ram ----Sahni</v>
      </c>
      <c r="F253" s="3" t="s">
        <v>293</v>
      </c>
      <c r="G253" s="3" t="s">
        <v>9</v>
      </c>
      <c r="H253" s="3"/>
      <c r="I253" s="3"/>
      <c r="J253" s="3" t="str">
        <f>COUNTIF(Final!A:A,A253)</f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idden="1">
      <c r="A254" s="17" t="s">
        <v>579</v>
      </c>
      <c r="B254" s="17"/>
      <c r="C254" s="17" t="s">
        <v>580</v>
      </c>
      <c r="D254" s="16"/>
      <c r="E254" s="3" t="str">
        <f>IFERROR(__xludf.DUMMYFUNCTION("filter('to ID'!A:D,A254='to ID'!A:A,C254='to ID'!C:C)"),"#N/A")</f>
        <v>#N/A</v>
      </c>
      <c r="F254" s="3"/>
      <c r="G254" s="3"/>
      <c r="H254" s="3"/>
      <c r="I254" s="3"/>
      <c r="J254" s="3" t="str">
        <f>COUNTIF(Final!A:A,A254)</f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idden="1">
      <c r="A255" s="17" t="s">
        <v>581</v>
      </c>
      <c r="B255" s="14" t="s">
        <v>558</v>
      </c>
      <c r="C255" s="17" t="s">
        <v>580</v>
      </c>
      <c r="D255" s="20">
        <v>30.0</v>
      </c>
      <c r="E255" s="3" t="str">
        <f>IFERROR(__xludf.DUMMYFUNCTION("filter('to ID'!A:D,A255='to ID'!A:A,C255='to ID'!C:C)"),"#N/A")</f>
        <v>#N/A</v>
      </c>
      <c r="F255" s="14" t="s">
        <v>558</v>
      </c>
      <c r="G255" s="17" t="s">
        <v>580</v>
      </c>
      <c r="H255" s="20">
        <v>30.0</v>
      </c>
      <c r="I255" s="3"/>
      <c r="J255" s="3" t="str">
        <f>COUNTIF(Final!A:A,A255)</f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7" t="s">
        <v>187</v>
      </c>
      <c r="B256" s="17"/>
      <c r="C256" s="17" t="s">
        <v>9</v>
      </c>
      <c r="D256" s="16"/>
      <c r="E256" s="3" t="str">
        <f>IFERROR(__xludf.DUMMYFUNCTION("filter('to ID'!A:D,A256='to ID'!A:A,C256='to ID'!C:C)"),"Mahendra Singh")</f>
        <v>Mahendra Singh</v>
      </c>
      <c r="F256" s="3" t="s">
        <v>188</v>
      </c>
      <c r="G256" s="3" t="s">
        <v>9</v>
      </c>
      <c r="H256" s="3">
        <v>100.0</v>
      </c>
      <c r="I256" s="3"/>
      <c r="J256" s="3" t="str">
        <f>COUNTIF(Final!A:A,A256)</f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6"/>
      <c r="B257" s="16"/>
      <c r="C257" s="16"/>
      <c r="D257" s="1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6"/>
      <c r="B258" s="16"/>
      <c r="C258" s="16"/>
      <c r="D258" s="1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6"/>
      <c r="B259" s="16"/>
      <c r="C259" s="16"/>
      <c r="D259" s="1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6"/>
      <c r="B260" s="16"/>
      <c r="C260" s="16"/>
      <c r="D260" s="1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6"/>
      <c r="B261" s="16"/>
      <c r="C261" s="16"/>
      <c r="D261" s="1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6"/>
      <c r="B262" s="16"/>
      <c r="C262" s="16"/>
      <c r="D262" s="1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6"/>
      <c r="B263" s="16"/>
      <c r="C263" s="16"/>
      <c r="D263" s="1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6"/>
      <c r="B264" s="16"/>
      <c r="C264" s="16"/>
      <c r="D264" s="1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6"/>
      <c r="B265" s="16"/>
      <c r="C265" s="16"/>
      <c r="D265" s="1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6"/>
      <c r="B266" s="16"/>
      <c r="C266" s="16"/>
      <c r="D266" s="1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6"/>
      <c r="B267" s="16"/>
      <c r="C267" s="16"/>
      <c r="D267" s="1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6"/>
      <c r="B268" s="16"/>
      <c r="C268" s="16"/>
      <c r="D268" s="1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6"/>
      <c r="B269" s="16"/>
      <c r="C269" s="16"/>
      <c r="D269" s="1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6"/>
      <c r="B270" s="16"/>
      <c r="C270" s="16"/>
      <c r="D270" s="1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6"/>
      <c r="B271" s="16"/>
      <c r="C271" s="16"/>
      <c r="D271" s="1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6"/>
      <c r="B272" s="16"/>
      <c r="C272" s="16"/>
      <c r="D272" s="1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6"/>
      <c r="B273" s="16"/>
      <c r="C273" s="16"/>
      <c r="D273" s="1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6"/>
      <c r="B274" s="16"/>
      <c r="C274" s="16"/>
      <c r="D274" s="1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6"/>
      <c r="B275" s="16"/>
      <c r="C275" s="16"/>
      <c r="D275" s="1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6"/>
      <c r="B276" s="16"/>
      <c r="C276" s="16"/>
      <c r="D276" s="1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6"/>
      <c r="B277" s="16"/>
      <c r="C277" s="16"/>
      <c r="D277" s="1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6"/>
      <c r="B278" s="16"/>
      <c r="C278" s="16"/>
      <c r="D278" s="1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6"/>
      <c r="B279" s="16"/>
      <c r="C279" s="16"/>
      <c r="D279" s="1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6"/>
      <c r="B280" s="16"/>
      <c r="C280" s="16"/>
      <c r="D280" s="1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6"/>
      <c r="B281" s="16"/>
      <c r="C281" s="16"/>
      <c r="D281" s="1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6"/>
      <c r="B282" s="16"/>
      <c r="C282" s="16"/>
      <c r="D282" s="1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6"/>
      <c r="B283" s="16"/>
      <c r="C283" s="16"/>
      <c r="D283" s="1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6"/>
      <c r="B284" s="16"/>
      <c r="C284" s="16"/>
      <c r="D284" s="1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6"/>
      <c r="B285" s="16"/>
      <c r="C285" s="16"/>
      <c r="D285" s="1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6"/>
      <c r="B286" s="16"/>
      <c r="C286" s="16"/>
      <c r="D286" s="1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6"/>
      <c r="B287" s="16"/>
      <c r="C287" s="16"/>
      <c r="D287" s="1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6"/>
      <c r="B288" s="16"/>
      <c r="C288" s="16"/>
      <c r="D288" s="1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6"/>
      <c r="B289" s="16"/>
      <c r="C289" s="16"/>
      <c r="D289" s="1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6"/>
      <c r="B290" s="16"/>
      <c r="C290" s="16"/>
      <c r="D290" s="1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6"/>
      <c r="B291" s="16"/>
      <c r="C291" s="16"/>
      <c r="D291" s="1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6"/>
      <c r="B292" s="16"/>
      <c r="C292" s="16"/>
      <c r="D292" s="1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6"/>
      <c r="B293" s="16"/>
      <c r="C293" s="16"/>
      <c r="D293" s="1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6"/>
      <c r="B294" s="16"/>
      <c r="C294" s="16"/>
      <c r="D294" s="1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6"/>
      <c r="B295" s="16"/>
      <c r="C295" s="16"/>
      <c r="D295" s="1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6"/>
      <c r="B296" s="16"/>
      <c r="C296" s="16"/>
      <c r="D296" s="1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6"/>
      <c r="B297" s="16"/>
      <c r="C297" s="16"/>
      <c r="D297" s="1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6"/>
      <c r="B298" s="16"/>
      <c r="C298" s="16"/>
      <c r="D298" s="1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6"/>
      <c r="B299" s="16"/>
      <c r="C299" s="16"/>
      <c r="D299" s="1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6"/>
      <c r="B300" s="16"/>
      <c r="C300" s="16"/>
      <c r="D300" s="1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6"/>
      <c r="B301" s="16"/>
      <c r="C301" s="16"/>
      <c r="D301" s="1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6"/>
      <c r="B302" s="16"/>
      <c r="C302" s="16"/>
      <c r="D302" s="1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6"/>
      <c r="B303" s="16"/>
      <c r="C303" s="16"/>
      <c r="D303" s="1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6"/>
      <c r="B304" s="16"/>
      <c r="C304" s="16"/>
      <c r="D304" s="1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6"/>
      <c r="B305" s="16"/>
      <c r="C305" s="16"/>
      <c r="D305" s="1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6"/>
      <c r="B306" s="16"/>
      <c r="C306" s="16"/>
      <c r="D306" s="1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6"/>
      <c r="B307" s="16"/>
      <c r="C307" s="16"/>
      <c r="D307" s="1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6"/>
      <c r="B308" s="16"/>
      <c r="C308" s="16"/>
      <c r="D308" s="1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6"/>
      <c r="B309" s="16"/>
      <c r="C309" s="16"/>
      <c r="D309" s="1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6"/>
      <c r="B310" s="16"/>
      <c r="C310" s="16"/>
      <c r="D310" s="1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6"/>
      <c r="B311" s="16"/>
      <c r="C311" s="16"/>
      <c r="D311" s="1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6"/>
      <c r="B312" s="16"/>
      <c r="C312" s="16"/>
      <c r="D312" s="1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6"/>
      <c r="B313" s="16"/>
      <c r="C313" s="16"/>
      <c r="D313" s="1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6"/>
      <c r="B314" s="16"/>
      <c r="C314" s="16"/>
      <c r="D314" s="1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6"/>
      <c r="B315" s="16"/>
      <c r="C315" s="16"/>
      <c r="D315" s="1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6"/>
      <c r="B316" s="16"/>
      <c r="C316" s="16"/>
      <c r="D316" s="1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6"/>
      <c r="B317" s="16"/>
      <c r="C317" s="16"/>
      <c r="D317" s="1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6"/>
      <c r="B318" s="16"/>
      <c r="C318" s="16"/>
      <c r="D318" s="1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6"/>
      <c r="B319" s="16"/>
      <c r="C319" s="16"/>
      <c r="D319" s="1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6"/>
      <c r="B320" s="16"/>
      <c r="C320" s="16"/>
      <c r="D320" s="1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6"/>
      <c r="B321" s="16"/>
      <c r="C321" s="16"/>
      <c r="D321" s="1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6"/>
      <c r="B322" s="16"/>
      <c r="C322" s="16"/>
      <c r="D322" s="1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6"/>
      <c r="B323" s="16"/>
      <c r="C323" s="16"/>
      <c r="D323" s="1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6"/>
      <c r="B324" s="16"/>
      <c r="C324" s="16"/>
      <c r="D324" s="1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6"/>
      <c r="B325" s="16"/>
      <c r="C325" s="16"/>
      <c r="D325" s="1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6"/>
      <c r="B326" s="16"/>
      <c r="C326" s="16"/>
      <c r="D326" s="1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6"/>
      <c r="B327" s="16"/>
      <c r="C327" s="16"/>
      <c r="D327" s="1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6"/>
      <c r="B328" s="16"/>
      <c r="C328" s="16"/>
      <c r="D328" s="1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6"/>
      <c r="B329" s="16"/>
      <c r="C329" s="16"/>
      <c r="D329" s="1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6"/>
      <c r="B330" s="16"/>
      <c r="C330" s="16"/>
      <c r="D330" s="1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6"/>
      <c r="B331" s="16"/>
      <c r="C331" s="16"/>
      <c r="D331" s="1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6"/>
      <c r="B332" s="16"/>
      <c r="C332" s="16"/>
      <c r="D332" s="1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6"/>
      <c r="B333" s="16"/>
      <c r="C333" s="16"/>
      <c r="D333" s="1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6"/>
      <c r="B334" s="16"/>
      <c r="C334" s="16"/>
      <c r="D334" s="1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6"/>
      <c r="B335" s="16"/>
      <c r="C335" s="16"/>
      <c r="D335" s="1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6"/>
      <c r="B336" s="16"/>
      <c r="C336" s="16"/>
      <c r="D336" s="1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6"/>
      <c r="B337" s="16"/>
      <c r="C337" s="16"/>
      <c r="D337" s="1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6"/>
      <c r="B338" s="16"/>
      <c r="C338" s="16"/>
      <c r="D338" s="1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6"/>
      <c r="B339" s="16"/>
      <c r="C339" s="16"/>
      <c r="D339" s="1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6"/>
      <c r="B340" s="16"/>
      <c r="C340" s="16"/>
      <c r="D340" s="1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6"/>
      <c r="B341" s="16"/>
      <c r="C341" s="16"/>
      <c r="D341" s="1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6"/>
      <c r="B342" s="16"/>
      <c r="C342" s="16"/>
      <c r="D342" s="1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6"/>
      <c r="B343" s="16"/>
      <c r="C343" s="16"/>
      <c r="D343" s="1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6"/>
      <c r="B344" s="16"/>
      <c r="C344" s="16"/>
      <c r="D344" s="1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6"/>
      <c r="B345" s="16"/>
      <c r="C345" s="16"/>
      <c r="D345" s="1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6"/>
      <c r="B346" s="16"/>
      <c r="C346" s="16"/>
      <c r="D346" s="1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6"/>
      <c r="B347" s="16"/>
      <c r="C347" s="16"/>
      <c r="D347" s="1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6"/>
      <c r="B348" s="16"/>
      <c r="C348" s="16"/>
      <c r="D348" s="1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6"/>
      <c r="B349" s="16"/>
      <c r="C349" s="16"/>
      <c r="D349" s="1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6"/>
      <c r="B350" s="16"/>
      <c r="C350" s="16"/>
      <c r="D350" s="1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6"/>
      <c r="B351" s="16"/>
      <c r="C351" s="16"/>
      <c r="D351" s="1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6"/>
      <c r="B352" s="16"/>
      <c r="C352" s="16"/>
      <c r="D352" s="1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6"/>
      <c r="B353" s="16"/>
      <c r="C353" s="16"/>
      <c r="D353" s="1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6"/>
      <c r="B354" s="16"/>
      <c r="C354" s="16"/>
      <c r="D354" s="1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6"/>
      <c r="B355" s="16"/>
      <c r="C355" s="16"/>
      <c r="D355" s="1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6"/>
      <c r="B356" s="16"/>
      <c r="C356" s="16"/>
      <c r="D356" s="1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6"/>
      <c r="B357" s="16"/>
      <c r="C357" s="16"/>
      <c r="D357" s="1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6"/>
      <c r="B358" s="16"/>
      <c r="C358" s="16"/>
      <c r="D358" s="1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6"/>
      <c r="B359" s="16"/>
      <c r="C359" s="16"/>
      <c r="D359" s="1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6"/>
      <c r="B360" s="16"/>
      <c r="C360" s="16"/>
      <c r="D360" s="1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6"/>
      <c r="B361" s="16"/>
      <c r="C361" s="16"/>
      <c r="D361" s="1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6"/>
      <c r="B362" s="16"/>
      <c r="C362" s="16"/>
      <c r="D362" s="1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6"/>
      <c r="B363" s="16"/>
      <c r="C363" s="16"/>
      <c r="D363" s="1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6"/>
      <c r="B364" s="16"/>
      <c r="C364" s="16"/>
      <c r="D364" s="1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6"/>
      <c r="B365" s="16"/>
      <c r="C365" s="16"/>
      <c r="D365" s="1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6"/>
      <c r="B366" s="16"/>
      <c r="C366" s="16"/>
      <c r="D366" s="1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6"/>
      <c r="B367" s="16"/>
      <c r="C367" s="16"/>
      <c r="D367" s="1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6"/>
      <c r="B368" s="16"/>
      <c r="C368" s="16"/>
      <c r="D368" s="1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6"/>
      <c r="B369" s="16"/>
      <c r="C369" s="16"/>
      <c r="D369" s="1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6"/>
      <c r="B370" s="16"/>
      <c r="C370" s="16"/>
      <c r="D370" s="1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6"/>
      <c r="B371" s="16"/>
      <c r="C371" s="16"/>
      <c r="D371" s="1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6"/>
      <c r="B372" s="16"/>
      <c r="C372" s="16"/>
      <c r="D372" s="1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6"/>
      <c r="B373" s="16"/>
      <c r="C373" s="16"/>
      <c r="D373" s="1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6"/>
      <c r="B374" s="16"/>
      <c r="C374" s="16"/>
      <c r="D374" s="1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6"/>
      <c r="B375" s="16"/>
      <c r="C375" s="16"/>
      <c r="D375" s="1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6"/>
      <c r="B376" s="16"/>
      <c r="C376" s="16"/>
      <c r="D376" s="1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6"/>
      <c r="B377" s="16"/>
      <c r="C377" s="16"/>
      <c r="D377" s="1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6"/>
      <c r="B378" s="16"/>
      <c r="C378" s="16"/>
      <c r="D378" s="1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6"/>
      <c r="B379" s="16"/>
      <c r="C379" s="16"/>
      <c r="D379" s="1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6"/>
      <c r="B380" s="16"/>
      <c r="C380" s="16"/>
      <c r="D380" s="1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6"/>
      <c r="B381" s="16"/>
      <c r="C381" s="16"/>
      <c r="D381" s="1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6"/>
      <c r="B382" s="16"/>
      <c r="C382" s="16"/>
      <c r="D382" s="1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6"/>
      <c r="B383" s="16"/>
      <c r="C383" s="16"/>
      <c r="D383" s="1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6"/>
      <c r="B384" s="16"/>
      <c r="C384" s="16"/>
      <c r="D384" s="1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6"/>
      <c r="B385" s="16"/>
      <c r="C385" s="16"/>
      <c r="D385" s="1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6"/>
      <c r="B386" s="16"/>
      <c r="C386" s="16"/>
      <c r="D386" s="1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6"/>
      <c r="B387" s="16"/>
      <c r="C387" s="16"/>
      <c r="D387" s="1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6"/>
      <c r="B388" s="16"/>
      <c r="C388" s="16"/>
      <c r="D388" s="1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6"/>
      <c r="B389" s="16"/>
      <c r="C389" s="16"/>
      <c r="D389" s="1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6"/>
      <c r="B390" s="16"/>
      <c r="C390" s="16"/>
      <c r="D390" s="1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6"/>
      <c r="B391" s="16"/>
      <c r="C391" s="16"/>
      <c r="D391" s="1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6"/>
      <c r="B392" s="16"/>
      <c r="C392" s="16"/>
      <c r="D392" s="1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6"/>
      <c r="B393" s="16"/>
      <c r="C393" s="16"/>
      <c r="D393" s="1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6"/>
      <c r="B394" s="16"/>
      <c r="C394" s="16"/>
      <c r="D394" s="1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6"/>
      <c r="B395" s="16"/>
      <c r="C395" s="16"/>
      <c r="D395" s="1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6"/>
      <c r="B396" s="16"/>
      <c r="C396" s="16"/>
      <c r="D396" s="1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6"/>
      <c r="B397" s="16"/>
      <c r="C397" s="16"/>
      <c r="D397" s="1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6"/>
      <c r="B398" s="16"/>
      <c r="C398" s="16"/>
      <c r="D398" s="1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6"/>
      <c r="B399" s="16"/>
      <c r="C399" s="16"/>
      <c r="D399" s="1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6"/>
      <c r="B400" s="16"/>
      <c r="C400" s="16"/>
      <c r="D400" s="1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6"/>
      <c r="B401" s="16"/>
      <c r="C401" s="16"/>
      <c r="D401" s="1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6"/>
      <c r="B402" s="16"/>
      <c r="C402" s="16"/>
      <c r="D402" s="1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6"/>
      <c r="B403" s="16"/>
      <c r="C403" s="16"/>
      <c r="D403" s="1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6"/>
      <c r="B404" s="16"/>
      <c r="C404" s="16"/>
      <c r="D404" s="1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6"/>
      <c r="B405" s="16"/>
      <c r="C405" s="16"/>
      <c r="D405" s="1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6"/>
      <c r="B406" s="16"/>
      <c r="C406" s="16"/>
      <c r="D406" s="1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6"/>
      <c r="B407" s="16"/>
      <c r="C407" s="16"/>
      <c r="D407" s="1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6"/>
      <c r="B408" s="16"/>
      <c r="C408" s="16"/>
      <c r="D408" s="1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6"/>
      <c r="B409" s="16"/>
      <c r="C409" s="16"/>
      <c r="D409" s="1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6"/>
      <c r="B410" s="16"/>
      <c r="C410" s="16"/>
      <c r="D410" s="1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6"/>
      <c r="B411" s="16"/>
      <c r="C411" s="16"/>
      <c r="D411" s="1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6"/>
      <c r="B412" s="16"/>
      <c r="C412" s="16"/>
      <c r="D412" s="1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6"/>
      <c r="B413" s="16"/>
      <c r="C413" s="16"/>
      <c r="D413" s="1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6"/>
      <c r="B414" s="16"/>
      <c r="C414" s="16"/>
      <c r="D414" s="1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6"/>
      <c r="B415" s="16"/>
      <c r="C415" s="16"/>
      <c r="D415" s="1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6"/>
      <c r="B416" s="16"/>
      <c r="C416" s="16"/>
      <c r="D416" s="1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6"/>
      <c r="B417" s="16"/>
      <c r="C417" s="16"/>
      <c r="D417" s="1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6"/>
      <c r="B418" s="16"/>
      <c r="C418" s="16"/>
      <c r="D418" s="1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6"/>
      <c r="B419" s="16"/>
      <c r="C419" s="16"/>
      <c r="D419" s="1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6"/>
      <c r="B420" s="16"/>
      <c r="C420" s="16"/>
      <c r="D420" s="1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6"/>
      <c r="B421" s="16"/>
      <c r="C421" s="16"/>
      <c r="D421" s="1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6"/>
      <c r="B422" s="16"/>
      <c r="C422" s="16"/>
      <c r="D422" s="1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6"/>
      <c r="B423" s="16"/>
      <c r="C423" s="16"/>
      <c r="D423" s="1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6"/>
      <c r="B424" s="16"/>
      <c r="C424" s="16"/>
      <c r="D424" s="1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6"/>
      <c r="B425" s="16"/>
      <c r="C425" s="16"/>
      <c r="D425" s="1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6"/>
      <c r="B426" s="16"/>
      <c r="C426" s="16"/>
      <c r="D426" s="1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6"/>
      <c r="B427" s="16"/>
      <c r="C427" s="16"/>
      <c r="D427" s="1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6"/>
      <c r="B428" s="16"/>
      <c r="C428" s="16"/>
      <c r="D428" s="1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6"/>
      <c r="B429" s="16"/>
      <c r="C429" s="16"/>
      <c r="D429" s="1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6"/>
      <c r="B430" s="16"/>
      <c r="C430" s="16"/>
      <c r="D430" s="1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6"/>
      <c r="B431" s="16"/>
      <c r="C431" s="16"/>
      <c r="D431" s="1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6"/>
      <c r="B432" s="16"/>
      <c r="C432" s="16"/>
      <c r="D432" s="1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6"/>
      <c r="B433" s="16"/>
      <c r="C433" s="16"/>
      <c r="D433" s="1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6"/>
      <c r="B434" s="16"/>
      <c r="C434" s="16"/>
      <c r="D434" s="1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6"/>
      <c r="B435" s="16"/>
      <c r="C435" s="16"/>
      <c r="D435" s="1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6"/>
      <c r="B436" s="16"/>
      <c r="C436" s="16"/>
      <c r="D436" s="1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6"/>
      <c r="B437" s="16"/>
      <c r="C437" s="16"/>
      <c r="D437" s="1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6"/>
      <c r="B438" s="16"/>
      <c r="C438" s="16"/>
      <c r="D438" s="1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6"/>
      <c r="B439" s="16"/>
      <c r="C439" s="16"/>
      <c r="D439" s="1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6"/>
      <c r="B440" s="16"/>
      <c r="C440" s="16"/>
      <c r="D440" s="1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6"/>
      <c r="B441" s="16"/>
      <c r="C441" s="16"/>
      <c r="D441" s="1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6"/>
      <c r="B442" s="16"/>
      <c r="C442" s="16"/>
      <c r="D442" s="1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6"/>
      <c r="B443" s="16"/>
      <c r="C443" s="16"/>
      <c r="D443" s="1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6"/>
      <c r="B444" s="16"/>
      <c r="C444" s="16"/>
      <c r="D444" s="1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6"/>
      <c r="B445" s="16"/>
      <c r="C445" s="16"/>
      <c r="D445" s="1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6"/>
      <c r="B446" s="16"/>
      <c r="C446" s="16"/>
      <c r="D446" s="1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6"/>
      <c r="B447" s="16"/>
      <c r="C447" s="16"/>
      <c r="D447" s="1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6"/>
      <c r="B448" s="16"/>
      <c r="C448" s="16"/>
      <c r="D448" s="1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6"/>
      <c r="B449" s="16"/>
      <c r="C449" s="16"/>
      <c r="D449" s="1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6"/>
      <c r="B450" s="16"/>
      <c r="C450" s="16"/>
      <c r="D450" s="1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6"/>
      <c r="B451" s="16"/>
      <c r="C451" s="16"/>
      <c r="D451" s="1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6"/>
      <c r="B452" s="16"/>
      <c r="C452" s="16"/>
      <c r="D452" s="1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6"/>
      <c r="B453" s="16"/>
      <c r="C453" s="16"/>
      <c r="D453" s="1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6"/>
      <c r="B454" s="16"/>
      <c r="C454" s="16"/>
      <c r="D454" s="1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6"/>
      <c r="B455" s="16"/>
      <c r="C455" s="16"/>
      <c r="D455" s="1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6"/>
      <c r="B456" s="16"/>
      <c r="C456" s="16"/>
      <c r="D456" s="1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6"/>
      <c r="B457" s="16"/>
      <c r="C457" s="16"/>
      <c r="D457" s="1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6"/>
      <c r="B458" s="16"/>
      <c r="C458" s="16"/>
      <c r="D458" s="1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6"/>
      <c r="B459" s="16"/>
      <c r="C459" s="16"/>
      <c r="D459" s="1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6"/>
      <c r="B460" s="16"/>
      <c r="C460" s="16"/>
      <c r="D460" s="1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6"/>
      <c r="B461" s="16"/>
      <c r="C461" s="16"/>
      <c r="D461" s="1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6"/>
      <c r="B462" s="16"/>
      <c r="C462" s="16"/>
      <c r="D462" s="1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6"/>
      <c r="B463" s="16"/>
      <c r="C463" s="16"/>
      <c r="D463" s="1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6"/>
      <c r="B464" s="16"/>
      <c r="C464" s="16"/>
      <c r="D464" s="1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6"/>
      <c r="B465" s="16"/>
      <c r="C465" s="16"/>
      <c r="D465" s="1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6"/>
      <c r="B466" s="16"/>
      <c r="C466" s="16"/>
      <c r="D466" s="1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6"/>
      <c r="B467" s="16"/>
      <c r="C467" s="16"/>
      <c r="D467" s="1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6"/>
      <c r="B468" s="16"/>
      <c r="C468" s="16"/>
      <c r="D468" s="1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6"/>
      <c r="B469" s="16"/>
      <c r="C469" s="16"/>
      <c r="D469" s="1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6"/>
      <c r="B470" s="16"/>
      <c r="C470" s="16"/>
      <c r="D470" s="1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6"/>
      <c r="B471" s="16"/>
      <c r="C471" s="16"/>
      <c r="D471" s="1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6"/>
      <c r="B472" s="16"/>
      <c r="C472" s="16"/>
      <c r="D472" s="1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6"/>
      <c r="B473" s="16"/>
      <c r="C473" s="16"/>
      <c r="D473" s="1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6"/>
      <c r="B474" s="16"/>
      <c r="C474" s="16"/>
      <c r="D474" s="1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6"/>
      <c r="B475" s="16"/>
      <c r="C475" s="16"/>
      <c r="D475" s="1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6"/>
      <c r="B476" s="16"/>
      <c r="C476" s="16"/>
      <c r="D476" s="1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6"/>
      <c r="B477" s="16"/>
      <c r="C477" s="16"/>
      <c r="D477" s="1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6"/>
      <c r="B478" s="16"/>
      <c r="C478" s="16"/>
      <c r="D478" s="1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6"/>
      <c r="B479" s="16"/>
      <c r="C479" s="16"/>
      <c r="D479" s="1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6"/>
      <c r="B480" s="16"/>
      <c r="C480" s="16"/>
      <c r="D480" s="1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6"/>
      <c r="B481" s="16"/>
      <c r="C481" s="16"/>
      <c r="D481" s="1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6"/>
      <c r="B482" s="16"/>
      <c r="C482" s="16"/>
      <c r="D482" s="1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6"/>
      <c r="B483" s="16"/>
      <c r="C483" s="16"/>
      <c r="D483" s="1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6"/>
      <c r="B484" s="16"/>
      <c r="C484" s="16"/>
      <c r="D484" s="1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6"/>
      <c r="B485" s="16"/>
      <c r="C485" s="16"/>
      <c r="D485" s="1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6"/>
      <c r="B486" s="16"/>
      <c r="C486" s="16"/>
      <c r="D486" s="1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6"/>
      <c r="B487" s="16"/>
      <c r="C487" s="16"/>
      <c r="D487" s="1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6"/>
      <c r="B488" s="16"/>
      <c r="C488" s="16"/>
      <c r="D488" s="1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6"/>
      <c r="B489" s="16"/>
      <c r="C489" s="16"/>
      <c r="D489" s="1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6"/>
      <c r="B490" s="16"/>
      <c r="C490" s="16"/>
      <c r="D490" s="1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6"/>
      <c r="B491" s="16"/>
      <c r="C491" s="16"/>
      <c r="D491" s="1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6"/>
      <c r="B492" s="16"/>
      <c r="C492" s="16"/>
      <c r="D492" s="1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6"/>
      <c r="B493" s="16"/>
      <c r="C493" s="16"/>
      <c r="D493" s="1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6"/>
      <c r="B494" s="16"/>
      <c r="C494" s="16"/>
      <c r="D494" s="1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6"/>
      <c r="B495" s="16"/>
      <c r="C495" s="16"/>
      <c r="D495" s="1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6"/>
      <c r="B496" s="16"/>
      <c r="C496" s="16"/>
      <c r="D496" s="1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6"/>
      <c r="B497" s="16"/>
      <c r="C497" s="16"/>
      <c r="D497" s="1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6"/>
      <c r="B498" s="16"/>
      <c r="C498" s="16"/>
      <c r="D498" s="1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6"/>
      <c r="B499" s="16"/>
      <c r="C499" s="16"/>
      <c r="D499" s="1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6"/>
      <c r="B500" s="16"/>
      <c r="C500" s="16"/>
      <c r="D500" s="1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6"/>
      <c r="B501" s="16"/>
      <c r="C501" s="16"/>
      <c r="D501" s="1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6"/>
      <c r="B502" s="16"/>
      <c r="C502" s="16"/>
      <c r="D502" s="1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6"/>
      <c r="B503" s="16"/>
      <c r="C503" s="16"/>
      <c r="D503" s="1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6"/>
      <c r="B504" s="16"/>
      <c r="C504" s="16"/>
      <c r="D504" s="1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6"/>
      <c r="B505" s="16"/>
      <c r="C505" s="16"/>
      <c r="D505" s="1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6"/>
      <c r="B506" s="16"/>
      <c r="C506" s="16"/>
      <c r="D506" s="1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6"/>
      <c r="B507" s="16"/>
      <c r="C507" s="16"/>
      <c r="D507" s="1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6"/>
      <c r="B508" s="16"/>
      <c r="C508" s="16"/>
      <c r="D508" s="1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6"/>
      <c r="B509" s="16"/>
      <c r="C509" s="16"/>
      <c r="D509" s="1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6"/>
      <c r="B510" s="16"/>
      <c r="C510" s="16"/>
      <c r="D510" s="1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6"/>
      <c r="B511" s="16"/>
      <c r="C511" s="16"/>
      <c r="D511" s="1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6"/>
      <c r="B512" s="16"/>
      <c r="C512" s="16"/>
      <c r="D512" s="1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6"/>
      <c r="B513" s="16"/>
      <c r="C513" s="16"/>
      <c r="D513" s="1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6"/>
      <c r="B514" s="16"/>
      <c r="C514" s="16"/>
      <c r="D514" s="1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6"/>
      <c r="B515" s="16"/>
      <c r="C515" s="16"/>
      <c r="D515" s="1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6"/>
      <c r="B516" s="16"/>
      <c r="C516" s="16"/>
      <c r="D516" s="1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6"/>
      <c r="B517" s="16"/>
      <c r="C517" s="16"/>
      <c r="D517" s="1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6"/>
      <c r="B518" s="16"/>
      <c r="C518" s="16"/>
      <c r="D518" s="1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6"/>
      <c r="B519" s="16"/>
      <c r="C519" s="16"/>
      <c r="D519" s="1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6"/>
      <c r="B520" s="16"/>
      <c r="C520" s="16"/>
      <c r="D520" s="1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6"/>
      <c r="B521" s="16"/>
      <c r="C521" s="16"/>
      <c r="D521" s="1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6"/>
      <c r="B522" s="16"/>
      <c r="C522" s="16"/>
      <c r="D522" s="1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6"/>
      <c r="B523" s="16"/>
      <c r="C523" s="16"/>
      <c r="D523" s="1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6"/>
      <c r="B524" s="16"/>
      <c r="C524" s="16"/>
      <c r="D524" s="1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6"/>
      <c r="B525" s="16"/>
      <c r="C525" s="16"/>
      <c r="D525" s="1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6"/>
      <c r="B526" s="16"/>
      <c r="C526" s="16"/>
      <c r="D526" s="1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6"/>
      <c r="B527" s="16"/>
      <c r="C527" s="16"/>
      <c r="D527" s="1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16"/>
      <c r="B528" s="16"/>
      <c r="C528" s="16"/>
      <c r="D528" s="1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6"/>
      <c r="B529" s="16"/>
      <c r="C529" s="16"/>
      <c r="D529" s="1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6"/>
      <c r="B530" s="16"/>
      <c r="C530" s="16"/>
      <c r="D530" s="1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6"/>
      <c r="B531" s="16"/>
      <c r="C531" s="16"/>
      <c r="D531" s="1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6"/>
      <c r="B532" s="16"/>
      <c r="C532" s="16"/>
      <c r="D532" s="1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6"/>
      <c r="B533" s="16"/>
      <c r="C533" s="16"/>
      <c r="D533" s="1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6"/>
      <c r="B534" s="16"/>
      <c r="C534" s="16"/>
      <c r="D534" s="1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6"/>
      <c r="B535" s="16"/>
      <c r="C535" s="16"/>
      <c r="D535" s="1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6"/>
      <c r="B536" s="16"/>
      <c r="C536" s="16"/>
      <c r="D536" s="1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6"/>
      <c r="B537" s="16"/>
      <c r="C537" s="16"/>
      <c r="D537" s="1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6"/>
      <c r="B538" s="16"/>
      <c r="C538" s="16"/>
      <c r="D538" s="1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6"/>
      <c r="B539" s="16"/>
      <c r="C539" s="16"/>
      <c r="D539" s="1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6"/>
      <c r="B540" s="16"/>
      <c r="C540" s="16"/>
      <c r="D540" s="1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6"/>
      <c r="B541" s="16"/>
      <c r="C541" s="16"/>
      <c r="D541" s="1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6"/>
      <c r="B542" s="16"/>
      <c r="C542" s="16"/>
      <c r="D542" s="1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6"/>
      <c r="B543" s="16"/>
      <c r="C543" s="16"/>
      <c r="D543" s="1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6"/>
      <c r="B544" s="16"/>
      <c r="C544" s="16"/>
      <c r="D544" s="1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6"/>
      <c r="B545" s="16"/>
      <c r="C545" s="16"/>
      <c r="D545" s="1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6"/>
      <c r="B546" s="16"/>
      <c r="C546" s="16"/>
      <c r="D546" s="1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6"/>
      <c r="B547" s="16"/>
      <c r="C547" s="16"/>
      <c r="D547" s="1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6"/>
      <c r="B548" s="16"/>
      <c r="C548" s="16"/>
      <c r="D548" s="1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6"/>
      <c r="B549" s="16"/>
      <c r="C549" s="16"/>
      <c r="D549" s="1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6"/>
      <c r="B550" s="16"/>
      <c r="C550" s="16"/>
      <c r="D550" s="1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6"/>
      <c r="B551" s="16"/>
      <c r="C551" s="16"/>
      <c r="D551" s="1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6"/>
      <c r="B552" s="16"/>
      <c r="C552" s="16"/>
      <c r="D552" s="1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6"/>
      <c r="B553" s="16"/>
      <c r="C553" s="16"/>
      <c r="D553" s="1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6"/>
      <c r="B554" s="16"/>
      <c r="C554" s="16"/>
      <c r="D554" s="1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6"/>
      <c r="B555" s="16"/>
      <c r="C555" s="16"/>
      <c r="D555" s="1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6"/>
      <c r="B556" s="16"/>
      <c r="C556" s="16"/>
      <c r="D556" s="1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6"/>
      <c r="B557" s="16"/>
      <c r="C557" s="16"/>
      <c r="D557" s="1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6"/>
      <c r="B558" s="16"/>
      <c r="C558" s="16"/>
      <c r="D558" s="1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6"/>
      <c r="B559" s="16"/>
      <c r="C559" s="16"/>
      <c r="D559" s="1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6"/>
      <c r="B560" s="16"/>
      <c r="C560" s="16"/>
      <c r="D560" s="1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6"/>
      <c r="B561" s="16"/>
      <c r="C561" s="16"/>
      <c r="D561" s="1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6"/>
      <c r="B562" s="16"/>
      <c r="C562" s="16"/>
      <c r="D562" s="1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6"/>
      <c r="B563" s="16"/>
      <c r="C563" s="16"/>
      <c r="D563" s="1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6"/>
      <c r="B564" s="16"/>
      <c r="C564" s="16"/>
      <c r="D564" s="1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6"/>
      <c r="B565" s="16"/>
      <c r="C565" s="16"/>
      <c r="D565" s="1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6"/>
      <c r="B566" s="16"/>
      <c r="C566" s="16"/>
      <c r="D566" s="1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6"/>
      <c r="B567" s="16"/>
      <c r="C567" s="16"/>
      <c r="D567" s="1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6"/>
      <c r="B568" s="16"/>
      <c r="C568" s="16"/>
      <c r="D568" s="1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6"/>
      <c r="B569" s="16"/>
      <c r="C569" s="16"/>
      <c r="D569" s="1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6"/>
      <c r="B570" s="16"/>
      <c r="C570" s="16"/>
      <c r="D570" s="1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16"/>
      <c r="B571" s="16"/>
      <c r="C571" s="16"/>
      <c r="D571" s="1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6"/>
      <c r="B572" s="16"/>
      <c r="C572" s="16"/>
      <c r="D572" s="1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6"/>
      <c r="B573" s="16"/>
      <c r="C573" s="16"/>
      <c r="D573" s="1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6"/>
      <c r="B574" s="16"/>
      <c r="C574" s="16"/>
      <c r="D574" s="1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6"/>
      <c r="B575" s="16"/>
      <c r="C575" s="16"/>
      <c r="D575" s="1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6"/>
      <c r="B576" s="16"/>
      <c r="C576" s="16"/>
      <c r="D576" s="1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6"/>
      <c r="B577" s="16"/>
      <c r="C577" s="16"/>
      <c r="D577" s="1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6"/>
      <c r="B578" s="16"/>
      <c r="C578" s="16"/>
      <c r="D578" s="1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6"/>
      <c r="B579" s="16"/>
      <c r="C579" s="16"/>
      <c r="D579" s="1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6"/>
      <c r="B580" s="16"/>
      <c r="C580" s="16"/>
      <c r="D580" s="1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6"/>
      <c r="B581" s="16"/>
      <c r="C581" s="16"/>
      <c r="D581" s="1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6"/>
      <c r="B582" s="16"/>
      <c r="C582" s="16"/>
      <c r="D582" s="1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6"/>
      <c r="B583" s="16"/>
      <c r="C583" s="16"/>
      <c r="D583" s="1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6"/>
      <c r="B584" s="16"/>
      <c r="C584" s="16"/>
      <c r="D584" s="1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6"/>
      <c r="B585" s="16"/>
      <c r="C585" s="16"/>
      <c r="D585" s="1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6"/>
      <c r="B586" s="16"/>
      <c r="C586" s="16"/>
      <c r="D586" s="1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6"/>
      <c r="B587" s="16"/>
      <c r="C587" s="16"/>
      <c r="D587" s="1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6"/>
      <c r="B588" s="16"/>
      <c r="C588" s="16"/>
      <c r="D588" s="1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6"/>
      <c r="B589" s="16"/>
      <c r="C589" s="16"/>
      <c r="D589" s="1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6"/>
      <c r="B590" s="16"/>
      <c r="C590" s="16"/>
      <c r="D590" s="1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6"/>
      <c r="B591" s="16"/>
      <c r="C591" s="16"/>
      <c r="D591" s="1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6"/>
      <c r="B592" s="16"/>
      <c r="C592" s="16"/>
      <c r="D592" s="1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6"/>
      <c r="B593" s="16"/>
      <c r="C593" s="16"/>
      <c r="D593" s="1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6"/>
      <c r="B594" s="16"/>
      <c r="C594" s="16"/>
      <c r="D594" s="1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6"/>
      <c r="B595" s="16"/>
      <c r="C595" s="16"/>
      <c r="D595" s="1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6"/>
      <c r="B596" s="16"/>
      <c r="C596" s="16"/>
      <c r="D596" s="1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6"/>
      <c r="B597" s="16"/>
      <c r="C597" s="16"/>
      <c r="D597" s="1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6"/>
      <c r="B598" s="16"/>
      <c r="C598" s="16"/>
      <c r="D598" s="1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6"/>
      <c r="B599" s="16"/>
      <c r="C599" s="16"/>
      <c r="D599" s="1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6"/>
      <c r="B600" s="16"/>
      <c r="C600" s="16"/>
      <c r="D600" s="1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6"/>
      <c r="B601" s="16"/>
      <c r="C601" s="16"/>
      <c r="D601" s="1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6"/>
      <c r="B602" s="16"/>
      <c r="C602" s="16"/>
      <c r="D602" s="1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6"/>
      <c r="B603" s="16"/>
      <c r="C603" s="16"/>
      <c r="D603" s="1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6"/>
      <c r="B604" s="16"/>
      <c r="C604" s="16"/>
      <c r="D604" s="1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6"/>
      <c r="B605" s="16"/>
      <c r="C605" s="16"/>
      <c r="D605" s="1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6"/>
      <c r="B606" s="16"/>
      <c r="C606" s="16"/>
      <c r="D606" s="1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6"/>
      <c r="B607" s="16"/>
      <c r="C607" s="16"/>
      <c r="D607" s="1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6"/>
      <c r="B608" s="16"/>
      <c r="C608" s="16"/>
      <c r="D608" s="1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6"/>
      <c r="B609" s="16"/>
      <c r="C609" s="16"/>
      <c r="D609" s="1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6"/>
      <c r="B610" s="16"/>
      <c r="C610" s="16"/>
      <c r="D610" s="1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6"/>
      <c r="B611" s="16"/>
      <c r="C611" s="16"/>
      <c r="D611" s="1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6"/>
      <c r="B612" s="16"/>
      <c r="C612" s="16"/>
      <c r="D612" s="1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6"/>
      <c r="B613" s="16"/>
      <c r="C613" s="16"/>
      <c r="D613" s="1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6"/>
      <c r="B614" s="16"/>
      <c r="C614" s="16"/>
      <c r="D614" s="1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6"/>
      <c r="B615" s="16"/>
      <c r="C615" s="16"/>
      <c r="D615" s="1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6"/>
      <c r="B616" s="16"/>
      <c r="C616" s="16"/>
      <c r="D616" s="1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6"/>
      <c r="B617" s="16"/>
      <c r="C617" s="16"/>
      <c r="D617" s="1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6"/>
      <c r="B618" s="16"/>
      <c r="C618" s="16"/>
      <c r="D618" s="1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6"/>
      <c r="B619" s="16"/>
      <c r="C619" s="16"/>
      <c r="D619" s="1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6"/>
      <c r="B620" s="16"/>
      <c r="C620" s="16"/>
      <c r="D620" s="1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6"/>
      <c r="B621" s="16"/>
      <c r="C621" s="16"/>
      <c r="D621" s="1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6"/>
      <c r="B622" s="16"/>
      <c r="C622" s="16"/>
      <c r="D622" s="1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6"/>
      <c r="B623" s="16"/>
      <c r="C623" s="16"/>
      <c r="D623" s="1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6"/>
      <c r="B624" s="16"/>
      <c r="C624" s="16"/>
      <c r="D624" s="1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6"/>
      <c r="B625" s="16"/>
      <c r="C625" s="16"/>
      <c r="D625" s="1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6"/>
      <c r="B626" s="16"/>
      <c r="C626" s="16"/>
      <c r="D626" s="1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6"/>
      <c r="B627" s="16"/>
      <c r="C627" s="16"/>
      <c r="D627" s="1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6"/>
      <c r="B628" s="16"/>
      <c r="C628" s="16"/>
      <c r="D628" s="1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6"/>
      <c r="B629" s="16"/>
      <c r="C629" s="16"/>
      <c r="D629" s="1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6"/>
      <c r="B630" s="16"/>
      <c r="C630" s="16"/>
      <c r="D630" s="1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6"/>
      <c r="B631" s="16"/>
      <c r="C631" s="16"/>
      <c r="D631" s="1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6"/>
      <c r="B632" s="16"/>
      <c r="C632" s="16"/>
      <c r="D632" s="1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6"/>
      <c r="B633" s="16"/>
      <c r="C633" s="16"/>
      <c r="D633" s="1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6"/>
      <c r="B634" s="16"/>
      <c r="C634" s="16"/>
      <c r="D634" s="1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6"/>
      <c r="B635" s="16"/>
      <c r="C635" s="16"/>
      <c r="D635" s="1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6"/>
      <c r="B636" s="16"/>
      <c r="C636" s="16"/>
      <c r="D636" s="1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6"/>
      <c r="B637" s="16"/>
      <c r="C637" s="16"/>
      <c r="D637" s="1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6"/>
      <c r="B638" s="16"/>
      <c r="C638" s="16"/>
      <c r="D638" s="1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6"/>
      <c r="B639" s="16"/>
      <c r="C639" s="16"/>
      <c r="D639" s="1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6"/>
      <c r="B640" s="16"/>
      <c r="C640" s="16"/>
      <c r="D640" s="1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6"/>
      <c r="B641" s="16"/>
      <c r="C641" s="16"/>
      <c r="D641" s="1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6"/>
      <c r="B642" s="16"/>
      <c r="C642" s="16"/>
      <c r="D642" s="1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6"/>
      <c r="B643" s="16"/>
      <c r="C643" s="16"/>
      <c r="D643" s="1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6"/>
      <c r="B644" s="16"/>
      <c r="C644" s="16"/>
      <c r="D644" s="1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6"/>
      <c r="B645" s="16"/>
      <c r="C645" s="16"/>
      <c r="D645" s="1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6"/>
      <c r="B646" s="16"/>
      <c r="C646" s="16"/>
      <c r="D646" s="1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6"/>
      <c r="B647" s="16"/>
      <c r="C647" s="16"/>
      <c r="D647" s="1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6"/>
      <c r="B648" s="16"/>
      <c r="C648" s="16"/>
      <c r="D648" s="1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6"/>
      <c r="B649" s="16"/>
      <c r="C649" s="16"/>
      <c r="D649" s="1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6"/>
      <c r="B650" s="16"/>
      <c r="C650" s="16"/>
      <c r="D650" s="1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6"/>
      <c r="B651" s="16"/>
      <c r="C651" s="16"/>
      <c r="D651" s="1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6"/>
      <c r="B652" s="16"/>
      <c r="C652" s="16"/>
      <c r="D652" s="1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6"/>
      <c r="B653" s="16"/>
      <c r="C653" s="16"/>
      <c r="D653" s="1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6"/>
      <c r="B654" s="16"/>
      <c r="C654" s="16"/>
      <c r="D654" s="1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6"/>
      <c r="B655" s="16"/>
      <c r="C655" s="16"/>
      <c r="D655" s="1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6"/>
      <c r="B656" s="16"/>
      <c r="C656" s="16"/>
      <c r="D656" s="1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6"/>
      <c r="B657" s="16"/>
      <c r="C657" s="16"/>
      <c r="D657" s="1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6"/>
      <c r="B658" s="16"/>
      <c r="C658" s="16"/>
      <c r="D658" s="1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6"/>
      <c r="B659" s="16"/>
      <c r="C659" s="16"/>
      <c r="D659" s="1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6"/>
      <c r="B660" s="16"/>
      <c r="C660" s="16"/>
      <c r="D660" s="1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6"/>
      <c r="B661" s="16"/>
      <c r="C661" s="16"/>
      <c r="D661" s="1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6"/>
      <c r="B662" s="16"/>
      <c r="C662" s="16"/>
      <c r="D662" s="1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6"/>
      <c r="B663" s="16"/>
      <c r="C663" s="16"/>
      <c r="D663" s="1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6"/>
      <c r="B664" s="16"/>
      <c r="C664" s="16"/>
      <c r="D664" s="1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6"/>
      <c r="B665" s="16"/>
      <c r="C665" s="16"/>
      <c r="D665" s="1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6"/>
      <c r="B666" s="16"/>
      <c r="C666" s="16"/>
      <c r="D666" s="1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6"/>
      <c r="B667" s="16"/>
      <c r="C667" s="16"/>
      <c r="D667" s="1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6"/>
      <c r="B668" s="16"/>
      <c r="C668" s="16"/>
      <c r="D668" s="1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6"/>
      <c r="B669" s="16"/>
      <c r="C669" s="16"/>
      <c r="D669" s="1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6"/>
      <c r="B670" s="16"/>
      <c r="C670" s="16"/>
      <c r="D670" s="1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6"/>
      <c r="B671" s="16"/>
      <c r="C671" s="16"/>
      <c r="D671" s="1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6"/>
      <c r="B672" s="16"/>
      <c r="C672" s="16"/>
      <c r="D672" s="1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6"/>
      <c r="B673" s="16"/>
      <c r="C673" s="16"/>
      <c r="D673" s="1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6"/>
      <c r="B674" s="16"/>
      <c r="C674" s="16"/>
      <c r="D674" s="1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6"/>
      <c r="B675" s="16"/>
      <c r="C675" s="16"/>
      <c r="D675" s="1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6"/>
      <c r="B676" s="16"/>
      <c r="C676" s="16"/>
      <c r="D676" s="1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6"/>
      <c r="B677" s="16"/>
      <c r="C677" s="16"/>
      <c r="D677" s="1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6"/>
      <c r="B678" s="16"/>
      <c r="C678" s="16"/>
      <c r="D678" s="1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6"/>
      <c r="B679" s="16"/>
      <c r="C679" s="16"/>
      <c r="D679" s="1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6"/>
      <c r="B680" s="16"/>
      <c r="C680" s="16"/>
      <c r="D680" s="1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6"/>
      <c r="B681" s="16"/>
      <c r="C681" s="16"/>
      <c r="D681" s="1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6"/>
      <c r="B682" s="16"/>
      <c r="C682" s="16"/>
      <c r="D682" s="1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6"/>
      <c r="B683" s="16"/>
      <c r="C683" s="16"/>
      <c r="D683" s="1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6"/>
      <c r="B684" s="16"/>
      <c r="C684" s="16"/>
      <c r="D684" s="1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6"/>
      <c r="B685" s="16"/>
      <c r="C685" s="16"/>
      <c r="D685" s="1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6"/>
      <c r="B686" s="16"/>
      <c r="C686" s="16"/>
      <c r="D686" s="1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6"/>
      <c r="B687" s="16"/>
      <c r="C687" s="16"/>
      <c r="D687" s="1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6"/>
      <c r="B688" s="16"/>
      <c r="C688" s="16"/>
      <c r="D688" s="1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6"/>
      <c r="B689" s="16"/>
      <c r="C689" s="16"/>
      <c r="D689" s="1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6"/>
      <c r="B690" s="16"/>
      <c r="C690" s="16"/>
      <c r="D690" s="1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6"/>
      <c r="B691" s="16"/>
      <c r="C691" s="16"/>
      <c r="D691" s="1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6"/>
      <c r="B692" s="16"/>
      <c r="C692" s="16"/>
      <c r="D692" s="1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6"/>
      <c r="B693" s="16"/>
      <c r="C693" s="16"/>
      <c r="D693" s="1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6"/>
      <c r="B694" s="16"/>
      <c r="C694" s="16"/>
      <c r="D694" s="1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6"/>
      <c r="B695" s="16"/>
      <c r="C695" s="16"/>
      <c r="D695" s="1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6"/>
      <c r="B696" s="16"/>
      <c r="C696" s="16"/>
      <c r="D696" s="1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6"/>
      <c r="B697" s="16"/>
      <c r="C697" s="16"/>
      <c r="D697" s="1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6"/>
      <c r="B698" s="16"/>
      <c r="C698" s="16"/>
      <c r="D698" s="1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6"/>
      <c r="B699" s="16"/>
      <c r="C699" s="16"/>
      <c r="D699" s="1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6"/>
      <c r="B700" s="16"/>
      <c r="C700" s="16"/>
      <c r="D700" s="1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6"/>
      <c r="B701" s="16"/>
      <c r="C701" s="16"/>
      <c r="D701" s="1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6"/>
      <c r="B702" s="16"/>
      <c r="C702" s="16"/>
      <c r="D702" s="1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6"/>
      <c r="B703" s="16"/>
      <c r="C703" s="16"/>
      <c r="D703" s="1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6"/>
      <c r="B704" s="16"/>
      <c r="C704" s="16"/>
      <c r="D704" s="1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6"/>
      <c r="B705" s="16"/>
      <c r="C705" s="16"/>
      <c r="D705" s="1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6"/>
      <c r="B706" s="16"/>
      <c r="C706" s="16"/>
      <c r="D706" s="1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6"/>
      <c r="B707" s="16"/>
      <c r="C707" s="16"/>
      <c r="D707" s="1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6"/>
      <c r="B708" s="16"/>
      <c r="C708" s="16"/>
      <c r="D708" s="1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6"/>
      <c r="B709" s="16"/>
      <c r="C709" s="16"/>
      <c r="D709" s="1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6"/>
      <c r="B710" s="16"/>
      <c r="C710" s="16"/>
      <c r="D710" s="1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6"/>
      <c r="B711" s="16"/>
      <c r="C711" s="16"/>
      <c r="D711" s="1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6"/>
      <c r="B712" s="16"/>
      <c r="C712" s="16"/>
      <c r="D712" s="1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6"/>
      <c r="B713" s="16"/>
      <c r="C713" s="16"/>
      <c r="D713" s="1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6"/>
      <c r="B714" s="16"/>
      <c r="C714" s="16"/>
      <c r="D714" s="1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6"/>
      <c r="B715" s="16"/>
      <c r="C715" s="16"/>
      <c r="D715" s="1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6"/>
      <c r="B716" s="16"/>
      <c r="C716" s="16"/>
      <c r="D716" s="1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6"/>
      <c r="B717" s="16"/>
      <c r="C717" s="16"/>
      <c r="D717" s="1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6"/>
      <c r="B718" s="16"/>
      <c r="C718" s="16"/>
      <c r="D718" s="1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6"/>
      <c r="B719" s="16"/>
      <c r="C719" s="16"/>
      <c r="D719" s="1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6"/>
      <c r="B720" s="16"/>
      <c r="C720" s="16"/>
      <c r="D720" s="1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6"/>
      <c r="B721" s="16"/>
      <c r="C721" s="16"/>
      <c r="D721" s="1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6"/>
      <c r="B722" s="16"/>
      <c r="C722" s="16"/>
      <c r="D722" s="1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6"/>
      <c r="B723" s="16"/>
      <c r="C723" s="16"/>
      <c r="D723" s="1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6"/>
      <c r="B724" s="16"/>
      <c r="C724" s="16"/>
      <c r="D724" s="1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6"/>
      <c r="B725" s="16"/>
      <c r="C725" s="16"/>
      <c r="D725" s="1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6"/>
      <c r="B726" s="16"/>
      <c r="C726" s="16"/>
      <c r="D726" s="1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6"/>
      <c r="B727" s="16"/>
      <c r="C727" s="16"/>
      <c r="D727" s="1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6"/>
      <c r="B728" s="16"/>
      <c r="C728" s="16"/>
      <c r="D728" s="1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6"/>
      <c r="B729" s="16"/>
      <c r="C729" s="16"/>
      <c r="D729" s="1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6"/>
      <c r="B730" s="16"/>
      <c r="C730" s="16"/>
      <c r="D730" s="1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6"/>
      <c r="B731" s="16"/>
      <c r="C731" s="16"/>
      <c r="D731" s="1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6"/>
      <c r="B732" s="16"/>
      <c r="C732" s="16"/>
      <c r="D732" s="1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6"/>
      <c r="B733" s="16"/>
      <c r="C733" s="16"/>
      <c r="D733" s="1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6"/>
      <c r="B734" s="16"/>
      <c r="C734" s="16"/>
      <c r="D734" s="1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6"/>
      <c r="B735" s="16"/>
      <c r="C735" s="16"/>
      <c r="D735" s="1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6"/>
      <c r="B736" s="16"/>
      <c r="C736" s="16"/>
      <c r="D736" s="1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6"/>
      <c r="B737" s="16"/>
      <c r="C737" s="16"/>
      <c r="D737" s="1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6"/>
      <c r="B738" s="16"/>
      <c r="C738" s="16"/>
      <c r="D738" s="1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6"/>
      <c r="B739" s="16"/>
      <c r="C739" s="16"/>
      <c r="D739" s="1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6"/>
      <c r="B740" s="16"/>
      <c r="C740" s="16"/>
      <c r="D740" s="1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6"/>
      <c r="B741" s="16"/>
      <c r="C741" s="16"/>
      <c r="D741" s="1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6"/>
      <c r="B742" s="16"/>
      <c r="C742" s="16"/>
      <c r="D742" s="1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6"/>
      <c r="B743" s="16"/>
      <c r="C743" s="16"/>
      <c r="D743" s="1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6"/>
      <c r="B744" s="16"/>
      <c r="C744" s="16"/>
      <c r="D744" s="1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6"/>
      <c r="B745" s="16"/>
      <c r="C745" s="16"/>
      <c r="D745" s="1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6"/>
      <c r="B746" s="16"/>
      <c r="C746" s="16"/>
      <c r="D746" s="1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6"/>
      <c r="B747" s="16"/>
      <c r="C747" s="16"/>
      <c r="D747" s="1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6"/>
      <c r="B748" s="16"/>
      <c r="C748" s="16"/>
      <c r="D748" s="1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6"/>
      <c r="B749" s="16"/>
      <c r="C749" s="16"/>
      <c r="D749" s="1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6"/>
      <c r="B750" s="16"/>
      <c r="C750" s="16"/>
      <c r="D750" s="1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6"/>
      <c r="B751" s="16"/>
      <c r="C751" s="16"/>
      <c r="D751" s="1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6"/>
      <c r="B752" s="16"/>
      <c r="C752" s="16"/>
      <c r="D752" s="1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6"/>
      <c r="B753" s="16"/>
      <c r="C753" s="16"/>
      <c r="D753" s="1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6"/>
      <c r="B754" s="16"/>
      <c r="C754" s="16"/>
      <c r="D754" s="1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6"/>
      <c r="B755" s="16"/>
      <c r="C755" s="16"/>
      <c r="D755" s="1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6"/>
      <c r="B756" s="16"/>
      <c r="C756" s="16"/>
      <c r="D756" s="1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6"/>
      <c r="B757" s="16"/>
      <c r="C757" s="16"/>
      <c r="D757" s="1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6"/>
      <c r="B758" s="16"/>
      <c r="C758" s="16"/>
      <c r="D758" s="1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6"/>
      <c r="B759" s="16"/>
      <c r="C759" s="16"/>
      <c r="D759" s="1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6"/>
      <c r="B760" s="16"/>
      <c r="C760" s="16"/>
      <c r="D760" s="1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6"/>
      <c r="B761" s="16"/>
      <c r="C761" s="16"/>
      <c r="D761" s="1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6"/>
      <c r="B762" s="16"/>
      <c r="C762" s="16"/>
      <c r="D762" s="1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6"/>
      <c r="B763" s="16"/>
      <c r="C763" s="16"/>
      <c r="D763" s="1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6"/>
      <c r="B764" s="16"/>
      <c r="C764" s="16"/>
      <c r="D764" s="1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6"/>
      <c r="B765" s="16"/>
      <c r="C765" s="16"/>
      <c r="D765" s="1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6"/>
      <c r="B766" s="16"/>
      <c r="C766" s="16"/>
      <c r="D766" s="1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6"/>
      <c r="B767" s="16"/>
      <c r="C767" s="16"/>
      <c r="D767" s="1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6"/>
      <c r="B768" s="16"/>
      <c r="C768" s="16"/>
      <c r="D768" s="1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6"/>
      <c r="B769" s="16"/>
      <c r="C769" s="16"/>
      <c r="D769" s="1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6"/>
      <c r="B770" s="16"/>
      <c r="C770" s="16"/>
      <c r="D770" s="1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6"/>
      <c r="B771" s="16"/>
      <c r="C771" s="16"/>
      <c r="D771" s="1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6"/>
      <c r="B772" s="16"/>
      <c r="C772" s="16"/>
      <c r="D772" s="1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6"/>
      <c r="B773" s="16"/>
      <c r="C773" s="16"/>
      <c r="D773" s="1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6"/>
      <c r="B774" s="16"/>
      <c r="C774" s="16"/>
      <c r="D774" s="1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6"/>
      <c r="B775" s="16"/>
      <c r="C775" s="16"/>
      <c r="D775" s="1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6"/>
      <c r="B776" s="16"/>
      <c r="C776" s="16"/>
      <c r="D776" s="1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6"/>
      <c r="B777" s="16"/>
      <c r="C777" s="16"/>
      <c r="D777" s="1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6"/>
      <c r="B778" s="16"/>
      <c r="C778" s="16"/>
      <c r="D778" s="1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6"/>
      <c r="B779" s="16"/>
      <c r="C779" s="16"/>
      <c r="D779" s="1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6"/>
      <c r="B780" s="16"/>
      <c r="C780" s="16"/>
      <c r="D780" s="1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6"/>
      <c r="B781" s="16"/>
      <c r="C781" s="16"/>
      <c r="D781" s="1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6"/>
      <c r="B782" s="16"/>
      <c r="C782" s="16"/>
      <c r="D782" s="1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6"/>
      <c r="B783" s="16"/>
      <c r="C783" s="16"/>
      <c r="D783" s="1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6"/>
      <c r="B784" s="16"/>
      <c r="C784" s="16"/>
      <c r="D784" s="1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6"/>
      <c r="B785" s="16"/>
      <c r="C785" s="16"/>
      <c r="D785" s="1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6"/>
      <c r="B786" s="16"/>
      <c r="C786" s="16"/>
      <c r="D786" s="1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6"/>
      <c r="B787" s="16"/>
      <c r="C787" s="16"/>
      <c r="D787" s="1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6"/>
      <c r="B788" s="16"/>
      <c r="C788" s="16"/>
      <c r="D788" s="1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6"/>
      <c r="B789" s="16"/>
      <c r="C789" s="16"/>
      <c r="D789" s="1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6"/>
      <c r="B790" s="16"/>
      <c r="C790" s="16"/>
      <c r="D790" s="1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6"/>
      <c r="B791" s="16"/>
      <c r="C791" s="16"/>
      <c r="D791" s="1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6"/>
      <c r="B792" s="16"/>
      <c r="C792" s="16"/>
      <c r="D792" s="1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6"/>
      <c r="B793" s="16"/>
      <c r="C793" s="16"/>
      <c r="D793" s="1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6"/>
      <c r="B794" s="16"/>
      <c r="C794" s="16"/>
      <c r="D794" s="1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6"/>
      <c r="B795" s="16"/>
      <c r="C795" s="16"/>
      <c r="D795" s="1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6"/>
      <c r="B796" s="16"/>
      <c r="C796" s="16"/>
      <c r="D796" s="1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6"/>
      <c r="B797" s="16"/>
      <c r="C797" s="16"/>
      <c r="D797" s="1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6"/>
      <c r="B798" s="16"/>
      <c r="C798" s="16"/>
      <c r="D798" s="1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6"/>
      <c r="B799" s="16"/>
      <c r="C799" s="16"/>
      <c r="D799" s="1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6"/>
      <c r="B800" s="16"/>
      <c r="C800" s="16"/>
      <c r="D800" s="1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6"/>
      <c r="B801" s="16"/>
      <c r="C801" s="16"/>
      <c r="D801" s="1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6"/>
      <c r="B802" s="16"/>
      <c r="C802" s="16"/>
      <c r="D802" s="1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6"/>
      <c r="B803" s="16"/>
      <c r="C803" s="16"/>
      <c r="D803" s="1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6"/>
      <c r="B804" s="16"/>
      <c r="C804" s="16"/>
      <c r="D804" s="1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6"/>
      <c r="B805" s="16"/>
      <c r="C805" s="16"/>
      <c r="D805" s="1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6"/>
      <c r="B806" s="16"/>
      <c r="C806" s="16"/>
      <c r="D806" s="1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6"/>
      <c r="B807" s="16"/>
      <c r="C807" s="16"/>
      <c r="D807" s="1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6"/>
      <c r="B808" s="16"/>
      <c r="C808" s="16"/>
      <c r="D808" s="1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6"/>
      <c r="B809" s="16"/>
      <c r="C809" s="16"/>
      <c r="D809" s="1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6"/>
      <c r="B810" s="16"/>
      <c r="C810" s="16"/>
      <c r="D810" s="1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6"/>
      <c r="B811" s="16"/>
      <c r="C811" s="16"/>
      <c r="D811" s="1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6"/>
      <c r="B812" s="16"/>
      <c r="C812" s="16"/>
      <c r="D812" s="1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6"/>
      <c r="B813" s="16"/>
      <c r="C813" s="16"/>
      <c r="D813" s="1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6"/>
      <c r="B814" s="16"/>
      <c r="C814" s="16"/>
      <c r="D814" s="1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6"/>
      <c r="B815" s="16"/>
      <c r="C815" s="16"/>
      <c r="D815" s="1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6"/>
      <c r="B816" s="16"/>
      <c r="C816" s="16"/>
      <c r="D816" s="1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6"/>
      <c r="B817" s="16"/>
      <c r="C817" s="16"/>
      <c r="D817" s="1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6"/>
      <c r="B818" s="16"/>
      <c r="C818" s="16"/>
      <c r="D818" s="1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6"/>
      <c r="B819" s="16"/>
      <c r="C819" s="16"/>
      <c r="D819" s="1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6"/>
      <c r="B820" s="16"/>
      <c r="C820" s="16"/>
      <c r="D820" s="1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6"/>
      <c r="B821" s="16"/>
      <c r="C821" s="16"/>
      <c r="D821" s="1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6"/>
      <c r="B822" s="16"/>
      <c r="C822" s="16"/>
      <c r="D822" s="1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6"/>
      <c r="B823" s="16"/>
      <c r="C823" s="16"/>
      <c r="D823" s="1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6"/>
      <c r="B824" s="16"/>
      <c r="C824" s="16"/>
      <c r="D824" s="1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6"/>
      <c r="B825" s="16"/>
      <c r="C825" s="16"/>
      <c r="D825" s="1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6"/>
      <c r="B826" s="16"/>
      <c r="C826" s="16"/>
      <c r="D826" s="1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6"/>
      <c r="B827" s="16"/>
      <c r="C827" s="16"/>
      <c r="D827" s="1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6"/>
      <c r="B828" s="16"/>
      <c r="C828" s="16"/>
      <c r="D828" s="1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6"/>
      <c r="B829" s="16"/>
      <c r="C829" s="16"/>
      <c r="D829" s="1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6"/>
      <c r="B830" s="16"/>
      <c r="C830" s="16"/>
      <c r="D830" s="1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6"/>
      <c r="B831" s="16"/>
      <c r="C831" s="16"/>
      <c r="D831" s="1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6"/>
      <c r="B832" s="16"/>
      <c r="C832" s="16"/>
      <c r="D832" s="1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6"/>
      <c r="B833" s="16"/>
      <c r="C833" s="16"/>
      <c r="D833" s="1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6"/>
      <c r="B834" s="16"/>
      <c r="C834" s="16"/>
      <c r="D834" s="1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6"/>
      <c r="B835" s="16"/>
      <c r="C835" s="16"/>
      <c r="D835" s="1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6"/>
      <c r="B836" s="16"/>
      <c r="C836" s="16"/>
      <c r="D836" s="1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6"/>
      <c r="B837" s="16"/>
      <c r="C837" s="16"/>
      <c r="D837" s="1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6"/>
      <c r="B838" s="16"/>
      <c r="C838" s="16"/>
      <c r="D838" s="1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6"/>
      <c r="B839" s="16"/>
      <c r="C839" s="16"/>
      <c r="D839" s="1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6"/>
      <c r="B840" s="16"/>
      <c r="C840" s="16"/>
      <c r="D840" s="1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6"/>
      <c r="B841" s="16"/>
      <c r="C841" s="16"/>
      <c r="D841" s="1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6"/>
      <c r="B842" s="16"/>
      <c r="C842" s="16"/>
      <c r="D842" s="1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6"/>
      <c r="B843" s="16"/>
      <c r="C843" s="16"/>
      <c r="D843" s="1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6"/>
      <c r="B844" s="16"/>
      <c r="C844" s="16"/>
      <c r="D844" s="1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6"/>
      <c r="B845" s="16"/>
      <c r="C845" s="16"/>
      <c r="D845" s="1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6"/>
      <c r="B846" s="16"/>
      <c r="C846" s="16"/>
      <c r="D846" s="1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6"/>
      <c r="B847" s="16"/>
      <c r="C847" s="16"/>
      <c r="D847" s="1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6"/>
      <c r="B848" s="16"/>
      <c r="C848" s="16"/>
      <c r="D848" s="1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6"/>
      <c r="B849" s="16"/>
      <c r="C849" s="16"/>
      <c r="D849" s="1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6"/>
      <c r="B850" s="16"/>
      <c r="C850" s="16"/>
      <c r="D850" s="1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6"/>
      <c r="B851" s="16"/>
      <c r="C851" s="16"/>
      <c r="D851" s="1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6"/>
      <c r="B852" s="16"/>
      <c r="C852" s="16"/>
      <c r="D852" s="1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6"/>
      <c r="B853" s="16"/>
      <c r="C853" s="16"/>
      <c r="D853" s="1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6"/>
      <c r="B854" s="16"/>
      <c r="C854" s="16"/>
      <c r="D854" s="1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6"/>
      <c r="B855" s="16"/>
      <c r="C855" s="16"/>
      <c r="D855" s="1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6"/>
      <c r="B856" s="16"/>
      <c r="C856" s="16"/>
      <c r="D856" s="1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6"/>
      <c r="B857" s="16"/>
      <c r="C857" s="16"/>
      <c r="D857" s="1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6"/>
      <c r="B858" s="16"/>
      <c r="C858" s="16"/>
      <c r="D858" s="1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6"/>
      <c r="B859" s="16"/>
      <c r="C859" s="16"/>
      <c r="D859" s="1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6"/>
      <c r="B860" s="16"/>
      <c r="C860" s="16"/>
      <c r="D860" s="1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6"/>
      <c r="B861" s="16"/>
      <c r="C861" s="16"/>
      <c r="D861" s="1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6"/>
      <c r="B862" s="16"/>
      <c r="C862" s="16"/>
      <c r="D862" s="1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6"/>
      <c r="B863" s="16"/>
      <c r="C863" s="16"/>
      <c r="D863" s="1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6"/>
      <c r="B864" s="16"/>
      <c r="C864" s="16"/>
      <c r="D864" s="1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6"/>
      <c r="B865" s="16"/>
      <c r="C865" s="16"/>
      <c r="D865" s="1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6"/>
      <c r="B866" s="16"/>
      <c r="C866" s="16"/>
      <c r="D866" s="1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6"/>
      <c r="B867" s="16"/>
      <c r="C867" s="16"/>
      <c r="D867" s="1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6"/>
      <c r="B868" s="16"/>
      <c r="C868" s="16"/>
      <c r="D868" s="1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6"/>
      <c r="B869" s="16"/>
      <c r="C869" s="16"/>
      <c r="D869" s="1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6"/>
      <c r="B870" s="16"/>
      <c r="C870" s="16"/>
      <c r="D870" s="1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6"/>
      <c r="B871" s="16"/>
      <c r="C871" s="16"/>
      <c r="D871" s="1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6"/>
      <c r="B872" s="16"/>
      <c r="C872" s="16"/>
      <c r="D872" s="1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6"/>
      <c r="B873" s="16"/>
      <c r="C873" s="16"/>
      <c r="D873" s="1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6"/>
      <c r="B874" s="16"/>
      <c r="C874" s="16"/>
      <c r="D874" s="1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6"/>
      <c r="B875" s="16"/>
      <c r="C875" s="16"/>
      <c r="D875" s="1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6"/>
      <c r="B876" s="16"/>
      <c r="C876" s="16"/>
      <c r="D876" s="1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6"/>
      <c r="B877" s="16"/>
      <c r="C877" s="16"/>
      <c r="D877" s="1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6"/>
      <c r="B878" s="16"/>
      <c r="C878" s="16"/>
      <c r="D878" s="1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6"/>
      <c r="B879" s="16"/>
      <c r="C879" s="16"/>
      <c r="D879" s="1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6"/>
      <c r="B880" s="16"/>
      <c r="C880" s="16"/>
      <c r="D880" s="1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6"/>
      <c r="B881" s="16"/>
      <c r="C881" s="16"/>
      <c r="D881" s="1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6"/>
      <c r="B882" s="16"/>
      <c r="C882" s="16"/>
      <c r="D882" s="1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6"/>
      <c r="B883" s="16"/>
      <c r="C883" s="16"/>
      <c r="D883" s="1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6"/>
      <c r="B884" s="16"/>
      <c r="C884" s="16"/>
      <c r="D884" s="1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6"/>
      <c r="B885" s="16"/>
      <c r="C885" s="16"/>
      <c r="D885" s="1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6"/>
      <c r="B886" s="16"/>
      <c r="C886" s="16"/>
      <c r="D886" s="1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6"/>
      <c r="B887" s="16"/>
      <c r="C887" s="16"/>
      <c r="D887" s="1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6"/>
      <c r="B888" s="16"/>
      <c r="C888" s="16"/>
      <c r="D888" s="1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6"/>
      <c r="B889" s="16"/>
      <c r="C889" s="16"/>
      <c r="D889" s="1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6"/>
      <c r="B890" s="16"/>
      <c r="C890" s="16"/>
      <c r="D890" s="1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6"/>
      <c r="B891" s="16"/>
      <c r="C891" s="16"/>
      <c r="D891" s="1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6"/>
      <c r="B892" s="16"/>
      <c r="C892" s="16"/>
      <c r="D892" s="1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6"/>
      <c r="B893" s="16"/>
      <c r="C893" s="16"/>
      <c r="D893" s="1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6"/>
      <c r="B894" s="16"/>
      <c r="C894" s="16"/>
      <c r="D894" s="1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6"/>
      <c r="B895" s="16"/>
      <c r="C895" s="16"/>
      <c r="D895" s="1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6"/>
      <c r="B896" s="16"/>
      <c r="C896" s="16"/>
      <c r="D896" s="1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6"/>
      <c r="B897" s="16"/>
      <c r="C897" s="16"/>
      <c r="D897" s="1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6"/>
      <c r="B898" s="16"/>
      <c r="C898" s="16"/>
      <c r="D898" s="1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6"/>
      <c r="B899" s="16"/>
      <c r="C899" s="16"/>
      <c r="D899" s="1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6"/>
      <c r="B900" s="16"/>
      <c r="C900" s="16"/>
      <c r="D900" s="1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6"/>
      <c r="B901" s="16"/>
      <c r="C901" s="16"/>
      <c r="D901" s="1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6"/>
      <c r="B902" s="16"/>
      <c r="C902" s="16"/>
      <c r="D902" s="1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6"/>
      <c r="B903" s="16"/>
      <c r="C903" s="16"/>
      <c r="D903" s="1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6"/>
      <c r="B904" s="16"/>
      <c r="C904" s="16"/>
      <c r="D904" s="1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6"/>
      <c r="B905" s="16"/>
      <c r="C905" s="16"/>
      <c r="D905" s="1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6"/>
      <c r="B906" s="16"/>
      <c r="C906" s="16"/>
      <c r="D906" s="1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6"/>
      <c r="B907" s="16"/>
      <c r="C907" s="16"/>
      <c r="D907" s="1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6"/>
      <c r="B908" s="16"/>
      <c r="C908" s="16"/>
      <c r="D908" s="1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6"/>
      <c r="B909" s="16"/>
      <c r="C909" s="16"/>
      <c r="D909" s="1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6"/>
      <c r="B910" s="16"/>
      <c r="C910" s="16"/>
      <c r="D910" s="1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6"/>
      <c r="B911" s="16"/>
      <c r="C911" s="16"/>
      <c r="D911" s="1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6"/>
      <c r="B912" s="16"/>
      <c r="C912" s="16"/>
      <c r="D912" s="1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6"/>
      <c r="B913" s="16"/>
      <c r="C913" s="16"/>
      <c r="D913" s="1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6"/>
      <c r="B914" s="16"/>
      <c r="C914" s="16"/>
      <c r="D914" s="1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6"/>
      <c r="B915" s="16"/>
      <c r="C915" s="16"/>
      <c r="D915" s="1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6"/>
      <c r="B916" s="16"/>
      <c r="C916" s="16"/>
      <c r="D916" s="1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6"/>
      <c r="B917" s="16"/>
      <c r="C917" s="16"/>
      <c r="D917" s="1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6"/>
      <c r="B918" s="16"/>
      <c r="C918" s="16"/>
      <c r="D918" s="1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6"/>
      <c r="B919" s="16"/>
      <c r="C919" s="16"/>
      <c r="D919" s="1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6"/>
      <c r="B920" s="16"/>
      <c r="C920" s="16"/>
      <c r="D920" s="1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6"/>
      <c r="B921" s="16"/>
      <c r="C921" s="16"/>
      <c r="D921" s="1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6"/>
      <c r="B922" s="16"/>
      <c r="C922" s="16"/>
      <c r="D922" s="1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6"/>
      <c r="B923" s="16"/>
      <c r="C923" s="16"/>
      <c r="D923" s="1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6"/>
      <c r="B924" s="16"/>
      <c r="C924" s="16"/>
      <c r="D924" s="1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6"/>
      <c r="B925" s="16"/>
      <c r="C925" s="16"/>
      <c r="D925" s="1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6"/>
      <c r="B926" s="16"/>
      <c r="C926" s="16"/>
      <c r="D926" s="1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6"/>
      <c r="B927" s="16"/>
      <c r="C927" s="16"/>
      <c r="D927" s="1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6"/>
      <c r="B928" s="16"/>
      <c r="C928" s="16"/>
      <c r="D928" s="1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6"/>
      <c r="B929" s="16"/>
      <c r="C929" s="16"/>
      <c r="D929" s="1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6"/>
      <c r="B930" s="16"/>
      <c r="C930" s="16"/>
      <c r="D930" s="1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6"/>
      <c r="B931" s="16"/>
      <c r="C931" s="16"/>
      <c r="D931" s="1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6"/>
      <c r="B932" s="16"/>
      <c r="C932" s="16"/>
      <c r="D932" s="1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6"/>
      <c r="B933" s="16"/>
      <c r="C933" s="16"/>
      <c r="D933" s="1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6"/>
      <c r="B934" s="16"/>
      <c r="C934" s="16"/>
      <c r="D934" s="1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6"/>
      <c r="B935" s="16"/>
      <c r="C935" s="16"/>
      <c r="D935" s="1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6"/>
      <c r="B936" s="16"/>
      <c r="C936" s="16"/>
      <c r="D936" s="1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6"/>
      <c r="B937" s="16"/>
      <c r="C937" s="16"/>
      <c r="D937" s="1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6"/>
      <c r="B938" s="16"/>
      <c r="C938" s="16"/>
      <c r="D938" s="1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6"/>
      <c r="B939" s="16"/>
      <c r="C939" s="16"/>
      <c r="D939" s="1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6"/>
      <c r="B940" s="16"/>
      <c r="C940" s="16"/>
      <c r="D940" s="1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6"/>
      <c r="B941" s="16"/>
      <c r="C941" s="16"/>
      <c r="D941" s="1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6"/>
      <c r="B942" s="16"/>
      <c r="C942" s="16"/>
      <c r="D942" s="1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6"/>
      <c r="B943" s="16"/>
      <c r="C943" s="16"/>
      <c r="D943" s="1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6"/>
      <c r="B944" s="16"/>
      <c r="C944" s="16"/>
      <c r="D944" s="1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6"/>
      <c r="B945" s="16"/>
      <c r="C945" s="16"/>
      <c r="D945" s="1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6"/>
      <c r="B946" s="16"/>
      <c r="C946" s="16"/>
      <c r="D946" s="1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6"/>
      <c r="B947" s="16"/>
      <c r="C947" s="16"/>
      <c r="D947" s="1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6"/>
      <c r="B948" s="16"/>
      <c r="C948" s="16"/>
      <c r="D948" s="1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6"/>
      <c r="B949" s="16"/>
      <c r="C949" s="16"/>
      <c r="D949" s="1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6"/>
      <c r="B950" s="16"/>
      <c r="C950" s="16"/>
      <c r="D950" s="1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6"/>
      <c r="B951" s="16"/>
      <c r="C951" s="16"/>
      <c r="D951" s="1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6"/>
      <c r="B952" s="16"/>
      <c r="C952" s="16"/>
      <c r="D952" s="1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6"/>
      <c r="B953" s="16"/>
      <c r="C953" s="16"/>
      <c r="D953" s="1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6"/>
      <c r="B954" s="16"/>
      <c r="C954" s="16"/>
      <c r="D954" s="1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6"/>
      <c r="B955" s="16"/>
      <c r="C955" s="16"/>
      <c r="D955" s="1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6"/>
      <c r="B956" s="16"/>
      <c r="C956" s="16"/>
      <c r="D956" s="1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6"/>
      <c r="B957" s="16"/>
      <c r="C957" s="16"/>
      <c r="D957" s="1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6"/>
      <c r="B958" s="16"/>
      <c r="C958" s="16"/>
      <c r="D958" s="1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6"/>
      <c r="B959" s="16"/>
      <c r="C959" s="16"/>
      <c r="D959" s="1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6"/>
      <c r="B960" s="16"/>
      <c r="C960" s="16"/>
      <c r="D960" s="1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6"/>
      <c r="B961" s="16"/>
      <c r="C961" s="16"/>
      <c r="D961" s="1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6"/>
      <c r="B962" s="16"/>
      <c r="C962" s="16"/>
      <c r="D962" s="1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6"/>
      <c r="B963" s="16"/>
      <c r="C963" s="16"/>
      <c r="D963" s="1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6"/>
      <c r="B964" s="16"/>
      <c r="C964" s="16"/>
      <c r="D964" s="1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6"/>
      <c r="B965" s="16"/>
      <c r="C965" s="16"/>
      <c r="D965" s="1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6"/>
      <c r="B966" s="16"/>
      <c r="C966" s="16"/>
      <c r="D966" s="1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6"/>
      <c r="B967" s="16"/>
      <c r="C967" s="16"/>
      <c r="D967" s="1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6"/>
      <c r="B968" s="16"/>
      <c r="C968" s="16"/>
      <c r="D968" s="1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6"/>
      <c r="B969" s="16"/>
      <c r="C969" s="16"/>
      <c r="D969" s="1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6"/>
      <c r="B970" s="16"/>
      <c r="C970" s="16"/>
      <c r="D970" s="1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6"/>
      <c r="B971" s="16"/>
      <c r="C971" s="16"/>
      <c r="D971" s="1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6"/>
      <c r="B972" s="16"/>
      <c r="C972" s="16"/>
      <c r="D972" s="1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6"/>
      <c r="B973" s="16"/>
      <c r="C973" s="16"/>
      <c r="D973" s="1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6"/>
      <c r="B974" s="16"/>
      <c r="C974" s="16"/>
      <c r="D974" s="1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6"/>
      <c r="B975" s="16"/>
      <c r="C975" s="16"/>
      <c r="D975" s="1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6"/>
      <c r="B976" s="16"/>
      <c r="C976" s="16"/>
      <c r="D976" s="1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6"/>
      <c r="B977" s="16"/>
      <c r="C977" s="16"/>
      <c r="D977" s="1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6"/>
      <c r="B978" s="16"/>
      <c r="C978" s="16"/>
      <c r="D978" s="1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6"/>
      <c r="B979" s="16"/>
      <c r="C979" s="16"/>
      <c r="D979" s="1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6"/>
      <c r="B980" s="16"/>
      <c r="C980" s="16"/>
      <c r="D980" s="1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6"/>
      <c r="B981" s="16"/>
      <c r="C981" s="16"/>
      <c r="D981" s="1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6"/>
      <c r="B982" s="16"/>
      <c r="C982" s="16"/>
      <c r="D982" s="1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6"/>
      <c r="B983" s="16"/>
      <c r="C983" s="16"/>
      <c r="D983" s="1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6"/>
      <c r="B984" s="16"/>
      <c r="C984" s="16"/>
      <c r="D984" s="1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6"/>
      <c r="B985" s="16"/>
      <c r="C985" s="16"/>
      <c r="D985" s="1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6"/>
      <c r="B986" s="16"/>
      <c r="C986" s="16"/>
      <c r="D986" s="1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6"/>
      <c r="B987" s="16"/>
      <c r="C987" s="16"/>
      <c r="D987" s="1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6"/>
      <c r="B988" s="16"/>
      <c r="C988" s="16"/>
      <c r="D988" s="1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6"/>
      <c r="B989" s="16"/>
      <c r="C989" s="16"/>
      <c r="D989" s="1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6"/>
      <c r="B990" s="16"/>
      <c r="C990" s="16"/>
      <c r="D990" s="1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6"/>
      <c r="B991" s="16"/>
      <c r="C991" s="16"/>
      <c r="D991" s="1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6"/>
      <c r="B992" s="16"/>
      <c r="C992" s="16"/>
      <c r="D992" s="1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6"/>
      <c r="B993" s="16"/>
      <c r="C993" s="16"/>
      <c r="D993" s="1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6"/>
      <c r="B994" s="16"/>
      <c r="C994" s="16"/>
      <c r="D994" s="16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16"/>
      <c r="B995" s="16"/>
      <c r="C995" s="16"/>
      <c r="D995" s="16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16"/>
      <c r="B996" s="16"/>
      <c r="C996" s="16"/>
      <c r="D996" s="16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16"/>
      <c r="B997" s="16"/>
      <c r="C997" s="16"/>
      <c r="D997" s="16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16"/>
      <c r="B998" s="16"/>
      <c r="C998" s="16"/>
      <c r="D998" s="16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16"/>
      <c r="B999" s="16"/>
      <c r="C999" s="16"/>
      <c r="D999" s="16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16"/>
      <c r="B1000" s="16"/>
      <c r="C1000" s="16"/>
      <c r="D1000" s="16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16"/>
      <c r="B1001" s="16"/>
      <c r="C1001" s="16"/>
      <c r="D1001" s="16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16"/>
      <c r="B1002" s="16"/>
      <c r="C1002" s="16"/>
      <c r="D1002" s="16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16"/>
      <c r="B1003" s="16"/>
      <c r="C1003" s="16"/>
      <c r="D1003" s="16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16"/>
      <c r="B1004" s="16"/>
      <c r="C1004" s="16"/>
      <c r="D1004" s="16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16"/>
      <c r="B1005" s="16"/>
      <c r="C1005" s="16"/>
      <c r="D1005" s="16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autoFilter ref="$A$1:$J$256">
    <filterColumn colId="9">
      <filters>
        <filter val="2"/>
        <filter val="3"/>
        <filter val="4"/>
        <filter val="5"/>
      </filters>
    </filterColumn>
  </autoFilter>
  <conditionalFormatting sqref="F4 F107 F135 F185 F199 F201:F202 F220">
    <cfRule type="expression" dxfId="0" priority="1">
      <formula>countif</formula>
    </cfRule>
  </conditionalFormatting>
  <conditionalFormatting sqref="B255 F255">
    <cfRule type="cellIs" dxfId="1" priority="2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6" max="6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2"/>
      <c r="F1" s="23" t="s">
        <v>582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 t="s">
        <v>482</v>
      </c>
      <c r="B2" s="22" t="s">
        <v>483</v>
      </c>
      <c r="C2" s="22" t="s">
        <v>6</v>
      </c>
      <c r="D2" s="22">
        <v>229.0</v>
      </c>
      <c r="E2" s="22"/>
      <c r="F2" s="22" t="str">
        <f>COUNTIF(Final!D:D,D2)</f>
        <v>1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 t="s">
        <v>272</v>
      </c>
      <c r="B3" s="22" t="s">
        <v>273</v>
      </c>
      <c r="C3" s="22" t="s">
        <v>9</v>
      </c>
      <c r="D3" s="22">
        <v>128.0</v>
      </c>
      <c r="E3" s="22"/>
      <c r="F3" s="22" t="str">
        <f>COUNTIF(Final!D:D,D3)</f>
        <v>1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 t="s">
        <v>139</v>
      </c>
      <c r="B4" s="24" t="s">
        <v>140</v>
      </c>
      <c r="C4" s="22" t="s">
        <v>9</v>
      </c>
      <c r="D4" s="24">
        <v>74.0</v>
      </c>
      <c r="E4" s="22"/>
      <c r="F4" s="22" t="str">
        <f>COUNTIF(Final!D:D,D4)</f>
        <v>1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 t="s">
        <v>383</v>
      </c>
      <c r="B5" s="22" t="s">
        <v>384</v>
      </c>
      <c r="C5" s="22" t="s">
        <v>16</v>
      </c>
      <c r="D5" s="22">
        <v>173.0</v>
      </c>
      <c r="E5" s="22"/>
      <c r="F5" s="22" t="str">
        <f>COUNTIF(Final!D:D,D5)</f>
        <v>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7" t="s">
        <v>387</v>
      </c>
      <c r="B6" s="23" t="s">
        <v>388</v>
      </c>
      <c r="C6" s="17" t="s">
        <v>575</v>
      </c>
      <c r="D6" s="22"/>
      <c r="E6" s="22"/>
      <c r="F6" s="22" t="str">
        <f>COUNTIF(Final!D:D,D6)</f>
        <v>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 t="s">
        <v>173</v>
      </c>
      <c r="B7" s="22" t="s">
        <v>174</v>
      </c>
      <c r="C7" s="22" t="s">
        <v>16</v>
      </c>
      <c r="D7" s="22">
        <v>89.0</v>
      </c>
      <c r="E7" s="22"/>
      <c r="F7" s="22" t="str">
        <f>COUNTIF(Final!D:D,D7)</f>
        <v>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 t="s">
        <v>208</v>
      </c>
      <c r="B8" s="22" t="s">
        <v>209</v>
      </c>
      <c r="C8" s="22" t="s">
        <v>16</v>
      </c>
      <c r="D8" s="22"/>
      <c r="E8" s="22"/>
      <c r="F8" s="22" t="str">
        <f>COUNTIF(Final!D:D,D8)</f>
        <v>0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 t="s">
        <v>96</v>
      </c>
      <c r="B9" s="22" t="s">
        <v>97</v>
      </c>
      <c r="C9" s="22" t="s">
        <v>16</v>
      </c>
      <c r="D9" s="22">
        <v>54.0</v>
      </c>
      <c r="E9" s="22"/>
      <c r="F9" s="22" t="str">
        <f>COUNTIF(Final!D:D,D9)</f>
        <v>1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 t="s">
        <v>96</v>
      </c>
      <c r="B10" s="22" t="s">
        <v>98</v>
      </c>
      <c r="C10" s="22" t="s">
        <v>16</v>
      </c>
      <c r="D10" s="22">
        <v>55.0</v>
      </c>
      <c r="E10" s="22"/>
      <c r="F10" s="22" t="str">
        <f>COUNTIF(Final!D:D,D10)</f>
        <v>1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 t="s">
        <v>439</v>
      </c>
      <c r="B11" s="22" t="s">
        <v>440</v>
      </c>
      <c r="C11" s="22" t="s">
        <v>16</v>
      </c>
      <c r="D11" s="22"/>
      <c r="E11" s="22"/>
      <c r="F11" s="22" t="str">
        <f>COUNTIF(Final!D:D,D11)</f>
        <v>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 t="s">
        <v>31</v>
      </c>
      <c r="B12" s="22" t="s">
        <v>32</v>
      </c>
      <c r="C12" s="22" t="s">
        <v>9</v>
      </c>
      <c r="D12" s="22">
        <v>19.0</v>
      </c>
      <c r="E12" s="22"/>
      <c r="F12" s="22" t="str">
        <f>COUNTIF(Final!D:D,D12)</f>
        <v>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 t="s">
        <v>230</v>
      </c>
      <c r="B13" s="22" t="s">
        <v>231</v>
      </c>
      <c r="C13" s="22" t="s">
        <v>9</v>
      </c>
      <c r="D13" s="22"/>
      <c r="E13" s="22"/>
      <c r="F13" s="22" t="str">
        <f>COUNTIF(Final!D:D,D13)</f>
        <v>0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 t="s">
        <v>462</v>
      </c>
      <c r="B14" s="22" t="s">
        <v>463</v>
      </c>
      <c r="C14" s="22" t="s">
        <v>6</v>
      </c>
      <c r="D14" s="22">
        <v>39.0</v>
      </c>
      <c r="E14" s="22"/>
      <c r="F14" s="22" t="str">
        <f>COUNTIF(Final!D:D,D14)</f>
        <v>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 t="s">
        <v>29</v>
      </c>
      <c r="B15" s="22" t="s">
        <v>30</v>
      </c>
      <c r="C15" s="22" t="s">
        <v>6</v>
      </c>
      <c r="D15" s="22"/>
      <c r="E15" s="22"/>
      <c r="F15" s="22" t="str">
        <f>COUNTIF(Final!D:D,D15)</f>
        <v>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 t="s">
        <v>171</v>
      </c>
      <c r="B16" s="22" t="s">
        <v>172</v>
      </c>
      <c r="C16" s="22" t="s">
        <v>6</v>
      </c>
      <c r="D16" s="22">
        <v>88.0</v>
      </c>
      <c r="E16" s="22"/>
      <c r="F16" s="22" t="str">
        <f>COUNTIF(Final!D:D,D16)</f>
        <v>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 t="s">
        <v>179</v>
      </c>
      <c r="B17" s="22" t="s">
        <v>180</v>
      </c>
      <c r="C17" s="22" t="s">
        <v>9</v>
      </c>
      <c r="D17" s="22"/>
      <c r="E17" s="22"/>
      <c r="F17" s="22" t="str">
        <f>COUNTIF(Final!D:D,D17)</f>
        <v>0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 t="s">
        <v>405</v>
      </c>
      <c r="B18" s="22" t="s">
        <v>406</v>
      </c>
      <c r="C18" s="22" t="s">
        <v>16</v>
      </c>
      <c r="D18" s="22">
        <v>262.0</v>
      </c>
      <c r="E18" s="22"/>
      <c r="F18" s="22" t="str">
        <f>COUNTIF(Final!D:D,D18)</f>
        <v>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 t="s">
        <v>308</v>
      </c>
      <c r="B19" s="22" t="s">
        <v>309</v>
      </c>
      <c r="C19" s="22" t="s">
        <v>9</v>
      </c>
      <c r="D19" s="22"/>
      <c r="E19" s="22"/>
      <c r="F19" s="22" t="str">
        <f>COUNTIF(Final!D:D,D19)</f>
        <v>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 t="s">
        <v>185</v>
      </c>
      <c r="B20" s="24" t="s">
        <v>576</v>
      </c>
      <c r="C20" s="22" t="s">
        <v>6</v>
      </c>
      <c r="D20" s="24">
        <v>257.0</v>
      </c>
      <c r="E20" s="22"/>
      <c r="F20" s="22" t="str">
        <f>COUNTIF(Final!D:D,D20)</f>
        <v>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 t="s">
        <v>391</v>
      </c>
      <c r="B21" s="22" t="s">
        <v>392</v>
      </c>
      <c r="C21" s="22" t="s">
        <v>6</v>
      </c>
      <c r="D21" s="22">
        <v>277.0</v>
      </c>
      <c r="E21" s="22"/>
      <c r="F21" s="22" t="str">
        <f>COUNTIF(Final!D:D,D21)</f>
        <v>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 t="s">
        <v>234</v>
      </c>
      <c r="B22" s="22" t="s">
        <v>235</v>
      </c>
      <c r="C22" s="22" t="s">
        <v>6</v>
      </c>
      <c r="D22" s="22">
        <v>275.0</v>
      </c>
      <c r="E22" s="22"/>
      <c r="F22" s="22" t="str">
        <f>COUNTIF(Final!D:D,D22)</f>
        <v>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 t="s">
        <v>486</v>
      </c>
      <c r="B23" s="22" t="s">
        <v>487</v>
      </c>
      <c r="C23" s="22" t="s">
        <v>16</v>
      </c>
      <c r="D23" s="22">
        <v>41.0</v>
      </c>
      <c r="E23" s="22"/>
      <c r="F23" s="22" t="str">
        <f>COUNTIF(Final!D:D,D23)</f>
        <v>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 t="s">
        <v>238</v>
      </c>
      <c r="B24" s="22" t="s">
        <v>239</v>
      </c>
      <c r="C24" s="22" t="s">
        <v>6</v>
      </c>
      <c r="D24" s="22"/>
      <c r="E24" s="22"/>
      <c r="F24" s="22" t="str">
        <f>COUNTIF(Final!D:D,D24)</f>
        <v>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 t="s">
        <v>401</v>
      </c>
      <c r="B25" s="22" t="s">
        <v>402</v>
      </c>
      <c r="C25" s="22" t="s">
        <v>6</v>
      </c>
      <c r="D25" s="22"/>
      <c r="E25" s="22"/>
      <c r="F25" s="22" t="str">
        <f>COUNTIF(Final!D:D,D25)</f>
        <v>0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 t="s">
        <v>381</v>
      </c>
      <c r="B26" s="22" t="s">
        <v>382</v>
      </c>
      <c r="C26" s="22" t="s">
        <v>9</v>
      </c>
      <c r="D26" s="22"/>
      <c r="E26" s="22"/>
      <c r="F26" s="22" t="str">
        <f>COUNTIF(Final!D:D,D26)</f>
        <v>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 t="s">
        <v>476</v>
      </c>
      <c r="B27" s="22" t="s">
        <v>477</v>
      </c>
      <c r="C27" s="22" t="s">
        <v>9</v>
      </c>
      <c r="D27" s="22">
        <v>238.0</v>
      </c>
      <c r="E27" s="22"/>
      <c r="F27" s="22" t="str">
        <f>COUNTIF(Final!D:D,D27)</f>
        <v>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 t="s">
        <v>262</v>
      </c>
      <c r="B28" s="22" t="s">
        <v>263</v>
      </c>
      <c r="C28" s="22" t="s">
        <v>9</v>
      </c>
      <c r="D28" s="22"/>
      <c r="E28" s="22"/>
      <c r="F28" s="22" t="str">
        <f>COUNTIF(Final!D:D,D28)</f>
        <v>0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 t="s">
        <v>29</v>
      </c>
      <c r="B29" s="22" t="s">
        <v>30</v>
      </c>
      <c r="C29" s="22" t="s">
        <v>6</v>
      </c>
      <c r="D29" s="22"/>
      <c r="E29" s="22"/>
      <c r="F29" s="22" t="str">
        <f>COUNTIF(Final!D:D,D29)</f>
        <v>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 t="s">
        <v>17</v>
      </c>
      <c r="B30" s="22" t="s">
        <v>18</v>
      </c>
      <c r="C30" s="22" t="s">
        <v>6</v>
      </c>
      <c r="D30" s="22"/>
      <c r="E30" s="22"/>
      <c r="F30" s="22" t="str">
        <f>COUNTIF(Final!D:D,D30)</f>
        <v>0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 t="s">
        <v>315</v>
      </c>
      <c r="B31" s="22" t="s">
        <v>316</v>
      </c>
      <c r="C31" s="22" t="s">
        <v>6</v>
      </c>
      <c r="D31" s="22">
        <v>147.0</v>
      </c>
      <c r="E31" s="22"/>
      <c r="F31" s="22" t="str">
        <f>COUNTIF(Final!D:D,D31)</f>
        <v>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 t="s">
        <v>344</v>
      </c>
      <c r="B32" s="24" t="s">
        <v>346</v>
      </c>
      <c r="C32" s="22" t="s">
        <v>6</v>
      </c>
      <c r="D32" s="24">
        <v>143.0</v>
      </c>
      <c r="E32" s="22"/>
      <c r="F32" s="22" t="str">
        <f>COUNTIF(Final!D:D,D32)</f>
        <v>1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 t="s">
        <v>344</v>
      </c>
      <c r="B33" s="24" t="s">
        <v>346</v>
      </c>
      <c r="C33" s="22" t="s">
        <v>6</v>
      </c>
      <c r="D33" s="24">
        <v>156.0</v>
      </c>
      <c r="E33" s="22"/>
      <c r="F33" s="22" t="str">
        <f>COUNTIF(Final!D:D,D33)</f>
        <v>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 t="s">
        <v>88</v>
      </c>
      <c r="B34" s="22" t="s">
        <v>89</v>
      </c>
      <c r="C34" s="22" t="s">
        <v>6</v>
      </c>
      <c r="D34" s="22">
        <v>51.0</v>
      </c>
      <c r="E34" s="22"/>
      <c r="F34" s="22" t="str">
        <f>COUNTIF(Final!D:D,D34)</f>
        <v>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 t="s">
        <v>185</v>
      </c>
      <c r="B35" s="24" t="s">
        <v>576</v>
      </c>
      <c r="C35" s="22" t="s">
        <v>6</v>
      </c>
      <c r="D35" s="24">
        <v>94.0</v>
      </c>
      <c r="E35" s="22"/>
      <c r="F35" s="22" t="str">
        <f>COUNTIF(Final!D:D,D35)</f>
        <v>1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 t="s">
        <v>349</v>
      </c>
      <c r="B36" s="22" t="s">
        <v>350</v>
      </c>
      <c r="C36" s="22" t="s">
        <v>16</v>
      </c>
      <c r="D36" s="22">
        <v>217.0</v>
      </c>
      <c r="E36" s="22"/>
      <c r="F36" s="22" t="str">
        <f>COUNTIF(Final!D:D,D36)</f>
        <v>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 t="s">
        <v>151</v>
      </c>
      <c r="B37" s="22" t="s">
        <v>152</v>
      </c>
      <c r="C37" s="22" t="s">
        <v>6</v>
      </c>
      <c r="D37" s="22">
        <v>81.0</v>
      </c>
      <c r="E37" s="22"/>
      <c r="F37" s="22" t="str">
        <f>COUNTIF(Final!D:D,D37)</f>
        <v>1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 t="s">
        <v>14</v>
      </c>
      <c r="B38" s="22" t="s">
        <v>15</v>
      </c>
      <c r="C38" s="22" t="s">
        <v>16</v>
      </c>
      <c r="D38" s="22">
        <v>7.0</v>
      </c>
      <c r="E38" s="22"/>
      <c r="F38" s="22" t="str">
        <f>COUNTIF(Final!D:D,D38)</f>
        <v>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 t="s">
        <v>340</v>
      </c>
      <c r="B39" s="22" t="s">
        <v>341</v>
      </c>
      <c r="C39" s="22" t="s">
        <v>9</v>
      </c>
      <c r="D39" s="22"/>
      <c r="E39" s="22"/>
      <c r="F39" s="22" t="str">
        <f>COUNTIF(Final!D:D,D39)</f>
        <v>0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 t="s">
        <v>366</v>
      </c>
      <c r="B40" s="22" t="s">
        <v>367</v>
      </c>
      <c r="C40" s="22" t="s">
        <v>16</v>
      </c>
      <c r="D40" s="22">
        <v>164.0</v>
      </c>
      <c r="E40" s="22"/>
      <c r="F40" s="22" t="str">
        <f>COUNTIF(Final!D:D,D40)</f>
        <v>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 t="s">
        <v>370</v>
      </c>
      <c r="B41" s="22" t="s">
        <v>371</v>
      </c>
      <c r="C41" s="22" t="s">
        <v>16</v>
      </c>
      <c r="D41" s="22">
        <v>167.0</v>
      </c>
      <c r="E41" s="22"/>
      <c r="F41" s="22" t="str">
        <f>COUNTIF(Final!D:D,D41)</f>
        <v>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 t="s">
        <v>330</v>
      </c>
      <c r="B42" s="22" t="s">
        <v>331</v>
      </c>
      <c r="C42" s="22" t="s">
        <v>16</v>
      </c>
      <c r="D42" s="22">
        <v>208.0</v>
      </c>
      <c r="E42" s="22"/>
      <c r="F42" s="22" t="str">
        <f>COUNTIF(Final!D:D,D42)</f>
        <v>1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 t="s">
        <v>389</v>
      </c>
      <c r="B43" s="22" t="s">
        <v>390</v>
      </c>
      <c r="C43" s="22" t="s">
        <v>47</v>
      </c>
      <c r="D43" s="22"/>
      <c r="E43" s="22"/>
      <c r="F43" s="22" t="str">
        <f>COUNTIF(Final!D:D,D43)</f>
        <v>0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 t="s">
        <v>189</v>
      </c>
      <c r="B44" s="22" t="s">
        <v>191</v>
      </c>
      <c r="C44" s="22" t="s">
        <v>16</v>
      </c>
      <c r="D44" s="22">
        <v>233.0</v>
      </c>
      <c r="E44" s="22"/>
      <c r="F44" s="22" t="str">
        <f>COUNTIF(Final!D:D,D44)</f>
        <v>1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 t="s">
        <v>101</v>
      </c>
      <c r="B45" s="22" t="s">
        <v>102</v>
      </c>
      <c r="C45" s="22" t="s">
        <v>16</v>
      </c>
      <c r="D45" s="22">
        <v>57.0</v>
      </c>
      <c r="E45" s="22"/>
      <c r="F45" s="22" t="str">
        <f>COUNTIF(Final!D:D,D45)</f>
        <v>1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 t="s">
        <v>25</v>
      </c>
      <c r="B46" s="22" t="s">
        <v>26</v>
      </c>
      <c r="C46" s="22" t="s">
        <v>6</v>
      </c>
      <c r="D46" s="22"/>
      <c r="E46" s="22"/>
      <c r="F46" s="22" t="str">
        <f>COUNTIF(Final!D:D,D46)</f>
        <v>0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 t="s">
        <v>464</v>
      </c>
      <c r="B47" s="22" t="s">
        <v>465</v>
      </c>
      <c r="C47" s="22" t="s">
        <v>47</v>
      </c>
      <c r="D47" s="22">
        <v>239.0</v>
      </c>
      <c r="E47" s="22"/>
      <c r="F47" s="22" t="str">
        <f>COUNTIF(Final!D:D,D47)</f>
        <v>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 t="s">
        <v>347</v>
      </c>
      <c r="B48" s="22" t="s">
        <v>348</v>
      </c>
      <c r="C48" s="22" t="s">
        <v>6</v>
      </c>
      <c r="D48" s="22">
        <v>157.0</v>
      </c>
      <c r="E48" s="22"/>
      <c r="F48" s="22" t="str">
        <f>COUNTIF(Final!D:D,D48)</f>
        <v>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 t="s">
        <v>145</v>
      </c>
      <c r="B49" s="22" t="s">
        <v>146</v>
      </c>
      <c r="C49" s="22" t="s">
        <v>9</v>
      </c>
      <c r="D49" s="22"/>
      <c r="E49" s="22"/>
      <c r="F49" s="22" t="str">
        <f>COUNTIF(Final!D:D,D49)</f>
        <v>0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 t="s">
        <v>116</v>
      </c>
      <c r="B50" s="24" t="s">
        <v>117</v>
      </c>
      <c r="C50" s="22" t="s">
        <v>9</v>
      </c>
      <c r="D50" s="24">
        <v>211.0</v>
      </c>
      <c r="E50" s="22"/>
      <c r="F50" s="22" t="str">
        <f>COUNTIF(Final!D:D,D50)</f>
        <v>1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 t="s">
        <v>175</v>
      </c>
      <c r="B51" s="22" t="s">
        <v>176</v>
      </c>
      <c r="C51" s="22" t="s">
        <v>9</v>
      </c>
      <c r="D51" s="22">
        <v>90.0</v>
      </c>
      <c r="E51" s="22"/>
      <c r="F51" s="22" t="str">
        <f>COUNTIF(Final!D:D,D51)</f>
        <v>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 t="s">
        <v>321</v>
      </c>
      <c r="B52" s="22" t="s">
        <v>322</v>
      </c>
      <c r="C52" s="22" t="s">
        <v>6</v>
      </c>
      <c r="D52" s="22">
        <v>148.0</v>
      </c>
      <c r="E52" s="22"/>
      <c r="F52" s="22" t="str">
        <f>COUNTIF(Final!D:D,D52)</f>
        <v>1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 t="s">
        <v>321</v>
      </c>
      <c r="B53" s="22" t="s">
        <v>323</v>
      </c>
      <c r="C53" s="22" t="s">
        <v>6</v>
      </c>
      <c r="D53" s="22">
        <v>149.0</v>
      </c>
      <c r="E53" s="22"/>
      <c r="F53" s="22" t="str">
        <f>COUNTIF(Final!D:D,D53)</f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 t="s">
        <v>321</v>
      </c>
      <c r="B54" s="22" t="s">
        <v>323</v>
      </c>
      <c r="C54" s="22" t="s">
        <v>6</v>
      </c>
      <c r="D54" s="22">
        <v>226.0</v>
      </c>
      <c r="E54" s="22"/>
      <c r="F54" s="22" t="str">
        <f>COUNTIF(Final!D:D,D54)</f>
        <v>1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 t="s">
        <v>468</v>
      </c>
      <c r="B55" s="22" t="s">
        <v>469</v>
      </c>
      <c r="C55" s="22" t="s">
        <v>6</v>
      </c>
      <c r="D55" s="22"/>
      <c r="E55" s="22"/>
      <c r="F55" s="22" t="str">
        <f>COUNTIF(Final!D:D,D55)</f>
        <v>0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 t="s">
        <v>220</v>
      </c>
      <c r="B56" s="22" t="s">
        <v>221</v>
      </c>
      <c r="C56" s="22" t="s">
        <v>47</v>
      </c>
      <c r="D56" s="22"/>
      <c r="E56" s="22"/>
      <c r="F56" s="22" t="str">
        <f>COUNTIF(Final!D:D,D56)</f>
        <v>0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 t="s">
        <v>41</v>
      </c>
      <c r="B57" s="22" t="s">
        <v>42</v>
      </c>
      <c r="C57" s="22" t="s">
        <v>6</v>
      </c>
      <c r="D57" s="22">
        <v>23.0</v>
      </c>
      <c r="E57" s="22"/>
      <c r="F57" s="22" t="str">
        <f>COUNTIF(Final!D:D,D57)</f>
        <v>1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 t="s">
        <v>328</v>
      </c>
      <c r="B58" s="22" t="s">
        <v>329</v>
      </c>
      <c r="C58" s="22" t="s">
        <v>6</v>
      </c>
      <c r="D58" s="22"/>
      <c r="E58" s="22"/>
      <c r="F58" s="22" t="str">
        <f>COUNTIF(Final!D:D,D58)</f>
        <v>0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 t="s">
        <v>23</v>
      </c>
      <c r="B59" s="22" t="s">
        <v>24</v>
      </c>
      <c r="C59" s="22" t="s">
        <v>6</v>
      </c>
      <c r="D59" s="22"/>
      <c r="E59" s="22"/>
      <c r="F59" s="22" t="str">
        <f>COUNTIF(Final!D:D,D59)</f>
        <v>0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 t="s">
        <v>431</v>
      </c>
      <c r="B60" s="22" t="s">
        <v>432</v>
      </c>
      <c r="C60" s="22" t="s">
        <v>6</v>
      </c>
      <c r="D60" s="22"/>
      <c r="E60" s="22"/>
      <c r="F60" s="22" t="str">
        <f>COUNTIF(Final!D:D,D60)</f>
        <v>0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 t="s">
        <v>443</v>
      </c>
      <c r="B61" s="22" t="s">
        <v>444</v>
      </c>
      <c r="C61" s="22" t="s">
        <v>6</v>
      </c>
      <c r="D61" s="22"/>
      <c r="E61" s="22"/>
      <c r="F61" s="22" t="str">
        <f>COUNTIF(Final!D:D,D61)</f>
        <v>0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 t="s">
        <v>395</v>
      </c>
      <c r="B62" s="22" t="s">
        <v>396</v>
      </c>
      <c r="C62" s="22" t="s">
        <v>6</v>
      </c>
      <c r="D62" s="22"/>
      <c r="E62" s="22"/>
      <c r="F62" s="22" t="str">
        <f>COUNTIF(Final!D:D,D62)</f>
        <v>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 t="s">
        <v>435</v>
      </c>
      <c r="B63" s="22" t="s">
        <v>436</v>
      </c>
      <c r="C63" s="22" t="s">
        <v>16</v>
      </c>
      <c r="D63" s="22">
        <v>225.0</v>
      </c>
      <c r="E63" s="22"/>
      <c r="F63" s="22" t="str">
        <f>COUNTIF(Final!D:D,D63)</f>
        <v>1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 t="s">
        <v>64</v>
      </c>
      <c r="B64" s="22" t="s">
        <v>65</v>
      </c>
      <c r="C64" s="22" t="s">
        <v>16</v>
      </c>
      <c r="D64" s="22">
        <v>242.0</v>
      </c>
      <c r="E64" s="22"/>
      <c r="F64" s="22" t="str">
        <f>COUNTIF(Final!D:D,D64)</f>
        <v>1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 t="s">
        <v>189</v>
      </c>
      <c r="B65" s="22" t="s">
        <v>190</v>
      </c>
      <c r="C65" s="22" t="s">
        <v>47</v>
      </c>
      <c r="D65" s="22"/>
      <c r="E65" s="22"/>
      <c r="F65" s="22" t="str">
        <f>COUNTIF(Final!D:D,D65)</f>
        <v>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 t="s">
        <v>189</v>
      </c>
      <c r="B66" s="22" t="s">
        <v>190</v>
      </c>
      <c r="C66" s="22" t="s">
        <v>47</v>
      </c>
      <c r="D66" s="22"/>
      <c r="E66" s="22"/>
      <c r="F66" s="22" t="str">
        <f>COUNTIF(Final!D:D,D66)</f>
        <v>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 t="s">
        <v>189</v>
      </c>
      <c r="B67" s="22" t="s">
        <v>190</v>
      </c>
      <c r="C67" s="22" t="s">
        <v>47</v>
      </c>
      <c r="D67" s="22"/>
      <c r="E67" s="22"/>
      <c r="F67" s="22" t="str">
        <f>COUNTIF(Final!D:D,D67)</f>
        <v>0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 t="s">
        <v>226</v>
      </c>
      <c r="B68" s="22" t="s">
        <v>227</v>
      </c>
      <c r="C68" s="22" t="s">
        <v>16</v>
      </c>
      <c r="D68" s="22">
        <v>111.0</v>
      </c>
      <c r="E68" s="22"/>
      <c r="F68" s="22" t="str">
        <f>COUNTIF(Final!D:D,D68)</f>
        <v>1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 t="s">
        <v>21</v>
      </c>
      <c r="B69" s="22" t="s">
        <v>22</v>
      </c>
      <c r="C69" s="22" t="s">
        <v>6</v>
      </c>
      <c r="D69" s="22"/>
      <c r="E69" s="22"/>
      <c r="F69" s="22" t="str">
        <f>COUNTIF(Final!D:D,D69)</f>
        <v>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 t="s">
        <v>460</v>
      </c>
      <c r="B70" s="22" t="s">
        <v>461</v>
      </c>
      <c r="C70" s="22" t="s">
        <v>6</v>
      </c>
      <c r="D70" s="22">
        <v>248.0</v>
      </c>
      <c r="E70" s="22"/>
      <c r="F70" s="22" t="str">
        <f>COUNTIF(Final!D:D,D70)</f>
        <v>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 t="s">
        <v>443</v>
      </c>
      <c r="B71" s="22" t="s">
        <v>444</v>
      </c>
      <c r="C71" s="22" t="s">
        <v>6</v>
      </c>
      <c r="D71" s="22"/>
      <c r="E71" s="22"/>
      <c r="F71" s="22" t="str">
        <f>COUNTIF(Final!D:D,D71)</f>
        <v>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 t="s">
        <v>286</v>
      </c>
      <c r="B72" s="22" t="s">
        <v>287</v>
      </c>
      <c r="C72" s="22" t="s">
        <v>9</v>
      </c>
      <c r="D72" s="22"/>
      <c r="E72" s="22"/>
      <c r="F72" s="22" t="str">
        <f>COUNTIF(Final!D:D,D72)</f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 t="s">
        <v>126</v>
      </c>
      <c r="B73" s="22" t="s">
        <v>127</v>
      </c>
      <c r="C73" s="22" t="s">
        <v>56</v>
      </c>
      <c r="D73" s="22">
        <v>12.0</v>
      </c>
      <c r="E73" s="22"/>
      <c r="F73" s="22" t="str">
        <f>COUNTIF(Final!D:D,D73)</f>
        <v>1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 t="s">
        <v>387</v>
      </c>
      <c r="B74" s="22" t="s">
        <v>388</v>
      </c>
      <c r="C74" s="22" t="s">
        <v>56</v>
      </c>
      <c r="D74" s="22"/>
      <c r="E74" s="22"/>
      <c r="F74" s="22" t="str">
        <f>COUNTIF(Final!D:D,D74)</f>
        <v>0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 t="s">
        <v>90</v>
      </c>
      <c r="B75" s="22" t="s">
        <v>91</v>
      </c>
      <c r="C75" s="22" t="s">
        <v>56</v>
      </c>
      <c r="D75" s="22"/>
      <c r="E75" s="22"/>
      <c r="F75" s="22" t="str">
        <f>COUNTIF(Final!D:D,D75)</f>
        <v>0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 t="s">
        <v>288</v>
      </c>
      <c r="B76" s="22" t="s">
        <v>289</v>
      </c>
      <c r="C76" s="22" t="s">
        <v>6</v>
      </c>
      <c r="D76" s="22">
        <v>135.0</v>
      </c>
      <c r="E76" s="22"/>
      <c r="F76" s="22" t="str">
        <f>COUNTIF(Final!D:D,D76)</f>
        <v>1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 t="s">
        <v>99</v>
      </c>
      <c r="B77" s="22" t="s">
        <v>100</v>
      </c>
      <c r="C77" s="22" t="s">
        <v>6</v>
      </c>
      <c r="D77" s="22">
        <v>56.0</v>
      </c>
      <c r="E77" s="22"/>
      <c r="F77" s="22" t="str">
        <f>COUNTIF(Final!D:D,D77)</f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 t="s">
        <v>472</v>
      </c>
      <c r="B78" s="22" t="s">
        <v>473</v>
      </c>
      <c r="C78" s="22" t="s">
        <v>16</v>
      </c>
      <c r="D78" s="22">
        <v>264.0</v>
      </c>
      <c r="E78" s="22"/>
      <c r="F78" s="22" t="str">
        <f>COUNTIF(Final!D:D,D78)</f>
        <v>1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 t="s">
        <v>372</v>
      </c>
      <c r="B79" s="24" t="s">
        <v>374</v>
      </c>
      <c r="C79" s="22" t="s">
        <v>6</v>
      </c>
      <c r="D79" s="24">
        <v>171.0</v>
      </c>
      <c r="E79" s="22"/>
      <c r="F79" s="22" t="str">
        <f>COUNTIF(Final!D:D,D79)</f>
        <v>1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 t="s">
        <v>107</v>
      </c>
      <c r="B80" s="22" t="s">
        <v>108</v>
      </c>
      <c r="C80" s="22" t="s">
        <v>6</v>
      </c>
      <c r="D80" s="22">
        <v>60.0</v>
      </c>
      <c r="E80" s="22"/>
      <c r="F80" s="22" t="str">
        <f>COUNTIF(Final!D:D,D80)</f>
        <v>1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 t="s">
        <v>443</v>
      </c>
      <c r="B81" s="22" t="s">
        <v>444</v>
      </c>
      <c r="C81" s="22" t="s">
        <v>6</v>
      </c>
      <c r="D81" s="22"/>
      <c r="E81" s="22"/>
      <c r="F81" s="22" t="str">
        <f>COUNTIF(Final!D:D,D81)</f>
        <v>0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 t="s">
        <v>431</v>
      </c>
      <c r="B82" s="22" t="s">
        <v>432</v>
      </c>
      <c r="C82" s="22" t="s">
        <v>56</v>
      </c>
      <c r="D82" s="22"/>
      <c r="E82" s="22"/>
      <c r="F82" s="22" t="str">
        <f>COUNTIF(Final!D:D,D82)</f>
        <v>0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 t="s">
        <v>334</v>
      </c>
      <c r="B83" s="22" t="s">
        <v>335</v>
      </c>
      <c r="C83" s="22" t="s">
        <v>9</v>
      </c>
      <c r="D83" s="22">
        <v>192.0</v>
      </c>
      <c r="E83" s="22"/>
      <c r="F83" s="22" t="str">
        <f>COUNTIF(Final!D:D,D83)</f>
        <v>1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 t="s">
        <v>84</v>
      </c>
      <c r="B84" s="22" t="s">
        <v>85</v>
      </c>
      <c r="C84" s="22" t="s">
        <v>9</v>
      </c>
      <c r="D84" s="22">
        <v>190.0</v>
      </c>
      <c r="E84" s="22"/>
      <c r="F84" s="22" t="str">
        <f>COUNTIF(Final!D:D,D84)</f>
        <v>1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 t="s">
        <v>74</v>
      </c>
      <c r="B85" s="24" t="s">
        <v>578</v>
      </c>
      <c r="C85" s="22" t="s">
        <v>9</v>
      </c>
      <c r="D85" s="24">
        <v>191.0</v>
      </c>
      <c r="E85" s="22"/>
      <c r="F85" s="22" t="str">
        <f>COUNTIF(Final!D:D,D85)</f>
        <v>1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 t="s">
        <v>355</v>
      </c>
      <c r="B86" s="22" t="s">
        <v>356</v>
      </c>
      <c r="C86" s="22" t="s">
        <v>16</v>
      </c>
      <c r="D86" s="22">
        <v>124.0</v>
      </c>
      <c r="E86" s="22"/>
      <c r="F86" s="22" t="str">
        <f>COUNTIF(Final!D:D,D86)</f>
        <v>1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 t="s">
        <v>355</v>
      </c>
      <c r="B87" s="22" t="s">
        <v>357</v>
      </c>
      <c r="C87" s="22" t="s">
        <v>16</v>
      </c>
      <c r="D87" s="22">
        <v>161.0</v>
      </c>
      <c r="E87" s="22"/>
      <c r="F87" s="22" t="str">
        <f>COUNTIF(Final!D:D,D87)</f>
        <v>1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 t="s">
        <v>439</v>
      </c>
      <c r="B88" s="22" t="s">
        <v>440</v>
      </c>
      <c r="C88" s="22" t="s">
        <v>16</v>
      </c>
      <c r="D88" s="22"/>
      <c r="E88" s="22"/>
      <c r="F88" s="22" t="str">
        <f>COUNTIF(Final!D:D,D88)</f>
        <v>0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 t="s">
        <v>50</v>
      </c>
      <c r="B89" s="22" t="s">
        <v>51</v>
      </c>
      <c r="C89" s="22" t="s">
        <v>16</v>
      </c>
      <c r="D89" s="22">
        <v>10.0</v>
      </c>
      <c r="E89" s="22"/>
      <c r="F89" s="22" t="str">
        <f>COUNTIF(Final!D:D,D89)</f>
        <v>1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 t="s">
        <v>288</v>
      </c>
      <c r="B90" s="22" t="s">
        <v>290</v>
      </c>
      <c r="C90" s="22" t="s">
        <v>16</v>
      </c>
      <c r="D90" s="22">
        <v>136.0</v>
      </c>
      <c r="E90" s="22"/>
      <c r="F90" s="22" t="str">
        <f>COUNTIF(Final!D:D,D90)</f>
        <v>1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 t="s">
        <v>364</v>
      </c>
      <c r="B91" s="22" t="s">
        <v>365</v>
      </c>
      <c r="C91" s="22" t="s">
        <v>6</v>
      </c>
      <c r="D91" s="22">
        <v>182.0</v>
      </c>
      <c r="E91" s="22"/>
      <c r="F91" s="22" t="str">
        <f>COUNTIF(Final!D:D,D91)</f>
        <v>1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 t="s">
        <v>466</v>
      </c>
      <c r="B92" s="22" t="s">
        <v>467</v>
      </c>
      <c r="C92" s="22" t="s">
        <v>56</v>
      </c>
      <c r="D92" s="22"/>
      <c r="E92" s="22"/>
      <c r="F92" s="22" t="str">
        <f>COUNTIF(Final!D:D,D92)</f>
        <v>0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 t="s">
        <v>423</v>
      </c>
      <c r="B93" s="22" t="s">
        <v>424</v>
      </c>
      <c r="C93" s="22" t="s">
        <v>56</v>
      </c>
      <c r="D93" s="22">
        <v>196.0</v>
      </c>
      <c r="E93" s="22"/>
      <c r="F93" s="22" t="str">
        <f>COUNTIF(Final!D:D,D93)</f>
        <v>1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 t="s">
        <v>200</v>
      </c>
      <c r="B94" s="22" t="s">
        <v>201</v>
      </c>
      <c r="C94" s="22" t="s">
        <v>56</v>
      </c>
      <c r="D94" s="22">
        <v>103.0</v>
      </c>
      <c r="E94" s="22"/>
      <c r="F94" s="22" t="str">
        <f>COUNTIF(Final!D:D,D94)</f>
        <v>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 t="s">
        <v>78</v>
      </c>
      <c r="B95" s="22" t="s">
        <v>79</v>
      </c>
      <c r="C95" s="22" t="s">
        <v>56</v>
      </c>
      <c r="D95" s="22">
        <v>46.0</v>
      </c>
      <c r="E95" s="22"/>
      <c r="F95" s="22" t="str">
        <f>COUNTIF(Final!D:D,D95)</f>
        <v>1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 t="s">
        <v>78</v>
      </c>
      <c r="B96" s="22" t="s">
        <v>79</v>
      </c>
      <c r="C96" s="22" t="s">
        <v>56</v>
      </c>
      <c r="D96" s="22">
        <v>206.0</v>
      </c>
      <c r="E96" s="22"/>
      <c r="F96" s="22" t="str">
        <f>COUNTIF(Final!D:D,D96)</f>
        <v>1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 t="s">
        <v>194</v>
      </c>
      <c r="B97" s="22" t="s">
        <v>195</v>
      </c>
      <c r="C97" s="22" t="s">
        <v>6</v>
      </c>
      <c r="D97" s="22">
        <v>101.0</v>
      </c>
      <c r="E97" s="22"/>
      <c r="F97" s="22" t="str">
        <f>COUNTIF(Final!D:D,D97)</f>
        <v>1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 t="s">
        <v>149</v>
      </c>
      <c r="B98" s="22" t="s">
        <v>150</v>
      </c>
      <c r="C98" s="22" t="s">
        <v>56</v>
      </c>
      <c r="D98" s="22">
        <v>80.0</v>
      </c>
      <c r="E98" s="22"/>
      <c r="F98" s="22" t="str">
        <f>COUNTIF(Final!D:D,D98)</f>
        <v>1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 t="s">
        <v>149</v>
      </c>
      <c r="B99" s="22" t="s">
        <v>150</v>
      </c>
      <c r="C99" s="22" t="s">
        <v>56</v>
      </c>
      <c r="D99" s="22">
        <v>197.0</v>
      </c>
      <c r="E99" s="22"/>
      <c r="F99" s="22" t="str">
        <f>COUNTIF(Final!D:D,D99)</f>
        <v>1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 t="s">
        <v>472</v>
      </c>
      <c r="B100" s="7" t="s">
        <v>473</v>
      </c>
      <c r="C100" s="4" t="s">
        <v>6</v>
      </c>
      <c r="D100" s="22"/>
      <c r="E100" s="22"/>
      <c r="F100" s="22" t="str">
        <f>COUNTIF(Final!D:D,D100)</f>
        <v>0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 t="s">
        <v>372</v>
      </c>
      <c r="B101" s="24" t="s">
        <v>374</v>
      </c>
      <c r="C101" s="22" t="s">
        <v>6</v>
      </c>
      <c r="D101" s="24">
        <v>169.0</v>
      </c>
      <c r="E101" s="22"/>
      <c r="F101" s="22" t="str">
        <f>COUNTIF(Final!D:D,D101)</f>
        <v>1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 t="s">
        <v>338</v>
      </c>
      <c r="B102" s="22" t="s">
        <v>339</v>
      </c>
      <c r="C102" s="22" t="s">
        <v>6</v>
      </c>
      <c r="D102" s="22">
        <v>153.0</v>
      </c>
      <c r="E102" s="22"/>
      <c r="F102" s="22" t="str">
        <f>COUNTIF(Final!D:D,D102)</f>
        <v>1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 t="s">
        <v>338</v>
      </c>
      <c r="B103" s="22" t="s">
        <v>339</v>
      </c>
      <c r="C103" s="22" t="s">
        <v>6</v>
      </c>
      <c r="D103" s="22">
        <v>247.0</v>
      </c>
      <c r="E103" s="22"/>
      <c r="F103" s="22" t="str">
        <f>COUNTIF(Final!D:D,D103)</f>
        <v>1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 t="s">
        <v>12</v>
      </c>
      <c r="B104" s="22" t="s">
        <v>13</v>
      </c>
      <c r="C104" s="22" t="s">
        <v>6</v>
      </c>
      <c r="D104" s="22">
        <v>186.0</v>
      </c>
      <c r="E104" s="22"/>
      <c r="F104" s="22" t="str">
        <f>COUNTIF(Final!D:D,D104)</f>
        <v>1</v>
      </c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 t="s">
        <v>72</v>
      </c>
      <c r="B105" s="22" t="s">
        <v>73</v>
      </c>
      <c r="C105" s="22" t="s">
        <v>56</v>
      </c>
      <c r="D105" s="22">
        <v>44.0</v>
      </c>
      <c r="E105" s="22"/>
      <c r="F105" s="22" t="str">
        <f>COUNTIF(Final!D:D,D105)</f>
        <v>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 t="s">
        <v>72</v>
      </c>
      <c r="B106" s="22" t="s">
        <v>73</v>
      </c>
      <c r="C106" s="22" t="s">
        <v>56</v>
      </c>
      <c r="D106" s="22">
        <v>202.0</v>
      </c>
      <c r="E106" s="22"/>
      <c r="F106" s="22" t="str">
        <f>COUNTIF(Final!D:D,D106)</f>
        <v>1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 t="s">
        <v>336</v>
      </c>
      <c r="B107" s="22" t="s">
        <v>337</v>
      </c>
      <c r="C107" s="22" t="s">
        <v>56</v>
      </c>
      <c r="D107" s="22">
        <v>152.0</v>
      </c>
      <c r="E107" s="22"/>
      <c r="F107" s="22" t="str">
        <f>COUNTIF(Final!D:D,D107)</f>
        <v>1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 t="s">
        <v>362</v>
      </c>
      <c r="B108" s="22" t="s">
        <v>363</v>
      </c>
      <c r="C108" s="22" t="s">
        <v>56</v>
      </c>
      <c r="D108" s="22"/>
      <c r="E108" s="22"/>
      <c r="F108" s="22" t="str">
        <f>COUNTIF(Final!D:D,D108)</f>
        <v>0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 t="s">
        <v>74</v>
      </c>
      <c r="B109" s="24" t="s">
        <v>578</v>
      </c>
      <c r="C109" s="22" t="s">
        <v>9</v>
      </c>
      <c r="D109" s="24">
        <v>193.0</v>
      </c>
      <c r="E109" s="22"/>
      <c r="F109" s="22" t="str">
        <f>COUNTIF(Final!D:D,D109)</f>
        <v>1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 t="s">
        <v>128</v>
      </c>
      <c r="B110" s="22" t="s">
        <v>129</v>
      </c>
      <c r="C110" s="22" t="s">
        <v>9</v>
      </c>
      <c r="D110" s="22">
        <v>205.0</v>
      </c>
      <c r="E110" s="22"/>
      <c r="F110" s="22" t="str">
        <f>COUNTIF(Final!D:D,D110)</f>
        <v>1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 t="s">
        <v>317</v>
      </c>
      <c r="B111" s="22" t="s">
        <v>318</v>
      </c>
      <c r="C111" s="22" t="s">
        <v>56</v>
      </c>
      <c r="D111" s="22">
        <v>200.0</v>
      </c>
      <c r="E111" s="22"/>
      <c r="F111" s="22" t="str">
        <f>COUNTIF(Final!D:D,D111)</f>
        <v>1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 t="s">
        <v>433</v>
      </c>
      <c r="B112" s="22" t="s">
        <v>434</v>
      </c>
      <c r="C112" s="22" t="s">
        <v>56</v>
      </c>
      <c r="D112" s="22"/>
      <c r="E112" s="22"/>
      <c r="F112" s="22" t="str">
        <f>COUNTIF(Final!D:D,D112)</f>
        <v>0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 t="s">
        <v>484</v>
      </c>
      <c r="B113" s="22" t="s">
        <v>485</v>
      </c>
      <c r="C113" s="22" t="s">
        <v>56</v>
      </c>
      <c r="D113" s="22">
        <v>198.0</v>
      </c>
      <c r="E113" s="22"/>
      <c r="F113" s="22" t="str">
        <f>COUNTIF(Final!D:D,D113)</f>
        <v>1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 t="s">
        <v>177</v>
      </c>
      <c r="B114" s="22" t="s">
        <v>178</v>
      </c>
      <c r="C114" s="22" t="s">
        <v>56</v>
      </c>
      <c r="D114" s="22">
        <v>245.0</v>
      </c>
      <c r="E114" s="22"/>
      <c r="F114" s="22" t="str">
        <f>COUNTIF(Final!D:D,D114)</f>
        <v>1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 t="s">
        <v>332</v>
      </c>
      <c r="B115" s="22" t="s">
        <v>333</v>
      </c>
      <c r="C115" s="22" t="s">
        <v>6</v>
      </c>
      <c r="D115" s="22">
        <v>141.0</v>
      </c>
      <c r="E115" s="22"/>
      <c r="F115" s="22" t="str">
        <f>COUNTIF(Final!D:D,D115)</f>
        <v>1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 t="s">
        <v>29</v>
      </c>
      <c r="B116" s="22" t="s">
        <v>30</v>
      </c>
      <c r="C116" s="22" t="s">
        <v>6</v>
      </c>
      <c r="D116" s="22"/>
      <c r="E116" s="22"/>
      <c r="F116" s="22" t="str">
        <f>COUNTIF(Final!D:D,D116)</f>
        <v>0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 t="s">
        <v>417</v>
      </c>
      <c r="B117" s="22" t="s">
        <v>418</v>
      </c>
      <c r="C117" s="22" t="s">
        <v>16</v>
      </c>
      <c r="D117" s="22">
        <v>216.0</v>
      </c>
      <c r="E117" s="22"/>
      <c r="F117" s="22" t="str">
        <f>COUNTIF(Final!D:D,D117)</f>
        <v>1</v>
      </c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 t="s">
        <v>349</v>
      </c>
      <c r="B118" s="22" t="s">
        <v>350</v>
      </c>
      <c r="C118" s="22" t="s">
        <v>16</v>
      </c>
      <c r="D118" s="22">
        <v>159.0</v>
      </c>
      <c r="E118" s="22"/>
      <c r="F118" s="22" t="str">
        <f>COUNTIF(Final!D:D,D118)</f>
        <v>1</v>
      </c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 t="s">
        <v>421</v>
      </c>
      <c r="B119" s="22" t="s">
        <v>422</v>
      </c>
      <c r="C119" s="22" t="s">
        <v>16</v>
      </c>
      <c r="D119" s="22"/>
      <c r="E119" s="22"/>
      <c r="F119" s="22" t="str">
        <f>COUNTIF(Final!D:D,D119)</f>
        <v>0</v>
      </c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 t="s">
        <v>242</v>
      </c>
      <c r="B120" s="22" t="s">
        <v>243</v>
      </c>
      <c r="C120" s="22" t="s">
        <v>6</v>
      </c>
      <c r="D120" s="22">
        <v>116.0</v>
      </c>
      <c r="E120" s="22"/>
      <c r="F120" s="22" t="str">
        <f>COUNTIF(Final!D:D,D120)</f>
        <v>1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 t="s">
        <v>163</v>
      </c>
      <c r="B121" s="22" t="s">
        <v>164</v>
      </c>
      <c r="C121" s="22" t="s">
        <v>6</v>
      </c>
      <c r="D121" s="22">
        <v>243.0</v>
      </c>
      <c r="E121" s="22"/>
      <c r="F121" s="22" t="str">
        <f>COUNTIF(Final!D:D,D121)</f>
        <v>1</v>
      </c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 t="s">
        <v>206</v>
      </c>
      <c r="B122" s="22" t="s">
        <v>207</v>
      </c>
      <c r="C122" s="22" t="s">
        <v>56</v>
      </c>
      <c r="D122" s="22">
        <v>250.0</v>
      </c>
      <c r="E122" s="22"/>
      <c r="F122" s="22" t="str">
        <f>COUNTIF(Final!D:D,D122)</f>
        <v>1</v>
      </c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 t="s">
        <v>456</v>
      </c>
      <c r="B123" s="22" t="s">
        <v>457</v>
      </c>
      <c r="C123" s="22" t="s">
        <v>56</v>
      </c>
      <c r="D123" s="22">
        <v>249.0</v>
      </c>
      <c r="E123" s="22"/>
      <c r="F123" s="22" t="str">
        <f>COUNTIF(Final!D:D,D123)</f>
        <v>1</v>
      </c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 t="s">
        <v>454</v>
      </c>
      <c r="B124" s="22" t="s">
        <v>455</v>
      </c>
      <c r="C124" s="22" t="s">
        <v>6</v>
      </c>
      <c r="D124" s="22">
        <v>252.0</v>
      </c>
      <c r="E124" s="22"/>
      <c r="F124" s="22" t="str">
        <f>COUNTIF(Final!D:D,D124)</f>
        <v>1</v>
      </c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 t="s">
        <v>476</v>
      </c>
      <c r="B125" s="22" t="s">
        <v>477</v>
      </c>
      <c r="C125" s="22" t="s">
        <v>56</v>
      </c>
      <c r="D125" s="22"/>
      <c r="E125" s="22"/>
      <c r="F125" s="22" t="str">
        <f>COUNTIF(Final!D:D,D125)</f>
        <v>0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.5" customHeight="1">
      <c r="A126" s="22" t="s">
        <v>82</v>
      </c>
      <c r="B126" s="22" t="s">
        <v>83</v>
      </c>
      <c r="C126" s="22" t="s">
        <v>6</v>
      </c>
      <c r="D126" s="22">
        <v>246.0</v>
      </c>
      <c r="E126" s="22"/>
      <c r="F126" s="22" t="str">
        <f>COUNTIF(Final!D:D,D126)</f>
        <v>1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 t="s">
        <v>216</v>
      </c>
      <c r="B127" s="22" t="s">
        <v>217</v>
      </c>
      <c r="C127" s="22" t="s">
        <v>9</v>
      </c>
      <c r="D127" s="22">
        <v>255.0</v>
      </c>
      <c r="E127" s="22"/>
      <c r="F127" s="22" t="str">
        <f>COUNTIF(Final!D:D,D127)</f>
        <v>1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 t="s">
        <v>10</v>
      </c>
      <c r="B128" s="22" t="s">
        <v>11</v>
      </c>
      <c r="C128" s="22" t="s">
        <v>9</v>
      </c>
      <c r="D128" s="22">
        <v>251.0</v>
      </c>
      <c r="E128" s="22"/>
      <c r="F128" s="22" t="str">
        <f>COUNTIF(Final!D:D,D128)</f>
        <v>1</v>
      </c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 t="s">
        <v>116</v>
      </c>
      <c r="B129" s="24" t="s">
        <v>117</v>
      </c>
      <c r="C129" s="22" t="s">
        <v>9</v>
      </c>
      <c r="D129" s="24">
        <v>29.0</v>
      </c>
      <c r="E129" s="22"/>
      <c r="F129" s="22" t="str">
        <f>COUNTIF(Final!D:D,D129)</f>
        <v>1</v>
      </c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 t="s">
        <v>218</v>
      </c>
      <c r="B130" s="22" t="s">
        <v>219</v>
      </c>
      <c r="C130" s="22" t="s">
        <v>9</v>
      </c>
      <c r="D130" s="22">
        <v>108.0</v>
      </c>
      <c r="E130" s="22"/>
      <c r="F130" s="22" t="str">
        <f>COUNTIF(Final!D:D,D130)</f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 t="s">
        <v>39</v>
      </c>
      <c r="B131" s="22" t="s">
        <v>40</v>
      </c>
      <c r="C131" s="22" t="s">
        <v>9</v>
      </c>
      <c r="D131" s="22">
        <v>22.0</v>
      </c>
      <c r="E131" s="22"/>
      <c r="F131" s="22" t="str">
        <f>COUNTIF(Final!D:D,D131)</f>
        <v>1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 t="s">
        <v>145</v>
      </c>
      <c r="B132" s="22" t="s">
        <v>146</v>
      </c>
      <c r="C132" s="22" t="s">
        <v>9</v>
      </c>
      <c r="D132" s="22"/>
      <c r="E132" s="22"/>
      <c r="F132" s="22" t="str">
        <f>COUNTIF(Final!D:D,D132)</f>
        <v>0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 t="s">
        <v>456</v>
      </c>
      <c r="B133" s="24" t="s">
        <v>457</v>
      </c>
      <c r="C133" s="22" t="s">
        <v>6</v>
      </c>
      <c r="D133" s="24">
        <v>228.0</v>
      </c>
      <c r="E133" s="22"/>
      <c r="F133" s="22" t="str">
        <f>COUNTIF(Final!D:D,D133)</f>
        <v>1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 t="s">
        <v>443</v>
      </c>
      <c r="B134" s="22" t="s">
        <v>444</v>
      </c>
      <c r="C134" s="22" t="s">
        <v>6</v>
      </c>
      <c r="D134" s="22"/>
      <c r="E134" s="22"/>
      <c r="F134" s="22" t="str">
        <f>COUNTIF(Final!D:D,D134)</f>
        <v>0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 t="s">
        <v>326</v>
      </c>
      <c r="B135" s="22" t="s">
        <v>327</v>
      </c>
      <c r="C135" s="22" t="s">
        <v>6</v>
      </c>
      <c r="D135" s="22">
        <v>244.0</v>
      </c>
      <c r="E135" s="22"/>
      <c r="F135" s="22" t="str">
        <f>COUNTIF(Final!D:D,D135)</f>
        <v>1</v>
      </c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 t="s">
        <v>419</v>
      </c>
      <c r="B136" s="22" t="s">
        <v>420</v>
      </c>
      <c r="C136" s="22" t="s">
        <v>6</v>
      </c>
      <c r="D136" s="22"/>
      <c r="E136" s="22"/>
      <c r="F136" s="22" t="str">
        <f>COUNTIF(Final!D:D,D136)</f>
        <v>0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 t="s">
        <v>147</v>
      </c>
      <c r="B137" s="22" t="s">
        <v>148</v>
      </c>
      <c r="C137" s="22" t="s">
        <v>6</v>
      </c>
      <c r="D137" s="22">
        <v>78.0</v>
      </c>
      <c r="E137" s="22"/>
      <c r="F137" s="22" t="str">
        <f>COUNTIF(Final!D:D,D137)</f>
        <v>1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 t="s">
        <v>312</v>
      </c>
      <c r="B138" s="24" t="s">
        <v>313</v>
      </c>
      <c r="C138" s="22" t="s">
        <v>6</v>
      </c>
      <c r="D138" s="24">
        <v>138.0</v>
      </c>
      <c r="E138" s="22"/>
      <c r="F138" s="22" t="str">
        <f>COUNTIF(Final!D:D,D138)</f>
        <v>1</v>
      </c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 t="s">
        <v>181</v>
      </c>
      <c r="B139" s="22" t="s">
        <v>182</v>
      </c>
      <c r="C139" s="22" t="s">
        <v>6</v>
      </c>
      <c r="D139" s="22">
        <v>177.0</v>
      </c>
      <c r="E139" s="22"/>
      <c r="F139" s="22" t="str">
        <f>COUNTIF(Final!D:D,D139)</f>
        <v>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 t="s">
        <v>324</v>
      </c>
      <c r="B140" s="24" t="s">
        <v>325</v>
      </c>
      <c r="C140" s="22" t="s">
        <v>6</v>
      </c>
      <c r="D140" s="24">
        <v>150.0</v>
      </c>
      <c r="E140" s="22"/>
      <c r="F140" s="22" t="str">
        <f>COUNTIF(Final!D:D,D140)</f>
        <v>1</v>
      </c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 t="s">
        <v>324</v>
      </c>
      <c r="B141" s="24" t="s">
        <v>325</v>
      </c>
      <c r="C141" s="22" t="s">
        <v>6</v>
      </c>
      <c r="D141" s="24">
        <v>260.0</v>
      </c>
      <c r="E141" s="22"/>
      <c r="F141" s="22" t="str">
        <f>COUNTIF(Final!D:D,D141)</f>
        <v>1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 t="s">
        <v>76</v>
      </c>
      <c r="B142" s="22" t="s">
        <v>77</v>
      </c>
      <c r="C142" s="22" t="s">
        <v>6</v>
      </c>
      <c r="D142" s="22">
        <v>45.0</v>
      </c>
      <c r="E142" s="22"/>
      <c r="F142" s="22" t="str">
        <f>COUNTIF(Final!D:D,D142)</f>
        <v>1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 t="s">
        <v>306</v>
      </c>
      <c r="B143" s="22" t="s">
        <v>307</v>
      </c>
      <c r="C143" s="22" t="s">
        <v>6</v>
      </c>
      <c r="D143" s="22">
        <v>259.0</v>
      </c>
      <c r="E143" s="22"/>
      <c r="F143" s="22" t="str">
        <f>COUNTIF(Final!D:D,D143)</f>
        <v>1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 t="s">
        <v>470</v>
      </c>
      <c r="B144" s="22" t="s">
        <v>471</v>
      </c>
      <c r="C144" s="22" t="s">
        <v>6</v>
      </c>
      <c r="D144" s="22">
        <v>261.0</v>
      </c>
      <c r="E144" s="22"/>
      <c r="F144" s="22" t="str">
        <f>COUNTIF(Final!D:D,D144)</f>
        <v>1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 t="s">
        <v>427</v>
      </c>
      <c r="B145" s="22" t="s">
        <v>428</v>
      </c>
      <c r="C145" s="22" t="s">
        <v>56</v>
      </c>
      <c r="D145" s="22">
        <v>184.0</v>
      </c>
      <c r="E145" s="22"/>
      <c r="F145" s="22" t="str">
        <f>COUNTIF(Final!D:D,D145)</f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 t="s">
        <v>413</v>
      </c>
      <c r="B146" s="22" t="s">
        <v>414</v>
      </c>
      <c r="C146" s="22" t="s">
        <v>56</v>
      </c>
      <c r="D146" s="22">
        <v>267.0</v>
      </c>
      <c r="E146" s="22"/>
      <c r="F146" s="22" t="str">
        <f>COUNTIF(Final!D:D,D146)</f>
        <v>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 t="s">
        <v>84</v>
      </c>
      <c r="B147" s="22" t="s">
        <v>85</v>
      </c>
      <c r="C147" s="22" t="s">
        <v>56</v>
      </c>
      <c r="D147" s="22">
        <v>194.0</v>
      </c>
      <c r="E147" s="22"/>
      <c r="F147" s="22" t="str">
        <f>COUNTIF(Final!D:D,D147)</f>
        <v>1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 t="s">
        <v>276</v>
      </c>
      <c r="B148" s="22" t="s">
        <v>277</v>
      </c>
      <c r="C148" s="22" t="s">
        <v>6</v>
      </c>
      <c r="D148" s="22">
        <v>266.0</v>
      </c>
      <c r="E148" s="22"/>
      <c r="F148" s="22" t="str">
        <f>COUNTIF(Final!D:D,D148)</f>
        <v>1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 t="s">
        <v>254</v>
      </c>
      <c r="B149" s="22" t="s">
        <v>255</v>
      </c>
      <c r="C149" s="22" t="s">
        <v>6</v>
      </c>
      <c r="D149" s="22">
        <v>269.0</v>
      </c>
      <c r="E149" s="22"/>
      <c r="F149" s="22" t="str">
        <f>COUNTIF(Final!D:D,D149)</f>
        <v>1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 t="s">
        <v>347</v>
      </c>
      <c r="B150" s="22" t="s">
        <v>348</v>
      </c>
      <c r="C150" s="22" t="s">
        <v>9</v>
      </c>
      <c r="D150" s="22"/>
      <c r="E150" s="22"/>
      <c r="F150" s="22" t="str">
        <f>COUNTIF(Final!D:D,D150)</f>
        <v>0</v>
      </c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 t="s">
        <v>405</v>
      </c>
      <c r="B151" s="22" t="s">
        <v>406</v>
      </c>
      <c r="C151" s="22" t="s">
        <v>9</v>
      </c>
      <c r="D151" s="22">
        <v>268.0</v>
      </c>
      <c r="E151" s="22"/>
      <c r="F151" s="22" t="str">
        <f>COUNTIF(Final!D:D,D151)</f>
        <v>1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 t="s">
        <v>212</v>
      </c>
      <c r="B152" s="22" t="s">
        <v>213</v>
      </c>
      <c r="C152" s="22" t="s">
        <v>6</v>
      </c>
      <c r="D152" s="22">
        <v>107.0</v>
      </c>
      <c r="E152" s="22"/>
      <c r="F152" s="22" t="str">
        <f>COUNTIF(Final!D:D,D152)</f>
        <v>1</v>
      </c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 t="s">
        <v>431</v>
      </c>
      <c r="B153" s="22" t="s">
        <v>432</v>
      </c>
      <c r="C153" s="22" t="s">
        <v>6</v>
      </c>
      <c r="D153" s="22"/>
      <c r="E153" s="22"/>
      <c r="F153" s="22" t="str">
        <f>COUNTIF(Final!D:D,D153)</f>
        <v>0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 t="s">
        <v>456</v>
      </c>
      <c r="B154" s="24" t="s">
        <v>457</v>
      </c>
      <c r="C154" s="22" t="s">
        <v>6</v>
      </c>
      <c r="D154" s="24">
        <v>256.0</v>
      </c>
      <c r="E154" s="22"/>
      <c r="F154" s="22" t="str">
        <f>COUNTIF(Final!D:D,D154)</f>
        <v>1</v>
      </c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 t="s">
        <v>48</v>
      </c>
      <c r="B155" s="22" t="s">
        <v>49</v>
      </c>
      <c r="C155" s="22" t="s">
        <v>6</v>
      </c>
      <c r="D155" s="22">
        <v>32.0</v>
      </c>
      <c r="E155" s="22"/>
      <c r="F155" s="22" t="str">
        <f>COUNTIF(Final!D:D,D155)</f>
        <v>1</v>
      </c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 t="s">
        <v>161</v>
      </c>
      <c r="B156" s="22" t="s">
        <v>162</v>
      </c>
      <c r="C156" s="22" t="s">
        <v>16</v>
      </c>
      <c r="D156" s="22"/>
      <c r="E156" s="22"/>
      <c r="F156" s="22" t="str">
        <f>COUNTIF(Final!D:D,D156)</f>
        <v>0</v>
      </c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 t="s">
        <v>319</v>
      </c>
      <c r="B157" s="22" t="s">
        <v>320</v>
      </c>
      <c r="C157" s="22" t="s">
        <v>16</v>
      </c>
      <c r="D157" s="22">
        <v>263.0</v>
      </c>
      <c r="E157" s="22"/>
      <c r="F157" s="22" t="str">
        <f>COUNTIF(Final!D:D,D157)</f>
        <v>1</v>
      </c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 t="s">
        <v>364</v>
      </c>
      <c r="B158" s="22" t="s">
        <v>365</v>
      </c>
      <c r="C158" s="22" t="s">
        <v>16</v>
      </c>
      <c r="D158" s="22"/>
      <c r="E158" s="22"/>
      <c r="F158" s="22" t="str">
        <f>COUNTIF(Final!D:D,D158)</f>
        <v>0</v>
      </c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 t="s">
        <v>312</v>
      </c>
      <c r="B159" s="22" t="s">
        <v>314</v>
      </c>
      <c r="C159" s="22" t="s">
        <v>9</v>
      </c>
      <c r="D159" s="22"/>
      <c r="E159" s="22"/>
      <c r="F159" s="22" t="str">
        <f>COUNTIF(Final!D:D,D159)</f>
        <v>0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 t="s">
        <v>187</v>
      </c>
      <c r="B160" s="22" t="s">
        <v>188</v>
      </c>
      <c r="C160" s="22" t="s">
        <v>9</v>
      </c>
      <c r="D160" s="22">
        <v>100.0</v>
      </c>
      <c r="E160" s="22"/>
      <c r="F160" s="22" t="str">
        <f>COUNTIF(Final!D:D,D160)</f>
        <v>1</v>
      </c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 t="s">
        <v>443</v>
      </c>
      <c r="B161" s="22" t="s">
        <v>444</v>
      </c>
      <c r="C161" s="22" t="s">
        <v>6</v>
      </c>
      <c r="D161" s="22"/>
      <c r="E161" s="22"/>
      <c r="F161" s="22" t="str">
        <f>COUNTIF(Final!D:D,D161)</f>
        <v>0</v>
      </c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 t="s">
        <v>360</v>
      </c>
      <c r="B162" s="22" t="s">
        <v>361</v>
      </c>
      <c r="C162" s="22" t="s">
        <v>9</v>
      </c>
      <c r="D162" s="22"/>
      <c r="E162" s="22"/>
      <c r="F162" s="22" t="str">
        <f>COUNTIF(Final!D:D,D162)</f>
        <v>0</v>
      </c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 t="s">
        <v>452</v>
      </c>
      <c r="B163" s="22" t="s">
        <v>453</v>
      </c>
      <c r="C163" s="22" t="s">
        <v>6</v>
      </c>
      <c r="D163" s="22">
        <v>227.0</v>
      </c>
      <c r="E163" s="22"/>
      <c r="F163" s="22" t="str">
        <f>COUNTIF(Final!D:D,D163)</f>
        <v>1</v>
      </c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 t="s">
        <v>4</v>
      </c>
      <c r="B164" s="22" t="s">
        <v>5</v>
      </c>
      <c r="C164" s="22" t="s">
        <v>6</v>
      </c>
      <c r="D164" s="22">
        <v>273.0</v>
      </c>
      <c r="E164" s="22"/>
      <c r="F164" s="22" t="str">
        <f>COUNTIF(Final!D:D,D164)</f>
        <v>1</v>
      </c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 t="s">
        <v>4</v>
      </c>
      <c r="B165" s="22" t="s">
        <v>5</v>
      </c>
      <c r="C165" s="22" t="s">
        <v>6</v>
      </c>
      <c r="D165" s="22">
        <v>276.0</v>
      </c>
      <c r="E165" s="22"/>
      <c r="F165" s="22" t="str">
        <f>COUNTIF(Final!D:D,D165)</f>
        <v>1</v>
      </c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 t="s">
        <v>292</v>
      </c>
      <c r="B166" s="22" t="s">
        <v>293</v>
      </c>
      <c r="C166" s="22" t="s">
        <v>9</v>
      </c>
      <c r="D166" s="22"/>
      <c r="E166" s="22"/>
      <c r="F166" s="22" t="str">
        <f>COUNTIF(Final!D:D,D166)</f>
        <v>0</v>
      </c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17" t="s">
        <v>579</v>
      </c>
      <c r="B167" s="23" t="s">
        <v>583</v>
      </c>
      <c r="C167" s="17" t="s">
        <v>580</v>
      </c>
      <c r="D167" s="22"/>
      <c r="E167" s="22"/>
      <c r="F167" s="22" t="str">
        <f>COUNTIF(Final!D:D,D167)</f>
        <v>0</v>
      </c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17" t="s">
        <v>581</v>
      </c>
      <c r="B168" s="24" t="s">
        <v>558</v>
      </c>
      <c r="C168" s="22" t="s">
        <v>580</v>
      </c>
      <c r="D168" s="24">
        <v>30.0</v>
      </c>
      <c r="E168" s="22"/>
      <c r="F168" s="22" t="str">
        <f>COUNTIF(Final!D:D,D168)</f>
        <v>1</v>
      </c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</sheetData>
  <autoFilter ref="$A$1:$F$168"/>
  <conditionalFormatting sqref="B100:C100">
    <cfRule type="expression" dxfId="0" priority="1">
      <formula>countif</formula>
    </cfRule>
  </conditionalFormatting>
  <drawing r:id="rId1"/>
</worksheet>
</file>