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backlog'!$A$5:$M$52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3'!$R$14:$Z$20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G15" i="24" a="1"/>
  <c r="G15" s="1"/>
  <c r="H15" a="1"/>
  <c r="H15" s="1"/>
  <c r="I15" a="1"/>
  <c r="I15" s="1"/>
  <c r="J15" a="1"/>
  <c r="J15" s="1"/>
  <c r="K15" a="1"/>
  <c r="K15" s="1"/>
  <c r="L15" a="1"/>
  <c r="L15" s="1"/>
  <c r="M15" a="1"/>
  <c r="M15" s="1"/>
  <c r="N15" a="1"/>
  <c r="N15" s="1"/>
  <c r="O15" a="1"/>
  <c r="O15" s="1"/>
  <c r="P15" a="1"/>
  <c r="P15" s="1"/>
  <c r="Q15" a="1"/>
  <c r="Q15" s="1"/>
  <c r="R15" a="1"/>
  <c r="R15" s="1"/>
  <c r="F15" a="1"/>
  <c r="F15" s="1"/>
  <c r="E17" i="23"/>
  <c r="D15" i="24"/>
  <c r="E15"/>
  <c r="C15"/>
  <c r="F17" i="23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8" i="24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6" i="24" l="1"/>
  <c r="O16"/>
  <c r="K16"/>
  <c r="I16"/>
  <c r="G16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6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6" i="24"/>
  <c r="R18"/>
  <c r="E18"/>
  <c r="G18"/>
  <c r="I18"/>
  <c r="K18"/>
  <c r="M18"/>
  <c r="O18"/>
  <c r="Q18"/>
  <c r="D16"/>
  <c r="F16"/>
  <c r="H16"/>
  <c r="J16"/>
  <c r="L16"/>
  <c r="N16"/>
  <c r="P16"/>
  <c r="R16"/>
  <c r="D18"/>
  <c r="F18"/>
  <c r="H18"/>
  <c r="J18"/>
  <c r="L18"/>
  <c r="N18"/>
  <c r="P18"/>
  <c r="C17"/>
  <c r="D17" s="1"/>
  <c r="E17" s="1"/>
  <c r="F17" s="1"/>
  <c r="G17" s="1"/>
  <c r="H17" s="1"/>
  <c r="I17" s="1"/>
  <c r="J17" s="1"/>
  <c r="K17" s="1"/>
  <c r="L17" s="1"/>
  <c r="M17" s="1"/>
  <c r="N17" s="1"/>
  <c r="O17" s="1"/>
  <c r="P17" s="1"/>
  <c r="Q17" s="1"/>
  <c r="R17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3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<sst xmlns="http://schemas.openxmlformats.org/spreadsheetml/2006/main" count="200" uniqueCount="114">
  <si>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</si>
  <si>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</si>
  <si>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</si>
  <si>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</si>
  <si>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</si>
  <si>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</si>
  <si>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</si>
  <si>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</si>
  <si>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</si>
  <si>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</si>
  <si>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</si>
  <si>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</si>
  <si>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</si>
  <si>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</si>
  <si>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</si>
  <si>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</si>
  <si>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</si>
  <si>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</si>
  <si>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</si>
  <si>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</si>
  <si>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</si>
  <si>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</si>
  <si>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</si>
  <si>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</si>
  <si>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</si>
  <si>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</si>
  <si>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</si>
  <si>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</si>
  <si>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</si>
  <si>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</si>
  <si>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</si>
  <si>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</si>
  <si>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</si>
  <si>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</si>
  <si>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</si>
  <si>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</si>
  <si>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</si>
  <si>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</si>
  <si>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</si>
  <si>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</si>
  <si>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</si>
  <si>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</si>
  <si>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</si>
  <si>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</si>
  <si>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</si>
  <si>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</si>
  <si>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</si>
  <si>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</si>
  <si>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</si>
  <si>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</si>
  <si>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</si>
  <si>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</si>
  <si>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</si>
  <si>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</si>
  <si>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</si>
  <si>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</si>
  <si>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</si>
  <si>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</si>
  <si>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</si>
  <si>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</si>
  <si>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</si>
  <si>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</si>
  <si>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</si>
  <si>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</si>
  <si>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</si>
  <si>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</si>
  <si>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</si>
  <si>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</si>
  <si>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</si>
  <si>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</si>
  <si>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</si>
  <si>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</si>
  <si>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</si>
  <si>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</si>
  <si>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</si>
  <si>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</si>
  <si>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</si>
  <si>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</si>
  <si>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</si>
  <si>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</si>
  <si>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</si>
  <si>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</si>
  <si>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</si>
  <si>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</si>
  <si>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</si>
  <si>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</si>
  <si>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</si>
  <si>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</si>
  <si>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</si>
  <si>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</si>
  <si>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</si>
  <si>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</si>
  <si>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</si>
  <si>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</si>
  <si>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</si>
  <si>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</si>
  <si>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</si>
  <si>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</si>
  <si>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</si>
  <si>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</si>
  <si>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</si>
  <si>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</si>
  <si>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</si>
  <si>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</si>
  <si>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 xml:space="preserve">        - CRUD transition inter-parcours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</si>
  <si>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</si>
  <si>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</si>
  <si>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</si>
  <si>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</si>
  <si>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</si>
  <si>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</si>
  <si>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>Champ coordonnées géographiques</t>
  </si>
  <si>
    <t xml:space="preserve">        - Gestion de plusieurs sous-parcours </t>
  </si>
  <si>
    <t xml:space="preserve">        - Gestion de plusieurs sous-parcours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</si>
</sst>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9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4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29"/>
          <c:w val="0.92946294640153049"/>
          <c:h val="0.70464767616192525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2754560"/>
        <c:axId val="103100800"/>
      </c:lineChart>
      <c:catAx>
        <c:axId val="10275456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100800"/>
        <c:crosses val="autoZero"/>
        <c:lblAlgn val="ctr"/>
        <c:lblOffset val="100"/>
        <c:tickLblSkip val="1"/>
        <c:tickMarkSkip val="1"/>
      </c:catAx>
      <c:valAx>
        <c:axId val="103100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75456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44" footer="0.49212598450000244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5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4"/>
          <c:w val="0.92946294640153049"/>
          <c:h val="0.70464767616192558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3322752"/>
        <c:axId val="103324672"/>
      </c:lineChart>
      <c:catAx>
        <c:axId val="1033227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324672"/>
        <c:crosses val="autoZero"/>
        <c:lblAlgn val="ctr"/>
        <c:lblOffset val="100"/>
        <c:tickLblSkip val="1"/>
        <c:tickMarkSkip val="1"/>
      </c:catAx>
      <c:valAx>
        <c:axId val="1033246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3227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56" footer="0.49212598450000256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5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51"/>
          <c:w val="0.92946294640153049"/>
          <c:h val="0.70464767616192592"/>
        </c:manualLayout>
      </c:layout>
      <c:lineChart>
        <c:grouping val="standard"/>
        <c:ser>
          <c:idx val="0"/>
          <c:order val="0"/>
          <c:tx>
            <c:strRef>
              <c:f>'Iteration 3'!$B$15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3'!$C$15:$R$15</c:f>
              <c:numCache>
                <c:formatCode>General</c:formatCode>
                <c:ptCount val="16"/>
                <c:pt idx="0">
                  <c:v>52</c:v>
                </c:pt>
                <c:pt idx="1">
                  <c:v>47</c:v>
                </c:pt>
                <c:pt idx="2">
                  <c:v>45</c:v>
                </c:pt>
                <c:pt idx="3">
                  <c:v>45</c:v>
                </c:pt>
                <c:pt idx="4">
                  <c:v>43</c:v>
                </c:pt>
                <c:pt idx="5">
                  <c:v>38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3'!$B$17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3'!$C$17:$R$17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3505280"/>
        <c:axId val="103523840"/>
      </c:lineChart>
      <c:catAx>
        <c:axId val="1035052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523840"/>
        <c:crosses val="autoZero"/>
        <c:lblAlgn val="ctr"/>
        <c:lblOffset val="100"/>
        <c:tickLblSkip val="1"/>
        <c:tickMarkSkip val="1"/>
      </c:catAx>
      <c:valAx>
        <c:axId val="1035238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5052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67" footer="0.49212598450000267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5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65"/>
          <c:w val="0.92946294640153049"/>
          <c:h val="0.70464767616192614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3577472"/>
        <c:axId val="103587840"/>
      </c:lineChart>
      <c:catAx>
        <c:axId val="1035774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587840"/>
        <c:crosses val="autoZero"/>
        <c:lblAlgn val="ctr"/>
        <c:lblOffset val="100"/>
        <c:tickLblSkip val="1"/>
        <c:tickMarkSkip val="1"/>
      </c:catAx>
      <c:valAx>
        <c:axId val="1035878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5774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78" footer="0.49212598450000278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18</xdr:row>
      <xdr:rowOff>65444</xdr:rowOff>
    </xdr:from>
    <xdr:to>
      <xdr:col>18</xdr:col>
      <xdr:colOff>11204</xdr:colOff>
      <xdr:row>50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4"/>
  <sheetViews>
    <sheetView showGridLines="0" zoomScaleNormal="100" workbookViewId="0">
      <pane xSplit="4" ySplit="5" topLeftCell="E30" activePane="bottomRight" state="frozen"/>
      <selection pane="topRight" activeCell="E1" sqref="E1"/>
      <selection pane="bottomLeft" activeCell="A7" sqref="A7"/>
      <selection pane="bottomRight" activeCell="D39" sqref="D39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6" t="s">
        <v>3</v>
      </c>
      <c r="E1" s="166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7" t="s">
        <v>17</v>
      </c>
      <c r="E2" s="168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MAX(A13:A46)+1</f>
        <v>35</v>
      </c>
      <c r="D3" s="161"/>
      <c r="E3" s="162"/>
      <c r="F3" s="26"/>
      <c r="G3" s="59"/>
      <c r="H3" s="3"/>
      <c r="I3" s="3"/>
      <c r="J3" s="3"/>
    </row>
    <row r="4" spans="1:13" hidden="1">
      <c r="A4" s="163"/>
      <c r="B4" s="164"/>
      <c r="C4" s="165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85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80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93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70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86</v>
      </c>
      <c r="E13" s="70" t="s">
        <v>42</v>
      </c>
      <c r="F13" s="72" t="s">
        <v>69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69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70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89</v>
      </c>
      <c r="E16" s="82" t="s">
        <v>90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91</v>
      </c>
      <c r="E17" s="70" t="s">
        <v>51</v>
      </c>
      <c r="F17" s="72" t="s">
        <v>70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70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70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88</v>
      </c>
      <c r="E20" s="70" t="s">
        <v>92</v>
      </c>
      <c r="F20" s="72" t="s">
        <v>69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94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69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87</v>
      </c>
      <c r="E26" s="70" t="s">
        <v>51</v>
      </c>
      <c r="F26" s="72" t="s">
        <v>69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70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67</v>
      </c>
      <c r="E29" s="70"/>
      <c r="F29" s="72" t="s">
        <v>70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101</v>
      </c>
      <c r="E30" s="70"/>
      <c r="F30" s="72" t="s">
        <v>70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102</v>
      </c>
      <c r="E31" s="70"/>
      <c r="F31" s="72" t="s">
        <v>70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84</v>
      </c>
      <c r="E34" s="35"/>
      <c r="F34" s="33"/>
      <c r="G34" s="33">
        <f>SUM(G35:G42)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113</v>
      </c>
      <c r="E37" s="70"/>
      <c r="F37" s="72" t="s">
        <v>69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103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/>
      <c r="B40" s="69"/>
      <c r="C40" s="68"/>
      <c r="D40" s="89" t="s">
        <v>65</v>
      </c>
      <c r="E40" s="90" t="s">
        <v>66</v>
      </c>
      <c r="F40" s="91"/>
      <c r="G40" s="91"/>
      <c r="H40" s="30"/>
      <c r="I40" s="30"/>
      <c r="J40" s="22"/>
      <c r="K40" s="11"/>
    </row>
    <row r="41" spans="1:13" ht="24.95" customHeight="1">
      <c r="A41" s="75">
        <v>30</v>
      </c>
      <c r="B41" s="69">
        <v>3</v>
      </c>
      <c r="C41" s="68">
        <v>1</v>
      </c>
      <c r="D41" s="82" t="s">
        <v>104</v>
      </c>
      <c r="E41" s="71"/>
      <c r="F41" s="72" t="s">
        <v>69</v>
      </c>
      <c r="G41" s="72">
        <v>10</v>
      </c>
      <c r="H41" s="30"/>
      <c r="I41" s="30"/>
      <c r="J41" s="22"/>
      <c r="K41" s="11"/>
    </row>
    <row r="42" spans="1:13" s="13" customFormat="1" ht="24.95" customHeight="1">
      <c r="A42" s="68">
        <v>32</v>
      </c>
      <c r="B42" s="69">
        <v>3</v>
      </c>
      <c r="C42" s="68"/>
      <c r="D42" s="70" t="s">
        <v>24</v>
      </c>
      <c r="E42" s="71"/>
      <c r="F42" s="72" t="s">
        <v>28</v>
      </c>
      <c r="G42" s="105">
        <v>3</v>
      </c>
      <c r="H42" s="106"/>
      <c r="I42" s="110"/>
      <c r="J42" s="110"/>
      <c r="K42" s="110"/>
      <c r="L42" s="12"/>
      <c r="M42" s="12"/>
    </row>
    <row r="43" spans="1:13" ht="12.75" customHeight="1">
      <c r="A43" s="65"/>
      <c r="B43" s="31"/>
      <c r="C43" s="31"/>
      <c r="D43" s="60" t="s">
        <v>83</v>
      </c>
      <c r="E43" s="35"/>
      <c r="F43" s="33"/>
      <c r="G43" s="33">
        <f>SUM(G44:G49)</f>
        <v>38</v>
      </c>
      <c r="H43" s="136"/>
      <c r="I43" s="108"/>
      <c r="J43" s="109"/>
      <c r="K43" s="112"/>
    </row>
    <row r="44" spans="1:13" ht="24.95" customHeight="1">
      <c r="A44" s="75">
        <v>33</v>
      </c>
      <c r="B44" s="69">
        <v>4</v>
      </c>
      <c r="C44" s="68"/>
      <c r="D44" s="70" t="s">
        <v>21</v>
      </c>
      <c r="E44" s="71"/>
      <c r="F44" s="72" t="s">
        <v>32</v>
      </c>
      <c r="G44" s="105">
        <v>10</v>
      </c>
      <c r="H44" s="30"/>
      <c r="I44" s="111"/>
      <c r="J44" s="61"/>
      <c r="K44" s="62"/>
    </row>
    <row r="45" spans="1:13" ht="24.95" customHeight="1">
      <c r="A45" s="75">
        <v>31</v>
      </c>
      <c r="B45" s="69">
        <v>3</v>
      </c>
      <c r="C45" s="68">
        <v>2</v>
      </c>
      <c r="D45" s="70" t="s">
        <v>105</v>
      </c>
      <c r="E45" s="70" t="s">
        <v>106</v>
      </c>
      <c r="F45" s="72" t="s">
        <v>32</v>
      </c>
      <c r="G45" s="72">
        <v>25</v>
      </c>
      <c r="H45" s="30"/>
      <c r="I45" s="30"/>
      <c r="J45" s="22"/>
      <c r="K45" s="11"/>
    </row>
    <row r="46" spans="1:13" s="12" customFormat="1" ht="24.95" customHeight="1">
      <c r="A46" s="75">
        <v>34</v>
      </c>
      <c r="B46" s="79">
        <v>4</v>
      </c>
      <c r="C46" s="103">
        <v>4</v>
      </c>
      <c r="D46" s="84" t="s">
        <v>107</v>
      </c>
      <c r="E46" s="84" t="s">
        <v>73</v>
      </c>
      <c r="F46" s="72" t="s">
        <v>32</v>
      </c>
      <c r="G46" s="101"/>
      <c r="H46" s="19"/>
      <c r="I46" s="19"/>
      <c r="J46" s="11"/>
      <c r="K46" s="11"/>
    </row>
    <row r="47" spans="1:13" ht="24.95" customHeight="1">
      <c r="A47" s="75">
        <v>35</v>
      </c>
      <c r="B47" s="69">
        <v>4</v>
      </c>
      <c r="C47" s="68">
        <v>5</v>
      </c>
      <c r="D47" s="70" t="s">
        <v>71</v>
      </c>
      <c r="E47" s="70" t="s">
        <v>68</v>
      </c>
      <c r="F47" s="72" t="s">
        <v>32</v>
      </c>
      <c r="G47" s="72"/>
      <c r="H47" s="23"/>
      <c r="I47" s="22"/>
      <c r="J47" s="22"/>
      <c r="K47" s="11"/>
    </row>
    <row r="48" spans="1:13" ht="24.95" customHeight="1">
      <c r="A48" s="68">
        <v>36</v>
      </c>
      <c r="B48" s="69">
        <v>4</v>
      </c>
      <c r="C48" s="68">
        <v>5</v>
      </c>
      <c r="D48" s="70" t="s">
        <v>74</v>
      </c>
      <c r="E48" s="70" t="s">
        <v>75</v>
      </c>
      <c r="F48" s="72" t="s">
        <v>32</v>
      </c>
      <c r="G48" s="72"/>
      <c r="H48" s="30"/>
      <c r="I48" s="30"/>
      <c r="J48" s="22"/>
      <c r="K48" s="11"/>
    </row>
    <row r="49" spans="1:13" ht="24.95" customHeight="1">
      <c r="A49" s="68">
        <v>38</v>
      </c>
      <c r="B49" s="69">
        <v>4</v>
      </c>
      <c r="C49" s="68"/>
      <c r="D49" s="70" t="s">
        <v>25</v>
      </c>
      <c r="E49" s="71"/>
      <c r="F49" s="72" t="s">
        <v>28</v>
      </c>
      <c r="G49" s="102">
        <v>3</v>
      </c>
      <c r="H49" s="30"/>
      <c r="I49" s="30"/>
      <c r="J49" s="22"/>
      <c r="K49" s="11"/>
    </row>
    <row r="50" spans="1:13" s="13" customFormat="1">
      <c r="A50" s="65"/>
      <c r="B50" s="31"/>
      <c r="C50" s="31"/>
      <c r="D50" s="60" t="s">
        <v>82</v>
      </c>
      <c r="E50" s="35"/>
      <c r="F50" s="33"/>
      <c r="G50" s="33">
        <v>50</v>
      </c>
      <c r="H50" s="135"/>
      <c r="I50" s="32"/>
      <c r="J50" s="32"/>
      <c r="K50" s="32"/>
      <c r="L50" s="12"/>
      <c r="M50" s="12"/>
    </row>
    <row r="51" spans="1:13" ht="24.95" customHeight="1">
      <c r="A51" s="75">
        <v>39</v>
      </c>
      <c r="B51" s="86" t="s">
        <v>27</v>
      </c>
      <c r="C51" s="68"/>
      <c r="D51" s="70" t="s">
        <v>29</v>
      </c>
      <c r="E51" s="71"/>
      <c r="F51" s="72" t="s">
        <v>28</v>
      </c>
      <c r="G51" s="72"/>
      <c r="H51" s="30"/>
      <c r="I51" s="30"/>
      <c r="J51" s="22"/>
      <c r="K51" s="11"/>
    </row>
    <row r="52" spans="1:13" ht="24.95" customHeight="1">
      <c r="A52" s="75">
        <v>40</v>
      </c>
      <c r="B52" s="116" t="s">
        <v>27</v>
      </c>
      <c r="C52" s="117"/>
      <c r="D52" s="118" t="s">
        <v>76</v>
      </c>
      <c r="E52" s="119"/>
      <c r="F52" s="85" t="s">
        <v>32</v>
      </c>
      <c r="G52" s="85"/>
      <c r="H52" s="120"/>
      <c r="I52" s="120"/>
      <c r="J52" s="122"/>
      <c r="K52" s="29"/>
    </row>
    <row r="53" spans="1:13">
      <c r="B53" s="125"/>
      <c r="C53" s="125"/>
      <c r="D53" s="126"/>
      <c r="E53" s="127"/>
      <c r="F53" s="125"/>
      <c r="G53" s="125"/>
      <c r="H53" s="128"/>
      <c r="I53" s="128"/>
      <c r="J53" s="129"/>
      <c r="K53" s="12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A58" s="115"/>
      <c r="B58" s="124"/>
      <c r="C58" s="6"/>
      <c r="D58" s="99"/>
      <c r="F58" s="6"/>
      <c r="G58" s="6"/>
      <c r="H58" s="121"/>
      <c r="I58" s="121"/>
      <c r="J58" s="123"/>
      <c r="K58" s="7"/>
    </row>
    <row r="59" spans="1:13">
      <c r="I59" s="121"/>
    </row>
    <row r="81" ht="9.75" customHeight="1"/>
    <row r="300" spans="1:1" ht="15">
      <c r="A300" s="66" t="s">
        <v>12</v>
      </c>
    </row>
    <row r="301" spans="1:1" ht="15">
      <c r="A301" s="67"/>
    </row>
    <row r="302" spans="1:1" ht="15">
      <c r="A302" s="67" t="s">
        <v>7</v>
      </c>
    </row>
    <row r="303" spans="1:1" ht="15">
      <c r="A303" s="67" t="s">
        <v>10</v>
      </c>
    </row>
    <row r="304" spans="1:1" ht="15">
      <c r="A304" s="67" t="s">
        <v>11</v>
      </c>
    </row>
  </sheetData>
  <autoFilter ref="A5:M52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1:A52 B46:C46 D47:E48 H46:K46 A44:A47 D40 B37:E37 D15 D38:E38 B36:C37 H36:K37 E36:E37 A35:A41 D26 B28:C31 A13:A22 H28:K31 D20:E21 E25:E26 A25:A31 D28 E28:E31 B12:E12 D13:E13 B13:C17 H12:K17 E13:E15 E17:E19 D30:D31">
    <cfRule type="expression" dxfId="23" priority="53" stopIfTrue="1">
      <formula>#REF!="N"</formula>
    </cfRule>
    <cfRule type="expression" dxfId="22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86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89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91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88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1" priority="53" stopIfTrue="1">
      <formula>#REF!="N"</formula>
    </cfRule>
    <cfRule type="expression" dxfId="20" priority="54" stopIfTrue="1">
      <formula>#REF!="O"</formula>
    </cfRule>
  </conditionalFormatting>
  <conditionalFormatting sqref="B4:B10 A3:A7 A11:B11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/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97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100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95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98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96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99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87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67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101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102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7" priority="37" stopIfTrue="1">
      <formula>#REF!="N"</formula>
    </cfRule>
    <cfRule type="expression" dxfId="16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80"/>
  <sheetViews>
    <sheetView tabSelected="1" zoomScale="85" zoomScaleNormal="85" workbookViewId="0">
      <selection activeCell="E12" sqref="E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108</v>
      </c>
      <c r="B4" s="75"/>
      <c r="C4" s="72">
        <v>1</v>
      </c>
      <c r="D4" s="72">
        <v>1</v>
      </c>
      <c r="E4" s="72">
        <v>1</v>
      </c>
      <c r="F4" s="145">
        <v>1</v>
      </c>
      <c r="G4" s="72">
        <v>0</v>
      </c>
      <c r="H4" s="72">
        <v>0</v>
      </c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109</v>
      </c>
      <c r="B5" s="75"/>
      <c r="C5" s="72">
        <v>1</v>
      </c>
      <c r="D5" s="72">
        <v>1</v>
      </c>
      <c r="E5" s="72">
        <v>1</v>
      </c>
      <c r="F5" s="145">
        <v>1</v>
      </c>
      <c r="G5" s="72">
        <v>0</v>
      </c>
      <c r="H5" s="72">
        <v>0</v>
      </c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110</v>
      </c>
      <c r="B6" s="75"/>
      <c r="C6" s="72">
        <v>3</v>
      </c>
      <c r="D6" s="72">
        <v>3</v>
      </c>
      <c r="E6" s="72">
        <v>3</v>
      </c>
      <c r="F6" s="72">
        <v>3</v>
      </c>
      <c r="G6" s="145">
        <v>3</v>
      </c>
      <c r="H6" s="72">
        <v>2</v>
      </c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70" t="s">
        <v>111</v>
      </c>
      <c r="B7" s="75"/>
      <c r="C7" s="72">
        <v>5</v>
      </c>
      <c r="D7" s="72">
        <v>5</v>
      </c>
      <c r="E7" s="72">
        <v>5</v>
      </c>
      <c r="F7" s="72">
        <v>5</v>
      </c>
      <c r="G7" s="72">
        <v>5</v>
      </c>
      <c r="H7" s="72">
        <v>5</v>
      </c>
      <c r="I7" s="95"/>
      <c r="J7" s="95"/>
      <c r="K7" s="95"/>
      <c r="L7" s="95"/>
      <c r="M7" s="95"/>
      <c r="N7" s="95"/>
      <c r="O7" s="95"/>
      <c r="P7" s="95"/>
      <c r="Q7" s="95"/>
      <c r="R7" s="48"/>
    </row>
    <row r="8" spans="1:120" ht="24.95" customHeight="1">
      <c r="A8" s="89" t="s">
        <v>60</v>
      </c>
      <c r="B8" s="75"/>
      <c r="C8" s="91"/>
      <c r="D8" s="91"/>
      <c r="E8" s="91"/>
      <c r="F8" s="91"/>
      <c r="G8" s="91"/>
      <c r="H8" s="91"/>
      <c r="I8" s="93"/>
      <c r="J8" s="93"/>
      <c r="K8" s="93"/>
      <c r="L8" s="93"/>
      <c r="M8" s="93"/>
      <c r="N8" s="93"/>
      <c r="O8" s="93"/>
      <c r="P8" s="93"/>
      <c r="Q8" s="93"/>
      <c r="R8" s="48"/>
    </row>
    <row r="9" spans="1:120" ht="24.95" customHeight="1">
      <c r="A9" s="70" t="s">
        <v>112</v>
      </c>
      <c r="B9" s="75">
        <v>23</v>
      </c>
      <c r="C9" s="145">
        <v>12</v>
      </c>
      <c r="D9" s="145">
        <v>7</v>
      </c>
      <c r="E9" s="147">
        <v>5</v>
      </c>
      <c r="F9" s="145">
        <v>5</v>
      </c>
      <c r="G9" s="147">
        <v>5</v>
      </c>
      <c r="H9" s="147">
        <v>5</v>
      </c>
      <c r="I9" s="95"/>
      <c r="J9" s="95"/>
      <c r="K9" s="95"/>
      <c r="L9" s="95"/>
      <c r="M9" s="95"/>
      <c r="N9" s="95"/>
      <c r="O9" s="95"/>
      <c r="P9" s="95"/>
      <c r="Q9" s="95"/>
      <c r="R9" s="48"/>
    </row>
    <row r="10" spans="1:120" ht="24.95" customHeight="1">
      <c r="A10" s="89" t="s">
        <v>61</v>
      </c>
      <c r="B10" s="75"/>
      <c r="C10" s="91"/>
      <c r="D10" s="91"/>
      <c r="E10" s="91"/>
      <c r="F10" s="91"/>
      <c r="G10" s="91"/>
      <c r="H10" s="91"/>
      <c r="I10" s="95"/>
      <c r="J10" s="95"/>
      <c r="K10" s="95"/>
      <c r="L10" s="95"/>
      <c r="M10" s="95"/>
      <c r="N10" s="95"/>
      <c r="O10" s="95"/>
      <c r="P10" s="95"/>
      <c r="Q10" s="95"/>
      <c r="R10" s="48"/>
    </row>
    <row r="11" spans="1:120" ht="24.95" customHeight="1">
      <c r="A11" s="70" t="s">
        <v>103</v>
      </c>
      <c r="B11" s="75">
        <v>27</v>
      </c>
      <c r="C11" s="72">
        <v>20</v>
      </c>
      <c r="D11" s="72">
        <v>20</v>
      </c>
      <c r="E11" s="72">
        <v>20</v>
      </c>
      <c r="F11" s="72">
        <v>20</v>
      </c>
      <c r="G11" s="145">
        <v>20</v>
      </c>
      <c r="H11" s="72">
        <v>16</v>
      </c>
      <c r="I11" s="92"/>
      <c r="J11" s="92"/>
      <c r="K11" s="92"/>
      <c r="L11" s="92"/>
      <c r="M11" s="92"/>
      <c r="N11" s="92"/>
      <c r="O11" s="92"/>
      <c r="P11" s="92"/>
      <c r="Q11" s="92"/>
      <c r="R11" s="49"/>
    </row>
    <row r="12" spans="1:120" ht="24.95" customHeight="1">
      <c r="A12" s="89" t="s">
        <v>65</v>
      </c>
      <c r="B12" s="75"/>
      <c r="C12" s="91"/>
      <c r="D12" s="91"/>
      <c r="E12" s="91"/>
      <c r="F12" s="91"/>
      <c r="G12" s="91"/>
      <c r="H12" s="91"/>
      <c r="I12" s="94"/>
      <c r="J12" s="94"/>
      <c r="K12" s="94"/>
      <c r="L12" s="94"/>
      <c r="M12" s="94"/>
      <c r="N12" s="94"/>
      <c r="O12" s="94"/>
      <c r="P12" s="94"/>
      <c r="Q12" s="94"/>
      <c r="R12" s="49"/>
    </row>
    <row r="13" spans="1:120" ht="24.95" customHeight="1">
      <c r="A13" s="82" t="s">
        <v>104</v>
      </c>
      <c r="B13" s="75">
        <v>30</v>
      </c>
      <c r="C13" s="72">
        <v>10</v>
      </c>
      <c r="D13" s="72">
        <v>10</v>
      </c>
      <c r="E13" s="72">
        <v>10</v>
      </c>
      <c r="F13" s="72">
        <v>10</v>
      </c>
      <c r="G13" s="72">
        <v>10</v>
      </c>
      <c r="H13" s="72">
        <v>10</v>
      </c>
      <c r="I13" s="94"/>
      <c r="J13" s="94"/>
      <c r="K13" s="94"/>
      <c r="L13" s="94"/>
      <c r="M13" s="94"/>
      <c r="N13" s="94"/>
      <c r="O13" s="94"/>
      <c r="P13" s="94"/>
      <c r="Q13" s="94"/>
      <c r="R13" s="49"/>
    </row>
    <row r="14" spans="1:120">
      <c r="A14" s="38"/>
    </row>
    <row r="15" spans="1:120" s="56" customFormat="1">
      <c r="A15" s="55"/>
      <c r="B15" s="43" t="s">
        <v>37</v>
      </c>
      <c r="C15" s="38">
        <f>IF(ISBLANK(C4:C13), NA(), SUM(C3:C13))</f>
        <v>52</v>
      </c>
      <c r="D15" s="38">
        <f t="shared" ref="D15:E15" si="0">IF(ISBLANK(D4:D13), NA(), SUM(D3:D13))</f>
        <v>47</v>
      </c>
      <c r="E15" s="38">
        <f t="shared" si="0"/>
        <v>45</v>
      </c>
      <c r="F15" s="38">
        <f t="array" ref="F15">IF(ISBLANK(F4:F13), NA(), SUM(F3:F13))</f>
        <v>45</v>
      </c>
      <c r="G15" s="38">
        <f t="array" ref="G15">IF(ISBLANK(G4:G13), NA(), SUM(G3:G13))</f>
        <v>43</v>
      </c>
      <c r="H15" s="38">
        <f t="array" ref="H15">IF(ISBLANK(H4:H13), NA(), SUM(H3:H13))</f>
        <v>38</v>
      </c>
      <c r="I15" s="38" t="e">
        <f t="array" ref="I15">IF(ISBLANK(I4:I13), NA(), SUM(I3:I13))</f>
        <v>#N/A</v>
      </c>
      <c r="J15" s="38" t="e">
        <f t="array" ref="J15">IF(ISBLANK(J4:J13), NA(), SUM(J3:J13))</f>
        <v>#N/A</v>
      </c>
      <c r="K15" s="38" t="e">
        <f t="array" ref="K15">IF(ISBLANK(K4:K13), NA(), SUM(K3:K13))</f>
        <v>#N/A</v>
      </c>
      <c r="L15" s="38" t="e">
        <f t="array" ref="L15">IF(ISBLANK(L4:L13), NA(), SUM(L3:L13))</f>
        <v>#N/A</v>
      </c>
      <c r="M15" s="38" t="e">
        <f t="array" ref="M15">IF(ISBLANK(M4:M13), NA(), SUM(M3:M13))</f>
        <v>#N/A</v>
      </c>
      <c r="N15" s="38" t="e">
        <f t="array" ref="N15">IF(ISBLANK(N4:N13), NA(), SUM(N3:N13))</f>
        <v>#N/A</v>
      </c>
      <c r="O15" s="38" t="e">
        <f t="array" ref="O15">IF(ISBLANK(O4:O13), NA(), SUM(O3:O13))</f>
        <v>#N/A</v>
      </c>
      <c r="P15" s="38" t="e">
        <f t="array" ref="P15">IF(ISBLANK(P4:P13), NA(), SUM(P3:P13))</f>
        <v>#N/A</v>
      </c>
      <c r="Q15" s="38" t="e">
        <f t="array" ref="Q15">IF(ISBLANK(Q4:Q13), NA(), SUM(Q3:Q13))</f>
        <v>#N/A</v>
      </c>
      <c r="R15" s="38" t="e">
        <f t="array" ref="R15">IF(ISBLANK(R4:R13), NA(), SUM(R3:R13))</f>
        <v>#N/A</v>
      </c>
    </row>
    <row r="16" spans="1:120" ht="25.5">
      <c r="A16" s="38"/>
      <c r="B16" s="43" t="s">
        <v>38</v>
      </c>
      <c r="C16" s="38"/>
      <c r="D16" s="38">
        <f t="shared" ref="D16:R16" si="1">C15-D15</f>
        <v>5</v>
      </c>
      <c r="E16" s="38">
        <f t="shared" si="1"/>
        <v>2</v>
      </c>
      <c r="F16" s="38">
        <f t="shared" si="1"/>
        <v>0</v>
      </c>
      <c r="G16" s="38">
        <f t="shared" si="1"/>
        <v>2</v>
      </c>
      <c r="H16" s="38">
        <f t="shared" si="1"/>
        <v>5</v>
      </c>
      <c r="I16" s="38" t="e">
        <f t="shared" si="1"/>
        <v>#N/A</v>
      </c>
      <c r="J16" s="38" t="e">
        <f t="shared" si="1"/>
        <v>#N/A</v>
      </c>
      <c r="K16" s="38" t="e">
        <f t="shared" si="1"/>
        <v>#N/A</v>
      </c>
      <c r="L16" s="38" t="e">
        <f t="shared" si="1"/>
        <v>#N/A</v>
      </c>
      <c r="M16" s="38" t="e">
        <f t="shared" si="1"/>
        <v>#N/A</v>
      </c>
      <c r="N16" s="38" t="e">
        <f t="shared" si="1"/>
        <v>#N/A</v>
      </c>
      <c r="O16" s="38" t="e">
        <f t="shared" si="1"/>
        <v>#N/A</v>
      </c>
      <c r="P16" s="38" t="e">
        <f t="shared" si="1"/>
        <v>#N/A</v>
      </c>
      <c r="Q16" s="38" t="e">
        <f t="shared" si="1"/>
        <v>#N/A</v>
      </c>
      <c r="R16" s="51" t="e">
        <f t="shared" si="1"/>
        <v>#N/A</v>
      </c>
    </row>
    <row r="17" spans="1:18">
      <c r="A17" s="38"/>
      <c r="B17" s="44" t="s">
        <v>39</v>
      </c>
      <c r="C17" s="45">
        <f>C15</f>
        <v>52</v>
      </c>
      <c r="D17" s="46">
        <f t="shared" ref="D17:R17" si="2">C17-$C$15/COUNTA($C$2:$Q$2)</f>
        <v>48.533333333333331</v>
      </c>
      <c r="E17" s="46">
        <f t="shared" si="2"/>
        <v>45.066666666666663</v>
      </c>
      <c r="F17" s="46">
        <f t="shared" si="2"/>
        <v>41.599999999999994</v>
      </c>
      <c r="G17" s="46">
        <f t="shared" si="2"/>
        <v>38.133333333333326</v>
      </c>
      <c r="H17" s="46">
        <f t="shared" si="2"/>
        <v>34.666666666666657</v>
      </c>
      <c r="I17" s="46">
        <f t="shared" si="2"/>
        <v>31.199999999999989</v>
      </c>
      <c r="J17" s="46">
        <f t="shared" si="2"/>
        <v>27.73333333333332</v>
      </c>
      <c r="K17" s="46">
        <f t="shared" si="2"/>
        <v>24.266666666666652</v>
      </c>
      <c r="L17" s="46">
        <f t="shared" si="2"/>
        <v>20.799999999999983</v>
      </c>
      <c r="M17" s="46">
        <f t="shared" si="2"/>
        <v>17.333333333333314</v>
      </c>
      <c r="N17" s="46">
        <f t="shared" si="2"/>
        <v>13.866666666666648</v>
      </c>
      <c r="O17" s="46">
        <f t="shared" si="2"/>
        <v>10.399999999999981</v>
      </c>
      <c r="P17" s="46">
        <f t="shared" si="2"/>
        <v>6.933333333333314</v>
      </c>
      <c r="Q17" s="46">
        <f t="shared" si="2"/>
        <v>3.4666666666666472</v>
      </c>
      <c r="R17" s="52">
        <f t="shared" si="2"/>
        <v>-1.9539925233402755E-14</v>
      </c>
    </row>
    <row r="18" spans="1:18">
      <c r="A18" s="38"/>
      <c r="B18" s="57" t="s">
        <v>40</v>
      </c>
      <c r="C18" s="58">
        <f t="shared" ref="C18:R18" si="3">1-C15/$C$15</f>
        <v>0</v>
      </c>
      <c r="D18" s="58">
        <f t="shared" si="3"/>
        <v>9.6153846153846145E-2</v>
      </c>
      <c r="E18" s="58">
        <f t="shared" si="3"/>
        <v>0.13461538461538458</v>
      </c>
      <c r="F18" s="58">
        <f t="shared" si="3"/>
        <v>0.13461538461538458</v>
      </c>
      <c r="G18" s="58">
        <f t="shared" si="3"/>
        <v>0.17307692307692313</v>
      </c>
      <c r="H18" s="58">
        <f t="shared" si="3"/>
        <v>0.26923076923076927</v>
      </c>
      <c r="I18" s="58" t="e">
        <f t="shared" si="3"/>
        <v>#N/A</v>
      </c>
      <c r="J18" s="58" t="e">
        <f t="shared" si="3"/>
        <v>#N/A</v>
      </c>
      <c r="K18" s="58" t="e">
        <f t="shared" si="3"/>
        <v>#N/A</v>
      </c>
      <c r="L18" s="58" t="e">
        <f t="shared" si="3"/>
        <v>#N/A</v>
      </c>
      <c r="M18" s="58" t="e">
        <f t="shared" si="3"/>
        <v>#N/A</v>
      </c>
      <c r="N18" s="58" t="e">
        <f t="shared" si="3"/>
        <v>#N/A</v>
      </c>
      <c r="O18" s="58" t="e">
        <f t="shared" si="3"/>
        <v>#N/A</v>
      </c>
      <c r="P18" s="58" t="e">
        <f t="shared" si="3"/>
        <v>#N/A</v>
      </c>
      <c r="Q18" s="58" t="e">
        <f t="shared" si="3"/>
        <v>#N/A</v>
      </c>
      <c r="R18" s="58" t="e">
        <f t="shared" si="3"/>
        <v>#N/A</v>
      </c>
    </row>
    <row r="19" spans="1:18">
      <c r="A19" s="38"/>
    </row>
    <row r="20" spans="1:18">
      <c r="A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</sheetData>
  <conditionalFormatting sqref="B9:B10 A3:A13 B12:B13 B3:B7 I3:R13 G3:H3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B3:B13 A12 A9:A10">
    <cfRule type="expression" dxfId="13" priority="3" stopIfTrue="1">
      <formula>#REF!="N"</formula>
    </cfRule>
    <cfRule type="expression" dxfId="12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72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71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74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81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2013-06-11T08:12:50Z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