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 activeTab="3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backlog'!$A$5:$M$52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3'!$R$15:$Z$21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G16" i="24" a="1"/>
  <c r="G16" s="1"/>
  <c r="H16" a="1"/>
  <c r="H16" s="1"/>
  <c r="I16" a="1"/>
  <c r="I16" s="1"/>
  <c r="J16" a="1"/>
  <c r="J16" s="1"/>
  <c r="K16" a="1"/>
  <c r="K16" s="1"/>
  <c r="L16" a="1"/>
  <c r="L16" s="1"/>
  <c r="M16" a="1"/>
  <c r="M16" s="1"/>
  <c r="N16" a="1"/>
  <c r="N16" s="1"/>
  <c r="O16" a="1"/>
  <c r="O16" s="1"/>
  <c r="P16" a="1"/>
  <c r="P16" s="1"/>
  <c r="Q16" a="1"/>
  <c r="Q16" s="1"/>
  <c r="R16" a="1"/>
  <c r="R16" s="1"/>
  <c r="F16" a="1"/>
  <c r="F16" s="1"/>
  <c r="E17" i="23"/>
  <c r="D16" i="24"/>
  <c r="E16"/>
  <c r="C16"/>
  <c r="C19" s="1"/>
  <c r="F17" i="23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E8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Q17" i="24" l="1"/>
  <c r="O17"/>
  <c r="K17"/>
  <c r="I17"/>
  <c r="G17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7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7" i="24"/>
  <c r="R19"/>
  <c r="E19"/>
  <c r="G19"/>
  <c r="I19"/>
  <c r="K19"/>
  <c r="M19"/>
  <c r="O19"/>
  <c r="Q19"/>
  <c r="D17"/>
  <c r="F17"/>
  <c r="H17"/>
  <c r="J17"/>
  <c r="L17"/>
  <c r="N17"/>
  <c r="P17"/>
  <c r="R17"/>
  <c r="D19"/>
  <c r="F19"/>
  <c r="H19"/>
  <c r="J19"/>
  <c r="L19"/>
  <c r="N19"/>
  <c r="P19"/>
  <c r="C18"/>
  <c r="D18" s="1"/>
  <c r="E18" s="1"/>
  <c r="F18" s="1"/>
  <c r="G18" s="1"/>
  <c r="H18" s="1"/>
  <c r="I18" s="1"/>
  <c r="J18" s="1"/>
  <c r="K18" s="1"/>
  <c r="L18" s="1"/>
  <c r="M18" s="1"/>
  <c r="N18" s="1"/>
  <c r="O18" s="1"/>
  <c r="P18" s="1"/>
  <c r="Q18" s="1"/>
  <c r="R18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3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<sst xmlns="http://schemas.openxmlformats.org/spreadsheetml/2006/main" count="201" uniqueCount="115">
  <si>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</si>
  <si>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</si>
  <si>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</si>
  <si>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</si>
  <si>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</si>
  <si>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</si>
  <si>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</si>
  <si>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</si>
  <si>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</si>
  <si>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</si>
  <si>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</si>
  <si>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</si>
  <si>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</si>
  <si>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</si>
  <si>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</si>
  <si>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</si>
  <si>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</si>
  <si>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</si>
  <si>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</si>
  <si>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</si>
  <si>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</si>
  <si>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</si>
  <si>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</si>
  <si>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</si>
  <si>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</si>
  <si>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</si>
  <si>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</si>
  <si>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</si>
  <si>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</si>
  <si>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</si>
  <si>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</si>
  <si>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</si>
  <si>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</si>
  <si>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</si>
  <si>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</si>
  <si>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</si>
  <si>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</si>
  <si>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</si>
  <si>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</si>
  <si>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</si>
  <si>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</si>
  <si>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</si>
  <si>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</si>
  <si>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</si>
  <si>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</si>
  <si>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</si>
  <si>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</si>
  <si>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</si>
  <si>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</si>
  <si>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</si>
  <si>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</si>
  <si>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</si>
  <si>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</si>
  <si>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</si>
  <si>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</si>
  <si>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</si>
  <si>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</si>
  <si>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</si>
  <si>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</si>
  <si>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</si>
  <si>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</si>
  <si>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</si>
  <si>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</si>
  <si>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</si>
  <si>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</si>
  <si>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</si>
  <si>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</si>
  <si>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</si>
  <si>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</si>
  <si>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</si>
  <si>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</si>
  <si>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</si>
  <si>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</si>
  <si>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</si>
  <si>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</si>
  <si>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</si>
  <si>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</si>
  <si>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</si>
  <si>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</si>
  <si>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</si>
  <si>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</si>
  <si>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</si>
  <si>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</si>
  <si>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</si>
  <si>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</si>
  <si>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</si>
  <si>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</si>
  <si>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</si>
  <si>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</si>
  <si>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</si>
  <si>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</si>
  <si>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</si>
  <si>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</si>
  <si>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</si>
  <si>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</si>
  <si>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</si>
  <si>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</si>
  <si>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</si>
  <si>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</si>
  <si>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</si>
  <si>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</si>
  <si>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</si>
  <si>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</si>
  <si>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</si>
  <si>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 xml:space="preserve">        - CRUD transition inter-parcours</t>
  </si>
  <si>
    <t>Service web -&gt; ouvrir la collection et les parcours</t>
  </si>
  <si>
    <t>Acceder aux données via une API pour les présenter au public</t>
  </si>
  <si>
    <t>? Possibilité de copier une scène lorsqu'on en créé une nouvelle ?</t>
  </si>
  <si>
    <t>Réinitialiser le mot de passe d'un user</t>
  </si>
  <si>
    <t>Ajouter une description sur les sémantiques</t>
  </si>
  <si>
    <t>Système de log pour tracer toutes les actions</t>
  </si>
  <si>
    <t>Champ coordonnées géographiques</t>
  </si>
  <si>
    <t xml:space="preserve">        - Gestion de plusieurs sous-parcours </t>
  </si>
  <si>
    <t xml:space="preserve">        - Gestion de plusieurs sous-parcours</t>
  </si>
  <si>
    <t>Visualisation graphique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</si>
</sst>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0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1" fillId="0" borderId="0" xfId="43" applyBorder="1"/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0" fontId="1" fillId="26" borderId="0" xfId="43" applyFont="1" applyFill="1"/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26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5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34"/>
          <c:w val="0.92946294640153049"/>
          <c:h val="0.70464767616192536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0915456"/>
        <c:axId val="101269888"/>
      </c:lineChart>
      <c:catAx>
        <c:axId val="10091545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269888"/>
        <c:crosses val="autoZero"/>
        <c:lblAlgn val="ctr"/>
        <c:lblOffset val="100"/>
        <c:tickLblSkip val="1"/>
        <c:tickMarkSkip val="1"/>
      </c:catAx>
      <c:valAx>
        <c:axId val="10126988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91545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5" footer="0.492125984500002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5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46"/>
          <c:w val="0.92946294640153049"/>
          <c:h val="0.70464767616192581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1622912"/>
        <c:axId val="101624832"/>
      </c:lineChart>
      <c:catAx>
        <c:axId val="10162291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624832"/>
        <c:crosses val="autoZero"/>
        <c:lblAlgn val="ctr"/>
        <c:lblOffset val="100"/>
        <c:tickLblSkip val="1"/>
        <c:tickMarkSkip val="1"/>
      </c:catAx>
      <c:valAx>
        <c:axId val="10162483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62291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61" footer="0.49212598450000261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5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57"/>
          <c:w val="0.92946294640153049"/>
          <c:h val="0.70464767616192603"/>
        </c:manualLayout>
      </c:layout>
      <c:lineChart>
        <c:grouping val="standard"/>
        <c:ser>
          <c:idx val="0"/>
          <c:order val="0"/>
          <c:tx>
            <c:strRef>
              <c:f>'Iteration 3'!$B$16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3'!$C$16:$R$16</c:f>
              <c:numCache>
                <c:formatCode>General</c:formatCode>
                <c:ptCount val="16"/>
                <c:pt idx="0">
                  <c:v>52</c:v>
                </c:pt>
                <c:pt idx="1">
                  <c:v>47</c:v>
                </c:pt>
                <c:pt idx="2">
                  <c:v>45</c:v>
                </c:pt>
                <c:pt idx="3">
                  <c:v>45</c:v>
                </c:pt>
                <c:pt idx="4">
                  <c:v>43</c:v>
                </c:pt>
                <c:pt idx="5">
                  <c:v>39</c:v>
                </c:pt>
                <c:pt idx="6">
                  <c:v>34</c:v>
                </c:pt>
                <c:pt idx="7">
                  <c:v>30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3'!$B$18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3'!$C$18:$R$18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1686656"/>
        <c:axId val="101705216"/>
      </c:lineChart>
      <c:catAx>
        <c:axId val="10168665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705216"/>
        <c:crosses val="autoZero"/>
        <c:lblAlgn val="ctr"/>
        <c:lblOffset val="100"/>
        <c:tickLblSkip val="1"/>
        <c:tickMarkSkip val="1"/>
      </c:catAx>
      <c:valAx>
        <c:axId val="10170521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68665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72" footer="0.4921259845000027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59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73"/>
          <c:w val="0.92946294640153049"/>
          <c:h val="0.70464767616192625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1746560"/>
        <c:axId val="101756928"/>
      </c:lineChart>
      <c:catAx>
        <c:axId val="10174656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756928"/>
        <c:crosses val="autoZero"/>
        <c:lblAlgn val="ctr"/>
        <c:lblOffset val="100"/>
        <c:tickLblSkip val="1"/>
        <c:tickMarkSkip val="1"/>
      </c:catAx>
      <c:valAx>
        <c:axId val="1017569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74656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83" footer="0.4921259845000028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19</xdr:row>
      <xdr:rowOff>65444</xdr:rowOff>
    </xdr:from>
    <xdr:to>
      <xdr:col>18</xdr:col>
      <xdr:colOff>11204</xdr:colOff>
      <xdr:row>51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4"/>
  <sheetViews>
    <sheetView showGridLines="0" zoomScaleNormal="100" workbookViewId="0">
      <pane xSplit="4" ySplit="5" topLeftCell="E30" activePane="bottomRight" state="frozen"/>
      <selection pane="topRight" activeCell="E1" sqref="E1"/>
      <selection pane="bottomLeft" activeCell="A7" sqref="A7"/>
      <selection pane="bottomRight" activeCell="G34" sqref="G34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67" t="s">
        <v>3</v>
      </c>
      <c r="E1" s="167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68" t="s">
        <v>17</v>
      </c>
      <c r="E2" s="169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MAX(A13:A46)+1</f>
        <v>35</v>
      </c>
      <c r="D3" s="162"/>
      <c r="E3" s="163"/>
      <c r="F3" s="26"/>
      <c r="G3" s="59"/>
      <c r="H3" s="3"/>
      <c r="I3" s="3"/>
      <c r="J3" s="3"/>
    </row>
    <row r="4" spans="1:13" hidden="1">
      <c r="A4" s="164"/>
      <c r="B4" s="165"/>
      <c r="C4" s="166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34" t="s">
        <v>31</v>
      </c>
      <c r="G5" s="134" t="s">
        <v>41</v>
      </c>
      <c r="H5" s="107" t="s">
        <v>6</v>
      </c>
      <c r="I5" s="132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3"/>
      <c r="B6" s="31"/>
      <c r="C6" s="31"/>
      <c r="D6" s="60" t="s">
        <v>85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37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80</v>
      </c>
      <c r="E10" s="71"/>
      <c r="F10" s="72" t="s">
        <v>32</v>
      </c>
      <c r="G10" s="72"/>
      <c r="H10" s="30"/>
      <c r="I10" s="137"/>
      <c r="J10" s="22"/>
      <c r="K10" s="11"/>
    </row>
    <row r="11" spans="1:13" s="13" customFormat="1">
      <c r="A11" s="65"/>
      <c r="B11" s="65"/>
      <c r="C11" s="65"/>
      <c r="D11" s="140" t="s">
        <v>93</v>
      </c>
      <c r="E11" s="141"/>
      <c r="F11" s="134"/>
      <c r="G11" s="134">
        <f>SUM(G12:G22)</f>
        <v>50</v>
      </c>
      <c r="H11" s="142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70</v>
      </c>
      <c r="G12" s="72">
        <v>2</v>
      </c>
      <c r="H12" s="74"/>
      <c r="I12" s="138"/>
      <c r="J12" s="76"/>
      <c r="K12" s="113"/>
      <c r="L12" s="114"/>
      <c r="M12" s="114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86</v>
      </c>
      <c r="E13" s="70" t="s">
        <v>42</v>
      </c>
      <c r="F13" s="72" t="s">
        <v>69</v>
      </c>
      <c r="G13" s="72">
        <v>2</v>
      </c>
      <c r="H13" s="74"/>
      <c r="I13" s="139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69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70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89</v>
      </c>
      <c r="E16" s="82" t="s">
        <v>90</v>
      </c>
      <c r="F16" s="103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91</v>
      </c>
      <c r="E17" s="70" t="s">
        <v>51</v>
      </c>
      <c r="F17" s="72" t="s">
        <v>70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70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70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88</v>
      </c>
      <c r="E20" s="70" t="s">
        <v>92</v>
      </c>
      <c r="F20" s="72" t="s">
        <v>69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94</v>
      </c>
      <c r="E23" s="35"/>
      <c r="F23" s="33"/>
      <c r="G23" s="33">
        <f>SUM(G24:G33)</f>
        <v>58</v>
      </c>
      <c r="H23" s="135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69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87</v>
      </c>
      <c r="E26" s="70" t="s">
        <v>51</v>
      </c>
      <c r="F26" s="72" t="s">
        <v>69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59</v>
      </c>
      <c r="F27" s="72" t="s">
        <v>70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67</v>
      </c>
      <c r="E29" s="70"/>
      <c r="F29" s="72" t="s">
        <v>70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101</v>
      </c>
      <c r="E30" s="70"/>
      <c r="F30" s="72" t="s">
        <v>70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102</v>
      </c>
      <c r="E31" s="70"/>
      <c r="F31" s="72" t="s">
        <v>70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64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84</v>
      </c>
      <c r="E34" s="35"/>
      <c r="F34" s="33"/>
      <c r="G34" s="33">
        <f>SUM(G35:G42)</f>
        <v>55</v>
      </c>
      <c r="H34" s="135"/>
      <c r="I34" s="108"/>
      <c r="J34" s="109"/>
      <c r="K34" s="107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60</v>
      </c>
      <c r="E36" s="90" t="s">
        <v>62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113</v>
      </c>
      <c r="E37" s="70"/>
      <c r="F37" s="72" t="s">
        <v>69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61</v>
      </c>
      <c r="E38" s="90" t="s">
        <v>63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103</v>
      </c>
      <c r="E39" s="71"/>
      <c r="F39" s="72" t="s">
        <v>32</v>
      </c>
      <c r="G39" s="72">
        <v>20</v>
      </c>
      <c r="H39" s="30"/>
      <c r="I39" s="30"/>
      <c r="J39" s="22"/>
      <c r="K39" s="11"/>
    </row>
    <row r="40" spans="1:13" ht="24.95" customHeight="1">
      <c r="A40" s="75"/>
      <c r="B40" s="69"/>
      <c r="C40" s="68"/>
      <c r="D40" s="89" t="s">
        <v>65</v>
      </c>
      <c r="E40" s="90" t="s">
        <v>66</v>
      </c>
      <c r="F40" s="91"/>
      <c r="G40" s="91"/>
      <c r="H40" s="30"/>
      <c r="I40" s="30"/>
      <c r="J40" s="22"/>
      <c r="K40" s="11"/>
    </row>
    <row r="41" spans="1:13" ht="24.95" customHeight="1">
      <c r="A41" s="75">
        <v>30</v>
      </c>
      <c r="B41" s="69">
        <v>3</v>
      </c>
      <c r="C41" s="68">
        <v>1</v>
      </c>
      <c r="D41" s="82" t="s">
        <v>104</v>
      </c>
      <c r="E41" s="71"/>
      <c r="F41" s="72" t="s">
        <v>69</v>
      </c>
      <c r="G41" s="72">
        <v>10</v>
      </c>
      <c r="H41" s="30"/>
      <c r="I41" s="30"/>
      <c r="J41" s="22"/>
      <c r="K41" s="11"/>
    </row>
    <row r="42" spans="1:13" s="13" customFormat="1" ht="24.95" customHeight="1">
      <c r="A42" s="68">
        <v>32</v>
      </c>
      <c r="B42" s="69">
        <v>3</v>
      </c>
      <c r="C42" s="68"/>
      <c r="D42" s="70" t="s">
        <v>24</v>
      </c>
      <c r="E42" s="71"/>
      <c r="F42" s="72" t="s">
        <v>28</v>
      </c>
      <c r="G42" s="105">
        <v>3</v>
      </c>
      <c r="H42" s="106"/>
      <c r="I42" s="110"/>
      <c r="J42" s="110"/>
      <c r="K42" s="110"/>
      <c r="L42" s="12"/>
      <c r="M42" s="12"/>
    </row>
    <row r="43" spans="1:13" ht="12.75" customHeight="1">
      <c r="A43" s="65"/>
      <c r="B43" s="31"/>
      <c r="C43" s="31"/>
      <c r="D43" s="60" t="s">
        <v>83</v>
      </c>
      <c r="E43" s="35"/>
      <c r="F43" s="33"/>
      <c r="G43" s="33">
        <f>SUM(G44:G49)</f>
        <v>38</v>
      </c>
      <c r="H43" s="136"/>
      <c r="I43" s="108"/>
      <c r="J43" s="109"/>
      <c r="K43" s="112"/>
    </row>
    <row r="44" spans="1:13" ht="24.95" customHeight="1">
      <c r="A44" s="75">
        <v>33</v>
      </c>
      <c r="B44" s="69">
        <v>4</v>
      </c>
      <c r="C44" s="68"/>
      <c r="D44" s="70" t="s">
        <v>21</v>
      </c>
      <c r="E44" s="71"/>
      <c r="F44" s="72" t="s">
        <v>32</v>
      </c>
      <c r="G44" s="105">
        <v>10</v>
      </c>
      <c r="H44" s="30"/>
      <c r="I44" s="111"/>
      <c r="J44" s="61"/>
      <c r="K44" s="62"/>
    </row>
    <row r="45" spans="1:13" ht="24.95" customHeight="1">
      <c r="A45" s="75">
        <v>31</v>
      </c>
      <c r="B45" s="69">
        <v>3</v>
      </c>
      <c r="C45" s="68">
        <v>2</v>
      </c>
      <c r="D45" s="70" t="s">
        <v>105</v>
      </c>
      <c r="E45" s="70" t="s">
        <v>106</v>
      </c>
      <c r="F45" s="72" t="s">
        <v>32</v>
      </c>
      <c r="G45" s="72">
        <v>25</v>
      </c>
      <c r="H45" s="30"/>
      <c r="I45" s="30"/>
      <c r="J45" s="22"/>
      <c r="K45" s="11"/>
    </row>
    <row r="46" spans="1:13" s="12" customFormat="1" ht="24.95" customHeight="1">
      <c r="A46" s="75">
        <v>34</v>
      </c>
      <c r="B46" s="79">
        <v>4</v>
      </c>
      <c r="C46" s="103">
        <v>4</v>
      </c>
      <c r="D46" s="84" t="s">
        <v>107</v>
      </c>
      <c r="E46" s="84" t="s">
        <v>73</v>
      </c>
      <c r="F46" s="72" t="s">
        <v>32</v>
      </c>
      <c r="G46" s="101"/>
      <c r="H46" s="19"/>
      <c r="I46" s="19"/>
      <c r="J46" s="11"/>
      <c r="K46" s="11"/>
    </row>
    <row r="47" spans="1:13" ht="24.95" customHeight="1">
      <c r="A47" s="75">
        <v>35</v>
      </c>
      <c r="B47" s="69">
        <v>4</v>
      </c>
      <c r="C47" s="68">
        <v>5</v>
      </c>
      <c r="D47" s="70" t="s">
        <v>71</v>
      </c>
      <c r="E47" s="70" t="s">
        <v>68</v>
      </c>
      <c r="F47" s="72" t="s">
        <v>32</v>
      </c>
      <c r="G47" s="72"/>
      <c r="H47" s="23"/>
      <c r="I47" s="22"/>
      <c r="J47" s="22"/>
      <c r="K47" s="11"/>
    </row>
    <row r="48" spans="1:13" ht="24.95" customHeight="1">
      <c r="A48" s="68">
        <v>36</v>
      </c>
      <c r="B48" s="69">
        <v>4</v>
      </c>
      <c r="C48" s="68">
        <v>5</v>
      </c>
      <c r="D48" s="70" t="s">
        <v>74</v>
      </c>
      <c r="E48" s="70" t="s">
        <v>75</v>
      </c>
      <c r="F48" s="72" t="s">
        <v>32</v>
      </c>
      <c r="G48" s="72"/>
      <c r="H48" s="30"/>
      <c r="I48" s="30"/>
      <c r="J48" s="22"/>
      <c r="K48" s="11"/>
    </row>
    <row r="49" spans="1:13" ht="24.95" customHeight="1">
      <c r="A49" s="68">
        <v>38</v>
      </c>
      <c r="B49" s="69">
        <v>4</v>
      </c>
      <c r="C49" s="68"/>
      <c r="D49" s="70" t="s">
        <v>25</v>
      </c>
      <c r="E49" s="71"/>
      <c r="F49" s="72" t="s">
        <v>28</v>
      </c>
      <c r="G49" s="102">
        <v>3</v>
      </c>
      <c r="H49" s="30"/>
      <c r="I49" s="30"/>
      <c r="J49" s="22"/>
      <c r="K49" s="11"/>
    </row>
    <row r="50" spans="1:13" s="13" customFormat="1">
      <c r="A50" s="65"/>
      <c r="B50" s="31"/>
      <c r="C50" s="31"/>
      <c r="D50" s="60" t="s">
        <v>82</v>
      </c>
      <c r="E50" s="35"/>
      <c r="F50" s="33"/>
      <c r="G50" s="33">
        <v>50</v>
      </c>
      <c r="H50" s="135"/>
      <c r="I50" s="32"/>
      <c r="J50" s="32"/>
      <c r="K50" s="32"/>
      <c r="L50" s="12"/>
      <c r="M50" s="12"/>
    </row>
    <row r="51" spans="1:13" ht="24.95" customHeight="1">
      <c r="A51" s="75">
        <v>39</v>
      </c>
      <c r="B51" s="86" t="s">
        <v>27</v>
      </c>
      <c r="C51" s="68"/>
      <c r="D51" s="70" t="s">
        <v>29</v>
      </c>
      <c r="E51" s="71"/>
      <c r="F51" s="72" t="s">
        <v>28</v>
      </c>
      <c r="G51" s="72"/>
      <c r="H51" s="30"/>
      <c r="I51" s="30"/>
      <c r="J51" s="22"/>
      <c r="K51" s="11"/>
    </row>
    <row r="52" spans="1:13" ht="24.95" customHeight="1">
      <c r="A52" s="75">
        <v>40</v>
      </c>
      <c r="B52" s="116" t="s">
        <v>27</v>
      </c>
      <c r="C52" s="117"/>
      <c r="D52" s="118" t="s">
        <v>76</v>
      </c>
      <c r="E52" s="119"/>
      <c r="F52" s="85" t="s">
        <v>32</v>
      </c>
      <c r="G52" s="85"/>
      <c r="H52" s="120"/>
      <c r="I52" s="120"/>
      <c r="J52" s="122"/>
      <c r="K52" s="29"/>
    </row>
    <row r="53" spans="1:13">
      <c r="B53" s="125"/>
      <c r="C53" s="125"/>
      <c r="D53" s="126"/>
      <c r="E53" s="127"/>
      <c r="F53" s="125"/>
      <c r="G53" s="125"/>
      <c r="H53" s="128"/>
      <c r="I53" s="128"/>
      <c r="J53" s="129"/>
      <c r="K53" s="127"/>
    </row>
    <row r="54" spans="1:13">
      <c r="A54" s="115"/>
      <c r="B54" s="124"/>
      <c r="C54" s="6"/>
      <c r="D54" s="99"/>
      <c r="F54" s="6"/>
      <c r="G54" s="6"/>
      <c r="H54" s="121"/>
      <c r="I54" s="121"/>
      <c r="J54" s="123"/>
      <c r="K54" s="7"/>
    </row>
    <row r="55" spans="1:13">
      <c r="A55" s="115"/>
      <c r="B55" s="124"/>
      <c r="C55" s="6"/>
      <c r="D55" s="99"/>
      <c r="F55" s="6"/>
      <c r="G55" s="6"/>
      <c r="H55" s="121"/>
      <c r="I55" s="121"/>
      <c r="J55" s="123"/>
      <c r="K55" s="7"/>
    </row>
    <row r="56" spans="1:13">
      <c r="A56" s="115"/>
      <c r="B56" s="124"/>
      <c r="C56" s="6"/>
      <c r="D56" s="99"/>
      <c r="F56" s="6"/>
      <c r="G56" s="6"/>
      <c r="H56" s="121"/>
      <c r="I56" s="121"/>
      <c r="J56" s="123"/>
      <c r="K56" s="7"/>
    </row>
    <row r="57" spans="1:13">
      <c r="A57" s="115"/>
      <c r="B57" s="124"/>
      <c r="C57" s="6"/>
      <c r="D57" s="99"/>
      <c r="F57" s="6"/>
      <c r="G57" s="6"/>
      <c r="H57" s="121"/>
      <c r="I57" s="121"/>
      <c r="J57" s="123"/>
      <c r="K57" s="7"/>
    </row>
    <row r="58" spans="1:13">
      <c r="A58" s="115"/>
      <c r="B58" s="124"/>
      <c r="C58" s="6"/>
      <c r="D58" s="99"/>
      <c r="F58" s="6"/>
      <c r="G58" s="6"/>
      <c r="H58" s="121"/>
      <c r="I58" s="121"/>
      <c r="J58" s="123"/>
      <c r="K58" s="7"/>
    </row>
    <row r="59" spans="1:13">
      <c r="I59" s="121"/>
    </row>
    <row r="81" ht="9.75" customHeight="1"/>
    <row r="300" spans="1:1" ht="15">
      <c r="A300" s="66" t="s">
        <v>12</v>
      </c>
    </row>
    <row r="301" spans="1:1" ht="15">
      <c r="A301" s="67"/>
    </row>
    <row r="302" spans="1:1" ht="15">
      <c r="A302" s="67" t="s">
        <v>7</v>
      </c>
    </row>
    <row r="303" spans="1:1" ht="15">
      <c r="A303" s="67" t="s">
        <v>10</v>
      </c>
    </row>
    <row r="304" spans="1:1" ht="15">
      <c r="A304" s="67" t="s">
        <v>11</v>
      </c>
    </row>
  </sheetData>
  <autoFilter ref="A5:M52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1:A52 B46:C46 D47:E48 H46:K46 A44:A47 D40 B37:E37 D15 D38:E38 B36:C37 H36:K37 E36:E37 A35:A41 D26 B28:C31 A13:A22 H28:K31 D20:E21 E25:E26 A25:A31 D28 E28:E31 B12:E12 D13:E13 B13:C17 H12:K17 E13:E15 E17:E19 D30:D31">
    <cfRule type="expression" dxfId="25" priority="53" stopIfTrue="1">
      <formula>#REF!="N"</formula>
    </cfRule>
    <cfRule type="expression" dxfId="24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45">
        <v>2</v>
      </c>
      <c r="E3" s="145">
        <v>1</v>
      </c>
      <c r="F3" s="145">
        <v>1</v>
      </c>
      <c r="G3" s="145">
        <v>1</v>
      </c>
      <c r="H3" s="148">
        <v>0</v>
      </c>
      <c r="I3" s="148">
        <v>0</v>
      </c>
      <c r="J3" s="148">
        <v>0</v>
      </c>
      <c r="K3" s="148">
        <v>0</v>
      </c>
      <c r="L3" s="148">
        <v>0</v>
      </c>
      <c r="M3" s="148">
        <v>0</v>
      </c>
      <c r="N3" s="148">
        <v>0</v>
      </c>
      <c r="O3" s="149">
        <v>0</v>
      </c>
      <c r="P3" s="148">
        <v>0</v>
      </c>
      <c r="Q3" s="148">
        <v>0</v>
      </c>
      <c r="R3" s="148">
        <v>0</v>
      </c>
    </row>
    <row r="4" spans="1:120" ht="24.95" customHeight="1">
      <c r="A4" s="70" t="s">
        <v>86</v>
      </c>
      <c r="B4" s="75">
        <v>6</v>
      </c>
      <c r="C4" s="145">
        <v>2</v>
      </c>
      <c r="D4" s="145">
        <v>1</v>
      </c>
      <c r="E4" s="145">
        <v>1</v>
      </c>
      <c r="F4" s="145">
        <v>1</v>
      </c>
      <c r="G4" s="145">
        <v>1</v>
      </c>
      <c r="H4" s="148">
        <v>0</v>
      </c>
      <c r="I4" s="148">
        <v>0</v>
      </c>
      <c r="J4" s="148">
        <v>0</v>
      </c>
      <c r="K4" s="148">
        <v>0</v>
      </c>
      <c r="L4" s="148">
        <v>0</v>
      </c>
      <c r="M4" s="148">
        <v>0</v>
      </c>
      <c r="N4" s="148">
        <v>0</v>
      </c>
      <c r="O4" s="149">
        <v>0</v>
      </c>
      <c r="P4" s="148">
        <v>0</v>
      </c>
      <c r="Q4" s="148">
        <v>0</v>
      </c>
      <c r="R4" s="148">
        <v>0</v>
      </c>
    </row>
    <row r="5" spans="1:120" ht="24.95" customHeight="1">
      <c r="A5" s="80" t="s">
        <v>43</v>
      </c>
      <c r="B5" s="75">
        <v>7</v>
      </c>
      <c r="C5" s="145">
        <v>2</v>
      </c>
      <c r="D5" s="145">
        <v>1</v>
      </c>
      <c r="E5" s="145">
        <v>1</v>
      </c>
      <c r="F5" s="145">
        <v>1</v>
      </c>
      <c r="G5" s="145">
        <v>1</v>
      </c>
      <c r="H5" s="148">
        <v>0</v>
      </c>
      <c r="I5" s="148">
        <v>0</v>
      </c>
      <c r="J5" s="148">
        <v>0</v>
      </c>
      <c r="K5" s="148">
        <v>0</v>
      </c>
      <c r="L5" s="148">
        <v>0</v>
      </c>
      <c r="M5" s="148">
        <v>0</v>
      </c>
      <c r="N5" s="148">
        <v>0</v>
      </c>
      <c r="O5" s="149">
        <v>0</v>
      </c>
      <c r="P5" s="148">
        <v>0</v>
      </c>
      <c r="Q5" s="148">
        <v>0</v>
      </c>
      <c r="R5" s="148">
        <v>0</v>
      </c>
    </row>
    <row r="6" spans="1:120" ht="24.95" customHeight="1">
      <c r="A6" s="70" t="s">
        <v>44</v>
      </c>
      <c r="B6" s="75">
        <v>8</v>
      </c>
      <c r="C6" s="147">
        <v>2</v>
      </c>
      <c r="D6" s="145">
        <v>2</v>
      </c>
      <c r="E6" s="145">
        <v>1</v>
      </c>
      <c r="F6" s="145">
        <v>1</v>
      </c>
      <c r="G6" s="145">
        <v>1</v>
      </c>
      <c r="H6" s="148">
        <v>0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9">
        <v>0</v>
      </c>
      <c r="P6" s="148">
        <v>0</v>
      </c>
      <c r="Q6" s="148">
        <v>0</v>
      </c>
      <c r="R6" s="148">
        <v>0</v>
      </c>
    </row>
    <row r="7" spans="1:120" ht="24.95" customHeight="1">
      <c r="A7" s="82" t="s">
        <v>89</v>
      </c>
      <c r="B7" s="75">
        <v>9</v>
      </c>
      <c r="C7" s="146">
        <v>5</v>
      </c>
      <c r="D7" s="145">
        <v>2</v>
      </c>
      <c r="E7" s="146">
        <v>1</v>
      </c>
      <c r="F7" s="147">
        <v>0</v>
      </c>
      <c r="G7" s="72">
        <v>0</v>
      </c>
      <c r="H7" s="103">
        <v>0</v>
      </c>
      <c r="I7" s="103">
        <v>0</v>
      </c>
      <c r="J7" s="103">
        <v>0</v>
      </c>
      <c r="K7" s="103">
        <v>0</v>
      </c>
      <c r="L7" s="103">
        <v>0</v>
      </c>
      <c r="M7" s="103">
        <v>0</v>
      </c>
      <c r="N7" s="103">
        <v>0</v>
      </c>
      <c r="O7" s="131">
        <v>0</v>
      </c>
      <c r="P7" s="103">
        <v>0</v>
      </c>
      <c r="Q7" s="103">
        <v>0</v>
      </c>
      <c r="R7" s="103">
        <v>0</v>
      </c>
    </row>
    <row r="8" spans="1:120" ht="24.95" customHeight="1">
      <c r="A8" s="82" t="s">
        <v>91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45">
        <v>8</v>
      </c>
      <c r="H8" s="145">
        <v>7</v>
      </c>
      <c r="I8" s="145">
        <v>6</v>
      </c>
      <c r="J8" s="145">
        <v>5</v>
      </c>
      <c r="K8" s="145">
        <v>4</v>
      </c>
      <c r="L8" s="145">
        <v>3</v>
      </c>
      <c r="M8" s="145">
        <v>2</v>
      </c>
      <c r="N8" s="145">
        <v>1</v>
      </c>
      <c r="O8" s="150">
        <v>1</v>
      </c>
      <c r="P8" s="145">
        <v>1</v>
      </c>
      <c r="Q8" s="147">
        <v>0</v>
      </c>
      <c r="R8" s="147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45">
        <v>5</v>
      </c>
      <c r="H9" s="145">
        <v>4</v>
      </c>
      <c r="I9" s="145">
        <v>3</v>
      </c>
      <c r="J9" s="145">
        <v>2</v>
      </c>
      <c r="K9" s="145">
        <v>1</v>
      </c>
      <c r="L9" s="145">
        <v>1</v>
      </c>
      <c r="M9" s="145">
        <v>1</v>
      </c>
      <c r="N9" s="103">
        <v>0</v>
      </c>
      <c r="O9" s="131">
        <v>0</v>
      </c>
      <c r="P9" s="145">
        <v>1</v>
      </c>
      <c r="Q9" s="145">
        <v>1</v>
      </c>
      <c r="R9" s="103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3">
        <v>5</v>
      </c>
      <c r="I10" s="145">
        <v>5</v>
      </c>
      <c r="J10" s="145">
        <v>4</v>
      </c>
      <c r="K10" s="145">
        <v>3</v>
      </c>
      <c r="L10" s="145">
        <v>2</v>
      </c>
      <c r="M10" s="145">
        <v>1</v>
      </c>
      <c r="N10" s="103">
        <v>0</v>
      </c>
      <c r="O10" s="131">
        <v>0</v>
      </c>
      <c r="P10" s="145">
        <v>1</v>
      </c>
      <c r="Q10" s="145">
        <v>1</v>
      </c>
      <c r="R10" s="103">
        <v>0</v>
      </c>
    </row>
    <row r="11" spans="1:120" s="130" customFormat="1" ht="24.95" customHeight="1">
      <c r="A11" s="70" t="s">
        <v>88</v>
      </c>
      <c r="B11" s="68">
        <v>13</v>
      </c>
      <c r="C11" s="72">
        <v>13</v>
      </c>
      <c r="D11" s="72">
        <v>13</v>
      </c>
      <c r="E11" s="145">
        <v>13</v>
      </c>
      <c r="F11" s="145">
        <v>11</v>
      </c>
      <c r="G11" s="145">
        <v>8</v>
      </c>
      <c r="H11" s="145">
        <v>6</v>
      </c>
      <c r="I11" s="145">
        <v>4</v>
      </c>
      <c r="J11" s="145">
        <v>2</v>
      </c>
      <c r="K11" s="145">
        <v>1</v>
      </c>
      <c r="L11" s="145">
        <v>1</v>
      </c>
      <c r="M11" s="103">
        <v>0</v>
      </c>
      <c r="N11" s="103">
        <v>0</v>
      </c>
      <c r="O11" s="131">
        <v>0</v>
      </c>
      <c r="P11" s="103">
        <v>0</v>
      </c>
      <c r="Q11" s="103">
        <v>0</v>
      </c>
      <c r="R11" s="103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23" priority="53" stopIfTrue="1">
      <formula>#REF!="N"</formula>
    </cfRule>
    <cfRule type="expression" dxfId="22" priority="54" stopIfTrue="1">
      <formula>#REF!="O"</formula>
    </cfRule>
  </conditionalFormatting>
  <conditionalFormatting sqref="B4:B10 A3:A7 A11:B11">
    <cfRule type="expression" dxfId="21" priority="31" stopIfTrue="1">
      <formula>#REF!="N"</formula>
    </cfRule>
    <cfRule type="expression" dxfId="20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zoomScale="85" zoomScaleNormal="85" workbookViewId="0"/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77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6" customFormat="1" ht="24.95" customHeight="1">
      <c r="A3" s="90" t="s">
        <v>20</v>
      </c>
      <c r="B3" s="155">
        <v>16</v>
      </c>
      <c r="C3" s="98"/>
      <c r="D3" s="92"/>
      <c r="E3" s="92"/>
      <c r="F3" s="93"/>
      <c r="G3" s="93"/>
      <c r="H3" s="157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54" customFormat="1" ht="24.95" customHeight="1">
      <c r="A4" s="151" t="s">
        <v>97</v>
      </c>
      <c r="B4" s="152"/>
      <c r="C4" s="153">
        <v>10</v>
      </c>
      <c r="D4" s="145">
        <v>10</v>
      </c>
      <c r="E4" s="145">
        <v>6</v>
      </c>
      <c r="F4" s="158">
        <v>5</v>
      </c>
      <c r="G4" s="159">
        <v>0</v>
      </c>
      <c r="H4" s="160">
        <v>0</v>
      </c>
      <c r="I4" s="159">
        <v>0</v>
      </c>
      <c r="J4" s="159">
        <v>0</v>
      </c>
      <c r="K4" s="159">
        <v>0</v>
      </c>
      <c r="L4" s="159">
        <v>0</v>
      </c>
      <c r="M4" s="159">
        <v>0</v>
      </c>
      <c r="N4" s="159">
        <v>0</v>
      </c>
      <c r="O4" s="159">
        <v>0</v>
      </c>
      <c r="P4" s="159">
        <v>0</v>
      </c>
      <c r="Q4" s="159">
        <v>0</v>
      </c>
      <c r="R4" s="159">
        <v>0</v>
      </c>
    </row>
    <row r="5" spans="1:120" s="154" customFormat="1" ht="24.95" customHeight="1">
      <c r="A5" s="151" t="s">
        <v>100</v>
      </c>
      <c r="B5" s="152"/>
      <c r="C5" s="153">
        <v>1</v>
      </c>
      <c r="D5" s="147">
        <v>1</v>
      </c>
      <c r="E5" s="147">
        <v>1</v>
      </c>
      <c r="F5" s="158">
        <v>1</v>
      </c>
      <c r="G5" s="159">
        <v>0</v>
      </c>
      <c r="H5" s="160">
        <v>0</v>
      </c>
      <c r="I5" s="159">
        <v>0</v>
      </c>
      <c r="J5" s="159">
        <v>0</v>
      </c>
      <c r="K5" s="159">
        <v>0</v>
      </c>
      <c r="L5" s="159">
        <v>0</v>
      </c>
      <c r="M5" s="159">
        <v>0</v>
      </c>
      <c r="N5" s="159">
        <v>0</v>
      </c>
      <c r="O5" s="159">
        <v>0</v>
      </c>
      <c r="P5" s="159">
        <v>0</v>
      </c>
      <c r="Q5" s="159">
        <v>0</v>
      </c>
      <c r="R5" s="159">
        <v>0</v>
      </c>
    </row>
    <row r="6" spans="1:120" s="144" customFormat="1" ht="24.95" customHeight="1">
      <c r="A6" s="70" t="s">
        <v>95</v>
      </c>
      <c r="B6" s="68"/>
      <c r="C6" s="153">
        <v>1</v>
      </c>
      <c r="D6" s="72">
        <v>1</v>
      </c>
      <c r="E6" s="103">
        <v>1</v>
      </c>
      <c r="F6" s="148">
        <v>1</v>
      </c>
      <c r="G6" s="158">
        <v>1</v>
      </c>
      <c r="H6" s="160">
        <v>1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8">
        <v>0</v>
      </c>
      <c r="P6" s="148">
        <v>0</v>
      </c>
      <c r="Q6" s="148">
        <v>0</v>
      </c>
      <c r="R6" s="148">
        <v>0</v>
      </c>
    </row>
    <row r="7" spans="1:120" s="144" customFormat="1" ht="24.95" customHeight="1">
      <c r="A7" s="70" t="s">
        <v>98</v>
      </c>
      <c r="B7" s="68"/>
      <c r="C7" s="153">
        <v>1</v>
      </c>
      <c r="D7" s="145">
        <v>1</v>
      </c>
      <c r="E7" s="103">
        <v>0</v>
      </c>
      <c r="F7" s="148">
        <v>0</v>
      </c>
      <c r="G7" s="148">
        <v>0</v>
      </c>
      <c r="H7" s="160">
        <v>0</v>
      </c>
      <c r="I7" s="148">
        <v>0</v>
      </c>
      <c r="J7" s="148">
        <v>0</v>
      </c>
      <c r="K7" s="148">
        <v>0</v>
      </c>
      <c r="L7" s="148">
        <v>0</v>
      </c>
      <c r="M7" s="148">
        <v>0</v>
      </c>
      <c r="N7" s="148">
        <v>0</v>
      </c>
      <c r="O7" s="148">
        <v>0</v>
      </c>
      <c r="P7" s="148">
        <v>0</v>
      </c>
      <c r="Q7" s="148">
        <v>0</v>
      </c>
      <c r="R7" s="148">
        <v>0</v>
      </c>
    </row>
    <row r="8" spans="1:120" s="144" customFormat="1" ht="24.95" customHeight="1">
      <c r="A8" s="70" t="s">
        <v>96</v>
      </c>
      <c r="B8" s="68"/>
      <c r="C8" s="153">
        <v>4</v>
      </c>
      <c r="D8" s="145">
        <v>4</v>
      </c>
      <c r="E8" s="145">
        <v>2</v>
      </c>
      <c r="F8" s="158">
        <v>1</v>
      </c>
      <c r="G8" s="159">
        <v>0</v>
      </c>
      <c r="H8" s="160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  <c r="R8" s="159">
        <v>0</v>
      </c>
    </row>
    <row r="9" spans="1:120" s="144" customFormat="1" ht="24.95" customHeight="1">
      <c r="A9" s="82" t="s">
        <v>99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45">
        <v>5</v>
      </c>
      <c r="H9" s="150">
        <v>5</v>
      </c>
      <c r="I9" s="145">
        <v>2</v>
      </c>
      <c r="J9" s="145">
        <v>1</v>
      </c>
      <c r="K9" s="72">
        <v>1</v>
      </c>
      <c r="L9" s="145">
        <v>1</v>
      </c>
      <c r="M9" s="72">
        <v>0</v>
      </c>
      <c r="N9" s="72">
        <v>0</v>
      </c>
      <c r="O9" s="72">
        <v>0</v>
      </c>
      <c r="P9" s="72">
        <v>0</v>
      </c>
      <c r="Q9" s="72">
        <v>0</v>
      </c>
      <c r="R9" s="72">
        <v>0</v>
      </c>
    </row>
    <row r="10" spans="1:120" s="144" customFormat="1" ht="24.95" customHeight="1">
      <c r="A10" s="70" t="s">
        <v>87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45">
        <v>3</v>
      </c>
      <c r="H10" s="150">
        <v>3</v>
      </c>
      <c r="I10" s="145">
        <v>3</v>
      </c>
      <c r="J10" s="145">
        <v>3</v>
      </c>
      <c r="K10" s="145">
        <v>2</v>
      </c>
      <c r="L10" s="145">
        <v>1</v>
      </c>
      <c r="M10" s="72">
        <v>0</v>
      </c>
      <c r="N10" s="72">
        <v>0</v>
      </c>
      <c r="O10" s="72">
        <v>0</v>
      </c>
      <c r="P10" s="72">
        <v>0</v>
      </c>
      <c r="Q10" s="72">
        <v>0</v>
      </c>
      <c r="R10" s="72">
        <v>0</v>
      </c>
    </row>
    <row r="11" spans="1:120" s="144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47">
        <v>6</v>
      </c>
      <c r="H11" s="150">
        <v>6</v>
      </c>
      <c r="I11" s="145">
        <v>6</v>
      </c>
      <c r="J11" s="145">
        <v>3</v>
      </c>
      <c r="K11" s="145">
        <v>2</v>
      </c>
      <c r="L11" s="145">
        <v>1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</row>
    <row r="12" spans="1:120" s="144" customFormat="1" ht="24.95" customHeight="1">
      <c r="A12" s="89" t="s">
        <v>56</v>
      </c>
      <c r="B12" s="91"/>
      <c r="C12" s="98"/>
      <c r="D12" s="91"/>
      <c r="E12" s="91"/>
      <c r="F12" s="91"/>
      <c r="G12" s="91"/>
      <c r="H12" s="150"/>
      <c r="I12" s="91"/>
      <c r="J12" s="91"/>
      <c r="K12" s="91"/>
      <c r="L12" s="91"/>
      <c r="M12" s="91"/>
      <c r="N12" s="91"/>
      <c r="O12" s="91"/>
      <c r="P12" s="91"/>
      <c r="Q12" s="91"/>
      <c r="R12" s="91"/>
    </row>
    <row r="13" spans="1:120" s="144" customFormat="1" ht="24.95" customHeight="1">
      <c r="A13" s="82" t="s">
        <v>67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50">
        <v>6</v>
      </c>
      <c r="I13" s="145">
        <v>6</v>
      </c>
      <c r="J13" s="145">
        <v>5</v>
      </c>
      <c r="K13" s="145">
        <v>1</v>
      </c>
      <c r="L13" s="147">
        <v>0</v>
      </c>
      <c r="M13" s="72">
        <v>0</v>
      </c>
      <c r="N13" s="72">
        <v>0</v>
      </c>
      <c r="O13" s="72">
        <v>0</v>
      </c>
      <c r="P13" s="72">
        <v>0</v>
      </c>
      <c r="Q13" s="72">
        <v>0</v>
      </c>
      <c r="R13" s="72">
        <v>0</v>
      </c>
    </row>
    <row r="14" spans="1:120" s="144" customFormat="1" ht="24.95" customHeight="1">
      <c r="A14" s="70" t="s">
        <v>101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0">
        <v>6</v>
      </c>
      <c r="I14" s="72">
        <v>6</v>
      </c>
      <c r="J14" s="72">
        <v>6</v>
      </c>
      <c r="K14" s="145">
        <v>6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</row>
    <row r="15" spans="1:120" s="144" customFormat="1" ht="24.95" customHeight="1">
      <c r="A15" s="82" t="s">
        <v>102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0">
        <v>6</v>
      </c>
      <c r="I15" s="72">
        <v>6</v>
      </c>
      <c r="J15" s="72">
        <v>6</v>
      </c>
      <c r="K15" s="72">
        <v>6</v>
      </c>
      <c r="L15" s="145">
        <v>6</v>
      </c>
      <c r="M15" s="145">
        <v>2</v>
      </c>
      <c r="N15" s="72">
        <v>0</v>
      </c>
      <c r="O15" s="72">
        <v>0</v>
      </c>
      <c r="P15" s="72">
        <v>0</v>
      </c>
      <c r="Q15" s="72">
        <v>0</v>
      </c>
      <c r="R15" s="72">
        <v>0</v>
      </c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>
        <f t="array" ref="H17">IF(ISBLANK(H4:H15), NA(), SUM(H4:H15))</f>
        <v>33</v>
      </c>
      <c r="I17" s="38">
        <f t="array" ref="I17">IF(ISBLANK(I4:I15), NA(), SUM(I4:I15))</f>
        <v>29</v>
      </c>
      <c r="J17" s="38">
        <f t="array" ref="J17">IF(ISBLANK(J4:J15), NA(), SUM(J4:J15))</f>
        <v>24</v>
      </c>
      <c r="K17" s="38">
        <f t="array" ref="K17">IF(ISBLANK(K4:K15), NA(), SUM(K4:K15))</f>
        <v>18</v>
      </c>
      <c r="L17" s="38">
        <f t="array" ref="L17">IF(ISBLANK(L4:L15), NA(), SUM(L4:L15))</f>
        <v>9</v>
      </c>
      <c r="M17" s="38">
        <f t="array" ref="M17">IF(ISBLANK(M4:M15), NA(), SUM(M4:M15))</f>
        <v>2</v>
      </c>
      <c r="N17" s="38">
        <f t="array" ref="N17">IF(ISBLANK(N4:N15), NA(), SUM(N4:N15))</f>
        <v>0</v>
      </c>
      <c r="O17" s="38">
        <f t="array" ref="O17">IF(ISBLANK(O4:O15), NA(), SUM(O4:O15))</f>
        <v>0</v>
      </c>
      <c r="P17" s="38">
        <f t="array" ref="P17">IF(ISBLANK(P4:P15), NA(), SUM(P4:P15))</f>
        <v>0</v>
      </c>
      <c r="Q17" s="38">
        <f t="array" ref="Q17">IF(ISBLANK(Q4:Q15), NA(), SUM(Q4:Q15))</f>
        <v>0</v>
      </c>
      <c r="R17" s="38">
        <f t="array" ref="R17">IF(ISBLANK(R4:R15), NA(), SUM(R4:R15))</f>
        <v>0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>
        <f t="shared" si="0"/>
        <v>0</v>
      </c>
      <c r="I18" s="38">
        <f t="shared" si="0"/>
        <v>4</v>
      </c>
      <c r="J18" s="38">
        <f t="shared" si="0"/>
        <v>5</v>
      </c>
      <c r="K18" s="38">
        <f t="shared" si="0"/>
        <v>6</v>
      </c>
      <c r="L18" s="38">
        <f t="shared" si="0"/>
        <v>9</v>
      </c>
      <c r="M18" s="38">
        <f t="shared" si="0"/>
        <v>7</v>
      </c>
      <c r="N18" s="38">
        <f t="shared" si="0"/>
        <v>2</v>
      </c>
      <c r="O18" s="38">
        <f t="shared" si="0"/>
        <v>0</v>
      </c>
      <c r="P18" s="38">
        <f t="shared" si="0"/>
        <v>0</v>
      </c>
      <c r="Q18" s="38">
        <f t="shared" si="0"/>
        <v>0</v>
      </c>
      <c r="R18" s="51">
        <f t="shared" si="0"/>
        <v>0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0</v>
      </c>
      <c r="E20" s="58">
        <f t="shared" si="2"/>
        <v>0.1428571428571429</v>
      </c>
      <c r="F20" s="58">
        <f t="shared" si="2"/>
        <v>0.18367346938775508</v>
      </c>
      <c r="G20" s="58">
        <f t="shared" si="2"/>
        <v>0.32653061224489799</v>
      </c>
      <c r="H20" s="58">
        <f t="shared" si="2"/>
        <v>0.32653061224489799</v>
      </c>
      <c r="I20" s="58">
        <f t="shared" si="2"/>
        <v>0.40816326530612246</v>
      </c>
      <c r="J20" s="58">
        <f t="shared" si="2"/>
        <v>0.51020408163265307</v>
      </c>
      <c r="K20" s="58">
        <f t="shared" si="2"/>
        <v>0.63265306122448983</v>
      </c>
      <c r="L20" s="58">
        <f t="shared" si="2"/>
        <v>0.81632653061224492</v>
      </c>
      <c r="M20" s="58">
        <f t="shared" si="2"/>
        <v>0.95918367346938771</v>
      </c>
      <c r="N20" s="58">
        <f t="shared" si="2"/>
        <v>1</v>
      </c>
      <c r="O20" s="58">
        <f t="shared" si="2"/>
        <v>1</v>
      </c>
      <c r="P20" s="58">
        <f t="shared" si="2"/>
        <v>1</v>
      </c>
      <c r="Q20" s="58">
        <f t="shared" si="2"/>
        <v>1</v>
      </c>
      <c r="R20" s="58">
        <f t="shared" si="2"/>
        <v>1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D14:R15 B3:B11 A3:A15 C6:D8 G9:M15 D3:R12 N4:R15">
    <cfRule type="expression" dxfId="19" priority="37" stopIfTrue="1">
      <formula>#REF!="N"</formula>
    </cfRule>
    <cfRule type="expression" dxfId="18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81"/>
  <sheetViews>
    <sheetView tabSelected="1" zoomScale="85" zoomScaleNormal="85" workbookViewId="0">
      <selection activeCell="L12" sqref="L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78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41428</v>
      </c>
      <c r="D2" s="39">
        <v>41429</v>
      </c>
      <c r="E2" s="39">
        <v>41430</v>
      </c>
      <c r="F2" s="39">
        <v>41431</v>
      </c>
      <c r="G2" s="39">
        <v>41432</v>
      </c>
      <c r="H2" s="39">
        <v>41435</v>
      </c>
      <c r="I2" s="39">
        <v>41436</v>
      </c>
      <c r="J2" s="39">
        <v>41437</v>
      </c>
      <c r="K2" s="39">
        <v>41438</v>
      </c>
      <c r="L2" s="39">
        <v>41439</v>
      </c>
      <c r="M2" s="39">
        <v>41442</v>
      </c>
      <c r="N2" s="39">
        <v>41443</v>
      </c>
      <c r="O2" s="39">
        <v>41444</v>
      </c>
      <c r="P2" s="39">
        <v>41445</v>
      </c>
      <c r="Q2" s="39">
        <v>41446</v>
      </c>
      <c r="R2" s="39">
        <v>41449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72"/>
      <c r="D3" s="72"/>
      <c r="E3" s="72"/>
      <c r="F3" s="72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70" t="s">
        <v>108</v>
      </c>
      <c r="B4" s="75"/>
      <c r="C4" s="72">
        <v>1</v>
      </c>
      <c r="D4" s="72">
        <v>1</v>
      </c>
      <c r="E4" s="72">
        <v>1</v>
      </c>
      <c r="F4" s="145">
        <v>1</v>
      </c>
      <c r="G4" s="72">
        <v>0</v>
      </c>
      <c r="H4" s="72">
        <v>0</v>
      </c>
      <c r="I4" s="72">
        <v>0</v>
      </c>
      <c r="J4" s="72">
        <v>0</v>
      </c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109</v>
      </c>
      <c r="B5" s="75"/>
      <c r="C5" s="72">
        <v>1</v>
      </c>
      <c r="D5" s="72">
        <v>1</v>
      </c>
      <c r="E5" s="72">
        <v>1</v>
      </c>
      <c r="F5" s="145">
        <v>1</v>
      </c>
      <c r="G5" s="72">
        <v>0</v>
      </c>
      <c r="H5" s="72">
        <v>0</v>
      </c>
      <c r="I5" s="72">
        <v>0</v>
      </c>
      <c r="J5" s="72">
        <v>0</v>
      </c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110</v>
      </c>
      <c r="B6" s="75"/>
      <c r="C6" s="72">
        <v>3</v>
      </c>
      <c r="D6" s="72">
        <v>3</v>
      </c>
      <c r="E6" s="72">
        <v>3</v>
      </c>
      <c r="F6" s="72">
        <v>3</v>
      </c>
      <c r="G6" s="145">
        <v>3</v>
      </c>
      <c r="H6" s="145">
        <v>3</v>
      </c>
      <c r="I6" s="145">
        <v>2</v>
      </c>
      <c r="J6" s="72">
        <v>1</v>
      </c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70" t="s">
        <v>111</v>
      </c>
      <c r="B7" s="75"/>
      <c r="C7" s="72">
        <v>5</v>
      </c>
      <c r="D7" s="72">
        <v>5</v>
      </c>
      <c r="E7" s="72">
        <v>5</v>
      </c>
      <c r="F7" s="72">
        <v>5</v>
      </c>
      <c r="G7" s="72">
        <v>5</v>
      </c>
      <c r="H7" s="72">
        <v>5</v>
      </c>
      <c r="I7" s="72">
        <v>5</v>
      </c>
      <c r="J7" s="72">
        <v>5</v>
      </c>
      <c r="K7" s="95"/>
      <c r="L7" s="95"/>
      <c r="M7" s="95"/>
      <c r="N7" s="95"/>
      <c r="O7" s="95"/>
      <c r="P7" s="95"/>
      <c r="Q7" s="95"/>
      <c r="R7" s="48"/>
    </row>
    <row r="8" spans="1:120" ht="24.95" customHeight="1">
      <c r="A8" s="89" t="s">
        <v>60</v>
      </c>
      <c r="B8" s="75"/>
      <c r="C8" s="91"/>
      <c r="D8" s="91"/>
      <c r="E8" s="91"/>
      <c r="F8" s="91"/>
      <c r="G8" s="91"/>
      <c r="H8" s="91"/>
      <c r="I8" s="91"/>
      <c r="J8" s="91"/>
      <c r="K8" s="93"/>
      <c r="L8" s="93"/>
      <c r="M8" s="93"/>
      <c r="N8" s="93"/>
      <c r="O8" s="93"/>
      <c r="P8" s="93"/>
      <c r="Q8" s="93"/>
      <c r="R8" s="48"/>
    </row>
    <row r="9" spans="1:120" ht="24.95" customHeight="1">
      <c r="A9" s="70" t="s">
        <v>112</v>
      </c>
      <c r="B9" s="75">
        <v>23</v>
      </c>
      <c r="C9" s="145">
        <v>8</v>
      </c>
      <c r="D9" s="145">
        <v>3</v>
      </c>
      <c r="E9" s="147">
        <v>1</v>
      </c>
      <c r="F9" s="147">
        <v>1</v>
      </c>
      <c r="G9" s="147">
        <v>1</v>
      </c>
      <c r="H9" s="147">
        <v>1</v>
      </c>
      <c r="I9" s="147">
        <v>1</v>
      </c>
      <c r="J9" s="147">
        <v>1</v>
      </c>
      <c r="K9" s="95"/>
      <c r="L9" s="95"/>
      <c r="M9" s="95"/>
      <c r="N9" s="95"/>
      <c r="O9" s="95"/>
      <c r="P9" s="95"/>
      <c r="Q9" s="95"/>
      <c r="R9" s="48"/>
    </row>
    <row r="10" spans="1:120" ht="24.95" customHeight="1">
      <c r="A10" s="89" t="s">
        <v>61</v>
      </c>
      <c r="B10" s="75"/>
      <c r="C10" s="91"/>
      <c r="D10" s="91"/>
      <c r="E10" s="91"/>
      <c r="F10" s="91"/>
      <c r="G10" s="91"/>
      <c r="H10" s="91"/>
      <c r="I10" s="91"/>
      <c r="J10" s="91"/>
      <c r="K10" s="95"/>
      <c r="L10" s="95"/>
      <c r="M10" s="95"/>
      <c r="N10" s="95"/>
      <c r="O10" s="95"/>
      <c r="P10" s="95"/>
      <c r="Q10" s="95"/>
      <c r="R10" s="48"/>
    </row>
    <row r="11" spans="1:120" s="161" customFormat="1" ht="24.95" customHeight="1">
      <c r="A11" s="151" t="s">
        <v>114</v>
      </c>
      <c r="B11" s="147"/>
      <c r="C11" s="147">
        <v>4</v>
      </c>
      <c r="D11" s="147">
        <v>4</v>
      </c>
      <c r="E11" s="147">
        <v>4</v>
      </c>
      <c r="F11" s="147">
        <v>4</v>
      </c>
      <c r="G11" s="147">
        <v>4</v>
      </c>
      <c r="H11" s="145">
        <v>4</v>
      </c>
      <c r="I11" s="145">
        <v>3</v>
      </c>
      <c r="J11" s="145">
        <v>2</v>
      </c>
      <c r="K11" s="95"/>
      <c r="L11" s="95"/>
      <c r="M11" s="95"/>
      <c r="N11" s="95"/>
      <c r="O11" s="95"/>
      <c r="P11" s="95"/>
      <c r="Q11" s="95"/>
      <c r="R11" s="95"/>
    </row>
    <row r="12" spans="1:120" ht="24.95" customHeight="1">
      <c r="A12" s="70" t="s">
        <v>103</v>
      </c>
      <c r="B12" s="75">
        <v>27</v>
      </c>
      <c r="C12" s="72">
        <v>20</v>
      </c>
      <c r="D12" s="72">
        <v>20</v>
      </c>
      <c r="E12" s="72">
        <v>20</v>
      </c>
      <c r="F12" s="72">
        <v>20</v>
      </c>
      <c r="G12" s="145">
        <v>20</v>
      </c>
      <c r="H12" s="145">
        <v>16</v>
      </c>
      <c r="I12" s="145">
        <v>13</v>
      </c>
      <c r="J12" s="145">
        <v>11</v>
      </c>
      <c r="K12" s="92"/>
      <c r="L12" s="92"/>
      <c r="M12" s="92"/>
      <c r="N12" s="92"/>
      <c r="O12" s="92"/>
      <c r="P12" s="92"/>
      <c r="Q12" s="92"/>
      <c r="R12" s="49"/>
    </row>
    <row r="13" spans="1:120" ht="24.95" customHeight="1">
      <c r="A13" s="89" t="s">
        <v>65</v>
      </c>
      <c r="B13" s="75"/>
      <c r="C13" s="91"/>
      <c r="D13" s="91"/>
      <c r="E13" s="91"/>
      <c r="F13" s="91"/>
      <c r="G13" s="91"/>
      <c r="H13" s="91"/>
      <c r="I13" s="91"/>
      <c r="J13" s="91"/>
      <c r="K13" s="94"/>
      <c r="L13" s="94"/>
      <c r="M13" s="94"/>
      <c r="N13" s="94"/>
      <c r="O13" s="94"/>
      <c r="P13" s="94"/>
      <c r="Q13" s="94"/>
      <c r="R13" s="49"/>
    </row>
    <row r="14" spans="1:120" ht="24.95" customHeight="1">
      <c r="A14" s="82" t="s">
        <v>104</v>
      </c>
      <c r="B14" s="75">
        <v>30</v>
      </c>
      <c r="C14" s="72">
        <v>10</v>
      </c>
      <c r="D14" s="72">
        <v>10</v>
      </c>
      <c r="E14" s="72">
        <v>10</v>
      </c>
      <c r="F14" s="72">
        <v>10</v>
      </c>
      <c r="G14" s="72">
        <v>10</v>
      </c>
      <c r="H14" s="72">
        <v>10</v>
      </c>
      <c r="I14" s="72">
        <v>10</v>
      </c>
      <c r="J14" s="72">
        <v>10</v>
      </c>
      <c r="K14" s="94"/>
      <c r="L14" s="94"/>
      <c r="M14" s="94"/>
      <c r="N14" s="94"/>
      <c r="O14" s="94"/>
      <c r="P14" s="94"/>
      <c r="Q14" s="94"/>
      <c r="R14" s="49"/>
    </row>
    <row r="15" spans="1:120">
      <c r="A15" s="38"/>
    </row>
    <row r="16" spans="1:120" s="56" customFormat="1">
      <c r="A16" s="55"/>
      <c r="B16" s="43" t="s">
        <v>37</v>
      </c>
      <c r="C16" s="38">
        <f>IF(ISBLANK(C4:C14), NA(), SUM(C3:C14))</f>
        <v>52</v>
      </c>
      <c r="D16" s="38">
        <f t="shared" ref="D16:E16" si="0">IF(ISBLANK(D4:D14), NA(), SUM(D3:D14))</f>
        <v>47</v>
      </c>
      <c r="E16" s="38">
        <f t="shared" si="0"/>
        <v>45</v>
      </c>
      <c r="F16" s="38">
        <f t="array" ref="F16">IF(ISBLANK(F4:F14), NA(), SUM(F3:F14))</f>
        <v>45</v>
      </c>
      <c r="G16" s="38">
        <f t="array" ref="G16">IF(ISBLANK(G4:G14), NA(), SUM(G3:G14))</f>
        <v>43</v>
      </c>
      <c r="H16" s="38">
        <f t="array" ref="H16">IF(ISBLANK(H4:H14), NA(), SUM(H3:H14))</f>
        <v>39</v>
      </c>
      <c r="I16" s="38">
        <f t="array" ref="I16">IF(ISBLANK(I4:I14), NA(), SUM(I3:I14))</f>
        <v>34</v>
      </c>
      <c r="J16" s="38">
        <f t="array" ref="J16">IF(ISBLANK(J4:J14), NA(), SUM(J3:J14))</f>
        <v>30</v>
      </c>
      <c r="K16" s="38" t="e">
        <f t="array" ref="K16">IF(ISBLANK(K4:K14), NA(), SUM(K3:K14))</f>
        <v>#N/A</v>
      </c>
      <c r="L16" s="38" t="e">
        <f t="array" ref="L16">IF(ISBLANK(L4:L14), NA(), SUM(L3:L14))</f>
        <v>#N/A</v>
      </c>
      <c r="M16" s="38" t="e">
        <f t="array" ref="M16">IF(ISBLANK(M4:M14), NA(), SUM(M3:M14))</f>
        <v>#N/A</v>
      </c>
      <c r="N16" s="38" t="e">
        <f t="array" ref="N16">IF(ISBLANK(N4:N14), NA(), SUM(N3:N14))</f>
        <v>#N/A</v>
      </c>
      <c r="O16" s="38" t="e">
        <f t="array" ref="O16">IF(ISBLANK(O4:O14), NA(), SUM(O3:O14))</f>
        <v>#N/A</v>
      </c>
      <c r="P16" s="38" t="e">
        <f t="array" ref="P16">IF(ISBLANK(P4:P14), NA(), SUM(P3:P14))</f>
        <v>#N/A</v>
      </c>
      <c r="Q16" s="38" t="e">
        <f t="array" ref="Q16">IF(ISBLANK(Q4:Q14), NA(), SUM(Q3:Q14))</f>
        <v>#N/A</v>
      </c>
      <c r="R16" s="38" t="e">
        <f t="array" ref="R16">IF(ISBLANK(R4:R14), NA(), SUM(R3:R14))</f>
        <v>#N/A</v>
      </c>
    </row>
    <row r="17" spans="1:18" ht="25.5">
      <c r="A17" s="38"/>
      <c r="B17" s="43" t="s">
        <v>38</v>
      </c>
      <c r="C17" s="38"/>
      <c r="D17" s="38">
        <f t="shared" ref="D17:R17" si="1">C16-D16</f>
        <v>5</v>
      </c>
      <c r="E17" s="38">
        <f t="shared" si="1"/>
        <v>2</v>
      </c>
      <c r="F17" s="38">
        <f t="shared" si="1"/>
        <v>0</v>
      </c>
      <c r="G17" s="38">
        <f t="shared" si="1"/>
        <v>2</v>
      </c>
      <c r="H17" s="38">
        <f t="shared" si="1"/>
        <v>4</v>
      </c>
      <c r="I17" s="38">
        <f t="shared" si="1"/>
        <v>5</v>
      </c>
      <c r="J17" s="38">
        <f t="shared" si="1"/>
        <v>4</v>
      </c>
      <c r="K17" s="38" t="e">
        <f t="shared" si="1"/>
        <v>#N/A</v>
      </c>
      <c r="L17" s="38" t="e">
        <f t="shared" si="1"/>
        <v>#N/A</v>
      </c>
      <c r="M17" s="38" t="e">
        <f t="shared" si="1"/>
        <v>#N/A</v>
      </c>
      <c r="N17" s="38" t="e">
        <f t="shared" si="1"/>
        <v>#N/A</v>
      </c>
      <c r="O17" s="38" t="e">
        <f t="shared" si="1"/>
        <v>#N/A</v>
      </c>
      <c r="P17" s="38" t="e">
        <f t="shared" si="1"/>
        <v>#N/A</v>
      </c>
      <c r="Q17" s="38" t="e">
        <f t="shared" si="1"/>
        <v>#N/A</v>
      </c>
      <c r="R17" s="51" t="e">
        <f t="shared" si="1"/>
        <v>#N/A</v>
      </c>
    </row>
    <row r="18" spans="1:18">
      <c r="A18" s="38"/>
      <c r="B18" s="44" t="s">
        <v>39</v>
      </c>
      <c r="C18" s="45">
        <f>C16</f>
        <v>52</v>
      </c>
      <c r="D18" s="46">
        <f t="shared" ref="D18:R18" si="2">C18-$C$16/COUNTA($C$2:$Q$2)</f>
        <v>48.533333333333331</v>
      </c>
      <c r="E18" s="46">
        <f t="shared" si="2"/>
        <v>45.066666666666663</v>
      </c>
      <c r="F18" s="46">
        <f t="shared" si="2"/>
        <v>41.599999999999994</v>
      </c>
      <c r="G18" s="46">
        <f t="shared" si="2"/>
        <v>38.133333333333326</v>
      </c>
      <c r="H18" s="46">
        <f t="shared" si="2"/>
        <v>34.666666666666657</v>
      </c>
      <c r="I18" s="46">
        <f t="shared" si="2"/>
        <v>31.199999999999989</v>
      </c>
      <c r="J18" s="46">
        <f t="shared" si="2"/>
        <v>27.73333333333332</v>
      </c>
      <c r="K18" s="46">
        <f t="shared" si="2"/>
        <v>24.266666666666652</v>
      </c>
      <c r="L18" s="46">
        <f t="shared" si="2"/>
        <v>20.799999999999983</v>
      </c>
      <c r="M18" s="46">
        <f t="shared" si="2"/>
        <v>17.333333333333314</v>
      </c>
      <c r="N18" s="46">
        <f t="shared" si="2"/>
        <v>13.866666666666648</v>
      </c>
      <c r="O18" s="46">
        <f t="shared" si="2"/>
        <v>10.399999999999981</v>
      </c>
      <c r="P18" s="46">
        <f t="shared" si="2"/>
        <v>6.933333333333314</v>
      </c>
      <c r="Q18" s="46">
        <f t="shared" si="2"/>
        <v>3.4666666666666472</v>
      </c>
      <c r="R18" s="52">
        <f t="shared" si="2"/>
        <v>-1.9539925233402755E-14</v>
      </c>
    </row>
    <row r="19" spans="1:18">
      <c r="A19" s="38"/>
      <c r="B19" s="57" t="s">
        <v>40</v>
      </c>
      <c r="C19" s="58">
        <f t="shared" ref="C19:R19" si="3">1-C16/$C$16</f>
        <v>0</v>
      </c>
      <c r="D19" s="58">
        <f t="shared" si="3"/>
        <v>9.6153846153846145E-2</v>
      </c>
      <c r="E19" s="58">
        <f t="shared" si="3"/>
        <v>0.13461538461538458</v>
      </c>
      <c r="F19" s="58">
        <f t="shared" si="3"/>
        <v>0.13461538461538458</v>
      </c>
      <c r="G19" s="58">
        <f t="shared" si="3"/>
        <v>0.17307692307692313</v>
      </c>
      <c r="H19" s="58">
        <f t="shared" si="3"/>
        <v>0.25</v>
      </c>
      <c r="I19" s="58">
        <f t="shared" si="3"/>
        <v>0.34615384615384615</v>
      </c>
      <c r="J19" s="58">
        <f t="shared" si="3"/>
        <v>0.42307692307692313</v>
      </c>
      <c r="K19" s="58" t="e">
        <f t="shared" si="3"/>
        <v>#N/A</v>
      </c>
      <c r="L19" s="58" t="e">
        <f t="shared" si="3"/>
        <v>#N/A</v>
      </c>
      <c r="M19" s="58" t="e">
        <f t="shared" si="3"/>
        <v>#N/A</v>
      </c>
      <c r="N19" s="58" t="e">
        <f t="shared" si="3"/>
        <v>#N/A</v>
      </c>
      <c r="O19" s="58" t="e">
        <f t="shared" si="3"/>
        <v>#N/A</v>
      </c>
      <c r="P19" s="58" t="e">
        <f t="shared" si="3"/>
        <v>#N/A</v>
      </c>
      <c r="Q19" s="58" t="e">
        <f t="shared" si="3"/>
        <v>#N/A</v>
      </c>
      <c r="R19" s="58" t="e">
        <f t="shared" si="3"/>
        <v>#N/A</v>
      </c>
    </row>
    <row r="20" spans="1:18">
      <c r="A20" s="38"/>
    </row>
    <row r="21" spans="1:18">
      <c r="A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</sheetData>
  <conditionalFormatting sqref="B9:B11 A3:A14 B13:B14 B3:B7 G3:I3 I3:I10 J3:R14 I12:J14">
    <cfRule type="expression" dxfId="17" priority="31" stopIfTrue="1">
      <formula>#REF!="N"</formula>
    </cfRule>
    <cfRule type="expression" dxfId="16" priority="32" stopIfTrue="1">
      <formula>#REF!="O"</formula>
    </cfRule>
  </conditionalFormatting>
  <conditionalFormatting sqref="B3:B14 A13 A9:A11">
    <cfRule type="expression" dxfId="15" priority="3" stopIfTrue="1">
      <formula>#REF!="N"</formula>
    </cfRule>
    <cfRule type="expression" dxfId="14" priority="4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79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3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72</v>
      </c>
      <c r="B4" s="75">
        <v>34</v>
      </c>
      <c r="C4" s="104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71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74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81</v>
      </c>
      <c r="B7" s="68">
        <v>37</v>
      </c>
      <c r="C7" s="97">
        <v>14</v>
      </c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3" priority="25" stopIfTrue="1">
      <formula>#REF!="N"</formula>
    </cfRule>
    <cfRule type="expression" dxfId="12" priority="26" stopIfTrue="1">
      <formula>#REF!="O"</formula>
    </cfRule>
  </conditionalFormatting>
  <conditionalFormatting sqref="B3:B6 A4:B6">
    <cfRule type="expression" dxfId="11" priority="23" stopIfTrue="1">
      <formula>#REF!="N"</formula>
    </cfRule>
    <cfRule type="expression" dxfId="10" priority="24" stopIfTrue="1">
      <formula>#REF!="O"</formula>
    </cfRule>
  </conditionalFormatting>
  <conditionalFormatting sqref="A5">
    <cfRule type="expression" dxfId="9" priority="21" stopIfTrue="1">
      <formula>#REF!="N"</formula>
    </cfRule>
    <cfRule type="expression" dxfId="8" priority="22" stopIfTrue="1">
      <formula>#REF!="O"</formula>
    </cfRule>
  </conditionalFormatting>
  <conditionalFormatting sqref="B3:B5">
    <cfRule type="expression" dxfId="7" priority="5" stopIfTrue="1">
      <formula>#REF!="N"</formula>
    </cfRule>
    <cfRule type="expression" dxfId="6" priority="6" stopIfTrue="1">
      <formula>#REF!="O"</formula>
    </cfRule>
  </conditionalFormatting>
  <conditionalFormatting sqref="A5:A7">
    <cfRule type="expression" dxfId="5" priority="3" stopIfTrue="1">
      <formula>#REF!="N"</formula>
    </cfRule>
    <cfRule type="expression" dxfId="4" priority="4" stopIfTrue="1">
      <formula>#REF!="O"</formula>
    </cfRule>
  </conditionalFormatting>
  <conditionalFormatting sqref="B3:B5">
    <cfRule type="expression" dxfId="3" priority="1" stopIfTrue="1">
      <formula>#REF!="N"</formula>
    </cfRule>
    <cfRule type="expression" dxfId="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2013-06-12T14:35:52Z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