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ystal_Pylon" sheetId="1" r:id="rId4"/>
    <sheet state="visible" name="Cosmic_Oculus" sheetId="2" r:id="rId5"/>
    <sheet state="visible" name="Flak" sheetId="3" r:id="rId6"/>
    <sheet state="visible" name="Volt" sheetId="4" r:id="rId7"/>
    <sheet state="visible" name="ArchMage" sheetId="5" r:id="rId8"/>
    <sheet state="visible" name="Mage_lightning" sheetId="6" r:id="rId9"/>
  </sheets>
  <definedNames>
    <definedName localSheetId="0" name="solver_eng">1</definedName>
    <definedName localSheetId="0" name="solver_lin">2</definedName>
    <definedName localSheetId="0" name="solver_neg">1</definedName>
    <definedName localSheetId="0" name="solver_num">0</definedName>
    <definedName localSheetId="0" name="solver_opt">'Crystal Pylon'!#REF!</definedName>
    <definedName localSheetId="0" name="solver_typ">1</definedName>
    <definedName localSheetId="0" name="solver_val">0</definedName>
    <definedName localSheetId="0" name="solver_ver">2</definedName>
    <definedName localSheetId="1" name="Data_Cosmic">Cosmic_Oculus!$A$1:$J$226</definedName>
    <definedName localSheetId="2" name="Data_Flak">Flak!$A$1:$J$302</definedName>
  </definedNames>
  <calcPr/>
  <extLst>
    <ext uri="GoogleSheetsCustomDataVersion2">
      <go:sheetsCustomData xmlns:go="http://customooxmlschemas.google.com/" r:id="rId10" roundtripDataChecksum="HT5Tvtky/c1wv8vpUi5QoDxPaybMH4/NuAX7/lId1/w="/>
    </ext>
  </extLst>
</workbook>
</file>

<file path=xl/sharedStrings.xml><?xml version="1.0" encoding="utf-8"?>
<sst xmlns="http://schemas.openxmlformats.org/spreadsheetml/2006/main" count="3501" uniqueCount="546">
  <si>
    <t>level</t>
  </si>
  <si>
    <t>String</t>
  </si>
  <si>
    <t>upgradeTimeInSeconds</t>
  </si>
  <si>
    <t>currency</t>
  </si>
  <si>
    <t>amount</t>
  </si>
  <si>
    <t>towerConstructionCostEfectivity</t>
  </si>
  <si>
    <t>towerConstructionTimeEfectivity</t>
  </si>
  <si>
    <t>upgradeReward</t>
  </si>
  <si>
    <t>time_opt</t>
  </si>
  <si>
    <t>elementalEmber_opt</t>
  </si>
  <si>
    <t>electrumBar_opt</t>
  </si>
  <si>
    <t>cosmicCharge_opt</t>
  </si>
  <si>
    <t>Lumber_opt</t>
  </si>
  <si>
    <t>time_cumulative(days)</t>
  </si>
  <si>
    <t>elementalEmber_cumulative</t>
  </si>
  <si>
    <t>electrumBar_cumulative</t>
  </si>
  <si>
    <t>cosmicCharge_cumulative</t>
  </si>
  <si>
    <t>Lumber_cumulative</t>
  </si>
  <si>
    <t>cumulative_rubble</t>
  </si>
  <si>
    <t>XP</t>
  </si>
  <si>
    <t>XP_cumulative</t>
  </si>
  <si>
    <t>electrumBar:75</t>
  </si>
  <si>
    <t>electrumBar</t>
  </si>
  <si>
    <t>experience:1</t>
  </si>
  <si>
    <t>piercing:208</t>
  </si>
  <si>
    <t>piercing</t>
  </si>
  <si>
    <t>experience:13</t>
  </si>
  <si>
    <t>electrumBar:150</t>
  </si>
  <si>
    <t>experience:60</t>
  </si>
  <si>
    <t>piercing:861</t>
  </si>
  <si>
    <t>experience:140</t>
  </si>
  <si>
    <t>electrumBar:225</t>
  </si>
  <si>
    <t>experience:240</t>
  </si>
  <si>
    <t>piercing:1894</t>
  </si>
  <si>
    <t>experience:405</t>
  </si>
  <si>
    <t>electrumBar:300</t>
  </si>
  <si>
    <t>experience:600</t>
  </si>
  <si>
    <t>piercing:3714</t>
  </si>
  <si>
    <t>electrumBar:450</t>
  </si>
  <si>
    <t>experience:750</t>
  </si>
  <si>
    <t>piercing:8712</t>
  </si>
  <si>
    <t>experience:912</t>
  </si>
  <si>
    <t>electrumBar:600</t>
  </si>
  <si>
    <t>experience:936</t>
  </si>
  <si>
    <t>piercing:17819</t>
  </si>
  <si>
    <t>experience:1280</t>
  </si>
  <si>
    <t>electrumBar:750</t>
  </si>
  <si>
    <t>experience:1644</t>
  </si>
  <si>
    <t>piercing:38115</t>
  </si>
  <si>
    <t>experience:1691</t>
  </si>
  <si>
    <t>electrumBar:900</t>
  </si>
  <si>
    <t>experience:2087</t>
  </si>
  <si>
    <t>piercing:57617</t>
  </si>
  <si>
    <t>experience:2546</t>
  </si>
  <si>
    <t>electrumBar:1050</t>
  </si>
  <si>
    <t>experience:3048</t>
  </si>
  <si>
    <t>piercing:86400</t>
  </si>
  <si>
    <t>experience:4000</t>
  </si>
  <si>
    <t>electrumBar:1200</t>
  </si>
  <si>
    <t>experience:5334</t>
  </si>
  <si>
    <t>piercing:154799</t>
  </si>
  <si>
    <t>experience:7000</t>
  </si>
  <si>
    <t>electrumBar:1350</t>
  </si>
  <si>
    <t>experience:9143</t>
  </si>
  <si>
    <t>piercing:219599</t>
  </si>
  <si>
    <t>experience:12000</t>
  </si>
  <si>
    <t>electrumBar:1500</t>
  </si>
  <si>
    <t>experience:16000</t>
  </si>
  <si>
    <t>piercing:269232</t>
  </si>
  <si>
    <t>experience:17600</t>
  </si>
  <si>
    <t>electrumBar:1650</t>
  </si>
  <si>
    <t>experience:19200</t>
  </si>
  <si>
    <t>piercing:340800</t>
  </si>
  <si>
    <t>experience:20800</t>
  </si>
  <si>
    <t>electrumBar:1800</t>
  </si>
  <si>
    <t>experience:24000</t>
  </si>
  <si>
    <t>piercing:422592</t>
  </si>
  <si>
    <t>experience:25600</t>
  </si>
  <si>
    <t>electrumBar:1950</t>
  </si>
  <si>
    <t>experience:27200</t>
  </si>
  <si>
    <t>piercing:504384</t>
  </si>
  <si>
    <t>experience:30400</t>
  </si>
  <si>
    <t>electrumBar:2100</t>
  </si>
  <si>
    <t>experience:32000</t>
  </si>
  <si>
    <t>piercing:586176</t>
  </si>
  <si>
    <t>experience:33600</t>
  </si>
  <si>
    <t>electrumBar:2250</t>
  </si>
  <si>
    <t>piercing:667968</t>
  </si>
  <si>
    <t>electrumBar:2400</t>
  </si>
  <si>
    <t>piercing:749760</t>
  </si>
  <si>
    <t>electrumBar:2550</t>
  </si>
  <si>
    <t>piercing:831552</t>
  </si>
  <si>
    <t>electrumBar:2700</t>
  </si>
  <si>
    <t>piercing:913344</t>
  </si>
  <si>
    <t>electrumBar:2850</t>
  </si>
  <si>
    <t>experience:35349</t>
  </si>
  <si>
    <t>piercing:995136</t>
  </si>
  <si>
    <t>experience:42345</t>
  </si>
  <si>
    <t>electrumBar:3000</t>
  </si>
  <si>
    <t>experience:49340</t>
  </si>
  <si>
    <t>piercing:1076928</t>
  </si>
  <si>
    <t>experience:56335</t>
  </si>
  <si>
    <t>electrumBar:3150</t>
  </si>
  <si>
    <t>experience:63331</t>
  </si>
  <si>
    <t>piercing:1158720</t>
  </si>
  <si>
    <t>experience:70326</t>
  </si>
  <si>
    <t>electrumBar:3300</t>
  </si>
  <si>
    <t>experience:77321</t>
  </si>
  <si>
    <t>piercing:1240512</t>
  </si>
  <si>
    <t>experience:84317</t>
  </si>
  <si>
    <t>electrumBar:3450</t>
  </si>
  <si>
    <t>experience:91312</t>
  </si>
  <si>
    <t>piercing:1322304</t>
  </si>
  <si>
    <t>experience:98307</t>
  </si>
  <si>
    <t>electrumBar:3600</t>
  </si>
  <si>
    <t>experience:101805</t>
  </si>
  <si>
    <t>piercing:1363200</t>
  </si>
  <si>
    <t>experience:105303</t>
  </si>
  <si>
    <t>electrumBar:3750</t>
  </si>
  <si>
    <t>experience:106000</t>
  </si>
  <si>
    <t>piercing:1404096</t>
  </si>
  <si>
    <t>electrumBar:3900</t>
  </si>
  <si>
    <t>piercing:1444992</t>
  </si>
  <si>
    <t>electrumBar:4050</t>
  </si>
  <si>
    <t>piercing:1485888</t>
  </si>
  <si>
    <t>electrumBar:4200</t>
  </si>
  <si>
    <t>piercing:1526784</t>
  </si>
  <si>
    <t>electrumBar:4350</t>
  </si>
  <si>
    <t>piercing:1772160</t>
  </si>
  <si>
    <t>electrumBar:4500</t>
  </si>
  <si>
    <t>piercing:1813056</t>
  </si>
  <si>
    <t>electrumBar:4650</t>
  </si>
  <si>
    <t>piercing:1853952</t>
  </si>
  <si>
    <t>electrumBar:4800</t>
  </si>
  <si>
    <t>piercing:1894848</t>
  </si>
  <si>
    <t>electrumBar:4950</t>
  </si>
  <si>
    <t>piercing:1935744</t>
  </si>
  <si>
    <t>electrumBar:5100</t>
  </si>
  <si>
    <t>piercing:1976640</t>
  </si>
  <si>
    <t>electrumBar:5250</t>
  </si>
  <si>
    <t>piercing:2017536</t>
  </si>
  <si>
    <t>electrumBar:5400</t>
  </si>
  <si>
    <t>piercing:2058432</t>
  </si>
  <si>
    <t>electrumBar:5550</t>
  </si>
  <si>
    <t>piercing:2109552</t>
  </si>
  <si>
    <t>electrumBar:5700</t>
  </si>
  <si>
    <t>piercing:2160672</t>
  </si>
  <si>
    <t>electrumBar:5850</t>
  </si>
  <si>
    <t>electrumBar:6000</t>
  </si>
  <si>
    <t>electrumBar:6150</t>
  </si>
  <si>
    <t>electrumBar:6300</t>
  </si>
  <si>
    <t>electrumBar:6450</t>
  </si>
  <si>
    <t>electrumBar:6600</t>
  </si>
  <si>
    <t>electrumBar:6750</t>
  </si>
  <si>
    <t>electrumBar:6900</t>
  </si>
  <si>
    <t>electrumBar:7050</t>
  </si>
  <si>
    <t>electrumBar:7200</t>
  </si>
  <si>
    <t>electrumBar:7350</t>
  </si>
  <si>
    <t>electrumBar:7500</t>
  </si>
  <si>
    <t>electrumBar:7650</t>
  </si>
  <si>
    <t>piercing:2160673</t>
  </si>
  <si>
    <t>electrumBar:7800</t>
  </si>
  <si>
    <t>electrumBar:7950</t>
  </si>
  <si>
    <t>electrumBar:8100</t>
  </si>
  <si>
    <t>piercing:2160674</t>
  </si>
  <si>
    <t>electrumBar:8250</t>
  </si>
  <si>
    <t>electrumBar:8400</t>
  </si>
  <si>
    <t>electrumBar:8550</t>
  </si>
  <si>
    <t>piercing:2160675</t>
  </si>
  <si>
    <t>electrumBar:8700</t>
  </si>
  <si>
    <t>electrumBar:8850</t>
  </si>
  <si>
    <t>electrumBar:9000</t>
  </si>
  <si>
    <t>piercing:2160676</t>
  </si>
  <si>
    <t>electrumBar:9150</t>
  </si>
  <si>
    <t>electrumBar:9300</t>
  </si>
  <si>
    <t>electrumBar:9450</t>
  </si>
  <si>
    <t>piercing:2160677</t>
  </si>
  <si>
    <t>electrumBar:9600</t>
  </si>
  <si>
    <t>piercing:2160678</t>
  </si>
  <si>
    <t>electrumBar:9750</t>
  </si>
  <si>
    <t>piercing:2160679</t>
  </si>
  <si>
    <t>electrumBar:9900</t>
  </si>
  <si>
    <t>piercing:2160680</t>
  </si>
  <si>
    <t>electrumBar:10050</t>
  </si>
  <si>
    <t>piercing:2160681</t>
  </si>
  <si>
    <t>electrumBar:10200</t>
  </si>
  <si>
    <t>piercing:2160682</t>
  </si>
  <si>
    <t>electrumBar:10350</t>
  </si>
  <si>
    <t>piercing:2160683</t>
  </si>
  <si>
    <t>electrumBar:10500</t>
  </si>
  <si>
    <t>piercing:2160684</t>
  </si>
  <si>
    <t>electrumBar:10650</t>
  </si>
  <si>
    <t>piercing:2160685</t>
  </si>
  <si>
    <t>electrumBar:10800</t>
  </si>
  <si>
    <t>piercing:2160686</t>
  </si>
  <si>
    <t>electrumBar:10950</t>
  </si>
  <si>
    <t>piercing:2160687</t>
  </si>
  <si>
    <t>electrumBar:11100</t>
  </si>
  <si>
    <t>piercing:2160688</t>
  </si>
  <si>
    <t>electrumBar:11250</t>
  </si>
  <si>
    <t>piercing:2160689</t>
  </si>
  <si>
    <t>electrumBar:11400</t>
  </si>
  <si>
    <t>piercing:2160690</t>
  </si>
  <si>
    <t>electrumBar:11550</t>
  </si>
  <si>
    <t>piercing:2160691</t>
  </si>
  <si>
    <t>electrumBar:11700</t>
  </si>
  <si>
    <t>piercing:2160692</t>
  </si>
  <si>
    <t>electrumBar:11850</t>
  </si>
  <si>
    <t>piercing:2160693</t>
  </si>
  <si>
    <t>electrumBar:12000</t>
  </si>
  <si>
    <t>electrumBar:12150</t>
  </si>
  <si>
    <t>electrumBar:12300</t>
  </si>
  <si>
    <t>electrumBar:12450</t>
  </si>
  <si>
    <t>electrumBar:12600</t>
  </si>
  <si>
    <t>electrumBar:12750</t>
  </si>
  <si>
    <t>electrumBar:12900</t>
  </si>
  <si>
    <t>electrumBar:13050</t>
  </si>
  <si>
    <t>electrumBar:13200</t>
  </si>
  <si>
    <t>electrumBar:13350</t>
  </si>
  <si>
    <t>electrumBar:13500</t>
  </si>
  <si>
    <t>electrumBar:13650</t>
  </si>
  <si>
    <t>electrumBar:13800</t>
  </si>
  <si>
    <t>electrumBar:13950</t>
  </si>
  <si>
    <t>electrumBar:14100</t>
  </si>
  <si>
    <t>electrumBar:14250</t>
  </si>
  <si>
    <t>electrumBar:14400</t>
  </si>
  <si>
    <t>electrumBar:14550</t>
  </si>
  <si>
    <t>electrumBar:14700</t>
  </si>
  <si>
    <t>electrumBar:14861</t>
  </si>
  <si>
    <t>experience:108120</t>
  </si>
  <si>
    <t>piercing:2317343</t>
  </si>
  <si>
    <t>electrumBar:15022</t>
  </si>
  <si>
    <t>electrumBar:15183</t>
  </si>
  <si>
    <t>electrumBar:15344</t>
  </si>
  <si>
    <t>electrumBar:15505</t>
  </si>
  <si>
    <t>electrumBar:15666</t>
  </si>
  <si>
    <t>electrumBar:15827</t>
  </si>
  <si>
    <t>electrumBar:15988</t>
  </si>
  <si>
    <t>electrumBar:16149</t>
  </si>
  <si>
    <t>electrumBar:16310</t>
  </si>
  <si>
    <t>electrumBar:16471</t>
  </si>
  <si>
    <t>electrumBar:16632</t>
  </si>
  <si>
    <t>electrumBar:16793</t>
  </si>
  <si>
    <t>cosmicCharge:1</t>
  </si>
  <si>
    <t>cosmicCharge</t>
  </si>
  <si>
    <t>cosmicCharge:2</t>
  </si>
  <si>
    <t>cosmicCharge:3</t>
  </si>
  <si>
    <t>cosmicCharge:4</t>
  </si>
  <si>
    <t>cosmicCharge:6</t>
  </si>
  <si>
    <t>cosmicCharge:8</t>
  </si>
  <si>
    <t>cosmicCharge:9</t>
  </si>
  <si>
    <t>cosmicCharge:10</t>
  </si>
  <si>
    <t>cosmicCharge:12</t>
  </si>
  <si>
    <t>cosmicCharge:13</t>
  </si>
  <si>
    <t>cosmicCharge:15</t>
  </si>
  <si>
    <t>cosmicCharge:16</t>
  </si>
  <si>
    <t>cosmicCharge:17</t>
  </si>
  <si>
    <t>cosmicCharge:18</t>
  </si>
  <si>
    <t>cosmicCharge:19</t>
  </si>
  <si>
    <t>cosmicCharge:20</t>
  </si>
  <si>
    <t>cosmicCharge:21</t>
  </si>
  <si>
    <t>cosmicCharge:22</t>
  </si>
  <si>
    <t>cosmicCharge:23</t>
  </si>
  <si>
    <t>cosmicCharge:24</t>
  </si>
  <si>
    <t>cosmicCharge:25</t>
  </si>
  <si>
    <t>elementalEmber:100</t>
  </si>
  <si>
    <t>elementalEmber</t>
  </si>
  <si>
    <t>elementalEmber:200</t>
  </si>
  <si>
    <t>elementalEmber:300</t>
  </si>
  <si>
    <t>elementalEmber:400</t>
  </si>
  <si>
    <t>elementalEmber:600</t>
  </si>
  <si>
    <t>elementalEmber:800</t>
  </si>
  <si>
    <t>elementalEmber:1000</t>
  </si>
  <si>
    <t>elementalEmber:1200</t>
  </si>
  <si>
    <t>elementalEmber:1400</t>
  </si>
  <si>
    <t>elementalEmber:1600</t>
  </si>
  <si>
    <t>elementalEmber:1800</t>
  </si>
  <si>
    <t>elementalEmber:2000</t>
  </si>
  <si>
    <t>elementalEmber:2200</t>
  </si>
  <si>
    <t>elementalEmber:2400</t>
  </si>
  <si>
    <t>elementalEmber:2600</t>
  </si>
  <si>
    <t>elementalEmber:2800</t>
  </si>
  <si>
    <t>elementalEmber:3000</t>
  </si>
  <si>
    <t>elementalEmber:3200</t>
  </si>
  <si>
    <t>elementalEmber:3400</t>
  </si>
  <si>
    <t>elementalEmber:3600</t>
  </si>
  <si>
    <t>elementalEmber:3800</t>
  </si>
  <si>
    <t>elementalEmber:4000</t>
  </si>
  <si>
    <t>elementalEmber:4200</t>
  </si>
  <si>
    <t>elementalEmber:4400</t>
  </si>
  <si>
    <t>elementalEmber:4600</t>
  </si>
  <si>
    <t>elementalEmber:4800</t>
  </si>
  <si>
    <t>elementalEmber:5000</t>
  </si>
  <si>
    <t>elementalEmber:5200</t>
  </si>
  <si>
    <t>elementalEmber:5400</t>
  </si>
  <si>
    <t>elementalEmber:5600</t>
  </si>
  <si>
    <t>elementalEmber:5800</t>
  </si>
  <si>
    <t>elementalEmber:6000</t>
  </si>
  <si>
    <t>elementalEmber:6200</t>
  </si>
  <si>
    <t>elementalEmber:6400</t>
  </si>
  <si>
    <t>elementalEmber:6600</t>
  </si>
  <si>
    <t>elementalEmber:6900</t>
  </si>
  <si>
    <t>elementalEmber:7200</t>
  </si>
  <si>
    <t>elementalEmber:7500</t>
  </si>
  <si>
    <t>elementalEmber:7800</t>
  </si>
  <si>
    <t>elementalEmber:8100</t>
  </si>
  <si>
    <t>elementalEmber:8400</t>
  </si>
  <si>
    <t>elementalEmber:8700</t>
  </si>
  <si>
    <t>elementalEmber:9000</t>
  </si>
  <si>
    <t>elementalEmber:9300</t>
  </si>
  <si>
    <t>elementalEmber:9600</t>
  </si>
  <si>
    <t>elementalEmber:9900</t>
  </si>
  <si>
    <t>elementalEmber:10200</t>
  </si>
  <si>
    <t>elementalEmber:10500</t>
  </si>
  <si>
    <t>elementalEmber:10800</t>
  </si>
  <si>
    <t>elementalEmber:11100</t>
  </si>
  <si>
    <t>elementalEmber:11400</t>
  </si>
  <si>
    <t>elementalEmber:11700</t>
  </si>
  <si>
    <t>elementalEmber:12000</t>
  </si>
  <si>
    <t>elementalEmber:12300</t>
  </si>
  <si>
    <t>elementalEmber:12600</t>
  </si>
  <si>
    <t>elementalEmber:12900</t>
  </si>
  <si>
    <t>elementalEmber:13200</t>
  </si>
  <si>
    <t>elementalEmber:13500</t>
  </si>
  <si>
    <t>elementalEmber:13800</t>
  </si>
  <si>
    <t>elementalEmber:14100</t>
  </si>
  <si>
    <t>elementalEmber:14400</t>
  </si>
  <si>
    <t>elementalEmber:14700</t>
  </si>
  <si>
    <t>elementalEmber:15000</t>
  </si>
  <si>
    <t>elementalEmber:15300</t>
  </si>
  <si>
    <t>elementalEmber:15600</t>
  </si>
  <si>
    <t>elementalEmber:15900</t>
  </si>
  <si>
    <t>elementalEmber:16200</t>
  </si>
  <si>
    <t>elementalEmber:16500</t>
  </si>
  <si>
    <t>elementalEmber:16800</t>
  </si>
  <si>
    <t>elementalEmber:17100</t>
  </si>
  <si>
    <t>elementalEmber:17400</t>
  </si>
  <si>
    <t>elementalEmber:17700</t>
  </si>
  <si>
    <t>elementalEmber:18000</t>
  </si>
  <si>
    <t>elementalEmber:18300</t>
  </si>
  <si>
    <t>elementalEmber:18600</t>
  </si>
  <si>
    <t>elementalEmber:18900</t>
  </si>
  <si>
    <t>elementalEmber:18901</t>
  </si>
  <si>
    <t>elementalEmber:18902</t>
  </si>
  <si>
    <t>elementalEmber:19202</t>
  </si>
  <si>
    <t>elementalEmber:19502</t>
  </si>
  <si>
    <t>elementalEmber:19802</t>
  </si>
  <si>
    <t>elementalEmber:20102</t>
  </si>
  <si>
    <t>piercing:2160694</t>
  </si>
  <si>
    <t>elementalEmber:20402</t>
  </si>
  <si>
    <t>piercing:2160695</t>
  </si>
  <si>
    <t>elementalEmber:20702</t>
  </si>
  <si>
    <t>piercing:2160696</t>
  </si>
  <si>
    <t>elementalEmber:21002</t>
  </si>
  <si>
    <t>piercing:2160697</t>
  </si>
  <si>
    <t>elementalEmber:21302</t>
  </si>
  <si>
    <t>piercing:2160698</t>
  </si>
  <si>
    <t>elementalEmber:21602</t>
  </si>
  <si>
    <t>piercing:2160699</t>
  </si>
  <si>
    <t>elementalEmber:21902</t>
  </si>
  <si>
    <t>piercing:2160700</t>
  </si>
  <si>
    <t>elementalEmber:22202</t>
  </si>
  <si>
    <t>piercing:2160701</t>
  </si>
  <si>
    <t>elementalEmber:22502</t>
  </si>
  <si>
    <t>piercing:2160702</t>
  </si>
  <si>
    <t>elementalEmber:22802</t>
  </si>
  <si>
    <t>piercing:2160703</t>
  </si>
  <si>
    <t>elementalEmber:23102</t>
  </si>
  <si>
    <t>piercing:2160704</t>
  </si>
  <si>
    <t>elementalEmber:23402</t>
  </si>
  <si>
    <t>piercing:2160705</t>
  </si>
  <si>
    <t>elementalEmber:23702</t>
  </si>
  <si>
    <t>piercing:2160706</t>
  </si>
  <si>
    <t>elementalEmber:24002</t>
  </si>
  <si>
    <t>piercing:2160707</t>
  </si>
  <si>
    <t>elementalEmber:24302</t>
  </si>
  <si>
    <t>piercing:2160708</t>
  </si>
  <si>
    <t>elementalEmber:24602</t>
  </si>
  <si>
    <t>piercing:2160709</t>
  </si>
  <si>
    <t>elementalEmber:24902</t>
  </si>
  <si>
    <t>piercing:2160710</t>
  </si>
  <si>
    <t>elementalEmber:25202</t>
  </si>
  <si>
    <t>piercing:2160711</t>
  </si>
  <si>
    <t>elementalEmber:25502</t>
  </si>
  <si>
    <t>piercing:2160712</t>
  </si>
  <si>
    <t>elementalEmber:25824</t>
  </si>
  <si>
    <t>piercing:2317365</t>
  </si>
  <si>
    <t>elementalEmber:26146</t>
  </si>
  <si>
    <t>elementalEmber:26468</t>
  </si>
  <si>
    <t>elementalEmber:26790</t>
  </si>
  <si>
    <t>elementalEmber:27112</t>
  </si>
  <si>
    <t>elementalEmber:27434</t>
  </si>
  <si>
    <t>elementalEmber:27756</t>
  </si>
  <si>
    <t>elementalEmber:28078</t>
  </si>
  <si>
    <t>elementalEmber:28400</t>
  </si>
  <si>
    <t>elementalEmber:28722</t>
  </si>
  <si>
    <t>elementalEmber:29044</t>
  </si>
  <si>
    <t>elementalEmber:29366</t>
  </si>
  <si>
    <t>elementalEmber:29688</t>
  </si>
  <si>
    <t>electrumBar:25</t>
  </si>
  <si>
    <t>experience:28</t>
  </si>
  <si>
    <t>experience:98</t>
  </si>
  <si>
    <t>electrumBar:50</t>
  </si>
  <si>
    <t>experience:225</t>
  </si>
  <si>
    <t>experience:383</t>
  </si>
  <si>
    <t>experience:428</t>
  </si>
  <si>
    <t>electrumBar:100</t>
  </si>
  <si>
    <t>experience:924</t>
  </si>
  <si>
    <t>experience:1264</t>
  </si>
  <si>
    <t>electrumBar:200</t>
  </si>
  <si>
    <t>experience:1298</t>
  </si>
  <si>
    <t>experience:1667</t>
  </si>
  <si>
    <t>electrumBar:250</t>
  </si>
  <si>
    <t>experience:2058</t>
  </si>
  <si>
    <t>experience:2118</t>
  </si>
  <si>
    <t>experience:3000</t>
  </si>
  <si>
    <t>electrumBar:350</t>
  </si>
  <si>
    <t>experience:3097</t>
  </si>
  <si>
    <t>electrumBar:400</t>
  </si>
  <si>
    <t>electrumBar:500</t>
  </si>
  <si>
    <t>electrumBar:550</t>
  </si>
  <si>
    <t>electrumBar:650</t>
  </si>
  <si>
    <t>electrumBar:700</t>
  </si>
  <si>
    <t>electrumBar:800</t>
  </si>
  <si>
    <t>electrumBar:850</t>
  </si>
  <si>
    <t>electrumBar:950</t>
  </si>
  <si>
    <t>electrumBar:1000</t>
  </si>
  <si>
    <t>electrumBar:1100</t>
  </si>
  <si>
    <t>electrumBar:1150</t>
  </si>
  <si>
    <t>electrumBar:1250</t>
  </si>
  <si>
    <t>electrumBar:1300</t>
  </si>
  <si>
    <t>electrumBar:1400</t>
  </si>
  <si>
    <t>electrumBar:1450</t>
  </si>
  <si>
    <t>electrumBar:1550</t>
  </si>
  <si>
    <t>electrumBar:1600</t>
  </si>
  <si>
    <t>electrumBar:1700</t>
  </si>
  <si>
    <t>electrumBar:1750</t>
  </si>
  <si>
    <t>electrumBar:1850</t>
  </si>
  <si>
    <t>electrumBar:1900</t>
  </si>
  <si>
    <t>electrumBar:2000</t>
  </si>
  <si>
    <t>electrumBar:2050</t>
  </si>
  <si>
    <t>electrumBar:2150</t>
  </si>
  <si>
    <t>electrumBar:2200</t>
  </si>
  <si>
    <t>electrumBar:2300</t>
  </si>
  <si>
    <t>electrumBar:2350</t>
  </si>
  <si>
    <t>electrumBar:2450</t>
  </si>
  <si>
    <t>electrumBar:2500</t>
  </si>
  <si>
    <t>electrumBar:2600</t>
  </si>
  <si>
    <t>electrumBar:2650</t>
  </si>
  <si>
    <t>electrumBar:2750</t>
  </si>
  <si>
    <t>electrumBar:2800</t>
  </si>
  <si>
    <t>electrumBar:2900</t>
  </si>
  <si>
    <t>electrumBar:2950</t>
  </si>
  <si>
    <t>electrumBar:3050</t>
  </si>
  <si>
    <t>electrumBar:3100</t>
  </si>
  <si>
    <t>electrumBar:3200</t>
  </si>
  <si>
    <t>electrumBar:3250</t>
  </si>
  <si>
    <t>electrumBar:3350</t>
  </si>
  <si>
    <t>electrumBar:3400</t>
  </si>
  <si>
    <t>electrumBar:3500</t>
  </si>
  <si>
    <t>electrumBar:3550</t>
  </si>
  <si>
    <t>electrumBar:3650</t>
  </si>
  <si>
    <t>electrumBar:3700</t>
  </si>
  <si>
    <t>electrumBar:3800</t>
  </si>
  <si>
    <t>electrumBar:3850</t>
  </si>
  <si>
    <t>electrumBar:3950</t>
  </si>
  <si>
    <t>electrumBar:4000</t>
  </si>
  <si>
    <t>electrumBar:4100</t>
  </si>
  <si>
    <t>electrumBar:4150</t>
  </si>
  <si>
    <t>electrumBar:4250</t>
  </si>
  <si>
    <t>electrumBar:4300</t>
  </si>
  <si>
    <t>electrumBar:4400</t>
  </si>
  <si>
    <t>electrumBar:4450</t>
  </si>
  <si>
    <t>electrumBar:4550</t>
  </si>
  <si>
    <t>electrumBar:4600</t>
  </si>
  <si>
    <t>electrumBar:4700</t>
  </si>
  <si>
    <t>electrumBar:4750</t>
  </si>
  <si>
    <t>electrumBar:4850</t>
  </si>
  <si>
    <t>electrumBar:4900</t>
  </si>
  <si>
    <t>electrumBar:4954</t>
  </si>
  <si>
    <t>piercing:2317364</t>
  </si>
  <si>
    <t>electrumBar:5008</t>
  </si>
  <si>
    <t>electrumBar:5062</t>
  </si>
  <si>
    <t>electrumBar:5116</t>
  </si>
  <si>
    <t>electrumBar:5170</t>
  </si>
  <si>
    <t>electrumBar:5224</t>
  </si>
  <si>
    <t>electrumBar:5278</t>
  </si>
  <si>
    <t>electrumBar:5332</t>
  </si>
  <si>
    <t>electrumBar:5386</t>
  </si>
  <si>
    <t>electrumBar:5440</t>
  </si>
  <si>
    <t>electrumBar:5494</t>
  </si>
  <si>
    <t>electrumBar:5548</t>
  </si>
  <si>
    <t>electrumBar:5602</t>
  </si>
  <si>
    <t>electrumBar:5007</t>
  </si>
  <si>
    <t>electrumBar:5061</t>
  </si>
  <si>
    <t>electrumBar:5115</t>
  </si>
  <si>
    <t>electrumBar:5168</t>
  </si>
  <si>
    <t>electrumBar:5222</t>
  </si>
  <si>
    <t>electrumBar:5276</t>
  </si>
  <si>
    <t>electrumBar:5329</t>
  </si>
  <si>
    <t>electrumBar:5383</t>
  </si>
  <si>
    <t>electrumBar:5437</t>
  </si>
  <si>
    <t>electrumBar:5490</t>
  </si>
  <si>
    <t>electrumBar:5544</t>
  </si>
  <si>
    <t>electrumBar:5598</t>
  </si>
  <si>
    <t>piercing:12</t>
  </si>
  <si>
    <t>piercing:463</t>
  </si>
  <si>
    <t>piercing:1463</t>
  </si>
  <si>
    <t>piercing:2698</t>
  </si>
  <si>
    <t>piercing:5703</t>
  </si>
  <si>
    <t>piercing:12869</t>
  </si>
  <si>
    <t>piercing:26927</t>
  </si>
  <si>
    <t>piercing:51677</t>
  </si>
  <si>
    <t>piercing:77039</t>
  </si>
  <si>
    <t>piercing:129598</t>
  </si>
  <si>
    <t>piercing:187199</t>
  </si>
  <si>
    <t>piercing:251999</t>
  </si>
  <si>
    <t>piercing:299904</t>
  </si>
  <si>
    <t>piercing:381696</t>
  </si>
  <si>
    <t>piercing:463488</t>
  </si>
  <si>
    <t>piercing:545280</t>
  </si>
  <si>
    <t>piercing:627072</t>
  </si>
  <si>
    <t>piercing:708864</t>
  </si>
  <si>
    <t>piercing:790656</t>
  </si>
  <si>
    <t>piercing:872448</t>
  </si>
  <si>
    <t>piercing:954240</t>
  </si>
  <si>
    <t>piercing:1036032</t>
  </si>
  <si>
    <t>piercing:1117824</t>
  </si>
  <si>
    <t>piercing:1199616</t>
  </si>
  <si>
    <t>piercing:1281408</t>
  </si>
  <si>
    <t>piercing:1342752</t>
  </si>
  <si>
    <t>piercing:1383648</t>
  </si>
  <si>
    <t>piercing:1424544</t>
  </si>
  <si>
    <t>piercing:1465440</t>
  </si>
  <si>
    <t>piercing:1506336</t>
  </si>
  <si>
    <t>piercing:1751712</t>
  </si>
  <si>
    <t>piercing:1792608</t>
  </si>
  <si>
    <t>piercing:1833504</t>
  </si>
  <si>
    <t>piercing:1874400</t>
  </si>
  <si>
    <t>piercing:1915296</t>
  </si>
  <si>
    <t>piercing:1956192</t>
  </si>
  <si>
    <t>piercing:1997088</t>
  </si>
  <si>
    <t>piercing:2037984</t>
  </si>
  <si>
    <t>piercing:2089104</t>
  </si>
  <si>
    <t>piercing:2130000</t>
  </si>
  <si>
    <t>piercing:2317440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</si>
</sst>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Aptos Narrow"/>
      <scheme val="minor"/>
    </font>
    <font>
      <color theme="1"/>
      <name val="Aptos Narrow"/>
      <scheme val="minor"/>
    </font>
    <font>
      <sz val="10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4.56"/>
    <col customWidth="1" min="2" max="2" width="15.89"/>
    <col customWidth="1" min="3" max="3" width="19.67"/>
    <col customWidth="1" min="4" max="4" width="10.44"/>
    <col customWidth="1" min="5" max="5" width="7.78"/>
    <col customWidth="1" min="6" max="6" width="21.78"/>
    <col customWidth="1" min="7" max="7" width="22.0"/>
    <col customWidth="1" min="8" max="8" width="13.44"/>
    <col customWidth="1" min="9" max="9" width="8.33"/>
    <col customWidth="1" min="10" max="10" width="17.33"/>
    <col customWidth="1" min="11" max="11" width="13.89"/>
    <col customWidth="1" min="12" max="12" width="15.67"/>
    <col customWidth="1" min="14" max="14" width="17.67"/>
    <col customWidth="1" min="15" max="15" width="22.33"/>
    <col customWidth="1" min="16" max="16" width="19.0"/>
    <col customWidth="1" min="17" max="17" width="20.78"/>
    <col customWidth="1" min="18" max="18" width="15.44"/>
    <col customWidth="1" min="19" max="19" width="14.33"/>
    <col customWidth="1" min="20" max="20" width="6.78"/>
    <col customWidth="1" min="21" max="21" width="11.78"/>
    <col customWidth="1" min="22" max="26" width="8.3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3" t="s">
        <v>20</v>
      </c>
    </row>
    <row r="2" ht="19.5" customHeight="1">
      <c r="A2" s="1">
        <v>1.0</v>
      </c>
      <c r="B2" s="1" t="s">
        <v>21</v>
      </c>
      <c r="C2" s="1">
        <v>60.0</v>
      </c>
      <c r="D2" s="1" t="s">
        <v>22</v>
      </c>
      <c r="E2" s="1">
        <v>75.0</v>
      </c>
      <c r="F2" s="2">
        <v>100.0</v>
      </c>
      <c r="G2" s="2">
        <v>100.0</v>
      </c>
      <c r="H2" s="2" t="s">
        <v>23</v>
      </c>
      <c r="I2" s="1">
        <f t="shared" ref="I2:I226" si="1">roundup(C2*G2/100,0)</f>
        <v>60</v>
      </c>
      <c r="J2" s="1">
        <f>roundup(IF(D2="elementalEmber", E2*F2/100,0),0)</f>
        <v>0</v>
      </c>
      <c r="K2" s="1">
        <f>roundup(IF(D2="electrumBar", E2*F2/100,0),0)</f>
        <v>75</v>
      </c>
      <c r="L2" s="1">
        <f>roundup(IF(D2="cosmicCharge", E2*F2/100,0),0)</f>
        <v>0</v>
      </c>
      <c r="M2" s="1">
        <f>roundup(IF(D2="piercing", E2*F2/100,0),0)</f>
        <v>0</v>
      </c>
      <c r="N2" s="1">
        <f>SUM($I$2:I2)/(60*60*24)</f>
        <v>0.0006944444444</v>
      </c>
      <c r="O2" s="1">
        <f t="shared" ref="O2:O226" si="2">SUM($J$2:J2)</f>
        <v>0</v>
      </c>
      <c r="P2" s="1">
        <f t="shared" ref="P2:P226" si="3">SUM($K$2:$K2)</f>
        <v>75</v>
      </c>
      <c r="Q2" s="1">
        <f t="shared" ref="Q2:Q226" si="4">SUM($L$2:L2)</f>
        <v>0</v>
      </c>
      <c r="R2" s="1">
        <f t="shared" ref="R2:R226" si="5">SUM($M$2:M2)</f>
        <v>0</v>
      </c>
      <c r="S2" s="1">
        <f t="shared" ref="S2:S226" si="6">N2*60*60*24*0.0022689815+O2*3.3898+P2*5.0847+Q2*3660</f>
        <v>381.4886389</v>
      </c>
      <c r="T2" s="1">
        <f t="shared" ref="T2:T226" si="7">VALUE(MID(H2,FIND(":",H2)+1,LEN(H2)))</f>
        <v>1</v>
      </c>
      <c r="U2" s="1">
        <f t="shared" ref="U2:U226" si="8">SUM($T$2:T2)</f>
        <v>1</v>
      </c>
    </row>
    <row r="3" ht="19.5" customHeight="1">
      <c r="A3" s="1">
        <v>2.0</v>
      </c>
      <c r="B3" s="1" t="s">
        <v>24</v>
      </c>
      <c r="C3" s="1">
        <v>450.0</v>
      </c>
      <c r="D3" s="1" t="s">
        <v>25</v>
      </c>
      <c r="E3" s="1">
        <v>208.0</v>
      </c>
      <c r="F3" s="2">
        <v>100.0</v>
      </c>
      <c r="G3" s="2">
        <v>100.0</v>
      </c>
      <c r="H3" s="2" t="s">
        <v>26</v>
      </c>
      <c r="I3" s="1">
        <f t="shared" si="1"/>
        <v>450</v>
      </c>
      <c r="J3" s="1">
        <f t="shared" ref="J3:J73" si="9">IF(D3="elementalEmber", E3*F3/100,0)</f>
        <v>0</v>
      </c>
      <c r="K3" s="1">
        <f t="shared" ref="K3:K73" si="10">IF(D3="electrumBar", E3*F3/100,0)</f>
        <v>0</v>
      </c>
      <c r="L3" s="1">
        <f t="shared" ref="L3:L73" si="11">IF(D3="cosmicCharge", E3*F3/100,0)</f>
        <v>0</v>
      </c>
      <c r="M3" s="1">
        <f t="shared" ref="M3:M226" si="12">IF(D3="piercing", E3*F3/100,0)</f>
        <v>208</v>
      </c>
      <c r="N3" s="1">
        <f t="shared" ref="N3:N226" si="13">SUM($I$2:I3)/(60*60*24)</f>
        <v>0.005902777778</v>
      </c>
      <c r="O3" s="1">
        <f t="shared" si="2"/>
        <v>0</v>
      </c>
      <c r="P3" s="1">
        <f t="shared" si="3"/>
        <v>75</v>
      </c>
      <c r="Q3" s="1">
        <f t="shared" si="4"/>
        <v>0</v>
      </c>
      <c r="R3" s="1">
        <f t="shared" si="5"/>
        <v>208</v>
      </c>
      <c r="S3" s="1">
        <f t="shared" si="6"/>
        <v>382.5096806</v>
      </c>
      <c r="T3" s="1">
        <f t="shared" si="7"/>
        <v>13</v>
      </c>
      <c r="U3" s="1">
        <f t="shared" si="8"/>
        <v>14</v>
      </c>
    </row>
    <row r="4" ht="19.5" customHeight="1">
      <c r="A4" s="1">
        <v>3.0</v>
      </c>
      <c r="B4" s="1" t="s">
        <v>27</v>
      </c>
      <c r="C4" s="1">
        <v>1920.0</v>
      </c>
      <c r="D4" s="1" t="s">
        <v>22</v>
      </c>
      <c r="E4" s="1">
        <v>150.0</v>
      </c>
      <c r="F4" s="2">
        <v>100.0</v>
      </c>
      <c r="G4" s="2">
        <v>100.0</v>
      </c>
      <c r="H4" s="2" t="s">
        <v>28</v>
      </c>
      <c r="I4" s="1">
        <f t="shared" si="1"/>
        <v>1920</v>
      </c>
      <c r="J4" s="1">
        <f t="shared" si="9"/>
        <v>0</v>
      </c>
      <c r="K4" s="1">
        <f t="shared" si="10"/>
        <v>150</v>
      </c>
      <c r="L4" s="1">
        <f t="shared" si="11"/>
        <v>0</v>
      </c>
      <c r="M4" s="1">
        <f t="shared" si="12"/>
        <v>0</v>
      </c>
      <c r="N4" s="1">
        <f t="shared" si="13"/>
        <v>0.028125</v>
      </c>
      <c r="O4" s="1">
        <f t="shared" si="2"/>
        <v>0</v>
      </c>
      <c r="P4" s="1">
        <f t="shared" si="3"/>
        <v>225</v>
      </c>
      <c r="Q4" s="1">
        <f t="shared" si="4"/>
        <v>0</v>
      </c>
      <c r="R4" s="1">
        <f t="shared" si="5"/>
        <v>208</v>
      </c>
      <c r="S4" s="1">
        <f t="shared" si="6"/>
        <v>1149.571125</v>
      </c>
      <c r="T4" s="1">
        <f t="shared" si="7"/>
        <v>60</v>
      </c>
      <c r="U4" s="1">
        <f t="shared" si="8"/>
        <v>74</v>
      </c>
    </row>
    <row r="5" ht="19.5" customHeight="1">
      <c r="A5" s="1">
        <v>4.0</v>
      </c>
      <c r="B5" s="1" t="s">
        <v>29</v>
      </c>
      <c r="C5" s="1">
        <v>3952.0</v>
      </c>
      <c r="D5" s="1" t="s">
        <v>25</v>
      </c>
      <c r="E5" s="1">
        <v>861.0</v>
      </c>
      <c r="F5" s="2">
        <v>100.0</v>
      </c>
      <c r="G5" s="2">
        <v>100.0</v>
      </c>
      <c r="H5" s="2" t="s">
        <v>30</v>
      </c>
      <c r="I5" s="1">
        <f t="shared" si="1"/>
        <v>3952</v>
      </c>
      <c r="J5" s="1">
        <f t="shared" si="9"/>
        <v>0</v>
      </c>
      <c r="K5" s="1">
        <f t="shared" si="10"/>
        <v>0</v>
      </c>
      <c r="L5" s="1">
        <f t="shared" si="11"/>
        <v>0</v>
      </c>
      <c r="M5" s="1">
        <f t="shared" si="12"/>
        <v>861</v>
      </c>
      <c r="N5" s="1">
        <f t="shared" si="13"/>
        <v>0.07386574074</v>
      </c>
      <c r="O5" s="1">
        <f t="shared" si="2"/>
        <v>0</v>
      </c>
      <c r="P5" s="1">
        <f t="shared" si="3"/>
        <v>225</v>
      </c>
      <c r="Q5" s="1">
        <f t="shared" si="4"/>
        <v>0</v>
      </c>
      <c r="R5" s="1">
        <f t="shared" si="5"/>
        <v>1069</v>
      </c>
      <c r="S5" s="1">
        <f t="shared" si="6"/>
        <v>1158.53814</v>
      </c>
      <c r="T5" s="1">
        <f t="shared" si="7"/>
        <v>140</v>
      </c>
      <c r="U5" s="1">
        <f t="shared" si="8"/>
        <v>214</v>
      </c>
    </row>
    <row r="6" ht="19.5" customHeight="1">
      <c r="A6" s="1">
        <v>5.0</v>
      </c>
      <c r="B6" s="1" t="s">
        <v>31</v>
      </c>
      <c r="C6" s="1">
        <v>9094.0</v>
      </c>
      <c r="D6" s="1" t="s">
        <v>22</v>
      </c>
      <c r="E6" s="1">
        <v>225.0</v>
      </c>
      <c r="F6" s="2">
        <v>100.0</v>
      </c>
      <c r="G6" s="2">
        <v>100.0</v>
      </c>
      <c r="H6" s="2" t="s">
        <v>32</v>
      </c>
      <c r="I6" s="1">
        <f t="shared" si="1"/>
        <v>9094</v>
      </c>
      <c r="J6" s="1">
        <f t="shared" si="9"/>
        <v>0</v>
      </c>
      <c r="K6" s="1">
        <f t="shared" si="10"/>
        <v>225</v>
      </c>
      <c r="L6" s="1">
        <f t="shared" si="11"/>
        <v>0</v>
      </c>
      <c r="M6" s="1">
        <f t="shared" si="12"/>
        <v>0</v>
      </c>
      <c r="N6" s="1">
        <f t="shared" si="13"/>
        <v>0.1791203704</v>
      </c>
      <c r="O6" s="1">
        <f t="shared" si="2"/>
        <v>0</v>
      </c>
      <c r="P6" s="1">
        <f t="shared" si="3"/>
        <v>450</v>
      </c>
      <c r="Q6" s="1">
        <f t="shared" si="4"/>
        <v>0</v>
      </c>
      <c r="R6" s="1">
        <f t="shared" si="5"/>
        <v>1069</v>
      </c>
      <c r="S6" s="1">
        <f t="shared" si="6"/>
        <v>2323.229758</v>
      </c>
      <c r="T6" s="1">
        <f t="shared" si="7"/>
        <v>240</v>
      </c>
      <c r="U6" s="1">
        <f t="shared" si="8"/>
        <v>454</v>
      </c>
    </row>
    <row r="7" ht="19.5" customHeight="1">
      <c r="A7" s="1">
        <v>6.0</v>
      </c>
      <c r="B7" s="1" t="s">
        <v>33</v>
      </c>
      <c r="C7" s="1">
        <v>14580.0</v>
      </c>
      <c r="D7" s="1" t="s">
        <v>25</v>
      </c>
      <c r="E7" s="1">
        <v>1894.0</v>
      </c>
      <c r="F7" s="2">
        <v>100.0</v>
      </c>
      <c r="G7" s="2">
        <v>100.0</v>
      </c>
      <c r="H7" s="2" t="s">
        <v>34</v>
      </c>
      <c r="I7" s="1">
        <f t="shared" si="1"/>
        <v>14580</v>
      </c>
      <c r="J7" s="1">
        <f t="shared" si="9"/>
        <v>0</v>
      </c>
      <c r="K7" s="1">
        <f t="shared" si="10"/>
        <v>0</v>
      </c>
      <c r="L7" s="1">
        <f t="shared" si="11"/>
        <v>0</v>
      </c>
      <c r="M7" s="1">
        <f t="shared" si="12"/>
        <v>1894</v>
      </c>
      <c r="N7" s="1">
        <f t="shared" si="13"/>
        <v>0.3478703704</v>
      </c>
      <c r="O7" s="1">
        <f t="shared" si="2"/>
        <v>0</v>
      </c>
      <c r="P7" s="1">
        <f t="shared" si="3"/>
        <v>450</v>
      </c>
      <c r="Q7" s="1">
        <f t="shared" si="4"/>
        <v>0</v>
      </c>
      <c r="R7" s="1">
        <f t="shared" si="5"/>
        <v>2963</v>
      </c>
      <c r="S7" s="1">
        <f t="shared" si="6"/>
        <v>2356.311508</v>
      </c>
      <c r="T7" s="1">
        <f t="shared" si="7"/>
        <v>405</v>
      </c>
      <c r="U7" s="1">
        <f t="shared" si="8"/>
        <v>859</v>
      </c>
    </row>
    <row r="8" ht="19.5" customHeight="1">
      <c r="A8" s="1">
        <v>7.0</v>
      </c>
      <c r="B8" s="1" t="s">
        <v>35</v>
      </c>
      <c r="C8" s="1">
        <v>23040.0</v>
      </c>
      <c r="D8" s="1" t="s">
        <v>22</v>
      </c>
      <c r="E8" s="1">
        <v>300.0</v>
      </c>
      <c r="F8" s="2">
        <v>100.0</v>
      </c>
      <c r="G8" s="2">
        <v>100.0</v>
      </c>
      <c r="H8" s="2" t="s">
        <v>36</v>
      </c>
      <c r="I8" s="1">
        <f t="shared" si="1"/>
        <v>23040</v>
      </c>
      <c r="J8" s="1">
        <f t="shared" si="9"/>
        <v>0</v>
      </c>
      <c r="K8" s="1">
        <f t="shared" si="10"/>
        <v>300</v>
      </c>
      <c r="L8" s="1">
        <f t="shared" si="11"/>
        <v>0</v>
      </c>
      <c r="M8" s="1">
        <f t="shared" si="12"/>
        <v>0</v>
      </c>
      <c r="N8" s="1">
        <f t="shared" si="13"/>
        <v>0.614537037</v>
      </c>
      <c r="O8" s="1">
        <f t="shared" si="2"/>
        <v>0</v>
      </c>
      <c r="P8" s="1">
        <f t="shared" si="3"/>
        <v>750</v>
      </c>
      <c r="Q8" s="1">
        <f t="shared" si="4"/>
        <v>0</v>
      </c>
      <c r="R8" s="1">
        <f t="shared" si="5"/>
        <v>2963</v>
      </c>
      <c r="S8" s="1">
        <f t="shared" si="6"/>
        <v>3933.998842</v>
      </c>
      <c r="T8" s="1">
        <f t="shared" si="7"/>
        <v>600</v>
      </c>
      <c r="U8" s="1">
        <f t="shared" si="8"/>
        <v>1459</v>
      </c>
    </row>
    <row r="9" ht="19.5" customHeight="1">
      <c r="A9" s="1">
        <v>8.0</v>
      </c>
      <c r="B9" s="1" t="s">
        <v>37</v>
      </c>
      <c r="C9" s="1">
        <v>28800.0</v>
      </c>
      <c r="D9" s="1" t="s">
        <v>25</v>
      </c>
      <c r="E9" s="1">
        <v>3714.0</v>
      </c>
      <c r="F9" s="2">
        <v>100.0</v>
      </c>
      <c r="G9" s="2">
        <v>100.0</v>
      </c>
      <c r="H9" s="2" t="s">
        <v>36</v>
      </c>
      <c r="I9" s="1">
        <f t="shared" si="1"/>
        <v>28800</v>
      </c>
      <c r="J9" s="1">
        <f t="shared" si="9"/>
        <v>0</v>
      </c>
      <c r="K9" s="1">
        <f t="shared" si="10"/>
        <v>0</v>
      </c>
      <c r="L9" s="1">
        <f t="shared" si="11"/>
        <v>0</v>
      </c>
      <c r="M9" s="1">
        <f t="shared" si="12"/>
        <v>3714</v>
      </c>
      <c r="N9" s="1">
        <f t="shared" si="13"/>
        <v>0.9478703704</v>
      </c>
      <c r="O9" s="1">
        <f t="shared" si="2"/>
        <v>0</v>
      </c>
      <c r="P9" s="1">
        <f t="shared" si="3"/>
        <v>750</v>
      </c>
      <c r="Q9" s="1">
        <f t="shared" si="4"/>
        <v>0</v>
      </c>
      <c r="R9" s="1">
        <f t="shared" si="5"/>
        <v>6677</v>
      </c>
      <c r="S9" s="1">
        <f t="shared" si="6"/>
        <v>3999.345509</v>
      </c>
      <c r="T9" s="1">
        <f t="shared" si="7"/>
        <v>600</v>
      </c>
      <c r="U9" s="1">
        <f t="shared" si="8"/>
        <v>2059</v>
      </c>
    </row>
    <row r="10" ht="19.5" customHeight="1">
      <c r="A10" s="1">
        <v>9.0</v>
      </c>
      <c r="B10" s="1" t="s">
        <v>38</v>
      </c>
      <c r="C10" s="1">
        <v>35100.0</v>
      </c>
      <c r="D10" s="1" t="s">
        <v>22</v>
      </c>
      <c r="E10" s="1">
        <v>450.0</v>
      </c>
      <c r="F10" s="2">
        <v>100.0</v>
      </c>
      <c r="G10" s="2">
        <v>100.0</v>
      </c>
      <c r="H10" s="2" t="s">
        <v>39</v>
      </c>
      <c r="I10" s="1">
        <f t="shared" si="1"/>
        <v>35100</v>
      </c>
      <c r="J10" s="1">
        <f t="shared" si="9"/>
        <v>0</v>
      </c>
      <c r="K10" s="1">
        <f t="shared" si="10"/>
        <v>450</v>
      </c>
      <c r="L10" s="1">
        <f t="shared" si="11"/>
        <v>0</v>
      </c>
      <c r="M10" s="1">
        <f t="shared" si="12"/>
        <v>0</v>
      </c>
      <c r="N10" s="1">
        <f t="shared" si="13"/>
        <v>1.35412037</v>
      </c>
      <c r="O10" s="1">
        <f t="shared" si="2"/>
        <v>0</v>
      </c>
      <c r="P10" s="1">
        <f t="shared" si="3"/>
        <v>1200</v>
      </c>
      <c r="Q10" s="1">
        <f t="shared" si="4"/>
        <v>0</v>
      </c>
      <c r="R10" s="1">
        <f t="shared" si="5"/>
        <v>6677</v>
      </c>
      <c r="S10" s="1">
        <f t="shared" si="6"/>
        <v>6367.10176</v>
      </c>
      <c r="T10" s="1">
        <f t="shared" si="7"/>
        <v>750</v>
      </c>
      <c r="U10" s="1">
        <f t="shared" si="8"/>
        <v>2809</v>
      </c>
    </row>
    <row r="11" ht="19.5" customHeight="1">
      <c r="A11" s="1">
        <v>10.0</v>
      </c>
      <c r="B11" s="1" t="s">
        <v>40</v>
      </c>
      <c r="C11" s="1">
        <v>41559.0</v>
      </c>
      <c r="D11" s="1" t="s">
        <v>25</v>
      </c>
      <c r="E11" s="1">
        <v>8712.0</v>
      </c>
      <c r="F11" s="2">
        <v>100.0</v>
      </c>
      <c r="G11" s="2">
        <v>100.0</v>
      </c>
      <c r="H11" s="2" t="s">
        <v>41</v>
      </c>
      <c r="I11" s="1">
        <f t="shared" si="1"/>
        <v>41559</v>
      </c>
      <c r="J11" s="1">
        <f t="shared" si="9"/>
        <v>0</v>
      </c>
      <c r="K11" s="1">
        <f t="shared" si="10"/>
        <v>0</v>
      </c>
      <c r="L11" s="1">
        <f t="shared" si="11"/>
        <v>0</v>
      </c>
      <c r="M11" s="1">
        <f t="shared" si="12"/>
        <v>8712</v>
      </c>
      <c r="N11" s="1">
        <f t="shared" si="13"/>
        <v>1.835127315</v>
      </c>
      <c r="O11" s="1">
        <f t="shared" si="2"/>
        <v>0</v>
      </c>
      <c r="P11" s="1">
        <f t="shared" si="3"/>
        <v>1200</v>
      </c>
      <c r="Q11" s="1">
        <f t="shared" si="4"/>
        <v>0</v>
      </c>
      <c r="R11" s="1">
        <f t="shared" si="5"/>
        <v>15389</v>
      </c>
      <c r="S11" s="1">
        <f t="shared" si="6"/>
        <v>6461.398362</v>
      </c>
      <c r="T11" s="1">
        <f t="shared" si="7"/>
        <v>912</v>
      </c>
      <c r="U11" s="1">
        <f t="shared" si="8"/>
        <v>3721</v>
      </c>
    </row>
    <row r="12" ht="19.5" customHeight="1">
      <c r="A12" s="1">
        <v>11.0</v>
      </c>
      <c r="B12" s="1" t="s">
        <v>42</v>
      </c>
      <c r="C12" s="1">
        <v>51896.0</v>
      </c>
      <c r="D12" s="1" t="s">
        <v>22</v>
      </c>
      <c r="E12" s="1">
        <v>600.0</v>
      </c>
      <c r="F12" s="2">
        <v>50.0</v>
      </c>
      <c r="G12" s="2">
        <v>50.0</v>
      </c>
      <c r="H12" s="2" t="s">
        <v>43</v>
      </c>
      <c r="I12" s="1">
        <f t="shared" si="1"/>
        <v>25948</v>
      </c>
      <c r="J12" s="1">
        <f t="shared" si="9"/>
        <v>0</v>
      </c>
      <c r="K12" s="1">
        <f t="shared" si="10"/>
        <v>300</v>
      </c>
      <c r="L12" s="1">
        <f t="shared" si="11"/>
        <v>0</v>
      </c>
      <c r="M12" s="1">
        <f t="shared" si="12"/>
        <v>0</v>
      </c>
      <c r="N12" s="1">
        <f t="shared" si="13"/>
        <v>2.135451389</v>
      </c>
      <c r="O12" s="1">
        <f t="shared" si="2"/>
        <v>0</v>
      </c>
      <c r="P12" s="1">
        <f t="shared" si="3"/>
        <v>1500</v>
      </c>
      <c r="Q12" s="1">
        <f t="shared" si="4"/>
        <v>0</v>
      </c>
      <c r="R12" s="1">
        <f t="shared" si="5"/>
        <v>15389</v>
      </c>
      <c r="S12" s="1">
        <f t="shared" si="6"/>
        <v>8045.683894</v>
      </c>
      <c r="T12" s="1">
        <f t="shared" si="7"/>
        <v>936</v>
      </c>
      <c r="U12" s="1">
        <f t="shared" si="8"/>
        <v>4657</v>
      </c>
    </row>
    <row r="13" ht="19.5" customHeight="1">
      <c r="A13" s="1">
        <v>12.0</v>
      </c>
      <c r="B13" s="1" t="s">
        <v>44</v>
      </c>
      <c r="C13" s="1">
        <v>66355.0</v>
      </c>
      <c r="D13" s="1" t="s">
        <v>25</v>
      </c>
      <c r="E13" s="1">
        <v>17819.0</v>
      </c>
      <c r="F13" s="2">
        <v>50.0</v>
      </c>
      <c r="G13" s="2">
        <v>50.0</v>
      </c>
      <c r="H13" s="2" t="s">
        <v>45</v>
      </c>
      <c r="I13" s="1">
        <f t="shared" si="1"/>
        <v>33178</v>
      </c>
      <c r="J13" s="1">
        <f t="shared" si="9"/>
        <v>0</v>
      </c>
      <c r="K13" s="1">
        <f t="shared" si="10"/>
        <v>0</v>
      </c>
      <c r="L13" s="1">
        <f t="shared" si="11"/>
        <v>0</v>
      </c>
      <c r="M13" s="1">
        <f t="shared" si="12"/>
        <v>8909.5</v>
      </c>
      <c r="N13" s="1">
        <f t="shared" si="13"/>
        <v>2.519456019</v>
      </c>
      <c r="O13" s="1">
        <f t="shared" si="2"/>
        <v>0</v>
      </c>
      <c r="P13" s="1">
        <f t="shared" si="3"/>
        <v>1500</v>
      </c>
      <c r="Q13" s="1">
        <f t="shared" si="4"/>
        <v>0</v>
      </c>
      <c r="R13" s="1">
        <f t="shared" si="5"/>
        <v>24298.5</v>
      </c>
      <c r="S13" s="1">
        <f t="shared" si="6"/>
        <v>8120.964162</v>
      </c>
      <c r="T13" s="1">
        <f t="shared" si="7"/>
        <v>1280</v>
      </c>
      <c r="U13" s="1">
        <f t="shared" si="8"/>
        <v>5937</v>
      </c>
    </row>
    <row r="14" ht="19.5" customHeight="1">
      <c r="A14" s="1">
        <v>13.0</v>
      </c>
      <c r="B14" s="1" t="s">
        <v>46</v>
      </c>
      <c r="C14" s="1">
        <v>103561.0</v>
      </c>
      <c r="D14" s="1" t="s">
        <v>22</v>
      </c>
      <c r="E14" s="1">
        <v>750.0</v>
      </c>
      <c r="F14" s="2">
        <v>50.0</v>
      </c>
      <c r="G14" s="2">
        <v>50.0</v>
      </c>
      <c r="H14" s="2" t="s">
        <v>47</v>
      </c>
      <c r="I14" s="1">
        <f t="shared" si="1"/>
        <v>51781</v>
      </c>
      <c r="J14" s="1">
        <f t="shared" si="9"/>
        <v>0</v>
      </c>
      <c r="K14" s="1">
        <f t="shared" si="10"/>
        <v>375</v>
      </c>
      <c r="L14" s="1">
        <f t="shared" si="11"/>
        <v>0</v>
      </c>
      <c r="M14" s="1">
        <f t="shared" si="12"/>
        <v>0</v>
      </c>
      <c r="N14" s="1">
        <f t="shared" si="13"/>
        <v>3.118773148</v>
      </c>
      <c r="O14" s="1">
        <f t="shared" si="2"/>
        <v>0</v>
      </c>
      <c r="P14" s="1">
        <f t="shared" si="3"/>
        <v>1875</v>
      </c>
      <c r="Q14" s="1">
        <f t="shared" si="4"/>
        <v>0</v>
      </c>
      <c r="R14" s="1">
        <f t="shared" si="5"/>
        <v>24298.5</v>
      </c>
      <c r="S14" s="1">
        <f t="shared" si="6"/>
        <v>10145.21679</v>
      </c>
      <c r="T14" s="1">
        <f t="shared" si="7"/>
        <v>1644</v>
      </c>
      <c r="U14" s="1">
        <f t="shared" si="8"/>
        <v>7581</v>
      </c>
    </row>
    <row r="15" ht="19.5" customHeight="1">
      <c r="A15" s="1">
        <v>14.0</v>
      </c>
      <c r="B15" s="1" t="s">
        <v>48</v>
      </c>
      <c r="C15" s="1">
        <v>137915.0</v>
      </c>
      <c r="D15" s="1" t="s">
        <v>25</v>
      </c>
      <c r="E15" s="1">
        <v>38115.0</v>
      </c>
      <c r="F15" s="2">
        <v>50.0</v>
      </c>
      <c r="G15" s="2">
        <v>50.0</v>
      </c>
      <c r="H15" s="2" t="s">
        <v>49</v>
      </c>
      <c r="I15" s="1">
        <f t="shared" si="1"/>
        <v>68958</v>
      </c>
      <c r="J15" s="1">
        <f t="shared" si="9"/>
        <v>0</v>
      </c>
      <c r="K15" s="1">
        <f t="shared" si="10"/>
        <v>0</v>
      </c>
      <c r="L15" s="1">
        <f t="shared" si="11"/>
        <v>0</v>
      </c>
      <c r="M15" s="1">
        <f t="shared" si="12"/>
        <v>19057.5</v>
      </c>
      <c r="N15" s="1">
        <f t="shared" si="13"/>
        <v>3.916898148</v>
      </c>
      <c r="O15" s="1">
        <f t="shared" si="2"/>
        <v>0</v>
      </c>
      <c r="P15" s="1">
        <f t="shared" si="3"/>
        <v>1875</v>
      </c>
      <c r="Q15" s="1">
        <f t="shared" si="4"/>
        <v>0</v>
      </c>
      <c r="R15" s="1">
        <f t="shared" si="5"/>
        <v>43356</v>
      </c>
      <c r="S15" s="1">
        <f t="shared" si="6"/>
        <v>10301.68122</v>
      </c>
      <c r="T15" s="1">
        <f t="shared" si="7"/>
        <v>1691</v>
      </c>
      <c r="U15" s="1">
        <f t="shared" si="8"/>
        <v>9272</v>
      </c>
    </row>
    <row r="16" ht="19.5" customHeight="1">
      <c r="A16" s="1">
        <v>15.0</v>
      </c>
      <c r="B16" s="1" t="s">
        <v>50</v>
      </c>
      <c r="C16" s="1">
        <v>177093.0</v>
      </c>
      <c r="D16" s="1" t="s">
        <v>22</v>
      </c>
      <c r="E16" s="1">
        <v>900.0</v>
      </c>
      <c r="F16" s="2">
        <v>50.0</v>
      </c>
      <c r="G16" s="2">
        <v>50.0</v>
      </c>
      <c r="H16" s="2" t="s">
        <v>51</v>
      </c>
      <c r="I16" s="1">
        <f t="shared" si="1"/>
        <v>88547</v>
      </c>
      <c r="J16" s="1">
        <f t="shared" si="9"/>
        <v>0</v>
      </c>
      <c r="K16" s="1">
        <f t="shared" si="10"/>
        <v>450</v>
      </c>
      <c r="L16" s="1">
        <f t="shared" si="11"/>
        <v>0</v>
      </c>
      <c r="M16" s="1">
        <f t="shared" si="12"/>
        <v>0</v>
      </c>
      <c r="N16" s="1">
        <f t="shared" si="13"/>
        <v>4.941747685</v>
      </c>
      <c r="O16" s="1">
        <f t="shared" si="2"/>
        <v>0</v>
      </c>
      <c r="P16" s="1">
        <f t="shared" si="3"/>
        <v>2325</v>
      </c>
      <c r="Q16" s="1">
        <f t="shared" si="4"/>
        <v>0</v>
      </c>
      <c r="R16" s="1">
        <f t="shared" si="5"/>
        <v>43356</v>
      </c>
      <c r="S16" s="1">
        <f t="shared" si="6"/>
        <v>12790.70772</v>
      </c>
      <c r="T16" s="1">
        <f t="shared" si="7"/>
        <v>2087</v>
      </c>
      <c r="U16" s="1">
        <f t="shared" si="8"/>
        <v>11359</v>
      </c>
    </row>
    <row r="17" ht="19.5" customHeight="1">
      <c r="A17" s="1">
        <v>16.0</v>
      </c>
      <c r="B17" s="1" t="s">
        <v>52</v>
      </c>
      <c r="C17" s="1">
        <v>219927.0</v>
      </c>
      <c r="D17" s="1" t="s">
        <v>25</v>
      </c>
      <c r="E17" s="1">
        <v>57617.0</v>
      </c>
      <c r="F17" s="2">
        <v>50.0</v>
      </c>
      <c r="G17" s="2">
        <v>50.0</v>
      </c>
      <c r="H17" s="2" t="s">
        <v>53</v>
      </c>
      <c r="I17" s="1">
        <f t="shared" si="1"/>
        <v>109964</v>
      </c>
      <c r="J17" s="1">
        <f t="shared" si="9"/>
        <v>0</v>
      </c>
      <c r="K17" s="1">
        <f t="shared" si="10"/>
        <v>0</v>
      </c>
      <c r="L17" s="1">
        <f t="shared" si="11"/>
        <v>0</v>
      </c>
      <c r="M17" s="1">
        <f t="shared" si="12"/>
        <v>28808.5</v>
      </c>
      <c r="N17" s="1">
        <f t="shared" si="13"/>
        <v>6.214479167</v>
      </c>
      <c r="O17" s="1">
        <f t="shared" si="2"/>
        <v>0</v>
      </c>
      <c r="P17" s="1">
        <f t="shared" si="3"/>
        <v>2325</v>
      </c>
      <c r="Q17" s="1">
        <f t="shared" si="4"/>
        <v>0</v>
      </c>
      <c r="R17" s="1">
        <f t="shared" si="5"/>
        <v>72164.5</v>
      </c>
      <c r="S17" s="1">
        <f t="shared" si="6"/>
        <v>13040.21401</v>
      </c>
      <c r="T17" s="1">
        <f t="shared" si="7"/>
        <v>2546</v>
      </c>
      <c r="U17" s="1">
        <f t="shared" si="8"/>
        <v>13905</v>
      </c>
    </row>
    <row r="18" ht="19.5" customHeight="1">
      <c r="A18" s="1">
        <v>17.0</v>
      </c>
      <c r="B18" s="1" t="s">
        <v>54</v>
      </c>
      <c r="C18" s="1">
        <v>297600.0</v>
      </c>
      <c r="D18" s="1" t="s">
        <v>22</v>
      </c>
      <c r="E18" s="1">
        <v>1050.0</v>
      </c>
      <c r="F18" s="2">
        <v>50.0</v>
      </c>
      <c r="G18" s="2">
        <v>50.0</v>
      </c>
      <c r="H18" s="2" t="s">
        <v>55</v>
      </c>
      <c r="I18" s="1">
        <f t="shared" si="1"/>
        <v>148800</v>
      </c>
      <c r="J18" s="1">
        <f t="shared" si="9"/>
        <v>0</v>
      </c>
      <c r="K18" s="1">
        <f t="shared" si="10"/>
        <v>525</v>
      </c>
      <c r="L18" s="1">
        <f t="shared" si="11"/>
        <v>0</v>
      </c>
      <c r="M18" s="1">
        <f t="shared" si="12"/>
        <v>0</v>
      </c>
      <c r="N18" s="1">
        <f t="shared" si="13"/>
        <v>7.936701389</v>
      </c>
      <c r="O18" s="1">
        <f t="shared" si="2"/>
        <v>0</v>
      </c>
      <c r="P18" s="1">
        <f t="shared" si="3"/>
        <v>2850</v>
      </c>
      <c r="Q18" s="1">
        <f t="shared" si="4"/>
        <v>0</v>
      </c>
      <c r="R18" s="1">
        <f t="shared" si="5"/>
        <v>72164.5</v>
      </c>
      <c r="S18" s="1">
        <f t="shared" si="6"/>
        <v>16047.30595</v>
      </c>
      <c r="T18" s="1">
        <f t="shared" si="7"/>
        <v>3048</v>
      </c>
      <c r="U18" s="1">
        <f t="shared" si="8"/>
        <v>16953</v>
      </c>
    </row>
    <row r="19" ht="19.5" customHeight="1">
      <c r="A19" s="1">
        <v>18.0</v>
      </c>
      <c r="B19" s="1" t="s">
        <v>56</v>
      </c>
      <c r="C19" s="1">
        <v>345600.0</v>
      </c>
      <c r="D19" s="1" t="s">
        <v>25</v>
      </c>
      <c r="E19" s="1">
        <v>86400.0</v>
      </c>
      <c r="F19" s="2">
        <v>50.0</v>
      </c>
      <c r="G19" s="2">
        <v>50.0</v>
      </c>
      <c r="H19" s="2" t="s">
        <v>57</v>
      </c>
      <c r="I19" s="1">
        <f t="shared" si="1"/>
        <v>172800</v>
      </c>
      <c r="J19" s="1">
        <f t="shared" si="9"/>
        <v>0</v>
      </c>
      <c r="K19" s="1">
        <f t="shared" si="10"/>
        <v>0</v>
      </c>
      <c r="L19" s="1">
        <f t="shared" si="11"/>
        <v>0</v>
      </c>
      <c r="M19" s="1">
        <f t="shared" si="12"/>
        <v>43200</v>
      </c>
      <c r="N19" s="1">
        <f t="shared" si="13"/>
        <v>9.936701389</v>
      </c>
      <c r="O19" s="1">
        <f t="shared" si="2"/>
        <v>0</v>
      </c>
      <c r="P19" s="1">
        <f t="shared" si="3"/>
        <v>2850</v>
      </c>
      <c r="Q19" s="1">
        <f t="shared" si="4"/>
        <v>0</v>
      </c>
      <c r="R19" s="1">
        <f t="shared" si="5"/>
        <v>115364.5</v>
      </c>
      <c r="S19" s="1">
        <f t="shared" si="6"/>
        <v>16439.38596</v>
      </c>
      <c r="T19" s="1">
        <f t="shared" si="7"/>
        <v>4000</v>
      </c>
      <c r="U19" s="1">
        <f t="shared" si="8"/>
        <v>20953</v>
      </c>
    </row>
    <row r="20" ht="19.5" customHeight="1">
      <c r="A20" s="1">
        <v>19.0</v>
      </c>
      <c r="B20" s="1" t="s">
        <v>58</v>
      </c>
      <c r="C20" s="1">
        <v>388800.0</v>
      </c>
      <c r="D20" s="1" t="s">
        <v>22</v>
      </c>
      <c r="E20" s="1">
        <v>1200.0</v>
      </c>
      <c r="F20" s="2">
        <v>50.0</v>
      </c>
      <c r="G20" s="2">
        <v>10.0</v>
      </c>
      <c r="H20" s="2" t="s">
        <v>59</v>
      </c>
      <c r="I20" s="1">
        <f t="shared" si="1"/>
        <v>38880</v>
      </c>
      <c r="J20" s="1">
        <f t="shared" si="9"/>
        <v>0</v>
      </c>
      <c r="K20" s="1">
        <f t="shared" si="10"/>
        <v>600</v>
      </c>
      <c r="L20" s="1">
        <f t="shared" si="11"/>
        <v>0</v>
      </c>
      <c r="M20" s="1">
        <f t="shared" si="12"/>
        <v>0</v>
      </c>
      <c r="N20" s="1">
        <f t="shared" si="13"/>
        <v>10.38670139</v>
      </c>
      <c r="O20" s="1">
        <f t="shared" si="2"/>
        <v>0</v>
      </c>
      <c r="P20" s="1">
        <f t="shared" si="3"/>
        <v>3450</v>
      </c>
      <c r="Q20" s="1">
        <f t="shared" si="4"/>
        <v>0</v>
      </c>
      <c r="R20" s="1">
        <f t="shared" si="5"/>
        <v>115364.5</v>
      </c>
      <c r="S20" s="1">
        <f t="shared" si="6"/>
        <v>19578.42396</v>
      </c>
      <c r="T20" s="1">
        <f t="shared" si="7"/>
        <v>5334</v>
      </c>
      <c r="U20" s="1">
        <f t="shared" si="8"/>
        <v>26287</v>
      </c>
    </row>
    <row r="21" ht="19.5" customHeight="1">
      <c r="A21" s="1">
        <v>20.0</v>
      </c>
      <c r="B21" s="1" t="s">
        <v>60</v>
      </c>
      <c r="C21" s="1">
        <v>432000.0</v>
      </c>
      <c r="D21" s="1" t="s">
        <v>25</v>
      </c>
      <c r="E21" s="1">
        <v>154799.0</v>
      </c>
      <c r="F21" s="2">
        <v>50.0</v>
      </c>
      <c r="G21" s="2">
        <v>10.0</v>
      </c>
      <c r="H21" s="2" t="s">
        <v>61</v>
      </c>
      <c r="I21" s="1">
        <f t="shared" si="1"/>
        <v>43200</v>
      </c>
      <c r="J21" s="1">
        <f t="shared" si="9"/>
        <v>0</v>
      </c>
      <c r="K21" s="1">
        <f t="shared" si="10"/>
        <v>0</v>
      </c>
      <c r="L21" s="1">
        <f t="shared" si="11"/>
        <v>0</v>
      </c>
      <c r="M21" s="1">
        <f t="shared" si="12"/>
        <v>77399.5</v>
      </c>
      <c r="N21" s="1">
        <f t="shared" si="13"/>
        <v>10.88670139</v>
      </c>
      <c r="O21" s="1">
        <f t="shared" si="2"/>
        <v>0</v>
      </c>
      <c r="P21" s="1">
        <f t="shared" si="3"/>
        <v>3450</v>
      </c>
      <c r="Q21" s="1">
        <f t="shared" si="4"/>
        <v>0</v>
      </c>
      <c r="R21" s="1">
        <f t="shared" si="5"/>
        <v>192764</v>
      </c>
      <c r="S21" s="1">
        <f t="shared" si="6"/>
        <v>19676.44396</v>
      </c>
      <c r="T21" s="1">
        <f t="shared" si="7"/>
        <v>7000</v>
      </c>
      <c r="U21" s="1">
        <f t="shared" si="8"/>
        <v>33287</v>
      </c>
    </row>
    <row r="22" ht="19.5" customHeight="1">
      <c r="A22" s="1">
        <v>21.0</v>
      </c>
      <c r="B22" s="1" t="s">
        <v>62</v>
      </c>
      <c r="C22" s="1">
        <v>518400.0</v>
      </c>
      <c r="D22" s="1" t="s">
        <v>22</v>
      </c>
      <c r="E22" s="1">
        <v>1350.0</v>
      </c>
      <c r="F22" s="2">
        <v>50.0</v>
      </c>
      <c r="G22" s="2">
        <v>10.0</v>
      </c>
      <c r="H22" s="2" t="s">
        <v>63</v>
      </c>
      <c r="I22" s="1">
        <f t="shared" si="1"/>
        <v>51840</v>
      </c>
      <c r="J22" s="1">
        <f t="shared" si="9"/>
        <v>0</v>
      </c>
      <c r="K22" s="1">
        <f t="shared" si="10"/>
        <v>675</v>
      </c>
      <c r="L22" s="1">
        <f t="shared" si="11"/>
        <v>0</v>
      </c>
      <c r="M22" s="1">
        <f t="shared" si="12"/>
        <v>0</v>
      </c>
      <c r="N22" s="1">
        <f t="shared" si="13"/>
        <v>11.48670139</v>
      </c>
      <c r="O22" s="1">
        <f t="shared" si="2"/>
        <v>0</v>
      </c>
      <c r="P22" s="1">
        <f t="shared" si="3"/>
        <v>4125</v>
      </c>
      <c r="Q22" s="1">
        <f t="shared" si="4"/>
        <v>0</v>
      </c>
      <c r="R22" s="1">
        <f t="shared" si="5"/>
        <v>192764</v>
      </c>
      <c r="S22" s="1">
        <f t="shared" si="6"/>
        <v>23226.24046</v>
      </c>
      <c r="T22" s="1">
        <f t="shared" si="7"/>
        <v>9143</v>
      </c>
      <c r="U22" s="1">
        <f t="shared" si="8"/>
        <v>42430</v>
      </c>
    </row>
    <row r="23" ht="19.5" customHeight="1">
      <c r="A23" s="1">
        <v>22.0</v>
      </c>
      <c r="B23" s="1" t="s">
        <v>64</v>
      </c>
      <c r="C23" s="1">
        <v>604800.0</v>
      </c>
      <c r="D23" s="1" t="s">
        <v>25</v>
      </c>
      <c r="E23" s="1">
        <v>219599.0</v>
      </c>
      <c r="F23" s="2">
        <v>50.0</v>
      </c>
      <c r="G23" s="2">
        <v>10.0</v>
      </c>
      <c r="H23" s="2" t="s">
        <v>65</v>
      </c>
      <c r="I23" s="1">
        <f t="shared" si="1"/>
        <v>60480</v>
      </c>
      <c r="J23" s="1">
        <f t="shared" si="9"/>
        <v>0</v>
      </c>
      <c r="K23" s="1">
        <f t="shared" si="10"/>
        <v>0</v>
      </c>
      <c r="L23" s="1">
        <f t="shared" si="11"/>
        <v>0</v>
      </c>
      <c r="M23" s="1">
        <f t="shared" si="12"/>
        <v>109799.5</v>
      </c>
      <c r="N23" s="1">
        <f t="shared" si="13"/>
        <v>12.18670139</v>
      </c>
      <c r="O23" s="1">
        <f t="shared" si="2"/>
        <v>0</v>
      </c>
      <c r="P23" s="1">
        <f t="shared" si="3"/>
        <v>4125</v>
      </c>
      <c r="Q23" s="1">
        <f t="shared" si="4"/>
        <v>0</v>
      </c>
      <c r="R23" s="1">
        <f t="shared" si="5"/>
        <v>302563.5</v>
      </c>
      <c r="S23" s="1">
        <f t="shared" si="6"/>
        <v>23363.46846</v>
      </c>
      <c r="T23" s="1">
        <f t="shared" si="7"/>
        <v>12000</v>
      </c>
      <c r="U23" s="1">
        <f t="shared" si="8"/>
        <v>54430</v>
      </c>
    </row>
    <row r="24" ht="19.5" customHeight="1">
      <c r="A24" s="1">
        <v>23.0</v>
      </c>
      <c r="B24" s="1" t="s">
        <v>66</v>
      </c>
      <c r="C24" s="1">
        <v>691200.0</v>
      </c>
      <c r="D24" s="1" t="s">
        <v>22</v>
      </c>
      <c r="E24" s="1">
        <v>1500.0</v>
      </c>
      <c r="F24" s="2">
        <v>50.0</v>
      </c>
      <c r="G24" s="2">
        <v>10.0</v>
      </c>
      <c r="H24" s="2" t="s">
        <v>67</v>
      </c>
      <c r="I24" s="1">
        <f t="shared" si="1"/>
        <v>69120</v>
      </c>
      <c r="J24" s="1">
        <f t="shared" si="9"/>
        <v>0</v>
      </c>
      <c r="K24" s="1">
        <f t="shared" si="10"/>
        <v>750</v>
      </c>
      <c r="L24" s="1">
        <f t="shared" si="11"/>
        <v>0</v>
      </c>
      <c r="M24" s="1">
        <f t="shared" si="12"/>
        <v>0</v>
      </c>
      <c r="N24" s="1">
        <f t="shared" si="13"/>
        <v>12.98670139</v>
      </c>
      <c r="O24" s="1">
        <f t="shared" si="2"/>
        <v>0</v>
      </c>
      <c r="P24" s="1">
        <f t="shared" si="3"/>
        <v>4875</v>
      </c>
      <c r="Q24" s="1">
        <f t="shared" si="4"/>
        <v>0</v>
      </c>
      <c r="R24" s="1">
        <f t="shared" si="5"/>
        <v>302563.5</v>
      </c>
      <c r="S24" s="1">
        <f t="shared" si="6"/>
        <v>27333.82546</v>
      </c>
      <c r="T24" s="1">
        <f t="shared" si="7"/>
        <v>16000</v>
      </c>
      <c r="U24" s="1">
        <f t="shared" si="8"/>
        <v>70430</v>
      </c>
    </row>
    <row r="25" ht="19.5" customHeight="1">
      <c r="A25" s="1">
        <v>24.0</v>
      </c>
      <c r="B25" s="1" t="s">
        <v>68</v>
      </c>
      <c r="C25" s="1">
        <v>864000.0</v>
      </c>
      <c r="D25" s="1" t="s">
        <v>25</v>
      </c>
      <c r="E25" s="1">
        <v>269232.0</v>
      </c>
      <c r="F25" s="2">
        <v>50.0</v>
      </c>
      <c r="G25" s="2">
        <v>10.0</v>
      </c>
      <c r="H25" s="2" t="s">
        <v>69</v>
      </c>
      <c r="I25" s="1">
        <f t="shared" si="1"/>
        <v>86400</v>
      </c>
      <c r="J25" s="1">
        <f t="shared" si="9"/>
        <v>0</v>
      </c>
      <c r="K25" s="1">
        <f t="shared" si="10"/>
        <v>0</v>
      </c>
      <c r="L25" s="1">
        <f t="shared" si="11"/>
        <v>0</v>
      </c>
      <c r="M25" s="1">
        <f t="shared" si="12"/>
        <v>134616</v>
      </c>
      <c r="N25" s="1">
        <f t="shared" si="13"/>
        <v>13.98670139</v>
      </c>
      <c r="O25" s="1">
        <f t="shared" si="2"/>
        <v>0</v>
      </c>
      <c r="P25" s="1">
        <f t="shared" si="3"/>
        <v>4875</v>
      </c>
      <c r="Q25" s="1">
        <f t="shared" si="4"/>
        <v>0</v>
      </c>
      <c r="R25" s="1">
        <f t="shared" si="5"/>
        <v>437179.5</v>
      </c>
      <c r="S25" s="1">
        <f t="shared" si="6"/>
        <v>27529.86546</v>
      </c>
      <c r="T25" s="1">
        <f t="shared" si="7"/>
        <v>17600</v>
      </c>
      <c r="U25" s="1">
        <f t="shared" si="8"/>
        <v>88030</v>
      </c>
    </row>
    <row r="26" ht="19.5" customHeight="1">
      <c r="A26" s="1">
        <v>25.0</v>
      </c>
      <c r="B26" s="1" t="s">
        <v>70</v>
      </c>
      <c r="C26" s="1">
        <v>864000.0</v>
      </c>
      <c r="D26" s="1" t="s">
        <v>22</v>
      </c>
      <c r="E26" s="1">
        <v>1650.0</v>
      </c>
      <c r="F26" s="2">
        <v>50.0</v>
      </c>
      <c r="G26" s="2">
        <v>10.0</v>
      </c>
      <c r="H26" s="2" t="s">
        <v>71</v>
      </c>
      <c r="I26" s="1">
        <f t="shared" si="1"/>
        <v>86400</v>
      </c>
      <c r="J26" s="1">
        <f t="shared" si="9"/>
        <v>0</v>
      </c>
      <c r="K26" s="1">
        <f t="shared" si="10"/>
        <v>825</v>
      </c>
      <c r="L26" s="1">
        <f t="shared" si="11"/>
        <v>0</v>
      </c>
      <c r="M26" s="1">
        <f t="shared" si="12"/>
        <v>0</v>
      </c>
      <c r="N26" s="1">
        <f t="shared" si="13"/>
        <v>14.98670139</v>
      </c>
      <c r="O26" s="1">
        <f t="shared" si="2"/>
        <v>0</v>
      </c>
      <c r="P26" s="1">
        <f t="shared" si="3"/>
        <v>5700</v>
      </c>
      <c r="Q26" s="1">
        <f t="shared" si="4"/>
        <v>0</v>
      </c>
      <c r="R26" s="1">
        <f t="shared" si="5"/>
        <v>437179.5</v>
      </c>
      <c r="S26" s="1">
        <f t="shared" si="6"/>
        <v>31920.78296</v>
      </c>
      <c r="T26" s="1">
        <f t="shared" si="7"/>
        <v>19200</v>
      </c>
      <c r="U26" s="1">
        <f t="shared" si="8"/>
        <v>107230</v>
      </c>
    </row>
    <row r="27" ht="19.5" customHeight="1">
      <c r="A27" s="1">
        <v>26.0</v>
      </c>
      <c r="B27" s="1" t="s">
        <v>72</v>
      </c>
      <c r="C27" s="1">
        <v>936000.0</v>
      </c>
      <c r="D27" s="1" t="s">
        <v>25</v>
      </c>
      <c r="E27" s="1">
        <v>340800.0</v>
      </c>
      <c r="F27" s="2">
        <v>50.0</v>
      </c>
      <c r="G27" s="2">
        <v>10.0</v>
      </c>
      <c r="H27" s="2" t="s">
        <v>73</v>
      </c>
      <c r="I27" s="1">
        <f t="shared" si="1"/>
        <v>93600</v>
      </c>
      <c r="J27" s="1">
        <f t="shared" si="9"/>
        <v>0</v>
      </c>
      <c r="K27" s="1">
        <f t="shared" si="10"/>
        <v>0</v>
      </c>
      <c r="L27" s="1">
        <f t="shared" si="11"/>
        <v>0</v>
      </c>
      <c r="M27" s="1">
        <f t="shared" si="12"/>
        <v>170400</v>
      </c>
      <c r="N27" s="1">
        <f t="shared" si="13"/>
        <v>16.07003472</v>
      </c>
      <c r="O27" s="1">
        <f t="shared" si="2"/>
        <v>0</v>
      </c>
      <c r="P27" s="1">
        <f t="shared" si="3"/>
        <v>5700</v>
      </c>
      <c r="Q27" s="1">
        <f t="shared" si="4"/>
        <v>0</v>
      </c>
      <c r="R27" s="1">
        <f t="shared" si="5"/>
        <v>607579.5</v>
      </c>
      <c r="S27" s="1">
        <f t="shared" si="6"/>
        <v>32133.15963</v>
      </c>
      <c r="T27" s="1">
        <f t="shared" si="7"/>
        <v>20800</v>
      </c>
      <c r="U27" s="1">
        <f t="shared" si="8"/>
        <v>128030</v>
      </c>
    </row>
    <row r="28" ht="19.5" customHeight="1">
      <c r="A28" s="1">
        <v>27.0</v>
      </c>
      <c r="B28" s="1" t="s">
        <v>74</v>
      </c>
      <c r="C28" s="1">
        <v>1080000.0</v>
      </c>
      <c r="D28" s="1" t="s">
        <v>22</v>
      </c>
      <c r="E28" s="1">
        <v>1800.0</v>
      </c>
      <c r="F28" s="2">
        <v>50.0</v>
      </c>
      <c r="G28" s="2">
        <v>10.0</v>
      </c>
      <c r="H28" s="2" t="s">
        <v>75</v>
      </c>
      <c r="I28" s="1">
        <f t="shared" si="1"/>
        <v>108000</v>
      </c>
      <c r="J28" s="1">
        <f t="shared" si="9"/>
        <v>0</v>
      </c>
      <c r="K28" s="1">
        <f t="shared" si="10"/>
        <v>900</v>
      </c>
      <c r="L28" s="1">
        <f t="shared" si="11"/>
        <v>0</v>
      </c>
      <c r="M28" s="1">
        <f t="shared" si="12"/>
        <v>0</v>
      </c>
      <c r="N28" s="1">
        <f t="shared" si="13"/>
        <v>17.32003472</v>
      </c>
      <c r="O28" s="1">
        <f t="shared" si="2"/>
        <v>0</v>
      </c>
      <c r="P28" s="1">
        <f t="shared" si="3"/>
        <v>6600</v>
      </c>
      <c r="Q28" s="1">
        <f t="shared" si="4"/>
        <v>0</v>
      </c>
      <c r="R28" s="1">
        <f t="shared" si="5"/>
        <v>607579.5</v>
      </c>
      <c r="S28" s="1">
        <f t="shared" si="6"/>
        <v>36954.43963</v>
      </c>
      <c r="T28" s="1">
        <f t="shared" si="7"/>
        <v>24000</v>
      </c>
      <c r="U28" s="1">
        <f t="shared" si="8"/>
        <v>152030</v>
      </c>
    </row>
    <row r="29" ht="19.5" customHeight="1">
      <c r="A29" s="1">
        <v>28.0</v>
      </c>
      <c r="B29" s="1" t="s">
        <v>76</v>
      </c>
      <c r="C29" s="1">
        <v>1152000.0</v>
      </c>
      <c r="D29" s="1" t="s">
        <v>25</v>
      </c>
      <c r="E29" s="1">
        <v>422592.0</v>
      </c>
      <c r="F29" s="2">
        <v>50.0</v>
      </c>
      <c r="G29" s="2">
        <v>10.0</v>
      </c>
      <c r="H29" s="2" t="s">
        <v>77</v>
      </c>
      <c r="I29" s="1">
        <f t="shared" si="1"/>
        <v>115200</v>
      </c>
      <c r="J29" s="1">
        <f t="shared" si="9"/>
        <v>0</v>
      </c>
      <c r="K29" s="1">
        <f t="shared" si="10"/>
        <v>0</v>
      </c>
      <c r="L29" s="1">
        <f t="shared" si="11"/>
        <v>0</v>
      </c>
      <c r="M29" s="1">
        <f t="shared" si="12"/>
        <v>211296</v>
      </c>
      <c r="N29" s="1">
        <f t="shared" si="13"/>
        <v>18.65336806</v>
      </c>
      <c r="O29" s="1">
        <f t="shared" si="2"/>
        <v>0</v>
      </c>
      <c r="P29" s="1">
        <f t="shared" si="3"/>
        <v>6600</v>
      </c>
      <c r="Q29" s="1">
        <f t="shared" si="4"/>
        <v>0</v>
      </c>
      <c r="R29" s="1">
        <f t="shared" si="5"/>
        <v>818875.5</v>
      </c>
      <c r="S29" s="1">
        <f t="shared" si="6"/>
        <v>37215.8263</v>
      </c>
      <c r="T29" s="1">
        <f t="shared" si="7"/>
        <v>25600</v>
      </c>
      <c r="U29" s="1">
        <f t="shared" si="8"/>
        <v>177630</v>
      </c>
    </row>
    <row r="30" ht="19.5" customHeight="1">
      <c r="A30" s="1">
        <v>29.0</v>
      </c>
      <c r="B30" s="1" t="s">
        <v>78</v>
      </c>
      <c r="C30" s="1">
        <v>1224000.0</v>
      </c>
      <c r="D30" s="1" t="s">
        <v>22</v>
      </c>
      <c r="E30" s="1">
        <v>1950.0</v>
      </c>
      <c r="F30" s="2">
        <v>50.0</v>
      </c>
      <c r="G30" s="2">
        <v>10.0</v>
      </c>
      <c r="H30" s="2" t="s">
        <v>79</v>
      </c>
      <c r="I30" s="1">
        <f t="shared" si="1"/>
        <v>122400</v>
      </c>
      <c r="J30" s="1">
        <f t="shared" si="9"/>
        <v>0</v>
      </c>
      <c r="K30" s="1">
        <f t="shared" si="10"/>
        <v>975</v>
      </c>
      <c r="L30" s="1">
        <f t="shared" si="11"/>
        <v>0</v>
      </c>
      <c r="M30" s="1">
        <f t="shared" si="12"/>
        <v>0</v>
      </c>
      <c r="N30" s="1">
        <f t="shared" si="13"/>
        <v>20.07003472</v>
      </c>
      <c r="O30" s="1">
        <f t="shared" si="2"/>
        <v>0</v>
      </c>
      <c r="P30" s="1">
        <f t="shared" si="3"/>
        <v>7575</v>
      </c>
      <c r="Q30" s="1">
        <f t="shared" si="4"/>
        <v>0</v>
      </c>
      <c r="R30" s="1">
        <f t="shared" si="5"/>
        <v>818875.5</v>
      </c>
      <c r="S30" s="1">
        <f t="shared" si="6"/>
        <v>42451.13214</v>
      </c>
      <c r="T30" s="1">
        <f t="shared" si="7"/>
        <v>27200</v>
      </c>
      <c r="U30" s="1">
        <f t="shared" si="8"/>
        <v>204830</v>
      </c>
    </row>
    <row r="31" ht="19.5" customHeight="1">
      <c r="A31" s="1">
        <v>30.0</v>
      </c>
      <c r="B31" s="1" t="s">
        <v>80</v>
      </c>
      <c r="C31" s="1">
        <v>1224000.0</v>
      </c>
      <c r="D31" s="1" t="s">
        <v>25</v>
      </c>
      <c r="E31" s="1">
        <v>504384.0</v>
      </c>
      <c r="F31" s="2">
        <v>50.0</v>
      </c>
      <c r="G31" s="2">
        <v>10.0</v>
      </c>
      <c r="H31" s="2" t="s">
        <v>81</v>
      </c>
      <c r="I31" s="1">
        <f t="shared" si="1"/>
        <v>122400</v>
      </c>
      <c r="J31" s="1">
        <f t="shared" si="9"/>
        <v>0</v>
      </c>
      <c r="K31" s="1">
        <f t="shared" si="10"/>
        <v>0</v>
      </c>
      <c r="L31" s="1">
        <f t="shared" si="11"/>
        <v>0</v>
      </c>
      <c r="M31" s="1">
        <f t="shared" si="12"/>
        <v>252192</v>
      </c>
      <c r="N31" s="1">
        <f t="shared" si="13"/>
        <v>21.48670139</v>
      </c>
      <c r="O31" s="1">
        <f t="shared" si="2"/>
        <v>0</v>
      </c>
      <c r="P31" s="1">
        <f t="shared" si="3"/>
        <v>7575</v>
      </c>
      <c r="Q31" s="1">
        <f t="shared" si="4"/>
        <v>0</v>
      </c>
      <c r="R31" s="1">
        <f t="shared" si="5"/>
        <v>1071067.5</v>
      </c>
      <c r="S31" s="1">
        <f t="shared" si="6"/>
        <v>42728.85547</v>
      </c>
      <c r="T31" s="1">
        <f t="shared" si="7"/>
        <v>30400</v>
      </c>
      <c r="U31" s="1">
        <f t="shared" si="8"/>
        <v>235230</v>
      </c>
    </row>
    <row r="32" ht="19.5" customHeight="1">
      <c r="A32" s="1">
        <v>31.0</v>
      </c>
      <c r="B32" s="1" t="s">
        <v>82</v>
      </c>
      <c r="C32" s="1">
        <v>1370990.0</v>
      </c>
      <c r="D32" s="1" t="s">
        <v>22</v>
      </c>
      <c r="E32" s="1">
        <v>2100.0</v>
      </c>
      <c r="F32" s="2">
        <v>50.0</v>
      </c>
      <c r="G32" s="2">
        <v>10.0</v>
      </c>
      <c r="H32" s="2" t="s">
        <v>83</v>
      </c>
      <c r="I32" s="1">
        <f t="shared" si="1"/>
        <v>137099</v>
      </c>
      <c r="J32" s="1">
        <f t="shared" si="9"/>
        <v>0</v>
      </c>
      <c r="K32" s="1">
        <f t="shared" si="10"/>
        <v>1050</v>
      </c>
      <c r="L32" s="1">
        <f t="shared" si="11"/>
        <v>0</v>
      </c>
      <c r="M32" s="1">
        <f t="shared" si="12"/>
        <v>0</v>
      </c>
      <c r="N32" s="1">
        <f t="shared" si="13"/>
        <v>23.07349537</v>
      </c>
      <c r="O32" s="1">
        <f t="shared" si="2"/>
        <v>0</v>
      </c>
      <c r="P32" s="1">
        <f t="shared" si="3"/>
        <v>8625</v>
      </c>
      <c r="Q32" s="1">
        <f t="shared" si="4"/>
        <v>0</v>
      </c>
      <c r="R32" s="1">
        <f t="shared" si="5"/>
        <v>1071067.5</v>
      </c>
      <c r="S32" s="1">
        <f t="shared" si="6"/>
        <v>48378.86557</v>
      </c>
      <c r="T32" s="1">
        <f t="shared" si="7"/>
        <v>32000</v>
      </c>
      <c r="U32" s="1">
        <f t="shared" si="8"/>
        <v>267230</v>
      </c>
    </row>
    <row r="33" ht="19.5" customHeight="1">
      <c r="A33" s="1">
        <v>32.0</v>
      </c>
      <c r="B33" s="1" t="s">
        <v>84</v>
      </c>
      <c r="C33" s="1">
        <v>1468800.0</v>
      </c>
      <c r="D33" s="1" t="s">
        <v>25</v>
      </c>
      <c r="E33" s="1">
        <v>586176.0</v>
      </c>
      <c r="F33" s="2">
        <v>50.0</v>
      </c>
      <c r="G33" s="2">
        <v>10.0</v>
      </c>
      <c r="H33" s="2" t="s">
        <v>85</v>
      </c>
      <c r="I33" s="1">
        <f t="shared" si="1"/>
        <v>146880</v>
      </c>
      <c r="J33" s="1">
        <f t="shared" si="9"/>
        <v>0</v>
      </c>
      <c r="K33" s="1">
        <f t="shared" si="10"/>
        <v>0</v>
      </c>
      <c r="L33" s="1">
        <f t="shared" si="11"/>
        <v>0</v>
      </c>
      <c r="M33" s="1">
        <f t="shared" si="12"/>
        <v>293088</v>
      </c>
      <c r="N33" s="1">
        <f t="shared" si="13"/>
        <v>24.77349537</v>
      </c>
      <c r="O33" s="1">
        <f t="shared" si="2"/>
        <v>0</v>
      </c>
      <c r="P33" s="1">
        <f t="shared" si="3"/>
        <v>8625</v>
      </c>
      <c r="Q33" s="1">
        <f t="shared" si="4"/>
        <v>0</v>
      </c>
      <c r="R33" s="1">
        <f t="shared" si="5"/>
        <v>1364155.5</v>
      </c>
      <c r="S33" s="1">
        <f t="shared" si="6"/>
        <v>48712.13357</v>
      </c>
      <c r="T33" s="1">
        <f t="shared" si="7"/>
        <v>33600</v>
      </c>
      <c r="U33" s="1">
        <f t="shared" si="8"/>
        <v>300830</v>
      </c>
    </row>
    <row r="34" ht="19.5" customHeight="1">
      <c r="A34" s="1">
        <v>33.0</v>
      </c>
      <c r="B34" s="1" t="s">
        <v>86</v>
      </c>
      <c r="C34" s="1">
        <v>1566720.0</v>
      </c>
      <c r="D34" s="1" t="s">
        <v>22</v>
      </c>
      <c r="E34" s="1">
        <v>2250.0</v>
      </c>
      <c r="F34" s="2">
        <v>50.0</v>
      </c>
      <c r="G34" s="2">
        <v>10.0</v>
      </c>
      <c r="H34" s="2" t="s">
        <v>85</v>
      </c>
      <c r="I34" s="1">
        <f t="shared" si="1"/>
        <v>156672</v>
      </c>
      <c r="J34" s="1">
        <f t="shared" si="9"/>
        <v>0</v>
      </c>
      <c r="K34" s="1">
        <f t="shared" si="10"/>
        <v>1125</v>
      </c>
      <c r="L34" s="1">
        <f t="shared" si="11"/>
        <v>0</v>
      </c>
      <c r="M34" s="1">
        <f t="shared" si="12"/>
        <v>0</v>
      </c>
      <c r="N34" s="1">
        <f t="shared" si="13"/>
        <v>26.5868287</v>
      </c>
      <c r="O34" s="1">
        <f t="shared" si="2"/>
        <v>0</v>
      </c>
      <c r="P34" s="1">
        <f t="shared" si="3"/>
        <v>9750</v>
      </c>
      <c r="Q34" s="1">
        <f t="shared" si="4"/>
        <v>0</v>
      </c>
      <c r="R34" s="1">
        <f t="shared" si="5"/>
        <v>1364155.5</v>
      </c>
      <c r="S34" s="1">
        <f t="shared" si="6"/>
        <v>54787.90694</v>
      </c>
      <c r="T34" s="1">
        <f t="shared" si="7"/>
        <v>33600</v>
      </c>
      <c r="U34" s="1">
        <f t="shared" si="8"/>
        <v>334430</v>
      </c>
    </row>
    <row r="35" ht="19.5" customHeight="1">
      <c r="A35" s="1">
        <v>34.0</v>
      </c>
      <c r="B35" s="1" t="s">
        <v>87</v>
      </c>
      <c r="C35" s="1">
        <v>1664640.0</v>
      </c>
      <c r="D35" s="1" t="s">
        <v>25</v>
      </c>
      <c r="E35" s="1">
        <v>667968.0</v>
      </c>
      <c r="F35" s="2">
        <v>50.0</v>
      </c>
      <c r="G35" s="2">
        <v>10.0</v>
      </c>
      <c r="H35" s="2" t="s">
        <v>85</v>
      </c>
      <c r="I35" s="1">
        <f t="shared" si="1"/>
        <v>166464</v>
      </c>
      <c r="J35" s="1">
        <f t="shared" si="9"/>
        <v>0</v>
      </c>
      <c r="K35" s="1">
        <f t="shared" si="10"/>
        <v>0</v>
      </c>
      <c r="L35" s="1">
        <f t="shared" si="11"/>
        <v>0</v>
      </c>
      <c r="M35" s="1">
        <f t="shared" si="12"/>
        <v>333984</v>
      </c>
      <c r="N35" s="1">
        <f t="shared" si="13"/>
        <v>28.51349537</v>
      </c>
      <c r="O35" s="1">
        <f t="shared" si="2"/>
        <v>0</v>
      </c>
      <c r="P35" s="1">
        <f t="shared" si="3"/>
        <v>9750</v>
      </c>
      <c r="Q35" s="1">
        <f t="shared" si="4"/>
        <v>0</v>
      </c>
      <c r="R35" s="1">
        <f t="shared" si="5"/>
        <v>1698139.5</v>
      </c>
      <c r="S35" s="1">
        <f t="shared" si="6"/>
        <v>55165.61068</v>
      </c>
      <c r="T35" s="1">
        <f t="shared" si="7"/>
        <v>33600</v>
      </c>
      <c r="U35" s="1">
        <f t="shared" si="8"/>
        <v>368030</v>
      </c>
    </row>
    <row r="36" ht="19.5" customHeight="1">
      <c r="A36" s="1">
        <v>35.0</v>
      </c>
      <c r="B36" s="1" t="s">
        <v>88</v>
      </c>
      <c r="C36" s="1">
        <v>1762560.0</v>
      </c>
      <c r="D36" s="1" t="s">
        <v>22</v>
      </c>
      <c r="E36" s="1">
        <v>2400.0</v>
      </c>
      <c r="F36" s="2">
        <v>50.0</v>
      </c>
      <c r="G36" s="2">
        <v>10.0</v>
      </c>
      <c r="H36" s="2" t="s">
        <v>85</v>
      </c>
      <c r="I36" s="1">
        <f t="shared" si="1"/>
        <v>176256</v>
      </c>
      <c r="J36" s="1">
        <f t="shared" si="9"/>
        <v>0</v>
      </c>
      <c r="K36" s="1">
        <f t="shared" si="10"/>
        <v>1200</v>
      </c>
      <c r="L36" s="1">
        <f t="shared" si="11"/>
        <v>0</v>
      </c>
      <c r="M36" s="1">
        <f t="shared" si="12"/>
        <v>0</v>
      </c>
      <c r="N36" s="1">
        <f t="shared" si="13"/>
        <v>30.55349537</v>
      </c>
      <c r="O36" s="1">
        <f t="shared" si="2"/>
        <v>0</v>
      </c>
      <c r="P36" s="1">
        <f t="shared" si="3"/>
        <v>10950</v>
      </c>
      <c r="Q36" s="1">
        <f t="shared" si="4"/>
        <v>0</v>
      </c>
      <c r="R36" s="1">
        <f t="shared" si="5"/>
        <v>1698139.5</v>
      </c>
      <c r="S36" s="1">
        <f t="shared" si="6"/>
        <v>61667.17228</v>
      </c>
      <c r="T36" s="1">
        <f t="shared" si="7"/>
        <v>33600</v>
      </c>
      <c r="U36" s="1">
        <f t="shared" si="8"/>
        <v>401630</v>
      </c>
    </row>
    <row r="37" ht="19.5" customHeight="1">
      <c r="A37" s="1">
        <v>36.0</v>
      </c>
      <c r="B37" s="1" t="s">
        <v>89</v>
      </c>
      <c r="C37" s="1">
        <v>1762560.0</v>
      </c>
      <c r="D37" s="1" t="s">
        <v>25</v>
      </c>
      <c r="E37" s="1">
        <v>749760.0</v>
      </c>
      <c r="F37" s="2">
        <v>50.0</v>
      </c>
      <c r="G37" s="2">
        <v>10.0</v>
      </c>
      <c r="H37" s="2" t="s">
        <v>85</v>
      </c>
      <c r="I37" s="1">
        <f t="shared" si="1"/>
        <v>176256</v>
      </c>
      <c r="J37" s="1">
        <f t="shared" si="9"/>
        <v>0</v>
      </c>
      <c r="K37" s="1">
        <f t="shared" si="10"/>
        <v>0</v>
      </c>
      <c r="L37" s="1">
        <f t="shared" si="11"/>
        <v>0</v>
      </c>
      <c r="M37" s="1">
        <f t="shared" si="12"/>
        <v>374880</v>
      </c>
      <c r="N37" s="1">
        <f t="shared" si="13"/>
        <v>32.59349537</v>
      </c>
      <c r="O37" s="1">
        <f t="shared" si="2"/>
        <v>0</v>
      </c>
      <c r="P37" s="1">
        <f t="shared" si="3"/>
        <v>10950</v>
      </c>
      <c r="Q37" s="1">
        <f t="shared" si="4"/>
        <v>0</v>
      </c>
      <c r="R37" s="1">
        <f t="shared" si="5"/>
        <v>2073019.5</v>
      </c>
      <c r="S37" s="1">
        <f t="shared" si="6"/>
        <v>62067.09388</v>
      </c>
      <c r="T37" s="1">
        <f t="shared" si="7"/>
        <v>33600</v>
      </c>
      <c r="U37" s="1">
        <f t="shared" si="8"/>
        <v>435230</v>
      </c>
    </row>
    <row r="38" ht="19.5" customHeight="1">
      <c r="A38" s="1">
        <v>37.0</v>
      </c>
      <c r="B38" s="1" t="s">
        <v>90</v>
      </c>
      <c r="C38" s="1">
        <v>1762560.0</v>
      </c>
      <c r="D38" s="1" t="s">
        <v>22</v>
      </c>
      <c r="E38" s="1">
        <v>2550.0</v>
      </c>
      <c r="F38" s="2">
        <v>50.0</v>
      </c>
      <c r="G38" s="2">
        <v>10.0</v>
      </c>
      <c r="H38" s="2" t="s">
        <v>85</v>
      </c>
      <c r="I38" s="1">
        <f t="shared" si="1"/>
        <v>176256</v>
      </c>
      <c r="J38" s="1">
        <f t="shared" si="9"/>
        <v>0</v>
      </c>
      <c r="K38" s="1">
        <f t="shared" si="10"/>
        <v>1275</v>
      </c>
      <c r="L38" s="1">
        <f t="shared" si="11"/>
        <v>0</v>
      </c>
      <c r="M38" s="1">
        <f t="shared" si="12"/>
        <v>0</v>
      </c>
      <c r="N38" s="1">
        <f t="shared" si="13"/>
        <v>34.63349537</v>
      </c>
      <c r="O38" s="1">
        <f t="shared" si="2"/>
        <v>0</v>
      </c>
      <c r="P38" s="1">
        <f t="shared" si="3"/>
        <v>12225</v>
      </c>
      <c r="Q38" s="1">
        <f t="shared" si="4"/>
        <v>0</v>
      </c>
      <c r="R38" s="1">
        <f t="shared" si="5"/>
        <v>2073019.5</v>
      </c>
      <c r="S38" s="1">
        <f t="shared" si="6"/>
        <v>68950.00799</v>
      </c>
      <c r="T38" s="1">
        <f t="shared" si="7"/>
        <v>33600</v>
      </c>
      <c r="U38" s="1">
        <f t="shared" si="8"/>
        <v>468830</v>
      </c>
    </row>
    <row r="39" ht="19.5" customHeight="1">
      <c r="A39" s="1">
        <v>38.0</v>
      </c>
      <c r="B39" s="1" t="s">
        <v>91</v>
      </c>
      <c r="C39" s="1">
        <v>1762560.0</v>
      </c>
      <c r="D39" s="1" t="s">
        <v>25</v>
      </c>
      <c r="E39" s="1">
        <v>831552.0</v>
      </c>
      <c r="F39" s="2">
        <v>50.0</v>
      </c>
      <c r="G39" s="2">
        <v>10.0</v>
      </c>
      <c r="H39" s="2" t="s">
        <v>85</v>
      </c>
      <c r="I39" s="1">
        <f t="shared" si="1"/>
        <v>176256</v>
      </c>
      <c r="J39" s="1">
        <f t="shared" si="9"/>
        <v>0</v>
      </c>
      <c r="K39" s="1">
        <f t="shared" si="10"/>
        <v>0</v>
      </c>
      <c r="L39" s="1">
        <f t="shared" si="11"/>
        <v>0</v>
      </c>
      <c r="M39" s="1">
        <f t="shared" si="12"/>
        <v>415776</v>
      </c>
      <c r="N39" s="1">
        <f t="shared" si="13"/>
        <v>36.67349537</v>
      </c>
      <c r="O39" s="1">
        <f t="shared" si="2"/>
        <v>0</v>
      </c>
      <c r="P39" s="1">
        <f t="shared" si="3"/>
        <v>12225</v>
      </c>
      <c r="Q39" s="1">
        <f t="shared" si="4"/>
        <v>0</v>
      </c>
      <c r="R39" s="1">
        <f t="shared" si="5"/>
        <v>2488795.5</v>
      </c>
      <c r="S39" s="1">
        <f t="shared" si="6"/>
        <v>69349.92959</v>
      </c>
      <c r="T39" s="1">
        <f t="shared" si="7"/>
        <v>33600</v>
      </c>
      <c r="U39" s="1">
        <f t="shared" si="8"/>
        <v>502430</v>
      </c>
    </row>
    <row r="40" ht="19.5" customHeight="1">
      <c r="A40" s="1">
        <v>39.0</v>
      </c>
      <c r="B40" s="1" t="s">
        <v>92</v>
      </c>
      <c r="C40" s="1">
        <v>1762560.0</v>
      </c>
      <c r="D40" s="1" t="s">
        <v>22</v>
      </c>
      <c r="E40" s="1">
        <v>2700.0</v>
      </c>
      <c r="F40" s="2">
        <v>50.0</v>
      </c>
      <c r="G40" s="2">
        <v>10.0</v>
      </c>
      <c r="H40" s="2" t="s">
        <v>85</v>
      </c>
      <c r="I40" s="1">
        <f t="shared" si="1"/>
        <v>176256</v>
      </c>
      <c r="J40" s="1">
        <f t="shared" si="9"/>
        <v>0</v>
      </c>
      <c r="K40" s="1">
        <f t="shared" si="10"/>
        <v>1350</v>
      </c>
      <c r="L40" s="1">
        <f t="shared" si="11"/>
        <v>0</v>
      </c>
      <c r="M40" s="1">
        <f t="shared" si="12"/>
        <v>0</v>
      </c>
      <c r="N40" s="1">
        <f t="shared" si="13"/>
        <v>38.71349537</v>
      </c>
      <c r="O40" s="1">
        <f t="shared" si="2"/>
        <v>0</v>
      </c>
      <c r="P40" s="1">
        <f t="shared" si="3"/>
        <v>13575</v>
      </c>
      <c r="Q40" s="1">
        <f t="shared" si="4"/>
        <v>0</v>
      </c>
      <c r="R40" s="1">
        <f t="shared" si="5"/>
        <v>2488795.5</v>
      </c>
      <c r="S40" s="1">
        <f t="shared" si="6"/>
        <v>76614.19619</v>
      </c>
      <c r="T40" s="1">
        <f t="shared" si="7"/>
        <v>33600</v>
      </c>
      <c r="U40" s="1">
        <f t="shared" si="8"/>
        <v>536030</v>
      </c>
    </row>
    <row r="41" ht="19.5" customHeight="1">
      <c r="A41" s="1">
        <v>40.0</v>
      </c>
      <c r="B41" s="1" t="s">
        <v>93</v>
      </c>
      <c r="C41" s="1">
        <v>1762560.0</v>
      </c>
      <c r="D41" s="1" t="s">
        <v>25</v>
      </c>
      <c r="E41" s="1">
        <v>913344.0</v>
      </c>
      <c r="F41" s="2">
        <v>50.0</v>
      </c>
      <c r="G41" s="2">
        <v>10.0</v>
      </c>
      <c r="H41" s="2" t="s">
        <v>85</v>
      </c>
      <c r="I41" s="1">
        <f t="shared" si="1"/>
        <v>176256</v>
      </c>
      <c r="J41" s="1">
        <f t="shared" si="9"/>
        <v>0</v>
      </c>
      <c r="K41" s="1">
        <f t="shared" si="10"/>
        <v>0</v>
      </c>
      <c r="L41" s="1">
        <f t="shared" si="11"/>
        <v>0</v>
      </c>
      <c r="M41" s="1">
        <f t="shared" si="12"/>
        <v>456672</v>
      </c>
      <c r="N41" s="1">
        <f t="shared" si="13"/>
        <v>40.75349537</v>
      </c>
      <c r="O41" s="1">
        <f t="shared" si="2"/>
        <v>0</v>
      </c>
      <c r="P41" s="1">
        <f t="shared" si="3"/>
        <v>13575</v>
      </c>
      <c r="Q41" s="1">
        <f t="shared" si="4"/>
        <v>0</v>
      </c>
      <c r="R41" s="1">
        <f t="shared" si="5"/>
        <v>2945467.5</v>
      </c>
      <c r="S41" s="1">
        <f t="shared" si="6"/>
        <v>77014.1178</v>
      </c>
      <c r="T41" s="1">
        <f t="shared" si="7"/>
        <v>33600</v>
      </c>
      <c r="U41" s="1">
        <f t="shared" si="8"/>
        <v>569630</v>
      </c>
    </row>
    <row r="42" ht="19.5" customHeight="1">
      <c r="A42" s="1">
        <v>41.0</v>
      </c>
      <c r="B42" s="1" t="s">
        <v>94</v>
      </c>
      <c r="C42" s="1">
        <v>2290604.0</v>
      </c>
      <c r="D42" s="1" t="s">
        <v>22</v>
      </c>
      <c r="E42" s="1">
        <v>2850.0</v>
      </c>
      <c r="F42" s="2">
        <v>50.0</v>
      </c>
      <c r="G42" s="2">
        <v>10.0</v>
      </c>
      <c r="H42" s="2" t="s">
        <v>95</v>
      </c>
      <c r="I42" s="1">
        <f t="shared" si="1"/>
        <v>229061</v>
      </c>
      <c r="J42" s="1">
        <f t="shared" si="9"/>
        <v>0</v>
      </c>
      <c r="K42" s="1">
        <f t="shared" si="10"/>
        <v>1425</v>
      </c>
      <c r="L42" s="1">
        <f t="shared" si="11"/>
        <v>0</v>
      </c>
      <c r="M42" s="1">
        <f t="shared" si="12"/>
        <v>0</v>
      </c>
      <c r="N42" s="1">
        <f t="shared" si="13"/>
        <v>43.40466435</v>
      </c>
      <c r="O42" s="1">
        <f t="shared" si="2"/>
        <v>0</v>
      </c>
      <c r="P42" s="1">
        <f t="shared" si="3"/>
        <v>15000</v>
      </c>
      <c r="Q42" s="1">
        <f t="shared" si="4"/>
        <v>0</v>
      </c>
      <c r="R42" s="1">
        <f t="shared" si="5"/>
        <v>2945467.5</v>
      </c>
      <c r="S42" s="1">
        <f t="shared" si="6"/>
        <v>84779.55047</v>
      </c>
      <c r="T42" s="1">
        <f t="shared" si="7"/>
        <v>35349</v>
      </c>
      <c r="U42" s="1">
        <f t="shared" si="8"/>
        <v>604979</v>
      </c>
    </row>
    <row r="43" ht="19.5" customHeight="1">
      <c r="A43" s="1">
        <v>42.0</v>
      </c>
      <c r="B43" s="1" t="s">
        <v>96</v>
      </c>
      <c r="C43" s="1">
        <v>2743903.0</v>
      </c>
      <c r="D43" s="1" t="s">
        <v>25</v>
      </c>
      <c r="E43" s="1">
        <v>995136.0</v>
      </c>
      <c r="F43" s="2">
        <v>50.0</v>
      </c>
      <c r="G43" s="2">
        <v>10.0</v>
      </c>
      <c r="H43" s="2" t="s">
        <v>97</v>
      </c>
      <c r="I43" s="1">
        <f t="shared" si="1"/>
        <v>274391</v>
      </c>
      <c r="J43" s="1">
        <f t="shared" si="9"/>
        <v>0</v>
      </c>
      <c r="K43" s="1">
        <f t="shared" si="10"/>
        <v>0</v>
      </c>
      <c r="L43" s="1">
        <f t="shared" si="11"/>
        <v>0</v>
      </c>
      <c r="M43" s="1">
        <f t="shared" si="12"/>
        <v>497568</v>
      </c>
      <c r="N43" s="1">
        <f t="shared" si="13"/>
        <v>46.58048611</v>
      </c>
      <c r="O43" s="1">
        <f t="shared" si="2"/>
        <v>0</v>
      </c>
      <c r="P43" s="1">
        <f t="shared" si="3"/>
        <v>15000</v>
      </c>
      <c r="Q43" s="1">
        <f t="shared" si="4"/>
        <v>0</v>
      </c>
      <c r="R43" s="1">
        <f t="shared" si="5"/>
        <v>3443035.5</v>
      </c>
      <c r="S43" s="1">
        <f t="shared" si="6"/>
        <v>85402.13857</v>
      </c>
      <c r="T43" s="1">
        <f t="shared" si="7"/>
        <v>42345</v>
      </c>
      <c r="U43" s="1">
        <f t="shared" si="8"/>
        <v>647324</v>
      </c>
    </row>
    <row r="44" ht="19.5" customHeight="1">
      <c r="A44" s="1">
        <v>43.0</v>
      </c>
      <c r="B44" s="1" t="s">
        <v>98</v>
      </c>
      <c r="C44" s="1">
        <v>3197201.0</v>
      </c>
      <c r="D44" s="1" t="s">
        <v>22</v>
      </c>
      <c r="E44" s="1">
        <v>3000.0</v>
      </c>
      <c r="F44" s="2">
        <v>50.0</v>
      </c>
      <c r="G44" s="2">
        <v>10.0</v>
      </c>
      <c r="H44" s="2" t="s">
        <v>99</v>
      </c>
      <c r="I44" s="1">
        <f t="shared" si="1"/>
        <v>319721</v>
      </c>
      <c r="J44" s="1">
        <f t="shared" si="9"/>
        <v>0</v>
      </c>
      <c r="K44" s="1">
        <f t="shared" si="10"/>
        <v>1500</v>
      </c>
      <c r="L44" s="1">
        <f t="shared" si="11"/>
        <v>0</v>
      </c>
      <c r="M44" s="1">
        <f t="shared" si="12"/>
        <v>0</v>
      </c>
      <c r="N44" s="1">
        <f t="shared" si="13"/>
        <v>50.28096065</v>
      </c>
      <c r="O44" s="1">
        <f t="shared" si="2"/>
        <v>0</v>
      </c>
      <c r="P44" s="1">
        <f t="shared" si="3"/>
        <v>16500</v>
      </c>
      <c r="Q44" s="1">
        <f t="shared" si="4"/>
        <v>0</v>
      </c>
      <c r="R44" s="1">
        <f t="shared" si="5"/>
        <v>3443035.5</v>
      </c>
      <c r="S44" s="1">
        <f t="shared" si="6"/>
        <v>93754.62961</v>
      </c>
      <c r="T44" s="1">
        <f t="shared" si="7"/>
        <v>49340</v>
      </c>
      <c r="U44" s="1">
        <f t="shared" si="8"/>
        <v>696664</v>
      </c>
    </row>
    <row r="45" ht="19.5" customHeight="1">
      <c r="A45" s="1">
        <v>44.0</v>
      </c>
      <c r="B45" s="1" t="s">
        <v>100</v>
      </c>
      <c r="C45" s="1">
        <v>3650500.0</v>
      </c>
      <c r="D45" s="1" t="s">
        <v>25</v>
      </c>
      <c r="E45" s="1">
        <v>1076928.0</v>
      </c>
      <c r="F45" s="2">
        <v>50.0</v>
      </c>
      <c r="G45" s="2">
        <v>10.0</v>
      </c>
      <c r="H45" s="2" t="s">
        <v>101</v>
      </c>
      <c r="I45" s="1">
        <f t="shared" si="1"/>
        <v>365050</v>
      </c>
      <c r="J45" s="1">
        <f t="shared" si="9"/>
        <v>0</v>
      </c>
      <c r="K45" s="1">
        <f t="shared" si="10"/>
        <v>0</v>
      </c>
      <c r="L45" s="1">
        <f t="shared" si="11"/>
        <v>0</v>
      </c>
      <c r="M45" s="1">
        <f t="shared" si="12"/>
        <v>538464</v>
      </c>
      <c r="N45" s="1">
        <f t="shared" si="13"/>
        <v>54.50607639</v>
      </c>
      <c r="O45" s="1">
        <f t="shared" si="2"/>
        <v>0</v>
      </c>
      <c r="P45" s="1">
        <f t="shared" si="3"/>
        <v>16500</v>
      </c>
      <c r="Q45" s="1">
        <f t="shared" si="4"/>
        <v>0</v>
      </c>
      <c r="R45" s="1">
        <f t="shared" si="5"/>
        <v>3981499.5</v>
      </c>
      <c r="S45" s="1">
        <f t="shared" si="6"/>
        <v>94582.9213</v>
      </c>
      <c r="T45" s="1">
        <f t="shared" si="7"/>
        <v>56335</v>
      </c>
      <c r="U45" s="1">
        <f t="shared" si="8"/>
        <v>752999</v>
      </c>
    </row>
    <row r="46" ht="19.5" customHeight="1">
      <c r="A46" s="1">
        <v>45.0</v>
      </c>
      <c r="B46" s="1" t="s">
        <v>102</v>
      </c>
      <c r="C46" s="1">
        <v>4103799.0</v>
      </c>
      <c r="D46" s="1" t="s">
        <v>22</v>
      </c>
      <c r="E46" s="1">
        <v>3150.0</v>
      </c>
      <c r="F46" s="2">
        <v>50.0</v>
      </c>
      <c r="G46" s="2">
        <v>10.0</v>
      </c>
      <c r="H46" s="2" t="s">
        <v>103</v>
      </c>
      <c r="I46" s="1">
        <f t="shared" si="1"/>
        <v>410380</v>
      </c>
      <c r="J46" s="1">
        <f t="shared" si="9"/>
        <v>0</v>
      </c>
      <c r="K46" s="1">
        <f t="shared" si="10"/>
        <v>1575</v>
      </c>
      <c r="L46" s="1">
        <f t="shared" si="11"/>
        <v>0</v>
      </c>
      <c r="M46" s="1">
        <f t="shared" si="12"/>
        <v>0</v>
      </c>
      <c r="N46" s="1">
        <f t="shared" si="13"/>
        <v>59.25584491</v>
      </c>
      <c r="O46" s="1">
        <f t="shared" si="2"/>
        <v>0</v>
      </c>
      <c r="P46" s="1">
        <f t="shared" si="3"/>
        <v>18075</v>
      </c>
      <c r="Q46" s="1">
        <f t="shared" si="4"/>
        <v>0</v>
      </c>
      <c r="R46" s="1">
        <f t="shared" si="5"/>
        <v>3981499.5</v>
      </c>
      <c r="S46" s="1">
        <f t="shared" si="6"/>
        <v>103522.4684</v>
      </c>
      <c r="T46" s="1">
        <f t="shared" si="7"/>
        <v>63331</v>
      </c>
      <c r="U46" s="1">
        <f t="shared" si="8"/>
        <v>816330</v>
      </c>
    </row>
    <row r="47" ht="19.5" customHeight="1">
      <c r="A47" s="1">
        <v>46.0</v>
      </c>
      <c r="B47" s="1" t="s">
        <v>104</v>
      </c>
      <c r="C47" s="1">
        <v>4177339.0</v>
      </c>
      <c r="D47" s="1" t="s">
        <v>25</v>
      </c>
      <c r="E47" s="1">
        <v>1158720.0</v>
      </c>
      <c r="F47" s="2">
        <v>50.0</v>
      </c>
      <c r="G47" s="2">
        <v>10.0</v>
      </c>
      <c r="H47" s="2" t="s">
        <v>105</v>
      </c>
      <c r="I47" s="1">
        <f t="shared" si="1"/>
        <v>417734</v>
      </c>
      <c r="J47" s="1">
        <f t="shared" si="9"/>
        <v>0</v>
      </c>
      <c r="K47" s="1">
        <f t="shared" si="10"/>
        <v>0</v>
      </c>
      <c r="L47" s="1">
        <f t="shared" si="11"/>
        <v>0</v>
      </c>
      <c r="M47" s="1">
        <f t="shared" si="12"/>
        <v>579360</v>
      </c>
      <c r="N47" s="1">
        <f t="shared" si="13"/>
        <v>64.09072917</v>
      </c>
      <c r="O47" s="1">
        <f t="shared" si="2"/>
        <v>0</v>
      </c>
      <c r="P47" s="1">
        <f t="shared" si="3"/>
        <v>18075</v>
      </c>
      <c r="Q47" s="1">
        <f t="shared" si="4"/>
        <v>0</v>
      </c>
      <c r="R47" s="1">
        <f t="shared" si="5"/>
        <v>4560859.5</v>
      </c>
      <c r="S47" s="1">
        <f t="shared" si="6"/>
        <v>104470.2991</v>
      </c>
      <c r="T47" s="1">
        <f t="shared" si="7"/>
        <v>70326</v>
      </c>
      <c r="U47" s="1">
        <f t="shared" si="8"/>
        <v>886656</v>
      </c>
    </row>
    <row r="48" ht="19.5" customHeight="1">
      <c r="A48" s="1">
        <v>47.0</v>
      </c>
      <c r="B48" s="1" t="s">
        <v>106</v>
      </c>
      <c r="C48" s="1">
        <v>4314507.0</v>
      </c>
      <c r="D48" s="1" t="s">
        <v>22</v>
      </c>
      <c r="E48" s="1">
        <v>3300.0</v>
      </c>
      <c r="F48" s="2">
        <v>50.0</v>
      </c>
      <c r="G48" s="2">
        <v>10.0</v>
      </c>
      <c r="H48" s="2" t="s">
        <v>107</v>
      </c>
      <c r="I48" s="1">
        <f t="shared" si="1"/>
        <v>431451</v>
      </c>
      <c r="J48" s="1">
        <f t="shared" si="9"/>
        <v>0</v>
      </c>
      <c r="K48" s="1">
        <f t="shared" si="10"/>
        <v>1650</v>
      </c>
      <c r="L48" s="1">
        <f t="shared" si="11"/>
        <v>0</v>
      </c>
      <c r="M48" s="1">
        <f t="shared" si="12"/>
        <v>0</v>
      </c>
      <c r="N48" s="1">
        <f t="shared" si="13"/>
        <v>69.084375</v>
      </c>
      <c r="O48" s="1">
        <f t="shared" si="2"/>
        <v>0</v>
      </c>
      <c r="P48" s="1">
        <f t="shared" si="3"/>
        <v>19725</v>
      </c>
      <c r="Q48" s="1">
        <f t="shared" si="4"/>
        <v>0</v>
      </c>
      <c r="R48" s="1">
        <f t="shared" si="5"/>
        <v>4560859.5</v>
      </c>
      <c r="S48" s="1">
        <f t="shared" si="6"/>
        <v>113839.0085</v>
      </c>
      <c r="T48" s="1">
        <f t="shared" si="7"/>
        <v>77321</v>
      </c>
      <c r="U48" s="1">
        <f t="shared" si="8"/>
        <v>963977</v>
      </c>
    </row>
    <row r="49" ht="19.5" customHeight="1">
      <c r="A49" s="1">
        <v>48.0</v>
      </c>
      <c r="B49" s="1" t="s">
        <v>108</v>
      </c>
      <c r="C49" s="1">
        <v>4553079.0</v>
      </c>
      <c r="D49" s="1" t="s">
        <v>25</v>
      </c>
      <c r="E49" s="1">
        <v>1240512.0</v>
      </c>
      <c r="F49" s="2">
        <v>50.0</v>
      </c>
      <c r="G49" s="2">
        <v>10.0</v>
      </c>
      <c r="H49" s="2" t="s">
        <v>109</v>
      </c>
      <c r="I49" s="1">
        <f t="shared" si="1"/>
        <v>455308</v>
      </c>
      <c r="J49" s="1">
        <f t="shared" si="9"/>
        <v>0</v>
      </c>
      <c r="K49" s="1">
        <f t="shared" si="10"/>
        <v>0</v>
      </c>
      <c r="L49" s="1">
        <f t="shared" si="11"/>
        <v>0</v>
      </c>
      <c r="M49" s="1">
        <f t="shared" si="12"/>
        <v>620256</v>
      </c>
      <c r="N49" s="1">
        <f t="shared" si="13"/>
        <v>74.35414352</v>
      </c>
      <c r="O49" s="1">
        <f t="shared" si="2"/>
        <v>0</v>
      </c>
      <c r="P49" s="1">
        <f t="shared" si="3"/>
        <v>19725</v>
      </c>
      <c r="Q49" s="1">
        <f t="shared" si="4"/>
        <v>0</v>
      </c>
      <c r="R49" s="1">
        <f t="shared" si="5"/>
        <v>5181115.5</v>
      </c>
      <c r="S49" s="1">
        <f t="shared" si="6"/>
        <v>114872.0939</v>
      </c>
      <c r="T49" s="1">
        <f t="shared" si="7"/>
        <v>84317</v>
      </c>
      <c r="U49" s="1">
        <f t="shared" si="8"/>
        <v>1048294</v>
      </c>
    </row>
    <row r="50" ht="19.5" customHeight="1">
      <c r="A50" s="1">
        <v>49.0</v>
      </c>
      <c r="B50" s="1" t="s">
        <v>110</v>
      </c>
      <c r="C50" s="1">
        <v>4602106.0</v>
      </c>
      <c r="D50" s="1" t="s">
        <v>22</v>
      </c>
      <c r="E50" s="1">
        <v>3450.0</v>
      </c>
      <c r="F50" s="2">
        <v>50.0</v>
      </c>
      <c r="G50" s="2">
        <v>10.0</v>
      </c>
      <c r="H50" s="2" t="s">
        <v>111</v>
      </c>
      <c r="I50" s="1">
        <f t="shared" si="1"/>
        <v>460211</v>
      </c>
      <c r="J50" s="1">
        <f t="shared" si="9"/>
        <v>0</v>
      </c>
      <c r="K50" s="1">
        <f t="shared" si="10"/>
        <v>1725</v>
      </c>
      <c r="L50" s="1">
        <f t="shared" si="11"/>
        <v>0</v>
      </c>
      <c r="M50" s="1">
        <f t="shared" si="12"/>
        <v>0</v>
      </c>
      <c r="N50" s="1">
        <f t="shared" si="13"/>
        <v>79.68065972</v>
      </c>
      <c r="O50" s="1">
        <f t="shared" si="2"/>
        <v>0</v>
      </c>
      <c r="P50" s="1">
        <f t="shared" si="3"/>
        <v>21450</v>
      </c>
      <c r="Q50" s="1">
        <f t="shared" si="4"/>
        <v>0</v>
      </c>
      <c r="R50" s="1">
        <f t="shared" si="5"/>
        <v>5181115.5</v>
      </c>
      <c r="S50" s="1">
        <f t="shared" si="6"/>
        <v>124687.4117</v>
      </c>
      <c r="T50" s="1">
        <f t="shared" si="7"/>
        <v>91312</v>
      </c>
      <c r="U50" s="1">
        <f t="shared" si="8"/>
        <v>1139606</v>
      </c>
    </row>
    <row r="51" ht="19.5" customHeight="1">
      <c r="A51" s="1">
        <v>50.0</v>
      </c>
      <c r="B51" s="1" t="s">
        <v>112</v>
      </c>
      <c r="C51" s="1">
        <v>4777719.0</v>
      </c>
      <c r="D51" s="1" t="s">
        <v>25</v>
      </c>
      <c r="E51" s="1">
        <v>1322304.0</v>
      </c>
      <c r="F51" s="2">
        <v>50.0</v>
      </c>
      <c r="G51" s="2">
        <v>10.0</v>
      </c>
      <c r="H51" s="2" t="s">
        <v>113</v>
      </c>
      <c r="I51" s="1">
        <f t="shared" si="1"/>
        <v>477772</v>
      </c>
      <c r="J51" s="1">
        <f t="shared" si="9"/>
        <v>0</v>
      </c>
      <c r="K51" s="1">
        <f t="shared" si="10"/>
        <v>0</v>
      </c>
      <c r="L51" s="1">
        <f t="shared" si="11"/>
        <v>0</v>
      </c>
      <c r="M51" s="1">
        <f t="shared" si="12"/>
        <v>661152</v>
      </c>
      <c r="N51" s="1">
        <f t="shared" si="13"/>
        <v>85.21042824</v>
      </c>
      <c r="O51" s="1">
        <f t="shared" si="2"/>
        <v>0</v>
      </c>
      <c r="P51" s="1">
        <f t="shared" si="3"/>
        <v>21450</v>
      </c>
      <c r="Q51" s="1">
        <f t="shared" si="4"/>
        <v>0</v>
      </c>
      <c r="R51" s="1">
        <f t="shared" si="5"/>
        <v>5842267.5</v>
      </c>
      <c r="S51" s="1">
        <f t="shared" si="6"/>
        <v>125771.4675</v>
      </c>
      <c r="T51" s="1">
        <f t="shared" si="7"/>
        <v>98307</v>
      </c>
      <c r="U51" s="1">
        <f t="shared" si="8"/>
        <v>1237913</v>
      </c>
    </row>
    <row r="52" ht="19.5" customHeight="1">
      <c r="A52" s="1">
        <v>51.0</v>
      </c>
      <c r="B52" s="1" t="s">
        <v>114</v>
      </c>
      <c r="C52" s="1">
        <v>5000000.0</v>
      </c>
      <c r="D52" s="1" t="s">
        <v>22</v>
      </c>
      <c r="E52" s="1">
        <v>3600.0</v>
      </c>
      <c r="F52" s="2">
        <v>50.0</v>
      </c>
      <c r="G52" s="2">
        <v>10.0</v>
      </c>
      <c r="H52" s="2" t="s">
        <v>115</v>
      </c>
      <c r="I52" s="1">
        <f t="shared" si="1"/>
        <v>500000</v>
      </c>
      <c r="J52" s="1">
        <f t="shared" si="9"/>
        <v>0</v>
      </c>
      <c r="K52" s="1">
        <f t="shared" si="10"/>
        <v>1800</v>
      </c>
      <c r="L52" s="1">
        <f t="shared" si="11"/>
        <v>0</v>
      </c>
      <c r="M52" s="1">
        <f t="shared" si="12"/>
        <v>0</v>
      </c>
      <c r="N52" s="1">
        <f t="shared" si="13"/>
        <v>90.99746528</v>
      </c>
      <c r="O52" s="1">
        <f t="shared" si="2"/>
        <v>0</v>
      </c>
      <c r="P52" s="1">
        <f t="shared" si="3"/>
        <v>23250</v>
      </c>
      <c r="Q52" s="1">
        <f t="shared" si="4"/>
        <v>0</v>
      </c>
      <c r="R52" s="1">
        <f t="shared" si="5"/>
        <v>5842267.5</v>
      </c>
      <c r="S52" s="1">
        <f t="shared" si="6"/>
        <v>136058.4182</v>
      </c>
      <c r="T52" s="1">
        <f t="shared" si="7"/>
        <v>101805</v>
      </c>
      <c r="U52" s="1">
        <f t="shared" si="8"/>
        <v>1339718</v>
      </c>
    </row>
    <row r="53" ht="19.5" customHeight="1">
      <c r="A53" s="1">
        <v>52.0</v>
      </c>
      <c r="B53" s="1" t="s">
        <v>116</v>
      </c>
      <c r="C53" s="1">
        <v>5000000.0</v>
      </c>
      <c r="D53" s="1" t="s">
        <v>25</v>
      </c>
      <c r="E53" s="1">
        <v>1363200.0</v>
      </c>
      <c r="F53" s="2">
        <v>50.0</v>
      </c>
      <c r="G53" s="2">
        <v>10.0</v>
      </c>
      <c r="H53" s="2" t="s">
        <v>117</v>
      </c>
      <c r="I53" s="1">
        <f t="shared" si="1"/>
        <v>500000</v>
      </c>
      <c r="J53" s="1">
        <f t="shared" si="9"/>
        <v>0</v>
      </c>
      <c r="K53" s="1">
        <f t="shared" si="10"/>
        <v>0</v>
      </c>
      <c r="L53" s="1">
        <f t="shared" si="11"/>
        <v>0</v>
      </c>
      <c r="M53" s="1">
        <f t="shared" si="12"/>
        <v>681600</v>
      </c>
      <c r="N53" s="1">
        <f t="shared" si="13"/>
        <v>96.78450231</v>
      </c>
      <c r="O53" s="1">
        <f t="shared" si="2"/>
        <v>0</v>
      </c>
      <c r="P53" s="1">
        <f t="shared" si="3"/>
        <v>23250</v>
      </c>
      <c r="Q53" s="1">
        <f t="shared" si="4"/>
        <v>0</v>
      </c>
      <c r="R53" s="1">
        <f t="shared" si="5"/>
        <v>6523867.5</v>
      </c>
      <c r="S53" s="1">
        <f t="shared" si="6"/>
        <v>137192.909</v>
      </c>
      <c r="T53" s="1">
        <f t="shared" si="7"/>
        <v>105303</v>
      </c>
      <c r="U53" s="1">
        <f t="shared" si="8"/>
        <v>1445021</v>
      </c>
    </row>
    <row r="54" ht="19.5" customHeight="1">
      <c r="A54" s="1">
        <v>53.0</v>
      </c>
      <c r="B54" s="1" t="s">
        <v>118</v>
      </c>
      <c r="C54" s="1">
        <v>5000000.0</v>
      </c>
      <c r="D54" s="1" t="s">
        <v>22</v>
      </c>
      <c r="E54" s="1">
        <v>3750.0</v>
      </c>
      <c r="F54" s="2">
        <v>50.0</v>
      </c>
      <c r="G54" s="2">
        <v>10.0</v>
      </c>
      <c r="H54" s="2" t="s">
        <v>119</v>
      </c>
      <c r="I54" s="1">
        <f t="shared" si="1"/>
        <v>500000</v>
      </c>
      <c r="J54" s="1">
        <f t="shared" si="9"/>
        <v>0</v>
      </c>
      <c r="K54" s="1">
        <f t="shared" si="10"/>
        <v>1875</v>
      </c>
      <c r="L54" s="1">
        <f t="shared" si="11"/>
        <v>0</v>
      </c>
      <c r="M54" s="1">
        <f t="shared" si="12"/>
        <v>0</v>
      </c>
      <c r="N54" s="1">
        <f t="shared" si="13"/>
        <v>102.5715394</v>
      </c>
      <c r="O54" s="1">
        <f t="shared" si="2"/>
        <v>0</v>
      </c>
      <c r="P54" s="1">
        <f t="shared" si="3"/>
        <v>25125</v>
      </c>
      <c r="Q54" s="1">
        <f t="shared" si="4"/>
        <v>0</v>
      </c>
      <c r="R54" s="1">
        <f t="shared" si="5"/>
        <v>6523867.5</v>
      </c>
      <c r="S54" s="1">
        <f t="shared" si="6"/>
        <v>147861.2122</v>
      </c>
      <c r="T54" s="1">
        <f t="shared" si="7"/>
        <v>106000</v>
      </c>
      <c r="U54" s="1">
        <f t="shared" si="8"/>
        <v>1551021</v>
      </c>
    </row>
    <row r="55" ht="19.5" customHeight="1">
      <c r="A55" s="1">
        <v>54.0</v>
      </c>
      <c r="B55" s="1" t="s">
        <v>120</v>
      </c>
      <c r="C55" s="1">
        <v>5000000.0</v>
      </c>
      <c r="D55" s="1" t="s">
        <v>25</v>
      </c>
      <c r="E55" s="1">
        <v>1404096.0</v>
      </c>
      <c r="F55" s="2">
        <v>50.0</v>
      </c>
      <c r="G55" s="2">
        <v>10.0</v>
      </c>
      <c r="H55" s="2" t="s">
        <v>119</v>
      </c>
      <c r="I55" s="1">
        <f t="shared" si="1"/>
        <v>500000</v>
      </c>
      <c r="J55" s="1">
        <f t="shared" si="9"/>
        <v>0</v>
      </c>
      <c r="K55" s="1">
        <f t="shared" si="10"/>
        <v>0</v>
      </c>
      <c r="L55" s="1">
        <f t="shared" si="11"/>
        <v>0</v>
      </c>
      <c r="M55" s="1">
        <f t="shared" si="12"/>
        <v>702048</v>
      </c>
      <c r="N55" s="1">
        <f t="shared" si="13"/>
        <v>108.3585764</v>
      </c>
      <c r="O55" s="1">
        <f t="shared" si="2"/>
        <v>0</v>
      </c>
      <c r="P55" s="1">
        <f t="shared" si="3"/>
        <v>25125</v>
      </c>
      <c r="Q55" s="1">
        <f t="shared" si="4"/>
        <v>0</v>
      </c>
      <c r="R55" s="1">
        <f t="shared" si="5"/>
        <v>7225915.5</v>
      </c>
      <c r="S55" s="1">
        <f t="shared" si="6"/>
        <v>148995.703</v>
      </c>
      <c r="T55" s="1">
        <f t="shared" si="7"/>
        <v>106000</v>
      </c>
      <c r="U55" s="1">
        <f t="shared" si="8"/>
        <v>1657021</v>
      </c>
    </row>
    <row r="56" ht="19.5" customHeight="1">
      <c r="A56" s="1">
        <v>55.0</v>
      </c>
      <c r="B56" s="1" t="s">
        <v>121</v>
      </c>
      <c r="C56" s="1">
        <v>5000000.0</v>
      </c>
      <c r="D56" s="1" t="s">
        <v>22</v>
      </c>
      <c r="E56" s="1">
        <v>3900.0</v>
      </c>
      <c r="F56" s="2">
        <v>50.0</v>
      </c>
      <c r="G56" s="2">
        <v>10.0</v>
      </c>
      <c r="H56" s="2" t="s">
        <v>119</v>
      </c>
      <c r="I56" s="1">
        <f t="shared" si="1"/>
        <v>500000</v>
      </c>
      <c r="J56" s="1">
        <f t="shared" si="9"/>
        <v>0</v>
      </c>
      <c r="K56" s="1">
        <f t="shared" si="10"/>
        <v>1950</v>
      </c>
      <c r="L56" s="1">
        <f t="shared" si="11"/>
        <v>0</v>
      </c>
      <c r="M56" s="1">
        <f t="shared" si="12"/>
        <v>0</v>
      </c>
      <c r="N56" s="1">
        <f t="shared" si="13"/>
        <v>114.1456134</v>
      </c>
      <c r="O56" s="1">
        <f t="shared" si="2"/>
        <v>0</v>
      </c>
      <c r="P56" s="1">
        <f t="shared" si="3"/>
        <v>27075</v>
      </c>
      <c r="Q56" s="1">
        <f t="shared" si="4"/>
        <v>0</v>
      </c>
      <c r="R56" s="1">
        <f t="shared" si="5"/>
        <v>7225915.5</v>
      </c>
      <c r="S56" s="1">
        <f t="shared" si="6"/>
        <v>160045.3587</v>
      </c>
      <c r="T56" s="1">
        <f t="shared" si="7"/>
        <v>106000</v>
      </c>
      <c r="U56" s="1">
        <f t="shared" si="8"/>
        <v>1763021</v>
      </c>
    </row>
    <row r="57" ht="19.5" customHeight="1">
      <c r="A57" s="1">
        <v>56.0</v>
      </c>
      <c r="B57" s="1" t="s">
        <v>122</v>
      </c>
      <c r="C57" s="1">
        <v>5000000.0</v>
      </c>
      <c r="D57" s="1" t="s">
        <v>25</v>
      </c>
      <c r="E57" s="1">
        <v>1444992.0</v>
      </c>
      <c r="F57" s="2">
        <v>50.0</v>
      </c>
      <c r="G57" s="2">
        <v>10.0</v>
      </c>
      <c r="H57" s="2" t="s">
        <v>119</v>
      </c>
      <c r="I57" s="1">
        <f t="shared" si="1"/>
        <v>500000</v>
      </c>
      <c r="J57" s="1">
        <f t="shared" si="9"/>
        <v>0</v>
      </c>
      <c r="K57" s="1">
        <f t="shared" si="10"/>
        <v>0</v>
      </c>
      <c r="L57" s="1">
        <f t="shared" si="11"/>
        <v>0</v>
      </c>
      <c r="M57" s="1">
        <f t="shared" si="12"/>
        <v>722496</v>
      </c>
      <c r="N57" s="1">
        <f t="shared" si="13"/>
        <v>119.9326505</v>
      </c>
      <c r="O57" s="1">
        <f t="shared" si="2"/>
        <v>0</v>
      </c>
      <c r="P57" s="1">
        <f t="shared" si="3"/>
        <v>27075</v>
      </c>
      <c r="Q57" s="1">
        <f t="shared" si="4"/>
        <v>0</v>
      </c>
      <c r="R57" s="1">
        <f t="shared" si="5"/>
        <v>7948411.5</v>
      </c>
      <c r="S57" s="1">
        <f t="shared" si="6"/>
        <v>161179.8495</v>
      </c>
      <c r="T57" s="1">
        <f t="shared" si="7"/>
        <v>106000</v>
      </c>
      <c r="U57" s="1">
        <f t="shared" si="8"/>
        <v>1869021</v>
      </c>
    </row>
    <row r="58" ht="19.5" customHeight="1">
      <c r="A58" s="1">
        <v>57.0</v>
      </c>
      <c r="B58" s="1" t="s">
        <v>123</v>
      </c>
      <c r="C58" s="1">
        <v>5000000.0</v>
      </c>
      <c r="D58" s="1" t="s">
        <v>22</v>
      </c>
      <c r="E58" s="1">
        <v>4050.0</v>
      </c>
      <c r="F58" s="2">
        <v>50.0</v>
      </c>
      <c r="G58" s="2">
        <v>10.0</v>
      </c>
      <c r="H58" s="2" t="s">
        <v>119</v>
      </c>
      <c r="I58" s="1">
        <f t="shared" si="1"/>
        <v>500000</v>
      </c>
      <c r="J58" s="1">
        <f t="shared" si="9"/>
        <v>0</v>
      </c>
      <c r="K58" s="1">
        <f t="shared" si="10"/>
        <v>2025</v>
      </c>
      <c r="L58" s="1">
        <f t="shared" si="11"/>
        <v>0</v>
      </c>
      <c r="M58" s="1">
        <f t="shared" si="12"/>
        <v>0</v>
      </c>
      <c r="N58" s="1">
        <f t="shared" si="13"/>
        <v>125.7196875</v>
      </c>
      <c r="O58" s="1">
        <f t="shared" si="2"/>
        <v>0</v>
      </c>
      <c r="P58" s="1">
        <f t="shared" si="3"/>
        <v>29100</v>
      </c>
      <c r="Q58" s="1">
        <f t="shared" si="4"/>
        <v>0</v>
      </c>
      <c r="R58" s="1">
        <f t="shared" si="5"/>
        <v>7948411.5</v>
      </c>
      <c r="S58" s="1">
        <f t="shared" si="6"/>
        <v>172610.8577</v>
      </c>
      <c r="T58" s="1">
        <f t="shared" si="7"/>
        <v>106000</v>
      </c>
      <c r="U58" s="1">
        <f t="shared" si="8"/>
        <v>1975021</v>
      </c>
    </row>
    <row r="59" ht="19.5" customHeight="1">
      <c r="A59" s="1">
        <v>58.0</v>
      </c>
      <c r="B59" s="1" t="s">
        <v>124</v>
      </c>
      <c r="C59" s="1">
        <v>5000000.0</v>
      </c>
      <c r="D59" s="1" t="s">
        <v>25</v>
      </c>
      <c r="E59" s="1">
        <v>1485888.0</v>
      </c>
      <c r="F59" s="2">
        <v>50.0</v>
      </c>
      <c r="G59" s="2">
        <v>10.0</v>
      </c>
      <c r="H59" s="2" t="s">
        <v>119</v>
      </c>
      <c r="I59" s="1">
        <f t="shared" si="1"/>
        <v>500000</v>
      </c>
      <c r="J59" s="1">
        <f t="shared" si="9"/>
        <v>0</v>
      </c>
      <c r="K59" s="1">
        <f t="shared" si="10"/>
        <v>0</v>
      </c>
      <c r="L59" s="1">
        <f t="shared" si="11"/>
        <v>0</v>
      </c>
      <c r="M59" s="1">
        <f t="shared" si="12"/>
        <v>742944</v>
      </c>
      <c r="N59" s="1">
        <f t="shared" si="13"/>
        <v>131.5067245</v>
      </c>
      <c r="O59" s="1">
        <f t="shared" si="2"/>
        <v>0</v>
      </c>
      <c r="P59" s="1">
        <f t="shared" si="3"/>
        <v>29100</v>
      </c>
      <c r="Q59" s="1">
        <f t="shared" si="4"/>
        <v>0</v>
      </c>
      <c r="R59" s="1">
        <f t="shared" si="5"/>
        <v>8691355.5</v>
      </c>
      <c r="S59" s="1">
        <f t="shared" si="6"/>
        <v>173745.3485</v>
      </c>
      <c r="T59" s="1">
        <f t="shared" si="7"/>
        <v>106000</v>
      </c>
      <c r="U59" s="1">
        <f t="shared" si="8"/>
        <v>2081021</v>
      </c>
    </row>
    <row r="60" ht="19.5" customHeight="1">
      <c r="A60" s="1">
        <v>59.0</v>
      </c>
      <c r="B60" s="1" t="s">
        <v>125</v>
      </c>
      <c r="C60" s="1">
        <v>5000000.0</v>
      </c>
      <c r="D60" s="1" t="s">
        <v>22</v>
      </c>
      <c r="E60" s="1">
        <v>4200.0</v>
      </c>
      <c r="F60" s="2">
        <v>50.0</v>
      </c>
      <c r="G60" s="2">
        <v>10.0</v>
      </c>
      <c r="H60" s="2" t="s">
        <v>119</v>
      </c>
      <c r="I60" s="1">
        <f t="shared" si="1"/>
        <v>500000</v>
      </c>
      <c r="J60" s="1">
        <f t="shared" si="9"/>
        <v>0</v>
      </c>
      <c r="K60" s="1">
        <f t="shared" si="10"/>
        <v>2100</v>
      </c>
      <c r="L60" s="1">
        <f t="shared" si="11"/>
        <v>0</v>
      </c>
      <c r="M60" s="1">
        <f t="shared" si="12"/>
        <v>0</v>
      </c>
      <c r="N60" s="1">
        <f t="shared" si="13"/>
        <v>137.2937616</v>
      </c>
      <c r="O60" s="1">
        <f t="shared" si="2"/>
        <v>0</v>
      </c>
      <c r="P60" s="1">
        <f t="shared" si="3"/>
        <v>31200</v>
      </c>
      <c r="Q60" s="1">
        <f t="shared" si="4"/>
        <v>0</v>
      </c>
      <c r="R60" s="1">
        <f t="shared" si="5"/>
        <v>8691355.5</v>
      </c>
      <c r="S60" s="1">
        <f t="shared" si="6"/>
        <v>185557.7092</v>
      </c>
      <c r="T60" s="1">
        <f t="shared" si="7"/>
        <v>106000</v>
      </c>
      <c r="U60" s="1">
        <f t="shared" si="8"/>
        <v>2187021</v>
      </c>
    </row>
    <row r="61" ht="19.5" customHeight="1">
      <c r="A61" s="1">
        <v>60.0</v>
      </c>
      <c r="B61" s="1" t="s">
        <v>126</v>
      </c>
      <c r="C61" s="1">
        <v>5000000.0</v>
      </c>
      <c r="D61" s="1" t="s">
        <v>25</v>
      </c>
      <c r="E61" s="1">
        <v>1526784.0</v>
      </c>
      <c r="F61" s="2">
        <v>50.0</v>
      </c>
      <c r="G61" s="2">
        <v>10.0</v>
      </c>
      <c r="H61" s="2" t="s">
        <v>119</v>
      </c>
      <c r="I61" s="1">
        <f t="shared" si="1"/>
        <v>500000</v>
      </c>
      <c r="J61" s="1">
        <f t="shared" si="9"/>
        <v>0</v>
      </c>
      <c r="K61" s="1">
        <f t="shared" si="10"/>
        <v>0</v>
      </c>
      <c r="L61" s="1">
        <f t="shared" si="11"/>
        <v>0</v>
      </c>
      <c r="M61" s="1">
        <f t="shared" si="12"/>
        <v>763392</v>
      </c>
      <c r="N61" s="1">
        <f t="shared" si="13"/>
        <v>143.0807986</v>
      </c>
      <c r="O61" s="1">
        <f t="shared" si="2"/>
        <v>0</v>
      </c>
      <c r="P61" s="1">
        <f t="shared" si="3"/>
        <v>31200</v>
      </c>
      <c r="Q61" s="1">
        <f t="shared" si="4"/>
        <v>0</v>
      </c>
      <c r="R61" s="1">
        <f t="shared" si="5"/>
        <v>9454747.5</v>
      </c>
      <c r="S61" s="1">
        <f t="shared" si="6"/>
        <v>186692.2</v>
      </c>
      <c r="T61" s="1">
        <f t="shared" si="7"/>
        <v>106000</v>
      </c>
      <c r="U61" s="1">
        <f t="shared" si="8"/>
        <v>2293021</v>
      </c>
    </row>
    <row r="62" ht="19.5" customHeight="1">
      <c r="A62" s="1">
        <v>61.0</v>
      </c>
      <c r="B62" s="1" t="s">
        <v>127</v>
      </c>
      <c r="C62" s="1">
        <v>5000000.0</v>
      </c>
      <c r="D62" s="1" t="s">
        <v>22</v>
      </c>
      <c r="E62" s="1">
        <v>4350.0</v>
      </c>
      <c r="F62" s="2">
        <v>50.0</v>
      </c>
      <c r="G62" s="2">
        <v>10.0</v>
      </c>
      <c r="H62" s="2" t="s">
        <v>119</v>
      </c>
      <c r="I62" s="1">
        <f t="shared" si="1"/>
        <v>500000</v>
      </c>
      <c r="J62" s="1">
        <f t="shared" si="9"/>
        <v>0</v>
      </c>
      <c r="K62" s="1">
        <f t="shared" si="10"/>
        <v>2175</v>
      </c>
      <c r="L62" s="1">
        <f t="shared" si="11"/>
        <v>0</v>
      </c>
      <c r="M62" s="1">
        <f t="shared" si="12"/>
        <v>0</v>
      </c>
      <c r="N62" s="1">
        <f t="shared" si="13"/>
        <v>148.8678356</v>
      </c>
      <c r="O62" s="1">
        <f t="shared" si="2"/>
        <v>0</v>
      </c>
      <c r="P62" s="1">
        <f t="shared" si="3"/>
        <v>33375</v>
      </c>
      <c r="Q62" s="1">
        <f t="shared" si="4"/>
        <v>0</v>
      </c>
      <c r="R62" s="1">
        <f t="shared" si="5"/>
        <v>9454747.5</v>
      </c>
      <c r="S62" s="1">
        <f t="shared" si="6"/>
        <v>198885.9132</v>
      </c>
      <c r="T62" s="1">
        <f t="shared" si="7"/>
        <v>106000</v>
      </c>
      <c r="U62" s="1">
        <f t="shared" si="8"/>
        <v>2399021</v>
      </c>
    </row>
    <row r="63" ht="19.5" customHeight="1">
      <c r="A63" s="1">
        <v>62.0</v>
      </c>
      <c r="B63" s="1" t="s">
        <v>128</v>
      </c>
      <c r="C63" s="1">
        <v>5000000.0</v>
      </c>
      <c r="D63" s="1" t="s">
        <v>25</v>
      </c>
      <c r="E63" s="1">
        <v>1772160.0</v>
      </c>
      <c r="F63" s="2">
        <v>50.0</v>
      </c>
      <c r="G63" s="2">
        <v>10.0</v>
      </c>
      <c r="H63" s="2" t="s">
        <v>119</v>
      </c>
      <c r="I63" s="1">
        <f t="shared" si="1"/>
        <v>500000</v>
      </c>
      <c r="J63" s="1">
        <f t="shared" si="9"/>
        <v>0</v>
      </c>
      <c r="K63" s="1">
        <f t="shared" si="10"/>
        <v>0</v>
      </c>
      <c r="L63" s="1">
        <f t="shared" si="11"/>
        <v>0</v>
      </c>
      <c r="M63" s="1">
        <f t="shared" si="12"/>
        <v>886080</v>
      </c>
      <c r="N63" s="1">
        <f t="shared" si="13"/>
        <v>154.6548727</v>
      </c>
      <c r="O63" s="1">
        <f t="shared" si="2"/>
        <v>0</v>
      </c>
      <c r="P63" s="1">
        <f t="shared" si="3"/>
        <v>33375</v>
      </c>
      <c r="Q63" s="1">
        <f t="shared" si="4"/>
        <v>0</v>
      </c>
      <c r="R63" s="1">
        <f t="shared" si="5"/>
        <v>10340827.5</v>
      </c>
      <c r="S63" s="1">
        <f t="shared" si="6"/>
        <v>200020.404</v>
      </c>
      <c r="T63" s="1">
        <f t="shared" si="7"/>
        <v>106000</v>
      </c>
      <c r="U63" s="1">
        <f t="shared" si="8"/>
        <v>2505021</v>
      </c>
    </row>
    <row r="64" ht="19.5" customHeight="1">
      <c r="A64" s="1">
        <v>63.0</v>
      </c>
      <c r="B64" s="1" t="s">
        <v>129</v>
      </c>
      <c r="C64" s="1">
        <v>5000000.0</v>
      </c>
      <c r="D64" s="1" t="s">
        <v>22</v>
      </c>
      <c r="E64" s="1">
        <v>4500.0</v>
      </c>
      <c r="F64" s="2">
        <v>50.0</v>
      </c>
      <c r="G64" s="2">
        <v>10.0</v>
      </c>
      <c r="H64" s="2" t="s">
        <v>119</v>
      </c>
      <c r="I64" s="1">
        <f t="shared" si="1"/>
        <v>500000</v>
      </c>
      <c r="J64" s="1">
        <f t="shared" si="9"/>
        <v>0</v>
      </c>
      <c r="K64" s="1">
        <f t="shared" si="10"/>
        <v>2250</v>
      </c>
      <c r="L64" s="1">
        <f t="shared" si="11"/>
        <v>0</v>
      </c>
      <c r="M64" s="1">
        <f t="shared" si="12"/>
        <v>0</v>
      </c>
      <c r="N64" s="1">
        <f t="shared" si="13"/>
        <v>160.4419097</v>
      </c>
      <c r="O64" s="1">
        <f t="shared" si="2"/>
        <v>0</v>
      </c>
      <c r="P64" s="1">
        <f t="shared" si="3"/>
        <v>35625</v>
      </c>
      <c r="Q64" s="1">
        <f t="shared" si="4"/>
        <v>0</v>
      </c>
      <c r="R64" s="1">
        <f t="shared" si="5"/>
        <v>10340827.5</v>
      </c>
      <c r="S64" s="1">
        <f t="shared" si="6"/>
        <v>212595.4697</v>
      </c>
      <c r="T64" s="1">
        <f t="shared" si="7"/>
        <v>106000</v>
      </c>
      <c r="U64" s="1">
        <f t="shared" si="8"/>
        <v>2611021</v>
      </c>
    </row>
    <row r="65" ht="19.5" customHeight="1">
      <c r="A65" s="1">
        <v>64.0</v>
      </c>
      <c r="B65" s="1" t="s">
        <v>130</v>
      </c>
      <c r="C65" s="1">
        <v>5000000.0</v>
      </c>
      <c r="D65" s="1" t="s">
        <v>25</v>
      </c>
      <c r="E65" s="1">
        <v>1813056.0</v>
      </c>
      <c r="F65" s="2">
        <v>50.0</v>
      </c>
      <c r="G65" s="2">
        <v>10.0</v>
      </c>
      <c r="H65" s="2" t="s">
        <v>119</v>
      </c>
      <c r="I65" s="1">
        <f t="shared" si="1"/>
        <v>500000</v>
      </c>
      <c r="J65" s="1">
        <f t="shared" si="9"/>
        <v>0</v>
      </c>
      <c r="K65" s="1">
        <f t="shared" si="10"/>
        <v>0</v>
      </c>
      <c r="L65" s="1">
        <f t="shared" si="11"/>
        <v>0</v>
      </c>
      <c r="M65" s="1">
        <f t="shared" si="12"/>
        <v>906528</v>
      </c>
      <c r="N65" s="1">
        <f t="shared" si="13"/>
        <v>166.2289468</v>
      </c>
      <c r="O65" s="1">
        <f t="shared" si="2"/>
        <v>0</v>
      </c>
      <c r="P65" s="1">
        <f t="shared" si="3"/>
        <v>35625</v>
      </c>
      <c r="Q65" s="1">
        <f t="shared" si="4"/>
        <v>0</v>
      </c>
      <c r="R65" s="1">
        <f t="shared" si="5"/>
        <v>11247355.5</v>
      </c>
      <c r="S65" s="1">
        <f t="shared" si="6"/>
        <v>213729.9605</v>
      </c>
      <c r="T65" s="1">
        <f t="shared" si="7"/>
        <v>106000</v>
      </c>
      <c r="U65" s="1">
        <f t="shared" si="8"/>
        <v>2717021</v>
      </c>
    </row>
    <row r="66" ht="19.5" customHeight="1">
      <c r="A66" s="1">
        <v>65.0</v>
      </c>
      <c r="B66" s="1" t="s">
        <v>131</v>
      </c>
      <c r="C66" s="1">
        <v>5000000.0</v>
      </c>
      <c r="D66" s="1" t="s">
        <v>22</v>
      </c>
      <c r="E66" s="1">
        <v>4650.0</v>
      </c>
      <c r="F66" s="2">
        <v>50.0</v>
      </c>
      <c r="G66" s="2">
        <v>10.0</v>
      </c>
      <c r="H66" s="2" t="s">
        <v>119</v>
      </c>
      <c r="I66" s="1">
        <f t="shared" si="1"/>
        <v>500000</v>
      </c>
      <c r="J66" s="1">
        <f t="shared" si="9"/>
        <v>0</v>
      </c>
      <c r="K66" s="1">
        <f t="shared" si="10"/>
        <v>2325</v>
      </c>
      <c r="L66" s="1">
        <f t="shared" si="11"/>
        <v>0</v>
      </c>
      <c r="M66" s="1">
        <f t="shared" si="12"/>
        <v>0</v>
      </c>
      <c r="N66" s="1">
        <f t="shared" si="13"/>
        <v>172.0159838</v>
      </c>
      <c r="O66" s="1">
        <f t="shared" si="2"/>
        <v>0</v>
      </c>
      <c r="P66" s="1">
        <f t="shared" si="3"/>
        <v>37950</v>
      </c>
      <c r="Q66" s="1">
        <f t="shared" si="4"/>
        <v>0</v>
      </c>
      <c r="R66" s="1">
        <f t="shared" si="5"/>
        <v>11247355.5</v>
      </c>
      <c r="S66" s="1">
        <f t="shared" si="6"/>
        <v>226686.3787</v>
      </c>
      <c r="T66" s="1">
        <f t="shared" si="7"/>
        <v>106000</v>
      </c>
      <c r="U66" s="1">
        <f t="shared" si="8"/>
        <v>2823021</v>
      </c>
    </row>
    <row r="67" ht="19.5" customHeight="1">
      <c r="A67" s="1">
        <v>66.0</v>
      </c>
      <c r="B67" s="1" t="s">
        <v>132</v>
      </c>
      <c r="C67" s="1">
        <v>5000000.0</v>
      </c>
      <c r="D67" s="1" t="s">
        <v>25</v>
      </c>
      <c r="E67" s="1">
        <v>1853952.0</v>
      </c>
      <c r="F67" s="2">
        <v>50.0</v>
      </c>
      <c r="G67" s="2">
        <v>10.0</v>
      </c>
      <c r="H67" s="2" t="s">
        <v>119</v>
      </c>
      <c r="I67" s="1">
        <f t="shared" si="1"/>
        <v>500000</v>
      </c>
      <c r="J67" s="1">
        <f t="shared" si="9"/>
        <v>0</v>
      </c>
      <c r="K67" s="1">
        <f t="shared" si="10"/>
        <v>0</v>
      </c>
      <c r="L67" s="1">
        <f t="shared" si="11"/>
        <v>0</v>
      </c>
      <c r="M67" s="1">
        <f t="shared" si="12"/>
        <v>926976</v>
      </c>
      <c r="N67" s="1">
        <f t="shared" si="13"/>
        <v>177.8030208</v>
      </c>
      <c r="O67" s="1">
        <f t="shared" si="2"/>
        <v>0</v>
      </c>
      <c r="P67" s="1">
        <f t="shared" si="3"/>
        <v>37950</v>
      </c>
      <c r="Q67" s="1">
        <f t="shared" si="4"/>
        <v>0</v>
      </c>
      <c r="R67" s="1">
        <f t="shared" si="5"/>
        <v>12174331.5</v>
      </c>
      <c r="S67" s="1">
        <f t="shared" si="6"/>
        <v>227820.8695</v>
      </c>
      <c r="T67" s="1">
        <f t="shared" si="7"/>
        <v>106000</v>
      </c>
      <c r="U67" s="1">
        <f t="shared" si="8"/>
        <v>2929021</v>
      </c>
    </row>
    <row r="68" ht="19.5" customHeight="1">
      <c r="A68" s="1">
        <v>67.0</v>
      </c>
      <c r="B68" s="1" t="s">
        <v>133</v>
      </c>
      <c r="C68" s="1">
        <v>5000000.0</v>
      </c>
      <c r="D68" s="1" t="s">
        <v>22</v>
      </c>
      <c r="E68" s="1">
        <v>4800.0</v>
      </c>
      <c r="F68" s="2">
        <v>50.0</v>
      </c>
      <c r="G68" s="2">
        <v>10.0</v>
      </c>
      <c r="H68" s="2" t="s">
        <v>119</v>
      </c>
      <c r="I68" s="1">
        <f t="shared" si="1"/>
        <v>500000</v>
      </c>
      <c r="J68" s="1">
        <f t="shared" si="9"/>
        <v>0</v>
      </c>
      <c r="K68" s="1">
        <f t="shared" si="10"/>
        <v>2400</v>
      </c>
      <c r="L68" s="1">
        <f t="shared" si="11"/>
        <v>0</v>
      </c>
      <c r="M68" s="1">
        <f t="shared" si="12"/>
        <v>0</v>
      </c>
      <c r="N68" s="1">
        <f t="shared" si="13"/>
        <v>183.5900579</v>
      </c>
      <c r="O68" s="1">
        <f t="shared" si="2"/>
        <v>0</v>
      </c>
      <c r="P68" s="1">
        <f t="shared" si="3"/>
        <v>40350</v>
      </c>
      <c r="Q68" s="1">
        <f t="shared" si="4"/>
        <v>0</v>
      </c>
      <c r="R68" s="1">
        <f t="shared" si="5"/>
        <v>12174331.5</v>
      </c>
      <c r="S68" s="1">
        <f t="shared" si="6"/>
        <v>241158.6402</v>
      </c>
      <c r="T68" s="1">
        <f t="shared" si="7"/>
        <v>106000</v>
      </c>
      <c r="U68" s="1">
        <f t="shared" si="8"/>
        <v>3035021</v>
      </c>
    </row>
    <row r="69" ht="19.5" customHeight="1">
      <c r="A69" s="1">
        <v>68.0</v>
      </c>
      <c r="B69" s="1" t="s">
        <v>134</v>
      </c>
      <c r="C69" s="1">
        <v>5000000.0</v>
      </c>
      <c r="D69" s="1" t="s">
        <v>25</v>
      </c>
      <c r="E69" s="1">
        <v>1894848.0</v>
      </c>
      <c r="F69" s="2">
        <v>50.0</v>
      </c>
      <c r="G69" s="2">
        <v>10.0</v>
      </c>
      <c r="H69" s="2" t="s">
        <v>119</v>
      </c>
      <c r="I69" s="1">
        <f t="shared" si="1"/>
        <v>500000</v>
      </c>
      <c r="J69" s="1">
        <f t="shared" si="9"/>
        <v>0</v>
      </c>
      <c r="K69" s="1">
        <f t="shared" si="10"/>
        <v>0</v>
      </c>
      <c r="L69" s="1">
        <f t="shared" si="11"/>
        <v>0</v>
      </c>
      <c r="M69" s="1">
        <f t="shared" si="12"/>
        <v>947424</v>
      </c>
      <c r="N69" s="1">
        <f t="shared" si="13"/>
        <v>189.3770949</v>
      </c>
      <c r="O69" s="1">
        <f t="shared" si="2"/>
        <v>0</v>
      </c>
      <c r="P69" s="1">
        <f t="shared" si="3"/>
        <v>40350</v>
      </c>
      <c r="Q69" s="1">
        <f t="shared" si="4"/>
        <v>0</v>
      </c>
      <c r="R69" s="1">
        <f t="shared" si="5"/>
        <v>13121755.5</v>
      </c>
      <c r="S69" s="1">
        <f t="shared" si="6"/>
        <v>242293.131</v>
      </c>
      <c r="T69" s="1">
        <f t="shared" si="7"/>
        <v>106000</v>
      </c>
      <c r="U69" s="1">
        <f t="shared" si="8"/>
        <v>3141021</v>
      </c>
    </row>
    <row r="70" ht="19.5" customHeight="1">
      <c r="A70" s="1">
        <v>69.0</v>
      </c>
      <c r="B70" s="1" t="s">
        <v>135</v>
      </c>
      <c r="C70" s="1">
        <v>5000000.0</v>
      </c>
      <c r="D70" s="1" t="s">
        <v>22</v>
      </c>
      <c r="E70" s="1">
        <v>4950.0</v>
      </c>
      <c r="F70" s="2">
        <v>50.0</v>
      </c>
      <c r="G70" s="2">
        <v>10.0</v>
      </c>
      <c r="H70" s="2" t="s">
        <v>119</v>
      </c>
      <c r="I70" s="1">
        <f t="shared" si="1"/>
        <v>500000</v>
      </c>
      <c r="J70" s="1">
        <f t="shared" si="9"/>
        <v>0</v>
      </c>
      <c r="K70" s="1">
        <f t="shared" si="10"/>
        <v>2475</v>
      </c>
      <c r="L70" s="1">
        <f t="shared" si="11"/>
        <v>0</v>
      </c>
      <c r="M70" s="1">
        <f t="shared" si="12"/>
        <v>0</v>
      </c>
      <c r="N70" s="1">
        <f t="shared" si="13"/>
        <v>195.1641319</v>
      </c>
      <c r="O70" s="1">
        <f t="shared" si="2"/>
        <v>0</v>
      </c>
      <c r="P70" s="1">
        <f t="shared" si="3"/>
        <v>42825</v>
      </c>
      <c r="Q70" s="1">
        <f t="shared" si="4"/>
        <v>0</v>
      </c>
      <c r="R70" s="1">
        <f t="shared" si="5"/>
        <v>13121755.5</v>
      </c>
      <c r="S70" s="1">
        <f t="shared" si="6"/>
        <v>256012.2542</v>
      </c>
      <c r="T70" s="1">
        <f t="shared" si="7"/>
        <v>106000</v>
      </c>
      <c r="U70" s="1">
        <f t="shared" si="8"/>
        <v>3247021</v>
      </c>
    </row>
    <row r="71" ht="19.5" customHeight="1">
      <c r="A71" s="1">
        <v>70.0</v>
      </c>
      <c r="B71" s="1" t="s">
        <v>136</v>
      </c>
      <c r="C71" s="1">
        <v>5000000.0</v>
      </c>
      <c r="D71" s="1" t="s">
        <v>25</v>
      </c>
      <c r="E71" s="1">
        <v>1935744.0</v>
      </c>
      <c r="F71" s="2">
        <v>50.0</v>
      </c>
      <c r="G71" s="2">
        <v>10.0</v>
      </c>
      <c r="H71" s="2" t="s">
        <v>119</v>
      </c>
      <c r="I71" s="1">
        <f t="shared" si="1"/>
        <v>500000</v>
      </c>
      <c r="J71" s="1">
        <f t="shared" si="9"/>
        <v>0</v>
      </c>
      <c r="K71" s="1">
        <f t="shared" si="10"/>
        <v>0</v>
      </c>
      <c r="L71" s="1">
        <f t="shared" si="11"/>
        <v>0</v>
      </c>
      <c r="M71" s="1">
        <f t="shared" si="12"/>
        <v>967872</v>
      </c>
      <c r="N71" s="1">
        <f t="shared" si="13"/>
        <v>200.951169</v>
      </c>
      <c r="O71" s="1">
        <f t="shared" si="2"/>
        <v>0</v>
      </c>
      <c r="P71" s="1">
        <f t="shared" si="3"/>
        <v>42825</v>
      </c>
      <c r="Q71" s="1">
        <f t="shared" si="4"/>
        <v>0</v>
      </c>
      <c r="R71" s="1">
        <f t="shared" si="5"/>
        <v>14089627.5</v>
      </c>
      <c r="S71" s="1">
        <f t="shared" si="6"/>
        <v>257146.745</v>
      </c>
      <c r="T71" s="1">
        <f t="shared" si="7"/>
        <v>106000</v>
      </c>
      <c r="U71" s="1">
        <f t="shared" si="8"/>
        <v>3353021</v>
      </c>
    </row>
    <row r="72" ht="19.5" customHeight="1">
      <c r="A72" s="1">
        <v>71.0</v>
      </c>
      <c r="B72" s="1" t="s">
        <v>137</v>
      </c>
      <c r="C72" s="1">
        <v>5000000.0</v>
      </c>
      <c r="D72" s="1" t="s">
        <v>22</v>
      </c>
      <c r="E72" s="1">
        <v>5100.0</v>
      </c>
      <c r="F72" s="2">
        <v>50.0</v>
      </c>
      <c r="G72" s="2">
        <v>10.0</v>
      </c>
      <c r="H72" s="2" t="s">
        <v>119</v>
      </c>
      <c r="I72" s="1">
        <f t="shared" si="1"/>
        <v>500000</v>
      </c>
      <c r="J72" s="1">
        <f t="shared" si="9"/>
        <v>0</v>
      </c>
      <c r="K72" s="1">
        <f t="shared" si="10"/>
        <v>2550</v>
      </c>
      <c r="L72" s="1">
        <f t="shared" si="11"/>
        <v>0</v>
      </c>
      <c r="M72" s="1">
        <f t="shared" si="12"/>
        <v>0</v>
      </c>
      <c r="N72" s="1">
        <f t="shared" si="13"/>
        <v>206.738206</v>
      </c>
      <c r="O72" s="1">
        <f t="shared" si="2"/>
        <v>0</v>
      </c>
      <c r="P72" s="1">
        <f t="shared" si="3"/>
        <v>45375</v>
      </c>
      <c r="Q72" s="1">
        <f t="shared" si="4"/>
        <v>0</v>
      </c>
      <c r="R72" s="1">
        <f t="shared" si="5"/>
        <v>14089627.5</v>
      </c>
      <c r="S72" s="1">
        <f t="shared" si="6"/>
        <v>271247.2207</v>
      </c>
      <c r="T72" s="1">
        <f t="shared" si="7"/>
        <v>106000</v>
      </c>
      <c r="U72" s="1">
        <f t="shared" si="8"/>
        <v>3459021</v>
      </c>
    </row>
    <row r="73" ht="19.5" customHeight="1">
      <c r="A73" s="1">
        <v>72.0</v>
      </c>
      <c r="B73" s="1" t="s">
        <v>138</v>
      </c>
      <c r="C73" s="1">
        <v>5000000.0</v>
      </c>
      <c r="D73" s="1" t="s">
        <v>25</v>
      </c>
      <c r="E73" s="1">
        <v>1976640.0</v>
      </c>
      <c r="F73" s="2">
        <v>50.0</v>
      </c>
      <c r="G73" s="2">
        <v>10.0</v>
      </c>
      <c r="H73" s="2" t="s">
        <v>119</v>
      </c>
      <c r="I73" s="1">
        <f t="shared" si="1"/>
        <v>500000</v>
      </c>
      <c r="J73" s="1">
        <f t="shared" si="9"/>
        <v>0</v>
      </c>
      <c r="K73" s="1">
        <f t="shared" si="10"/>
        <v>0</v>
      </c>
      <c r="L73" s="1">
        <f t="shared" si="11"/>
        <v>0</v>
      </c>
      <c r="M73" s="1">
        <f t="shared" si="12"/>
        <v>988320</v>
      </c>
      <c r="N73" s="1">
        <f t="shared" si="13"/>
        <v>212.5252431</v>
      </c>
      <c r="O73" s="1">
        <f t="shared" si="2"/>
        <v>0</v>
      </c>
      <c r="P73" s="1">
        <f t="shared" si="3"/>
        <v>45375</v>
      </c>
      <c r="Q73" s="1">
        <f t="shared" si="4"/>
        <v>0</v>
      </c>
      <c r="R73" s="1">
        <f t="shared" si="5"/>
        <v>15077947.5</v>
      </c>
      <c r="S73" s="1">
        <f t="shared" si="6"/>
        <v>272381.7115</v>
      </c>
      <c r="T73" s="1">
        <f t="shared" si="7"/>
        <v>106000</v>
      </c>
      <c r="U73" s="1">
        <f t="shared" si="8"/>
        <v>3565021</v>
      </c>
    </row>
    <row r="74" ht="19.5" customHeight="1">
      <c r="A74" s="1">
        <v>73.0</v>
      </c>
      <c r="B74" s="1" t="s">
        <v>139</v>
      </c>
      <c r="C74" s="1">
        <v>5000000.0</v>
      </c>
      <c r="D74" s="1" t="s">
        <v>22</v>
      </c>
      <c r="E74" s="1">
        <v>5250.0</v>
      </c>
      <c r="F74" s="2">
        <v>50.0</v>
      </c>
      <c r="G74" s="2">
        <v>10.0</v>
      </c>
      <c r="H74" s="2" t="s">
        <v>119</v>
      </c>
      <c r="I74" s="1">
        <f t="shared" si="1"/>
        <v>500000</v>
      </c>
      <c r="J74" s="1">
        <f t="shared" ref="J74:J226" si="14">ROUND(IF(D74="elementalEmber", E74*F74/100,0),0)</f>
        <v>0</v>
      </c>
      <c r="K74" s="1">
        <f t="shared" ref="K74:K226" si="15">ROUND(IF(D74="electrumBar", E74*F74/100,0),0)</f>
        <v>2625</v>
      </c>
      <c r="L74" s="1">
        <f t="shared" ref="L74:L226" si="16">ROUND(IF(D74="cosmicCharge", E74*F74/100,0),0)</f>
        <v>0</v>
      </c>
      <c r="M74" s="1">
        <f t="shared" si="12"/>
        <v>0</v>
      </c>
      <c r="N74" s="1">
        <f t="shared" si="13"/>
        <v>218.3122801</v>
      </c>
      <c r="O74" s="1">
        <f t="shared" si="2"/>
        <v>0</v>
      </c>
      <c r="P74" s="1">
        <f t="shared" si="3"/>
        <v>48000</v>
      </c>
      <c r="Q74" s="1">
        <f t="shared" si="4"/>
        <v>0</v>
      </c>
      <c r="R74" s="1">
        <f t="shared" si="5"/>
        <v>15077947.5</v>
      </c>
      <c r="S74" s="1">
        <f t="shared" si="6"/>
        <v>286863.5397</v>
      </c>
      <c r="T74" s="1">
        <f t="shared" si="7"/>
        <v>106000</v>
      </c>
      <c r="U74" s="1">
        <f t="shared" si="8"/>
        <v>3671021</v>
      </c>
    </row>
    <row r="75" ht="19.5" customHeight="1">
      <c r="A75" s="1">
        <v>74.0</v>
      </c>
      <c r="B75" s="1" t="s">
        <v>140</v>
      </c>
      <c r="C75" s="1">
        <v>5000000.0</v>
      </c>
      <c r="D75" s="1" t="s">
        <v>25</v>
      </c>
      <c r="E75" s="1">
        <v>2017536.0</v>
      </c>
      <c r="F75" s="2">
        <v>50.0</v>
      </c>
      <c r="G75" s="2">
        <v>10.0</v>
      </c>
      <c r="H75" s="2" t="s">
        <v>119</v>
      </c>
      <c r="I75" s="1">
        <f t="shared" si="1"/>
        <v>500000</v>
      </c>
      <c r="J75" s="1">
        <f t="shared" si="14"/>
        <v>0</v>
      </c>
      <c r="K75" s="1">
        <f t="shared" si="15"/>
        <v>0</v>
      </c>
      <c r="L75" s="1">
        <f t="shared" si="16"/>
        <v>0</v>
      </c>
      <c r="M75" s="1">
        <f t="shared" si="12"/>
        <v>1008768</v>
      </c>
      <c r="N75" s="1">
        <f t="shared" si="13"/>
        <v>224.0993171</v>
      </c>
      <c r="O75" s="1">
        <f t="shared" si="2"/>
        <v>0</v>
      </c>
      <c r="P75" s="1">
        <f t="shared" si="3"/>
        <v>48000</v>
      </c>
      <c r="Q75" s="1">
        <f t="shared" si="4"/>
        <v>0</v>
      </c>
      <c r="R75" s="1">
        <f t="shared" si="5"/>
        <v>16086715.5</v>
      </c>
      <c r="S75" s="1">
        <f t="shared" si="6"/>
        <v>287998.0305</v>
      </c>
      <c r="T75" s="1">
        <f t="shared" si="7"/>
        <v>106000</v>
      </c>
      <c r="U75" s="1">
        <f t="shared" si="8"/>
        <v>3777021</v>
      </c>
    </row>
    <row r="76" ht="19.5" customHeight="1">
      <c r="A76" s="1">
        <v>75.0</v>
      </c>
      <c r="B76" s="1" t="s">
        <v>141</v>
      </c>
      <c r="C76" s="1">
        <v>5000000.0</v>
      </c>
      <c r="D76" s="1" t="s">
        <v>22</v>
      </c>
      <c r="E76" s="1">
        <v>5400.0</v>
      </c>
      <c r="F76" s="2">
        <v>50.0</v>
      </c>
      <c r="G76" s="2">
        <v>10.0</v>
      </c>
      <c r="H76" s="2" t="s">
        <v>119</v>
      </c>
      <c r="I76" s="1">
        <f t="shared" si="1"/>
        <v>500000</v>
      </c>
      <c r="J76" s="1">
        <f t="shared" si="14"/>
        <v>0</v>
      </c>
      <c r="K76" s="1">
        <f t="shared" si="15"/>
        <v>2700</v>
      </c>
      <c r="L76" s="1">
        <f t="shared" si="16"/>
        <v>0</v>
      </c>
      <c r="M76" s="1">
        <f t="shared" si="12"/>
        <v>0</v>
      </c>
      <c r="N76" s="1">
        <f t="shared" si="13"/>
        <v>229.8863542</v>
      </c>
      <c r="O76" s="1">
        <f t="shared" si="2"/>
        <v>0</v>
      </c>
      <c r="P76" s="1">
        <f t="shared" si="3"/>
        <v>50700</v>
      </c>
      <c r="Q76" s="1">
        <f t="shared" si="4"/>
        <v>0</v>
      </c>
      <c r="R76" s="1">
        <f t="shared" si="5"/>
        <v>16086715.5</v>
      </c>
      <c r="S76" s="1">
        <f t="shared" si="6"/>
        <v>302861.2112</v>
      </c>
      <c r="T76" s="1">
        <f t="shared" si="7"/>
        <v>106000</v>
      </c>
      <c r="U76" s="1">
        <f t="shared" si="8"/>
        <v>3883021</v>
      </c>
    </row>
    <row r="77" ht="19.5" customHeight="1">
      <c r="A77" s="1">
        <v>76.0</v>
      </c>
      <c r="B77" s="1" t="s">
        <v>142</v>
      </c>
      <c r="C77" s="1">
        <v>5000000.0</v>
      </c>
      <c r="D77" s="1" t="s">
        <v>25</v>
      </c>
      <c r="E77" s="1">
        <v>2058432.0</v>
      </c>
      <c r="F77" s="2">
        <v>50.0</v>
      </c>
      <c r="G77" s="2">
        <v>10.0</v>
      </c>
      <c r="H77" s="2" t="s">
        <v>119</v>
      </c>
      <c r="I77" s="1">
        <f t="shared" si="1"/>
        <v>500000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1">
        <f t="shared" si="12"/>
        <v>1029216</v>
      </c>
      <c r="N77" s="1">
        <f t="shared" si="13"/>
        <v>235.6733912</v>
      </c>
      <c r="O77" s="1">
        <f t="shared" si="2"/>
        <v>0</v>
      </c>
      <c r="P77" s="1">
        <f t="shared" si="3"/>
        <v>50700</v>
      </c>
      <c r="Q77" s="1">
        <f t="shared" si="4"/>
        <v>0</v>
      </c>
      <c r="R77" s="1">
        <f t="shared" si="5"/>
        <v>17115931.5</v>
      </c>
      <c r="S77" s="1">
        <f t="shared" si="6"/>
        <v>303995.702</v>
      </c>
      <c r="T77" s="1">
        <f t="shared" si="7"/>
        <v>106000</v>
      </c>
      <c r="U77" s="1">
        <f t="shared" si="8"/>
        <v>3989021</v>
      </c>
    </row>
    <row r="78" ht="19.5" customHeight="1">
      <c r="A78" s="1">
        <v>77.0</v>
      </c>
      <c r="B78" s="1" t="s">
        <v>143</v>
      </c>
      <c r="C78" s="1">
        <v>5000000.0</v>
      </c>
      <c r="D78" s="1" t="s">
        <v>22</v>
      </c>
      <c r="E78" s="1">
        <v>5550.0</v>
      </c>
      <c r="F78" s="2">
        <v>50.0</v>
      </c>
      <c r="G78" s="2">
        <v>10.0</v>
      </c>
      <c r="H78" s="2" t="s">
        <v>119</v>
      </c>
      <c r="I78" s="1">
        <f t="shared" si="1"/>
        <v>500000</v>
      </c>
      <c r="J78" s="1">
        <f t="shared" si="14"/>
        <v>0</v>
      </c>
      <c r="K78" s="1">
        <f t="shared" si="15"/>
        <v>2775</v>
      </c>
      <c r="L78" s="1">
        <f t="shared" si="16"/>
        <v>0</v>
      </c>
      <c r="M78" s="1">
        <f t="shared" si="12"/>
        <v>0</v>
      </c>
      <c r="N78" s="1">
        <f t="shared" si="13"/>
        <v>241.4604282</v>
      </c>
      <c r="O78" s="1">
        <f t="shared" si="2"/>
        <v>0</v>
      </c>
      <c r="P78" s="1">
        <f t="shared" si="3"/>
        <v>53475</v>
      </c>
      <c r="Q78" s="1">
        <f t="shared" si="4"/>
        <v>0</v>
      </c>
      <c r="R78" s="1">
        <f t="shared" si="5"/>
        <v>17115931.5</v>
      </c>
      <c r="S78" s="1">
        <f t="shared" si="6"/>
        <v>319240.2352</v>
      </c>
      <c r="T78" s="1">
        <f t="shared" si="7"/>
        <v>106000</v>
      </c>
      <c r="U78" s="1">
        <f t="shared" si="8"/>
        <v>4095021</v>
      </c>
    </row>
    <row r="79" ht="19.5" customHeight="1">
      <c r="A79" s="1">
        <v>78.0</v>
      </c>
      <c r="B79" s="1" t="s">
        <v>144</v>
      </c>
      <c r="C79" s="1">
        <v>5000000.0</v>
      </c>
      <c r="D79" s="1" t="s">
        <v>25</v>
      </c>
      <c r="E79" s="1">
        <v>2109552.0</v>
      </c>
      <c r="F79" s="2">
        <v>50.0</v>
      </c>
      <c r="G79" s="2">
        <v>10.0</v>
      </c>
      <c r="H79" s="2" t="s">
        <v>119</v>
      </c>
      <c r="I79" s="1">
        <f t="shared" si="1"/>
        <v>500000</v>
      </c>
      <c r="J79" s="1">
        <f t="shared" si="14"/>
        <v>0</v>
      </c>
      <c r="K79" s="1">
        <f t="shared" si="15"/>
        <v>0</v>
      </c>
      <c r="L79" s="1">
        <f t="shared" si="16"/>
        <v>0</v>
      </c>
      <c r="M79" s="1">
        <f t="shared" si="12"/>
        <v>1054776</v>
      </c>
      <c r="N79" s="1">
        <f t="shared" si="13"/>
        <v>247.2474653</v>
      </c>
      <c r="O79" s="1">
        <f t="shared" si="2"/>
        <v>0</v>
      </c>
      <c r="P79" s="1">
        <f t="shared" si="3"/>
        <v>53475</v>
      </c>
      <c r="Q79" s="1">
        <f t="shared" si="4"/>
        <v>0</v>
      </c>
      <c r="R79" s="1">
        <f t="shared" si="5"/>
        <v>18170707.5</v>
      </c>
      <c r="S79" s="1">
        <f t="shared" si="6"/>
        <v>320374.726</v>
      </c>
      <c r="T79" s="1">
        <f t="shared" si="7"/>
        <v>106000</v>
      </c>
      <c r="U79" s="1">
        <f t="shared" si="8"/>
        <v>4201021</v>
      </c>
    </row>
    <row r="80" ht="19.5" customHeight="1">
      <c r="A80" s="1">
        <v>79.0</v>
      </c>
      <c r="B80" s="1" t="s">
        <v>145</v>
      </c>
      <c r="C80" s="1">
        <v>5000000.0</v>
      </c>
      <c r="D80" s="1" t="s">
        <v>22</v>
      </c>
      <c r="E80" s="1">
        <v>5700.0</v>
      </c>
      <c r="F80" s="2">
        <v>50.0</v>
      </c>
      <c r="G80" s="2">
        <v>10.0</v>
      </c>
      <c r="H80" s="2" t="s">
        <v>119</v>
      </c>
      <c r="I80" s="1">
        <f t="shared" si="1"/>
        <v>500000</v>
      </c>
      <c r="J80" s="1">
        <f t="shared" si="14"/>
        <v>0</v>
      </c>
      <c r="K80" s="1">
        <f t="shared" si="15"/>
        <v>2850</v>
      </c>
      <c r="L80" s="1">
        <f t="shared" si="16"/>
        <v>0</v>
      </c>
      <c r="M80" s="1">
        <f t="shared" si="12"/>
        <v>0</v>
      </c>
      <c r="N80" s="1">
        <f t="shared" si="13"/>
        <v>253.0345023</v>
      </c>
      <c r="O80" s="1">
        <f t="shared" si="2"/>
        <v>0</v>
      </c>
      <c r="P80" s="1">
        <f t="shared" si="3"/>
        <v>56325</v>
      </c>
      <c r="Q80" s="1">
        <f t="shared" si="4"/>
        <v>0</v>
      </c>
      <c r="R80" s="1">
        <f t="shared" si="5"/>
        <v>18170707.5</v>
      </c>
      <c r="S80" s="1">
        <f t="shared" si="6"/>
        <v>336000.6117</v>
      </c>
      <c r="T80" s="1">
        <f t="shared" si="7"/>
        <v>106000</v>
      </c>
      <c r="U80" s="1">
        <f t="shared" si="8"/>
        <v>4307021</v>
      </c>
    </row>
    <row r="81" ht="19.5" customHeight="1">
      <c r="A81" s="1">
        <v>80.0</v>
      </c>
      <c r="B81" s="1" t="s">
        <v>146</v>
      </c>
      <c r="C81" s="1">
        <v>5000000.0</v>
      </c>
      <c r="D81" s="1" t="s">
        <v>25</v>
      </c>
      <c r="E81" s="1">
        <v>2160672.0</v>
      </c>
      <c r="F81" s="2">
        <v>50.0</v>
      </c>
      <c r="G81" s="2">
        <v>10.0</v>
      </c>
      <c r="H81" s="2" t="s">
        <v>119</v>
      </c>
      <c r="I81" s="1">
        <f t="shared" si="1"/>
        <v>500000</v>
      </c>
      <c r="J81" s="1">
        <f t="shared" si="14"/>
        <v>0</v>
      </c>
      <c r="K81" s="1">
        <f t="shared" si="15"/>
        <v>0</v>
      </c>
      <c r="L81" s="1">
        <f t="shared" si="16"/>
        <v>0</v>
      </c>
      <c r="M81" s="1">
        <f t="shared" si="12"/>
        <v>1080336</v>
      </c>
      <c r="N81" s="1">
        <f t="shared" si="13"/>
        <v>258.8215394</v>
      </c>
      <c r="O81" s="1">
        <f t="shared" si="2"/>
        <v>0</v>
      </c>
      <c r="P81" s="1">
        <f t="shared" si="3"/>
        <v>56325</v>
      </c>
      <c r="Q81" s="1">
        <f t="shared" si="4"/>
        <v>0</v>
      </c>
      <c r="R81" s="1">
        <f t="shared" si="5"/>
        <v>19251043.5</v>
      </c>
      <c r="S81" s="1">
        <f t="shared" si="6"/>
        <v>337135.1025</v>
      </c>
      <c r="T81" s="1">
        <f t="shared" si="7"/>
        <v>106000</v>
      </c>
      <c r="U81" s="1">
        <f t="shared" si="8"/>
        <v>4413021</v>
      </c>
    </row>
    <row r="82" ht="19.5" customHeight="1">
      <c r="A82" s="1">
        <v>81.0</v>
      </c>
      <c r="B82" s="1" t="s">
        <v>147</v>
      </c>
      <c r="C82" s="1">
        <v>5000000.0</v>
      </c>
      <c r="D82" s="1" t="s">
        <v>22</v>
      </c>
      <c r="E82" s="1">
        <v>5850.0</v>
      </c>
      <c r="F82" s="2">
        <v>50.0</v>
      </c>
      <c r="G82" s="2">
        <v>10.0</v>
      </c>
      <c r="H82" s="2" t="s">
        <v>119</v>
      </c>
      <c r="I82" s="1">
        <f t="shared" si="1"/>
        <v>500000</v>
      </c>
      <c r="J82" s="1">
        <f t="shared" si="14"/>
        <v>0</v>
      </c>
      <c r="K82" s="1">
        <f t="shared" si="15"/>
        <v>2925</v>
      </c>
      <c r="L82" s="1">
        <f t="shared" si="16"/>
        <v>0</v>
      </c>
      <c r="M82" s="1">
        <f t="shared" si="12"/>
        <v>0</v>
      </c>
      <c r="N82" s="1">
        <f t="shared" si="13"/>
        <v>264.6085764</v>
      </c>
      <c r="O82" s="1">
        <f t="shared" si="2"/>
        <v>0</v>
      </c>
      <c r="P82" s="1">
        <f t="shared" si="3"/>
        <v>59250</v>
      </c>
      <c r="Q82" s="1">
        <f t="shared" si="4"/>
        <v>0</v>
      </c>
      <c r="R82" s="1">
        <f t="shared" si="5"/>
        <v>19251043.5</v>
      </c>
      <c r="S82" s="1">
        <f t="shared" si="6"/>
        <v>353142.3407</v>
      </c>
      <c r="T82" s="1">
        <f t="shared" si="7"/>
        <v>106000</v>
      </c>
      <c r="U82" s="1">
        <f t="shared" si="8"/>
        <v>4519021</v>
      </c>
    </row>
    <row r="83" ht="19.5" customHeight="1">
      <c r="A83" s="1">
        <v>82.0</v>
      </c>
      <c r="B83" s="1" t="s">
        <v>146</v>
      </c>
      <c r="C83" s="1">
        <v>5000000.0</v>
      </c>
      <c r="D83" s="1" t="s">
        <v>25</v>
      </c>
      <c r="E83" s="1">
        <v>2160672.0</v>
      </c>
      <c r="F83" s="2">
        <v>50.0</v>
      </c>
      <c r="G83" s="2">
        <v>10.0</v>
      </c>
      <c r="H83" s="2" t="s">
        <v>119</v>
      </c>
      <c r="I83" s="1">
        <f t="shared" si="1"/>
        <v>500000</v>
      </c>
      <c r="J83" s="1">
        <f t="shared" si="14"/>
        <v>0</v>
      </c>
      <c r="K83" s="1">
        <f t="shared" si="15"/>
        <v>0</v>
      </c>
      <c r="L83" s="1">
        <f t="shared" si="16"/>
        <v>0</v>
      </c>
      <c r="M83" s="1">
        <f t="shared" si="12"/>
        <v>1080336</v>
      </c>
      <c r="N83" s="1">
        <f t="shared" si="13"/>
        <v>270.3956134</v>
      </c>
      <c r="O83" s="1">
        <f t="shared" si="2"/>
        <v>0</v>
      </c>
      <c r="P83" s="1">
        <f t="shared" si="3"/>
        <v>59250</v>
      </c>
      <c r="Q83" s="1">
        <f t="shared" si="4"/>
        <v>0</v>
      </c>
      <c r="R83" s="1">
        <f t="shared" si="5"/>
        <v>20331379.5</v>
      </c>
      <c r="S83" s="1">
        <f t="shared" si="6"/>
        <v>354276.8315</v>
      </c>
      <c r="T83" s="1">
        <f t="shared" si="7"/>
        <v>106000</v>
      </c>
      <c r="U83" s="1">
        <f t="shared" si="8"/>
        <v>4625021</v>
      </c>
    </row>
    <row r="84" ht="19.5" customHeight="1">
      <c r="A84" s="1">
        <v>83.0</v>
      </c>
      <c r="B84" s="1" t="s">
        <v>148</v>
      </c>
      <c r="C84" s="1">
        <v>5000000.0</v>
      </c>
      <c r="D84" s="1" t="s">
        <v>22</v>
      </c>
      <c r="E84" s="1">
        <v>6000.0</v>
      </c>
      <c r="F84" s="2">
        <v>50.0</v>
      </c>
      <c r="G84" s="2">
        <v>10.0</v>
      </c>
      <c r="H84" s="2" t="s">
        <v>119</v>
      </c>
      <c r="I84" s="1">
        <f t="shared" si="1"/>
        <v>500000</v>
      </c>
      <c r="J84" s="1">
        <f t="shared" si="14"/>
        <v>0</v>
      </c>
      <c r="K84" s="1">
        <f t="shared" si="15"/>
        <v>3000</v>
      </c>
      <c r="L84" s="1">
        <f t="shared" si="16"/>
        <v>0</v>
      </c>
      <c r="M84" s="1">
        <f t="shared" si="12"/>
        <v>0</v>
      </c>
      <c r="N84" s="1">
        <f t="shared" si="13"/>
        <v>276.1826505</v>
      </c>
      <c r="O84" s="1">
        <f t="shared" si="2"/>
        <v>0</v>
      </c>
      <c r="P84" s="1">
        <f t="shared" si="3"/>
        <v>62250</v>
      </c>
      <c r="Q84" s="1">
        <f t="shared" si="4"/>
        <v>0</v>
      </c>
      <c r="R84" s="1">
        <f t="shared" si="5"/>
        <v>20331379.5</v>
      </c>
      <c r="S84" s="1">
        <f t="shared" si="6"/>
        <v>370665.4222</v>
      </c>
      <c r="T84" s="1">
        <f t="shared" si="7"/>
        <v>106000</v>
      </c>
      <c r="U84" s="1">
        <f t="shared" si="8"/>
        <v>4731021</v>
      </c>
    </row>
    <row r="85" ht="19.5" customHeight="1">
      <c r="A85" s="1">
        <v>84.0</v>
      </c>
      <c r="B85" s="1" t="s">
        <v>146</v>
      </c>
      <c r="C85" s="1">
        <v>5000000.0</v>
      </c>
      <c r="D85" s="1" t="s">
        <v>25</v>
      </c>
      <c r="E85" s="1">
        <v>2160672.0</v>
      </c>
      <c r="F85" s="2">
        <v>50.0</v>
      </c>
      <c r="G85" s="2">
        <v>10.0</v>
      </c>
      <c r="H85" s="2" t="s">
        <v>119</v>
      </c>
      <c r="I85" s="1">
        <f t="shared" si="1"/>
        <v>500000</v>
      </c>
      <c r="J85" s="1">
        <f t="shared" si="14"/>
        <v>0</v>
      </c>
      <c r="K85" s="1">
        <f t="shared" si="15"/>
        <v>0</v>
      </c>
      <c r="L85" s="1">
        <f t="shared" si="16"/>
        <v>0</v>
      </c>
      <c r="M85" s="1">
        <f t="shared" si="12"/>
        <v>1080336</v>
      </c>
      <c r="N85" s="1">
        <f t="shared" si="13"/>
        <v>281.9696875</v>
      </c>
      <c r="O85" s="1">
        <f t="shared" si="2"/>
        <v>0</v>
      </c>
      <c r="P85" s="1">
        <f t="shared" si="3"/>
        <v>62250</v>
      </c>
      <c r="Q85" s="1">
        <f t="shared" si="4"/>
        <v>0</v>
      </c>
      <c r="R85" s="1">
        <f t="shared" si="5"/>
        <v>21411715.5</v>
      </c>
      <c r="S85" s="1">
        <f t="shared" si="6"/>
        <v>371799.913</v>
      </c>
      <c r="T85" s="1">
        <f t="shared" si="7"/>
        <v>106000</v>
      </c>
      <c r="U85" s="1">
        <f t="shared" si="8"/>
        <v>4837021</v>
      </c>
    </row>
    <row r="86" ht="19.5" customHeight="1">
      <c r="A86" s="1">
        <v>85.0</v>
      </c>
      <c r="B86" s="1" t="s">
        <v>149</v>
      </c>
      <c r="C86" s="1">
        <v>5000000.0</v>
      </c>
      <c r="D86" s="1" t="s">
        <v>22</v>
      </c>
      <c r="E86" s="1">
        <v>6150.0</v>
      </c>
      <c r="F86" s="2">
        <v>50.0</v>
      </c>
      <c r="G86" s="2">
        <v>10.0</v>
      </c>
      <c r="H86" s="2" t="s">
        <v>119</v>
      </c>
      <c r="I86" s="1">
        <f t="shared" si="1"/>
        <v>500000</v>
      </c>
      <c r="J86" s="1">
        <f t="shared" si="14"/>
        <v>0</v>
      </c>
      <c r="K86" s="1">
        <f t="shared" si="15"/>
        <v>3075</v>
      </c>
      <c r="L86" s="1">
        <f t="shared" si="16"/>
        <v>0</v>
      </c>
      <c r="M86" s="1">
        <f t="shared" si="12"/>
        <v>0</v>
      </c>
      <c r="N86" s="1">
        <f t="shared" si="13"/>
        <v>287.7567245</v>
      </c>
      <c r="O86" s="1">
        <f t="shared" si="2"/>
        <v>0</v>
      </c>
      <c r="P86" s="1">
        <f t="shared" si="3"/>
        <v>65325</v>
      </c>
      <c r="Q86" s="1">
        <f t="shared" si="4"/>
        <v>0</v>
      </c>
      <c r="R86" s="1">
        <f t="shared" si="5"/>
        <v>21411715.5</v>
      </c>
      <c r="S86" s="1">
        <f t="shared" si="6"/>
        <v>388569.8562</v>
      </c>
      <c r="T86" s="1">
        <f t="shared" si="7"/>
        <v>106000</v>
      </c>
      <c r="U86" s="1">
        <f t="shared" si="8"/>
        <v>4943021</v>
      </c>
    </row>
    <row r="87" ht="19.5" customHeight="1">
      <c r="A87" s="1">
        <v>86.0</v>
      </c>
      <c r="B87" s="1" t="s">
        <v>146</v>
      </c>
      <c r="C87" s="1">
        <v>5000000.0</v>
      </c>
      <c r="D87" s="1" t="s">
        <v>25</v>
      </c>
      <c r="E87" s="1">
        <v>2160672.0</v>
      </c>
      <c r="F87" s="2">
        <v>50.0</v>
      </c>
      <c r="G87" s="2">
        <v>10.0</v>
      </c>
      <c r="H87" s="2" t="s">
        <v>119</v>
      </c>
      <c r="I87" s="1">
        <f t="shared" si="1"/>
        <v>500000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1">
        <f t="shared" si="12"/>
        <v>1080336</v>
      </c>
      <c r="N87" s="1">
        <f t="shared" si="13"/>
        <v>293.5437616</v>
      </c>
      <c r="O87" s="1">
        <f t="shared" si="2"/>
        <v>0</v>
      </c>
      <c r="P87" s="1">
        <f t="shared" si="3"/>
        <v>65325</v>
      </c>
      <c r="Q87" s="1">
        <f t="shared" si="4"/>
        <v>0</v>
      </c>
      <c r="R87" s="1">
        <f t="shared" si="5"/>
        <v>22492051.5</v>
      </c>
      <c r="S87" s="1">
        <f t="shared" si="6"/>
        <v>389704.347</v>
      </c>
      <c r="T87" s="1">
        <f t="shared" si="7"/>
        <v>106000</v>
      </c>
      <c r="U87" s="1">
        <f t="shared" si="8"/>
        <v>5049021</v>
      </c>
    </row>
    <row r="88" ht="19.5" customHeight="1">
      <c r="A88" s="1">
        <v>87.0</v>
      </c>
      <c r="B88" s="1" t="s">
        <v>150</v>
      </c>
      <c r="C88" s="1">
        <v>5000000.0</v>
      </c>
      <c r="D88" s="1" t="s">
        <v>22</v>
      </c>
      <c r="E88" s="1">
        <v>6300.0</v>
      </c>
      <c r="F88" s="2">
        <v>50.0</v>
      </c>
      <c r="G88" s="2">
        <v>10.0</v>
      </c>
      <c r="H88" s="2" t="s">
        <v>119</v>
      </c>
      <c r="I88" s="1">
        <f t="shared" si="1"/>
        <v>500000</v>
      </c>
      <c r="J88" s="1">
        <f t="shared" si="14"/>
        <v>0</v>
      </c>
      <c r="K88" s="1">
        <f t="shared" si="15"/>
        <v>3150</v>
      </c>
      <c r="L88" s="1">
        <f t="shared" si="16"/>
        <v>0</v>
      </c>
      <c r="M88" s="1">
        <f t="shared" si="12"/>
        <v>0</v>
      </c>
      <c r="N88" s="1">
        <f t="shared" si="13"/>
        <v>299.3307986</v>
      </c>
      <c r="O88" s="1">
        <f t="shared" si="2"/>
        <v>0</v>
      </c>
      <c r="P88" s="1">
        <f t="shared" si="3"/>
        <v>68475</v>
      </c>
      <c r="Q88" s="1">
        <f t="shared" si="4"/>
        <v>0</v>
      </c>
      <c r="R88" s="1">
        <f t="shared" si="5"/>
        <v>22492051.5</v>
      </c>
      <c r="S88" s="1">
        <f t="shared" si="6"/>
        <v>406855.6427</v>
      </c>
      <c r="T88" s="1">
        <f t="shared" si="7"/>
        <v>106000</v>
      </c>
      <c r="U88" s="1">
        <f t="shared" si="8"/>
        <v>5155021</v>
      </c>
    </row>
    <row r="89" ht="19.5" customHeight="1">
      <c r="A89" s="1">
        <v>88.0</v>
      </c>
      <c r="B89" s="1" t="s">
        <v>146</v>
      </c>
      <c r="C89" s="1">
        <v>5000000.0</v>
      </c>
      <c r="D89" s="1" t="s">
        <v>25</v>
      </c>
      <c r="E89" s="1">
        <v>2160672.0</v>
      </c>
      <c r="F89" s="2">
        <v>50.0</v>
      </c>
      <c r="G89" s="2">
        <v>10.0</v>
      </c>
      <c r="H89" s="2" t="s">
        <v>119</v>
      </c>
      <c r="I89" s="1">
        <f t="shared" si="1"/>
        <v>500000</v>
      </c>
      <c r="J89" s="1">
        <f t="shared" si="14"/>
        <v>0</v>
      </c>
      <c r="K89" s="1">
        <f t="shared" si="15"/>
        <v>0</v>
      </c>
      <c r="L89" s="1">
        <f t="shared" si="16"/>
        <v>0</v>
      </c>
      <c r="M89" s="1">
        <f t="shared" si="12"/>
        <v>1080336</v>
      </c>
      <c r="N89" s="1">
        <f t="shared" si="13"/>
        <v>305.1178356</v>
      </c>
      <c r="O89" s="1">
        <f t="shared" si="2"/>
        <v>0</v>
      </c>
      <c r="P89" s="1">
        <f t="shared" si="3"/>
        <v>68475</v>
      </c>
      <c r="Q89" s="1">
        <f t="shared" si="4"/>
        <v>0</v>
      </c>
      <c r="R89" s="1">
        <f t="shared" si="5"/>
        <v>23572387.5</v>
      </c>
      <c r="S89" s="1">
        <f t="shared" si="6"/>
        <v>407990.1335</v>
      </c>
      <c r="T89" s="1">
        <f t="shared" si="7"/>
        <v>106000</v>
      </c>
      <c r="U89" s="1">
        <f t="shared" si="8"/>
        <v>5261021</v>
      </c>
    </row>
    <row r="90" ht="19.5" customHeight="1">
      <c r="A90" s="1">
        <v>89.0</v>
      </c>
      <c r="B90" s="1" t="s">
        <v>151</v>
      </c>
      <c r="C90" s="1">
        <v>5000000.0</v>
      </c>
      <c r="D90" s="1" t="s">
        <v>22</v>
      </c>
      <c r="E90" s="1">
        <v>6450.0</v>
      </c>
      <c r="F90" s="2">
        <v>50.0</v>
      </c>
      <c r="G90" s="2">
        <v>10.0</v>
      </c>
      <c r="H90" s="2" t="s">
        <v>119</v>
      </c>
      <c r="I90" s="1">
        <f t="shared" si="1"/>
        <v>500000</v>
      </c>
      <c r="J90" s="1">
        <f t="shared" si="14"/>
        <v>0</v>
      </c>
      <c r="K90" s="1">
        <f t="shared" si="15"/>
        <v>3225</v>
      </c>
      <c r="L90" s="1">
        <f t="shared" si="16"/>
        <v>0</v>
      </c>
      <c r="M90" s="1">
        <f t="shared" si="12"/>
        <v>0</v>
      </c>
      <c r="N90" s="1">
        <f t="shared" si="13"/>
        <v>310.9048727</v>
      </c>
      <c r="O90" s="1">
        <f t="shared" si="2"/>
        <v>0</v>
      </c>
      <c r="P90" s="1">
        <f t="shared" si="3"/>
        <v>71700</v>
      </c>
      <c r="Q90" s="1">
        <f t="shared" si="4"/>
        <v>0</v>
      </c>
      <c r="R90" s="1">
        <f t="shared" si="5"/>
        <v>23572387.5</v>
      </c>
      <c r="S90" s="1">
        <f t="shared" si="6"/>
        <v>425522.7817</v>
      </c>
      <c r="T90" s="1">
        <f t="shared" si="7"/>
        <v>106000</v>
      </c>
      <c r="U90" s="1">
        <f t="shared" si="8"/>
        <v>5367021</v>
      </c>
    </row>
    <row r="91" ht="19.5" customHeight="1">
      <c r="A91" s="1">
        <v>90.0</v>
      </c>
      <c r="B91" s="1" t="s">
        <v>146</v>
      </c>
      <c r="C91" s="1">
        <v>5000000.0</v>
      </c>
      <c r="D91" s="1" t="s">
        <v>25</v>
      </c>
      <c r="E91" s="1">
        <v>2160672.0</v>
      </c>
      <c r="F91" s="2">
        <v>50.0</v>
      </c>
      <c r="G91" s="2">
        <v>10.0</v>
      </c>
      <c r="H91" s="2" t="s">
        <v>119</v>
      </c>
      <c r="I91" s="1">
        <f t="shared" si="1"/>
        <v>500000</v>
      </c>
      <c r="J91" s="1">
        <f t="shared" si="14"/>
        <v>0</v>
      </c>
      <c r="K91" s="1">
        <f t="shared" si="15"/>
        <v>0</v>
      </c>
      <c r="L91" s="1">
        <f t="shared" si="16"/>
        <v>0</v>
      </c>
      <c r="M91" s="1">
        <f t="shared" si="12"/>
        <v>1080336</v>
      </c>
      <c r="N91" s="1">
        <f t="shared" si="13"/>
        <v>316.6919097</v>
      </c>
      <c r="O91" s="1">
        <f t="shared" si="2"/>
        <v>0</v>
      </c>
      <c r="P91" s="1">
        <f t="shared" si="3"/>
        <v>71700</v>
      </c>
      <c r="Q91" s="1">
        <f t="shared" si="4"/>
        <v>0</v>
      </c>
      <c r="R91" s="1">
        <f t="shared" si="5"/>
        <v>24652723.5</v>
      </c>
      <c r="S91" s="1">
        <f t="shared" si="6"/>
        <v>426657.2725</v>
      </c>
      <c r="T91" s="1">
        <f t="shared" si="7"/>
        <v>106000</v>
      </c>
      <c r="U91" s="1">
        <f t="shared" si="8"/>
        <v>5473021</v>
      </c>
    </row>
    <row r="92" ht="19.5" customHeight="1">
      <c r="A92" s="1">
        <v>91.0</v>
      </c>
      <c r="B92" s="1" t="s">
        <v>152</v>
      </c>
      <c r="C92" s="1">
        <v>5000000.0</v>
      </c>
      <c r="D92" s="1" t="s">
        <v>22</v>
      </c>
      <c r="E92" s="1">
        <v>6600.0</v>
      </c>
      <c r="F92" s="2">
        <v>50.0</v>
      </c>
      <c r="G92" s="2">
        <v>10.0</v>
      </c>
      <c r="H92" s="2" t="s">
        <v>119</v>
      </c>
      <c r="I92" s="1">
        <f t="shared" si="1"/>
        <v>500000</v>
      </c>
      <c r="J92" s="1">
        <f t="shared" si="14"/>
        <v>0</v>
      </c>
      <c r="K92" s="1">
        <f t="shared" si="15"/>
        <v>3300</v>
      </c>
      <c r="L92" s="1">
        <f t="shared" si="16"/>
        <v>0</v>
      </c>
      <c r="M92" s="1">
        <f t="shared" si="12"/>
        <v>0</v>
      </c>
      <c r="N92" s="1">
        <f t="shared" si="13"/>
        <v>322.4789468</v>
      </c>
      <c r="O92" s="1">
        <f t="shared" si="2"/>
        <v>0</v>
      </c>
      <c r="P92" s="1">
        <f t="shared" si="3"/>
        <v>75000</v>
      </c>
      <c r="Q92" s="1">
        <f t="shared" si="4"/>
        <v>0</v>
      </c>
      <c r="R92" s="1">
        <f t="shared" si="5"/>
        <v>24652723.5</v>
      </c>
      <c r="S92" s="1">
        <f t="shared" si="6"/>
        <v>444571.2732</v>
      </c>
      <c r="T92" s="1">
        <f t="shared" si="7"/>
        <v>106000</v>
      </c>
      <c r="U92" s="1">
        <f t="shared" si="8"/>
        <v>5579021</v>
      </c>
    </row>
    <row r="93" ht="19.5" customHeight="1">
      <c r="A93" s="1">
        <v>92.0</v>
      </c>
      <c r="B93" s="1" t="s">
        <v>146</v>
      </c>
      <c r="C93" s="1">
        <v>5000000.0</v>
      </c>
      <c r="D93" s="1" t="s">
        <v>25</v>
      </c>
      <c r="E93" s="1">
        <v>2160672.0</v>
      </c>
      <c r="F93" s="2">
        <v>50.0</v>
      </c>
      <c r="G93" s="2">
        <v>10.0</v>
      </c>
      <c r="H93" s="2" t="s">
        <v>119</v>
      </c>
      <c r="I93" s="1">
        <f t="shared" si="1"/>
        <v>500000</v>
      </c>
      <c r="J93" s="1">
        <f t="shared" si="14"/>
        <v>0</v>
      </c>
      <c r="K93" s="1">
        <f t="shared" si="15"/>
        <v>0</v>
      </c>
      <c r="L93" s="1">
        <f t="shared" si="16"/>
        <v>0</v>
      </c>
      <c r="M93" s="1">
        <f t="shared" si="12"/>
        <v>1080336</v>
      </c>
      <c r="N93" s="1">
        <f t="shared" si="13"/>
        <v>328.2659838</v>
      </c>
      <c r="O93" s="1">
        <f t="shared" si="2"/>
        <v>0</v>
      </c>
      <c r="P93" s="1">
        <f t="shared" si="3"/>
        <v>75000</v>
      </c>
      <c r="Q93" s="1">
        <f t="shared" si="4"/>
        <v>0</v>
      </c>
      <c r="R93" s="1">
        <f t="shared" si="5"/>
        <v>25733059.5</v>
      </c>
      <c r="S93" s="1">
        <f t="shared" si="6"/>
        <v>445705.764</v>
      </c>
      <c r="T93" s="1">
        <f t="shared" si="7"/>
        <v>106000</v>
      </c>
      <c r="U93" s="1">
        <f t="shared" si="8"/>
        <v>5685021</v>
      </c>
    </row>
    <row r="94" ht="19.5" customHeight="1">
      <c r="A94" s="1">
        <v>93.0</v>
      </c>
      <c r="B94" s="1" t="s">
        <v>153</v>
      </c>
      <c r="C94" s="1">
        <v>5000000.0</v>
      </c>
      <c r="D94" s="1" t="s">
        <v>22</v>
      </c>
      <c r="E94" s="1">
        <v>6750.0</v>
      </c>
      <c r="F94" s="2">
        <v>50.0</v>
      </c>
      <c r="G94" s="2">
        <v>10.0</v>
      </c>
      <c r="H94" s="2" t="s">
        <v>119</v>
      </c>
      <c r="I94" s="1">
        <f t="shared" si="1"/>
        <v>500000</v>
      </c>
      <c r="J94" s="1">
        <f t="shared" si="14"/>
        <v>0</v>
      </c>
      <c r="K94" s="1">
        <f t="shared" si="15"/>
        <v>3375</v>
      </c>
      <c r="L94" s="1">
        <f t="shared" si="16"/>
        <v>0</v>
      </c>
      <c r="M94" s="1">
        <f t="shared" si="12"/>
        <v>0</v>
      </c>
      <c r="N94" s="1">
        <f t="shared" si="13"/>
        <v>334.0530208</v>
      </c>
      <c r="O94" s="1">
        <f t="shared" si="2"/>
        <v>0</v>
      </c>
      <c r="P94" s="1">
        <f t="shared" si="3"/>
        <v>78375</v>
      </c>
      <c r="Q94" s="1">
        <f t="shared" si="4"/>
        <v>0</v>
      </c>
      <c r="R94" s="1">
        <f t="shared" si="5"/>
        <v>25733059.5</v>
      </c>
      <c r="S94" s="1">
        <f t="shared" si="6"/>
        <v>464001.1172</v>
      </c>
      <c r="T94" s="1">
        <f t="shared" si="7"/>
        <v>106000</v>
      </c>
      <c r="U94" s="1">
        <f t="shared" si="8"/>
        <v>5791021</v>
      </c>
    </row>
    <row r="95" ht="19.5" customHeight="1">
      <c r="A95" s="1">
        <v>94.0</v>
      </c>
      <c r="B95" s="1" t="s">
        <v>146</v>
      </c>
      <c r="C95" s="1">
        <v>5000000.0</v>
      </c>
      <c r="D95" s="1" t="s">
        <v>25</v>
      </c>
      <c r="E95" s="1">
        <v>2160672.0</v>
      </c>
      <c r="F95" s="2">
        <v>50.0</v>
      </c>
      <c r="G95" s="2">
        <v>10.0</v>
      </c>
      <c r="H95" s="2" t="s">
        <v>119</v>
      </c>
      <c r="I95" s="1">
        <f t="shared" si="1"/>
        <v>500000</v>
      </c>
      <c r="J95" s="1">
        <f t="shared" si="14"/>
        <v>0</v>
      </c>
      <c r="K95" s="1">
        <f t="shared" si="15"/>
        <v>0</v>
      </c>
      <c r="L95" s="1">
        <f t="shared" si="16"/>
        <v>0</v>
      </c>
      <c r="M95" s="1">
        <f t="shared" si="12"/>
        <v>1080336</v>
      </c>
      <c r="N95" s="1">
        <f t="shared" si="13"/>
        <v>339.8400579</v>
      </c>
      <c r="O95" s="1">
        <f t="shared" si="2"/>
        <v>0</v>
      </c>
      <c r="P95" s="1">
        <f t="shared" si="3"/>
        <v>78375</v>
      </c>
      <c r="Q95" s="1">
        <f t="shared" si="4"/>
        <v>0</v>
      </c>
      <c r="R95" s="1">
        <f t="shared" si="5"/>
        <v>26813395.5</v>
      </c>
      <c r="S95" s="1">
        <f t="shared" si="6"/>
        <v>465135.608</v>
      </c>
      <c r="T95" s="1">
        <f t="shared" si="7"/>
        <v>106000</v>
      </c>
      <c r="U95" s="1">
        <f t="shared" si="8"/>
        <v>5897021</v>
      </c>
    </row>
    <row r="96" ht="19.5" customHeight="1">
      <c r="A96" s="1">
        <v>95.0</v>
      </c>
      <c r="B96" s="1" t="s">
        <v>154</v>
      </c>
      <c r="C96" s="1">
        <v>5000000.0</v>
      </c>
      <c r="D96" s="1" t="s">
        <v>22</v>
      </c>
      <c r="E96" s="1">
        <v>6900.0</v>
      </c>
      <c r="F96" s="2">
        <v>50.0</v>
      </c>
      <c r="G96" s="2">
        <v>10.0</v>
      </c>
      <c r="H96" s="2" t="s">
        <v>119</v>
      </c>
      <c r="I96" s="1">
        <f t="shared" si="1"/>
        <v>500000</v>
      </c>
      <c r="J96" s="1">
        <f t="shared" si="14"/>
        <v>0</v>
      </c>
      <c r="K96" s="1">
        <f t="shared" si="15"/>
        <v>3450</v>
      </c>
      <c r="L96" s="1">
        <f t="shared" si="16"/>
        <v>0</v>
      </c>
      <c r="M96" s="1">
        <f t="shared" si="12"/>
        <v>0</v>
      </c>
      <c r="N96" s="1">
        <f t="shared" si="13"/>
        <v>345.6270949</v>
      </c>
      <c r="O96" s="1">
        <f t="shared" si="2"/>
        <v>0</v>
      </c>
      <c r="P96" s="1">
        <f t="shared" si="3"/>
        <v>81825</v>
      </c>
      <c r="Q96" s="1">
        <f t="shared" si="4"/>
        <v>0</v>
      </c>
      <c r="R96" s="1">
        <f t="shared" si="5"/>
        <v>26813395.5</v>
      </c>
      <c r="S96" s="1">
        <f t="shared" si="6"/>
        <v>483812.3137</v>
      </c>
      <c r="T96" s="1">
        <f t="shared" si="7"/>
        <v>106000</v>
      </c>
      <c r="U96" s="1">
        <f t="shared" si="8"/>
        <v>6003021</v>
      </c>
    </row>
    <row r="97" ht="19.5" customHeight="1">
      <c r="A97" s="1">
        <v>96.0</v>
      </c>
      <c r="B97" s="1" t="s">
        <v>146</v>
      </c>
      <c r="C97" s="1">
        <v>5000000.0</v>
      </c>
      <c r="D97" s="1" t="s">
        <v>25</v>
      </c>
      <c r="E97" s="1">
        <v>2160672.0</v>
      </c>
      <c r="F97" s="2">
        <v>50.0</v>
      </c>
      <c r="G97" s="2">
        <v>10.0</v>
      </c>
      <c r="H97" s="2" t="s">
        <v>119</v>
      </c>
      <c r="I97" s="1">
        <f t="shared" si="1"/>
        <v>500000</v>
      </c>
      <c r="J97" s="1">
        <f t="shared" si="14"/>
        <v>0</v>
      </c>
      <c r="K97" s="1">
        <f t="shared" si="15"/>
        <v>0</v>
      </c>
      <c r="L97" s="1">
        <f t="shared" si="16"/>
        <v>0</v>
      </c>
      <c r="M97" s="1">
        <f t="shared" si="12"/>
        <v>1080336</v>
      </c>
      <c r="N97" s="1">
        <f t="shared" si="13"/>
        <v>351.4141319</v>
      </c>
      <c r="O97" s="1">
        <f t="shared" si="2"/>
        <v>0</v>
      </c>
      <c r="P97" s="1">
        <f t="shared" si="3"/>
        <v>81825</v>
      </c>
      <c r="Q97" s="1">
        <f t="shared" si="4"/>
        <v>0</v>
      </c>
      <c r="R97" s="1">
        <f t="shared" si="5"/>
        <v>27893731.5</v>
      </c>
      <c r="S97" s="1">
        <f t="shared" si="6"/>
        <v>484946.8045</v>
      </c>
      <c r="T97" s="1">
        <f t="shared" si="7"/>
        <v>106000</v>
      </c>
      <c r="U97" s="1">
        <f t="shared" si="8"/>
        <v>6109021</v>
      </c>
    </row>
    <row r="98" ht="19.5" customHeight="1">
      <c r="A98" s="1">
        <v>97.0</v>
      </c>
      <c r="B98" s="1" t="s">
        <v>155</v>
      </c>
      <c r="C98" s="1">
        <v>5000000.0</v>
      </c>
      <c r="D98" s="1" t="s">
        <v>22</v>
      </c>
      <c r="E98" s="1">
        <v>7050.0</v>
      </c>
      <c r="F98" s="2">
        <v>50.0</v>
      </c>
      <c r="G98" s="2">
        <v>10.0</v>
      </c>
      <c r="H98" s="2" t="s">
        <v>119</v>
      </c>
      <c r="I98" s="1">
        <f t="shared" si="1"/>
        <v>500000</v>
      </c>
      <c r="J98" s="1">
        <f t="shared" si="14"/>
        <v>0</v>
      </c>
      <c r="K98" s="1">
        <f t="shared" si="15"/>
        <v>3525</v>
      </c>
      <c r="L98" s="1">
        <f t="shared" si="16"/>
        <v>0</v>
      </c>
      <c r="M98" s="1">
        <f t="shared" si="12"/>
        <v>0</v>
      </c>
      <c r="N98" s="1">
        <f t="shared" si="13"/>
        <v>357.201169</v>
      </c>
      <c r="O98" s="1">
        <f t="shared" si="2"/>
        <v>0</v>
      </c>
      <c r="P98" s="1">
        <f t="shared" si="3"/>
        <v>85350</v>
      </c>
      <c r="Q98" s="1">
        <f t="shared" si="4"/>
        <v>0</v>
      </c>
      <c r="R98" s="1">
        <f t="shared" si="5"/>
        <v>27893731.5</v>
      </c>
      <c r="S98" s="1">
        <f t="shared" si="6"/>
        <v>504004.8627</v>
      </c>
      <c r="T98" s="1">
        <f t="shared" si="7"/>
        <v>106000</v>
      </c>
      <c r="U98" s="1">
        <f t="shared" si="8"/>
        <v>6215021</v>
      </c>
    </row>
    <row r="99" ht="19.5" customHeight="1">
      <c r="A99" s="1">
        <v>98.0</v>
      </c>
      <c r="B99" s="1" t="s">
        <v>146</v>
      </c>
      <c r="C99" s="1">
        <v>5000000.0</v>
      </c>
      <c r="D99" s="1" t="s">
        <v>25</v>
      </c>
      <c r="E99" s="1">
        <v>2160672.0</v>
      </c>
      <c r="F99" s="2">
        <v>50.0</v>
      </c>
      <c r="G99" s="2">
        <v>10.0</v>
      </c>
      <c r="H99" s="2" t="s">
        <v>119</v>
      </c>
      <c r="I99" s="1">
        <f t="shared" si="1"/>
        <v>500000</v>
      </c>
      <c r="J99" s="1">
        <f t="shared" si="14"/>
        <v>0</v>
      </c>
      <c r="K99" s="1">
        <f t="shared" si="15"/>
        <v>0</v>
      </c>
      <c r="L99" s="1">
        <f t="shared" si="16"/>
        <v>0</v>
      </c>
      <c r="M99" s="1">
        <f t="shared" si="12"/>
        <v>1080336</v>
      </c>
      <c r="N99" s="1">
        <f t="shared" si="13"/>
        <v>362.988206</v>
      </c>
      <c r="O99" s="1">
        <f t="shared" si="2"/>
        <v>0</v>
      </c>
      <c r="P99" s="1">
        <f t="shared" si="3"/>
        <v>85350</v>
      </c>
      <c r="Q99" s="1">
        <f t="shared" si="4"/>
        <v>0</v>
      </c>
      <c r="R99" s="1">
        <f t="shared" si="5"/>
        <v>28974067.5</v>
      </c>
      <c r="S99" s="1">
        <f t="shared" si="6"/>
        <v>505139.3535</v>
      </c>
      <c r="T99" s="1">
        <f t="shared" si="7"/>
        <v>106000</v>
      </c>
      <c r="U99" s="1">
        <f t="shared" si="8"/>
        <v>6321021</v>
      </c>
    </row>
    <row r="100" ht="19.5" customHeight="1">
      <c r="A100" s="1">
        <v>99.0</v>
      </c>
      <c r="B100" s="1" t="s">
        <v>156</v>
      </c>
      <c r="C100" s="1">
        <v>5000000.0</v>
      </c>
      <c r="D100" s="1" t="s">
        <v>22</v>
      </c>
      <c r="E100" s="1">
        <v>7200.0</v>
      </c>
      <c r="F100" s="2">
        <v>50.0</v>
      </c>
      <c r="G100" s="2">
        <v>10.0</v>
      </c>
      <c r="H100" s="2" t="s">
        <v>119</v>
      </c>
      <c r="I100" s="1">
        <f t="shared" si="1"/>
        <v>500000</v>
      </c>
      <c r="J100" s="1">
        <f t="shared" si="14"/>
        <v>0</v>
      </c>
      <c r="K100" s="1">
        <f t="shared" si="15"/>
        <v>3600</v>
      </c>
      <c r="L100" s="1">
        <f t="shared" si="16"/>
        <v>0</v>
      </c>
      <c r="M100" s="1">
        <f t="shared" si="12"/>
        <v>0</v>
      </c>
      <c r="N100" s="1">
        <f t="shared" si="13"/>
        <v>368.7752431</v>
      </c>
      <c r="O100" s="1">
        <f t="shared" si="2"/>
        <v>0</v>
      </c>
      <c r="P100" s="1">
        <f t="shared" si="3"/>
        <v>88950</v>
      </c>
      <c r="Q100" s="1">
        <f t="shared" si="4"/>
        <v>0</v>
      </c>
      <c r="R100" s="1">
        <f t="shared" si="5"/>
        <v>28974067.5</v>
      </c>
      <c r="S100" s="1">
        <f t="shared" si="6"/>
        <v>524578.7642</v>
      </c>
      <c r="T100" s="1">
        <f t="shared" si="7"/>
        <v>106000</v>
      </c>
      <c r="U100" s="1">
        <f t="shared" si="8"/>
        <v>6427021</v>
      </c>
    </row>
    <row r="101" ht="19.5" customHeight="1">
      <c r="A101" s="1">
        <v>100.0</v>
      </c>
      <c r="B101" s="1" t="s">
        <v>146</v>
      </c>
      <c r="C101" s="1">
        <v>5000000.0</v>
      </c>
      <c r="D101" s="1" t="s">
        <v>25</v>
      </c>
      <c r="E101" s="1">
        <v>2160672.0</v>
      </c>
      <c r="F101" s="2">
        <v>50.0</v>
      </c>
      <c r="G101" s="2">
        <v>10.0</v>
      </c>
      <c r="H101" s="2" t="s">
        <v>119</v>
      </c>
      <c r="I101" s="1">
        <f t="shared" si="1"/>
        <v>500000</v>
      </c>
      <c r="J101" s="1">
        <f t="shared" si="14"/>
        <v>0</v>
      </c>
      <c r="K101" s="1">
        <f t="shared" si="15"/>
        <v>0</v>
      </c>
      <c r="L101" s="1">
        <f t="shared" si="16"/>
        <v>0</v>
      </c>
      <c r="M101" s="1">
        <f t="shared" si="12"/>
        <v>1080336</v>
      </c>
      <c r="N101" s="1">
        <f t="shared" si="13"/>
        <v>374.5622801</v>
      </c>
      <c r="O101" s="1">
        <f t="shared" si="2"/>
        <v>0</v>
      </c>
      <c r="P101" s="1">
        <f t="shared" si="3"/>
        <v>88950</v>
      </c>
      <c r="Q101" s="1">
        <f t="shared" si="4"/>
        <v>0</v>
      </c>
      <c r="R101" s="1">
        <f t="shared" si="5"/>
        <v>30054403.5</v>
      </c>
      <c r="S101" s="1">
        <f t="shared" si="6"/>
        <v>525713.255</v>
      </c>
      <c r="T101" s="1">
        <f t="shared" si="7"/>
        <v>106000</v>
      </c>
      <c r="U101" s="1">
        <f t="shared" si="8"/>
        <v>6533021</v>
      </c>
    </row>
    <row r="102" ht="19.5" customHeight="1">
      <c r="A102" s="1">
        <v>101.0</v>
      </c>
      <c r="B102" s="1" t="s">
        <v>157</v>
      </c>
      <c r="C102" s="1">
        <v>5000000.0</v>
      </c>
      <c r="D102" s="1" t="s">
        <v>22</v>
      </c>
      <c r="E102" s="1">
        <v>7350.0</v>
      </c>
      <c r="F102" s="2">
        <v>50.0</v>
      </c>
      <c r="G102" s="2">
        <v>10.0</v>
      </c>
      <c r="H102" s="2" t="s">
        <v>119</v>
      </c>
      <c r="I102" s="1">
        <f t="shared" si="1"/>
        <v>500000</v>
      </c>
      <c r="J102" s="1">
        <f t="shared" si="14"/>
        <v>0</v>
      </c>
      <c r="K102" s="1">
        <f t="shared" si="15"/>
        <v>3675</v>
      </c>
      <c r="L102" s="1">
        <f t="shared" si="16"/>
        <v>0</v>
      </c>
      <c r="M102" s="1">
        <f t="shared" si="12"/>
        <v>0</v>
      </c>
      <c r="N102" s="1">
        <f t="shared" si="13"/>
        <v>380.3493171</v>
      </c>
      <c r="O102" s="1">
        <f t="shared" si="2"/>
        <v>0</v>
      </c>
      <c r="P102" s="1">
        <f t="shared" si="3"/>
        <v>92625</v>
      </c>
      <c r="Q102" s="1">
        <f t="shared" si="4"/>
        <v>0</v>
      </c>
      <c r="R102" s="1">
        <f t="shared" si="5"/>
        <v>30054403.5</v>
      </c>
      <c r="S102" s="1">
        <f t="shared" si="6"/>
        <v>545534.0182</v>
      </c>
      <c r="T102" s="1">
        <f t="shared" si="7"/>
        <v>106000</v>
      </c>
      <c r="U102" s="1">
        <f t="shared" si="8"/>
        <v>6639021</v>
      </c>
    </row>
    <row r="103" ht="19.5" customHeight="1">
      <c r="A103" s="1">
        <v>102.0</v>
      </c>
      <c r="B103" s="1" t="s">
        <v>146</v>
      </c>
      <c r="C103" s="1">
        <v>5000000.0</v>
      </c>
      <c r="D103" s="1" t="s">
        <v>25</v>
      </c>
      <c r="E103" s="1">
        <v>2160672.0</v>
      </c>
      <c r="F103" s="2">
        <v>50.0</v>
      </c>
      <c r="G103" s="2">
        <v>10.0</v>
      </c>
      <c r="H103" s="2" t="s">
        <v>119</v>
      </c>
      <c r="I103" s="1">
        <f t="shared" si="1"/>
        <v>500000</v>
      </c>
      <c r="J103" s="1">
        <f t="shared" si="14"/>
        <v>0</v>
      </c>
      <c r="K103" s="1">
        <f t="shared" si="15"/>
        <v>0</v>
      </c>
      <c r="L103" s="1">
        <f t="shared" si="16"/>
        <v>0</v>
      </c>
      <c r="M103" s="1">
        <f t="shared" si="12"/>
        <v>1080336</v>
      </c>
      <c r="N103" s="1">
        <f t="shared" si="13"/>
        <v>386.1363542</v>
      </c>
      <c r="O103" s="1">
        <f t="shared" si="2"/>
        <v>0</v>
      </c>
      <c r="P103" s="1">
        <f t="shared" si="3"/>
        <v>92625</v>
      </c>
      <c r="Q103" s="1">
        <f t="shared" si="4"/>
        <v>0</v>
      </c>
      <c r="R103" s="1">
        <f t="shared" si="5"/>
        <v>31134739.5</v>
      </c>
      <c r="S103" s="1">
        <f t="shared" si="6"/>
        <v>546668.509</v>
      </c>
      <c r="T103" s="1">
        <f t="shared" si="7"/>
        <v>106000</v>
      </c>
      <c r="U103" s="1">
        <f t="shared" si="8"/>
        <v>6745021</v>
      </c>
    </row>
    <row r="104" ht="19.5" customHeight="1">
      <c r="A104" s="1">
        <v>103.0</v>
      </c>
      <c r="B104" s="1" t="s">
        <v>158</v>
      </c>
      <c r="C104" s="1">
        <v>5000000.0</v>
      </c>
      <c r="D104" s="1" t="s">
        <v>22</v>
      </c>
      <c r="E104" s="1">
        <v>7500.0</v>
      </c>
      <c r="F104" s="2">
        <v>50.0</v>
      </c>
      <c r="G104" s="2">
        <v>10.0</v>
      </c>
      <c r="H104" s="2" t="s">
        <v>119</v>
      </c>
      <c r="I104" s="1">
        <f t="shared" si="1"/>
        <v>500000</v>
      </c>
      <c r="J104" s="1">
        <f t="shared" si="14"/>
        <v>0</v>
      </c>
      <c r="K104" s="1">
        <f t="shared" si="15"/>
        <v>3750</v>
      </c>
      <c r="L104" s="1">
        <f t="shared" si="16"/>
        <v>0</v>
      </c>
      <c r="M104" s="1">
        <f t="shared" si="12"/>
        <v>0</v>
      </c>
      <c r="N104" s="1">
        <f t="shared" si="13"/>
        <v>391.9233912</v>
      </c>
      <c r="O104" s="1">
        <f t="shared" si="2"/>
        <v>0</v>
      </c>
      <c r="P104" s="1">
        <f t="shared" si="3"/>
        <v>96375</v>
      </c>
      <c r="Q104" s="1">
        <f t="shared" si="4"/>
        <v>0</v>
      </c>
      <c r="R104" s="1">
        <f t="shared" si="5"/>
        <v>31134739.5</v>
      </c>
      <c r="S104" s="1">
        <f t="shared" si="6"/>
        <v>566870.6247</v>
      </c>
      <c r="T104" s="1">
        <f t="shared" si="7"/>
        <v>106000</v>
      </c>
      <c r="U104" s="1">
        <f t="shared" si="8"/>
        <v>6851021</v>
      </c>
    </row>
    <row r="105" ht="19.5" customHeight="1">
      <c r="A105" s="1">
        <v>104.0</v>
      </c>
      <c r="B105" s="1" t="s">
        <v>146</v>
      </c>
      <c r="C105" s="1">
        <v>5000000.0</v>
      </c>
      <c r="D105" s="1" t="s">
        <v>25</v>
      </c>
      <c r="E105" s="1">
        <v>2160672.0</v>
      </c>
      <c r="F105" s="2">
        <v>50.0</v>
      </c>
      <c r="G105" s="2">
        <v>10.0</v>
      </c>
      <c r="H105" s="2" t="s">
        <v>119</v>
      </c>
      <c r="I105" s="1">
        <f t="shared" si="1"/>
        <v>500000</v>
      </c>
      <c r="J105" s="1">
        <f t="shared" si="14"/>
        <v>0</v>
      </c>
      <c r="K105" s="1">
        <f t="shared" si="15"/>
        <v>0</v>
      </c>
      <c r="L105" s="1">
        <f t="shared" si="16"/>
        <v>0</v>
      </c>
      <c r="M105" s="1">
        <f t="shared" si="12"/>
        <v>1080336</v>
      </c>
      <c r="N105" s="1">
        <f t="shared" si="13"/>
        <v>397.7104282</v>
      </c>
      <c r="O105" s="1">
        <f t="shared" si="2"/>
        <v>0</v>
      </c>
      <c r="P105" s="1">
        <f t="shared" si="3"/>
        <v>96375</v>
      </c>
      <c r="Q105" s="1">
        <f t="shared" si="4"/>
        <v>0</v>
      </c>
      <c r="R105" s="1">
        <f t="shared" si="5"/>
        <v>32215075.5</v>
      </c>
      <c r="S105" s="1">
        <f t="shared" si="6"/>
        <v>568005.1155</v>
      </c>
      <c r="T105" s="1">
        <f t="shared" si="7"/>
        <v>106000</v>
      </c>
      <c r="U105" s="1">
        <f t="shared" si="8"/>
        <v>6957021</v>
      </c>
    </row>
    <row r="106" ht="19.5" customHeight="1">
      <c r="A106" s="1">
        <v>105.0</v>
      </c>
      <c r="B106" s="1" t="s">
        <v>159</v>
      </c>
      <c r="C106" s="1">
        <v>5000000.0</v>
      </c>
      <c r="D106" s="1" t="s">
        <v>22</v>
      </c>
      <c r="E106" s="1">
        <v>7650.0</v>
      </c>
      <c r="F106" s="2">
        <v>50.0</v>
      </c>
      <c r="G106" s="2">
        <v>10.0</v>
      </c>
      <c r="H106" s="2" t="s">
        <v>119</v>
      </c>
      <c r="I106" s="1">
        <f t="shared" si="1"/>
        <v>500000</v>
      </c>
      <c r="J106" s="1">
        <f t="shared" si="14"/>
        <v>0</v>
      </c>
      <c r="K106" s="1">
        <f t="shared" si="15"/>
        <v>3825</v>
      </c>
      <c r="L106" s="1">
        <f t="shared" si="16"/>
        <v>0</v>
      </c>
      <c r="M106" s="1">
        <f t="shared" si="12"/>
        <v>0</v>
      </c>
      <c r="N106" s="1">
        <f t="shared" si="13"/>
        <v>403.4974653</v>
      </c>
      <c r="O106" s="1">
        <f t="shared" si="2"/>
        <v>0</v>
      </c>
      <c r="P106" s="1">
        <f t="shared" si="3"/>
        <v>100200</v>
      </c>
      <c r="Q106" s="1">
        <f t="shared" si="4"/>
        <v>0</v>
      </c>
      <c r="R106" s="1">
        <f t="shared" si="5"/>
        <v>32215075.5</v>
      </c>
      <c r="S106" s="1">
        <f t="shared" si="6"/>
        <v>588588.5837</v>
      </c>
      <c r="T106" s="1">
        <f t="shared" si="7"/>
        <v>106000</v>
      </c>
      <c r="U106" s="1">
        <f t="shared" si="8"/>
        <v>7063021</v>
      </c>
    </row>
    <row r="107" ht="19.5" customHeight="1">
      <c r="A107" s="1">
        <v>106.0</v>
      </c>
      <c r="B107" s="1" t="s">
        <v>160</v>
      </c>
      <c r="C107" s="1">
        <v>5000000.0</v>
      </c>
      <c r="D107" s="1" t="s">
        <v>25</v>
      </c>
      <c r="E107" s="1">
        <v>2160673.0</v>
      </c>
      <c r="F107" s="2">
        <v>50.0</v>
      </c>
      <c r="G107" s="2">
        <v>10.0</v>
      </c>
      <c r="H107" s="2" t="s">
        <v>119</v>
      </c>
      <c r="I107" s="1">
        <f t="shared" si="1"/>
        <v>500000</v>
      </c>
      <c r="J107" s="1">
        <f t="shared" si="14"/>
        <v>0</v>
      </c>
      <c r="K107" s="1">
        <f t="shared" si="15"/>
        <v>0</v>
      </c>
      <c r="L107" s="1">
        <f t="shared" si="16"/>
        <v>0</v>
      </c>
      <c r="M107" s="1">
        <f t="shared" si="12"/>
        <v>1080336.5</v>
      </c>
      <c r="N107" s="1">
        <f t="shared" si="13"/>
        <v>409.2845023</v>
      </c>
      <c r="O107" s="1">
        <f t="shared" si="2"/>
        <v>0</v>
      </c>
      <c r="P107" s="1">
        <f t="shared" si="3"/>
        <v>100200</v>
      </c>
      <c r="Q107" s="1">
        <f t="shared" si="4"/>
        <v>0</v>
      </c>
      <c r="R107" s="1">
        <f t="shared" si="5"/>
        <v>33295412</v>
      </c>
      <c r="S107" s="1">
        <f t="shared" si="6"/>
        <v>589723.0745</v>
      </c>
      <c r="T107" s="1">
        <f t="shared" si="7"/>
        <v>106000</v>
      </c>
      <c r="U107" s="1">
        <f t="shared" si="8"/>
        <v>7169021</v>
      </c>
    </row>
    <row r="108" ht="19.5" customHeight="1">
      <c r="A108" s="1">
        <v>107.0</v>
      </c>
      <c r="B108" s="1" t="s">
        <v>161</v>
      </c>
      <c r="C108" s="1">
        <v>5000000.0</v>
      </c>
      <c r="D108" s="1" t="s">
        <v>22</v>
      </c>
      <c r="E108" s="1">
        <v>7800.0</v>
      </c>
      <c r="F108" s="2">
        <v>50.0</v>
      </c>
      <c r="G108" s="2">
        <v>10.0</v>
      </c>
      <c r="H108" s="2" t="s">
        <v>119</v>
      </c>
      <c r="I108" s="1">
        <f t="shared" si="1"/>
        <v>500000</v>
      </c>
      <c r="J108" s="1">
        <f t="shared" si="14"/>
        <v>0</v>
      </c>
      <c r="K108" s="1">
        <f t="shared" si="15"/>
        <v>3900</v>
      </c>
      <c r="L108" s="1">
        <f t="shared" si="16"/>
        <v>0</v>
      </c>
      <c r="M108" s="1">
        <f t="shared" si="12"/>
        <v>0</v>
      </c>
      <c r="N108" s="1">
        <f t="shared" si="13"/>
        <v>415.0715394</v>
      </c>
      <c r="O108" s="1">
        <f t="shared" si="2"/>
        <v>0</v>
      </c>
      <c r="P108" s="1">
        <f t="shared" si="3"/>
        <v>104100</v>
      </c>
      <c r="Q108" s="1">
        <f t="shared" si="4"/>
        <v>0</v>
      </c>
      <c r="R108" s="1">
        <f t="shared" si="5"/>
        <v>33295412</v>
      </c>
      <c r="S108" s="1">
        <f t="shared" si="6"/>
        <v>610687.8952</v>
      </c>
      <c r="T108" s="1">
        <f t="shared" si="7"/>
        <v>106000</v>
      </c>
      <c r="U108" s="1">
        <f t="shared" si="8"/>
        <v>7275021</v>
      </c>
    </row>
    <row r="109" ht="19.5" customHeight="1">
      <c r="A109" s="1">
        <v>108.0</v>
      </c>
      <c r="B109" s="1" t="s">
        <v>160</v>
      </c>
      <c r="C109" s="1">
        <v>5000000.0</v>
      </c>
      <c r="D109" s="1" t="s">
        <v>25</v>
      </c>
      <c r="E109" s="1">
        <v>2160673.0</v>
      </c>
      <c r="F109" s="2">
        <v>50.0</v>
      </c>
      <c r="G109" s="2">
        <v>10.0</v>
      </c>
      <c r="H109" s="2" t="s">
        <v>119</v>
      </c>
      <c r="I109" s="1">
        <f t="shared" si="1"/>
        <v>500000</v>
      </c>
      <c r="J109" s="1">
        <f t="shared" si="14"/>
        <v>0</v>
      </c>
      <c r="K109" s="1">
        <f t="shared" si="15"/>
        <v>0</v>
      </c>
      <c r="L109" s="1">
        <f t="shared" si="16"/>
        <v>0</v>
      </c>
      <c r="M109" s="1">
        <f t="shared" si="12"/>
        <v>1080336.5</v>
      </c>
      <c r="N109" s="1">
        <f t="shared" si="13"/>
        <v>420.8585764</v>
      </c>
      <c r="O109" s="1">
        <f t="shared" si="2"/>
        <v>0</v>
      </c>
      <c r="P109" s="1">
        <f t="shared" si="3"/>
        <v>104100</v>
      </c>
      <c r="Q109" s="1">
        <f t="shared" si="4"/>
        <v>0</v>
      </c>
      <c r="R109" s="1">
        <f t="shared" si="5"/>
        <v>34375748.5</v>
      </c>
      <c r="S109" s="1">
        <f t="shared" si="6"/>
        <v>611822.386</v>
      </c>
      <c r="T109" s="1">
        <f t="shared" si="7"/>
        <v>106000</v>
      </c>
      <c r="U109" s="1">
        <f t="shared" si="8"/>
        <v>7381021</v>
      </c>
    </row>
    <row r="110" ht="19.5" customHeight="1">
      <c r="A110" s="1">
        <v>109.0</v>
      </c>
      <c r="B110" s="1" t="s">
        <v>162</v>
      </c>
      <c r="C110" s="1">
        <v>5000000.0</v>
      </c>
      <c r="D110" s="1" t="s">
        <v>22</v>
      </c>
      <c r="E110" s="1">
        <v>7950.0</v>
      </c>
      <c r="F110" s="2">
        <v>50.0</v>
      </c>
      <c r="G110" s="2">
        <v>10.0</v>
      </c>
      <c r="H110" s="2" t="s">
        <v>119</v>
      </c>
      <c r="I110" s="1">
        <f t="shared" si="1"/>
        <v>500000</v>
      </c>
      <c r="J110" s="1">
        <f t="shared" si="14"/>
        <v>0</v>
      </c>
      <c r="K110" s="1">
        <f t="shared" si="15"/>
        <v>3975</v>
      </c>
      <c r="L110" s="1">
        <f t="shared" si="16"/>
        <v>0</v>
      </c>
      <c r="M110" s="1">
        <f t="shared" si="12"/>
        <v>0</v>
      </c>
      <c r="N110" s="1">
        <f t="shared" si="13"/>
        <v>426.6456134</v>
      </c>
      <c r="O110" s="1">
        <f t="shared" si="2"/>
        <v>0</v>
      </c>
      <c r="P110" s="1">
        <f t="shared" si="3"/>
        <v>108075</v>
      </c>
      <c r="Q110" s="1">
        <f t="shared" si="4"/>
        <v>0</v>
      </c>
      <c r="R110" s="1">
        <f t="shared" si="5"/>
        <v>34375748.5</v>
      </c>
      <c r="S110" s="1">
        <f t="shared" si="6"/>
        <v>633168.5592</v>
      </c>
      <c r="T110" s="1">
        <f t="shared" si="7"/>
        <v>106000</v>
      </c>
      <c r="U110" s="1">
        <f t="shared" si="8"/>
        <v>7487021</v>
      </c>
    </row>
    <row r="111" ht="19.5" customHeight="1">
      <c r="A111" s="1">
        <v>110.0</v>
      </c>
      <c r="B111" s="1" t="s">
        <v>160</v>
      </c>
      <c r="C111" s="1">
        <v>5000000.0</v>
      </c>
      <c r="D111" s="1" t="s">
        <v>25</v>
      </c>
      <c r="E111" s="1">
        <v>2160673.0</v>
      </c>
      <c r="F111" s="2">
        <v>50.0</v>
      </c>
      <c r="G111" s="2">
        <v>10.0</v>
      </c>
      <c r="H111" s="2" t="s">
        <v>119</v>
      </c>
      <c r="I111" s="1">
        <f t="shared" si="1"/>
        <v>500000</v>
      </c>
      <c r="J111" s="1">
        <f t="shared" si="14"/>
        <v>0</v>
      </c>
      <c r="K111" s="1">
        <f t="shared" si="15"/>
        <v>0</v>
      </c>
      <c r="L111" s="1">
        <f t="shared" si="16"/>
        <v>0</v>
      </c>
      <c r="M111" s="1">
        <f t="shared" si="12"/>
        <v>1080336.5</v>
      </c>
      <c r="N111" s="1">
        <f t="shared" si="13"/>
        <v>432.4326505</v>
      </c>
      <c r="O111" s="1">
        <f t="shared" si="2"/>
        <v>0</v>
      </c>
      <c r="P111" s="1">
        <f t="shared" si="3"/>
        <v>108075</v>
      </c>
      <c r="Q111" s="1">
        <f t="shared" si="4"/>
        <v>0</v>
      </c>
      <c r="R111" s="1">
        <f t="shared" si="5"/>
        <v>35456085</v>
      </c>
      <c r="S111" s="1">
        <f t="shared" si="6"/>
        <v>634303.05</v>
      </c>
      <c r="T111" s="1">
        <f t="shared" si="7"/>
        <v>106000</v>
      </c>
      <c r="U111" s="1">
        <f t="shared" si="8"/>
        <v>7593021</v>
      </c>
    </row>
    <row r="112" ht="19.5" customHeight="1">
      <c r="A112" s="1">
        <v>111.0</v>
      </c>
      <c r="B112" s="1" t="s">
        <v>163</v>
      </c>
      <c r="C112" s="1">
        <v>5000000.0</v>
      </c>
      <c r="D112" s="1" t="s">
        <v>22</v>
      </c>
      <c r="E112" s="1">
        <v>8100.0</v>
      </c>
      <c r="F112" s="2">
        <v>50.0</v>
      </c>
      <c r="G112" s="2">
        <v>10.0</v>
      </c>
      <c r="H112" s="2" t="s">
        <v>119</v>
      </c>
      <c r="I112" s="1">
        <f t="shared" si="1"/>
        <v>500000</v>
      </c>
      <c r="J112" s="1">
        <f t="shared" si="14"/>
        <v>0</v>
      </c>
      <c r="K112" s="1">
        <f t="shared" si="15"/>
        <v>4050</v>
      </c>
      <c r="L112" s="1">
        <f t="shared" si="16"/>
        <v>0</v>
      </c>
      <c r="M112" s="1">
        <f t="shared" si="12"/>
        <v>0</v>
      </c>
      <c r="N112" s="1">
        <f t="shared" si="13"/>
        <v>438.2196875</v>
      </c>
      <c r="O112" s="1">
        <f t="shared" si="2"/>
        <v>0</v>
      </c>
      <c r="P112" s="1">
        <f t="shared" si="3"/>
        <v>112125</v>
      </c>
      <c r="Q112" s="1">
        <f t="shared" si="4"/>
        <v>0</v>
      </c>
      <c r="R112" s="1">
        <f t="shared" si="5"/>
        <v>35456085</v>
      </c>
      <c r="S112" s="1">
        <f t="shared" si="6"/>
        <v>656030.5757</v>
      </c>
      <c r="T112" s="1">
        <f t="shared" si="7"/>
        <v>106000</v>
      </c>
      <c r="U112" s="1">
        <f t="shared" si="8"/>
        <v>7699021</v>
      </c>
    </row>
    <row r="113" ht="19.5" customHeight="1">
      <c r="A113" s="1">
        <v>112.0</v>
      </c>
      <c r="B113" s="1" t="s">
        <v>164</v>
      </c>
      <c r="C113" s="1">
        <v>5000000.0</v>
      </c>
      <c r="D113" s="1" t="s">
        <v>25</v>
      </c>
      <c r="E113" s="1">
        <v>2160674.0</v>
      </c>
      <c r="F113" s="2">
        <v>50.0</v>
      </c>
      <c r="G113" s="2">
        <v>10.0</v>
      </c>
      <c r="H113" s="2" t="s">
        <v>119</v>
      </c>
      <c r="I113" s="1">
        <f t="shared" si="1"/>
        <v>500000</v>
      </c>
      <c r="J113" s="1">
        <f t="shared" si="14"/>
        <v>0</v>
      </c>
      <c r="K113" s="1">
        <f t="shared" si="15"/>
        <v>0</v>
      </c>
      <c r="L113" s="1">
        <f t="shared" si="16"/>
        <v>0</v>
      </c>
      <c r="M113" s="1">
        <f t="shared" si="12"/>
        <v>1080337</v>
      </c>
      <c r="N113" s="1">
        <f t="shared" si="13"/>
        <v>444.0067245</v>
      </c>
      <c r="O113" s="1">
        <f t="shared" si="2"/>
        <v>0</v>
      </c>
      <c r="P113" s="1">
        <f t="shared" si="3"/>
        <v>112125</v>
      </c>
      <c r="Q113" s="1">
        <f t="shared" si="4"/>
        <v>0</v>
      </c>
      <c r="R113" s="1">
        <f t="shared" si="5"/>
        <v>36536422</v>
      </c>
      <c r="S113" s="1">
        <f t="shared" si="6"/>
        <v>657165.0665</v>
      </c>
      <c r="T113" s="1">
        <f t="shared" si="7"/>
        <v>106000</v>
      </c>
      <c r="U113" s="1">
        <f t="shared" si="8"/>
        <v>7805021</v>
      </c>
    </row>
    <row r="114" ht="19.5" customHeight="1">
      <c r="A114" s="1">
        <v>113.0</v>
      </c>
      <c r="B114" s="1" t="s">
        <v>165</v>
      </c>
      <c r="C114" s="1">
        <v>5000000.0</v>
      </c>
      <c r="D114" s="1" t="s">
        <v>22</v>
      </c>
      <c r="E114" s="1">
        <v>8250.0</v>
      </c>
      <c r="F114" s="2">
        <v>50.0</v>
      </c>
      <c r="G114" s="2">
        <v>10.0</v>
      </c>
      <c r="H114" s="2" t="s">
        <v>119</v>
      </c>
      <c r="I114" s="1">
        <f t="shared" si="1"/>
        <v>500000</v>
      </c>
      <c r="J114" s="1">
        <f t="shared" si="14"/>
        <v>0</v>
      </c>
      <c r="K114" s="1">
        <f t="shared" si="15"/>
        <v>4125</v>
      </c>
      <c r="L114" s="1">
        <f t="shared" si="16"/>
        <v>0</v>
      </c>
      <c r="M114" s="1">
        <f t="shared" si="12"/>
        <v>0</v>
      </c>
      <c r="N114" s="1">
        <f t="shared" si="13"/>
        <v>449.7937616</v>
      </c>
      <c r="O114" s="1">
        <f t="shared" si="2"/>
        <v>0</v>
      </c>
      <c r="P114" s="1">
        <f t="shared" si="3"/>
        <v>116250</v>
      </c>
      <c r="Q114" s="1">
        <f t="shared" si="4"/>
        <v>0</v>
      </c>
      <c r="R114" s="1">
        <f t="shared" si="5"/>
        <v>36536422</v>
      </c>
      <c r="S114" s="1">
        <f t="shared" si="6"/>
        <v>679273.9447</v>
      </c>
      <c r="T114" s="1">
        <f t="shared" si="7"/>
        <v>106000</v>
      </c>
      <c r="U114" s="1">
        <f t="shared" si="8"/>
        <v>7911021</v>
      </c>
    </row>
    <row r="115" ht="19.5" customHeight="1">
      <c r="A115" s="1">
        <v>114.0</v>
      </c>
      <c r="B115" s="1" t="s">
        <v>164</v>
      </c>
      <c r="C115" s="1">
        <v>5000000.0</v>
      </c>
      <c r="D115" s="1" t="s">
        <v>25</v>
      </c>
      <c r="E115" s="1">
        <v>2160674.0</v>
      </c>
      <c r="F115" s="2">
        <v>50.0</v>
      </c>
      <c r="G115" s="2">
        <v>10.0</v>
      </c>
      <c r="H115" s="2" t="s">
        <v>119</v>
      </c>
      <c r="I115" s="1">
        <f t="shared" si="1"/>
        <v>500000</v>
      </c>
      <c r="J115" s="1">
        <f t="shared" si="14"/>
        <v>0</v>
      </c>
      <c r="K115" s="1">
        <f t="shared" si="15"/>
        <v>0</v>
      </c>
      <c r="L115" s="1">
        <f t="shared" si="16"/>
        <v>0</v>
      </c>
      <c r="M115" s="1">
        <f t="shared" si="12"/>
        <v>1080337</v>
      </c>
      <c r="N115" s="1">
        <f t="shared" si="13"/>
        <v>455.5807986</v>
      </c>
      <c r="O115" s="1">
        <f t="shared" si="2"/>
        <v>0</v>
      </c>
      <c r="P115" s="1">
        <f t="shared" si="3"/>
        <v>116250</v>
      </c>
      <c r="Q115" s="1">
        <f t="shared" si="4"/>
        <v>0</v>
      </c>
      <c r="R115" s="1">
        <f t="shared" si="5"/>
        <v>37616759</v>
      </c>
      <c r="S115" s="1">
        <f t="shared" si="6"/>
        <v>680408.4355</v>
      </c>
      <c r="T115" s="1">
        <f t="shared" si="7"/>
        <v>106000</v>
      </c>
      <c r="U115" s="1">
        <f t="shared" si="8"/>
        <v>8017021</v>
      </c>
    </row>
    <row r="116" ht="19.5" customHeight="1">
      <c r="A116" s="1">
        <v>115.0</v>
      </c>
      <c r="B116" s="1" t="s">
        <v>166</v>
      </c>
      <c r="C116" s="1">
        <v>5000000.0</v>
      </c>
      <c r="D116" s="1" t="s">
        <v>22</v>
      </c>
      <c r="E116" s="1">
        <v>8400.0</v>
      </c>
      <c r="F116" s="2">
        <v>50.0</v>
      </c>
      <c r="G116" s="2">
        <v>10.0</v>
      </c>
      <c r="H116" s="2" t="s">
        <v>119</v>
      </c>
      <c r="I116" s="1">
        <f t="shared" si="1"/>
        <v>500000</v>
      </c>
      <c r="J116" s="1">
        <f t="shared" si="14"/>
        <v>0</v>
      </c>
      <c r="K116" s="1">
        <f t="shared" si="15"/>
        <v>4200</v>
      </c>
      <c r="L116" s="1">
        <f t="shared" si="16"/>
        <v>0</v>
      </c>
      <c r="M116" s="1">
        <f t="shared" si="12"/>
        <v>0</v>
      </c>
      <c r="N116" s="1">
        <f t="shared" si="13"/>
        <v>461.3678356</v>
      </c>
      <c r="O116" s="1">
        <f t="shared" si="2"/>
        <v>0</v>
      </c>
      <c r="P116" s="1">
        <f t="shared" si="3"/>
        <v>120450</v>
      </c>
      <c r="Q116" s="1">
        <f t="shared" si="4"/>
        <v>0</v>
      </c>
      <c r="R116" s="1">
        <f t="shared" si="5"/>
        <v>37616759</v>
      </c>
      <c r="S116" s="1">
        <f t="shared" si="6"/>
        <v>702898.6662</v>
      </c>
      <c r="T116" s="1">
        <f t="shared" si="7"/>
        <v>106000</v>
      </c>
      <c r="U116" s="1">
        <f t="shared" si="8"/>
        <v>8123021</v>
      </c>
    </row>
    <row r="117" ht="19.5" customHeight="1">
      <c r="A117" s="1">
        <v>116.0</v>
      </c>
      <c r="B117" s="1" t="s">
        <v>164</v>
      </c>
      <c r="C117" s="1">
        <v>5000000.0</v>
      </c>
      <c r="D117" s="1" t="s">
        <v>25</v>
      </c>
      <c r="E117" s="1">
        <v>2160674.0</v>
      </c>
      <c r="F117" s="2">
        <v>50.0</v>
      </c>
      <c r="G117" s="2">
        <v>10.0</v>
      </c>
      <c r="H117" s="2" t="s">
        <v>119</v>
      </c>
      <c r="I117" s="1">
        <f t="shared" si="1"/>
        <v>500000</v>
      </c>
      <c r="J117" s="1">
        <f t="shared" si="14"/>
        <v>0</v>
      </c>
      <c r="K117" s="1">
        <f t="shared" si="15"/>
        <v>0</v>
      </c>
      <c r="L117" s="1">
        <f t="shared" si="16"/>
        <v>0</v>
      </c>
      <c r="M117" s="1">
        <f t="shared" si="12"/>
        <v>1080337</v>
      </c>
      <c r="N117" s="1">
        <f t="shared" si="13"/>
        <v>467.1548727</v>
      </c>
      <c r="O117" s="1">
        <f t="shared" si="2"/>
        <v>0</v>
      </c>
      <c r="P117" s="1">
        <f t="shared" si="3"/>
        <v>120450</v>
      </c>
      <c r="Q117" s="1">
        <f t="shared" si="4"/>
        <v>0</v>
      </c>
      <c r="R117" s="1">
        <f t="shared" si="5"/>
        <v>38697096</v>
      </c>
      <c r="S117" s="1">
        <f t="shared" si="6"/>
        <v>704033.157</v>
      </c>
      <c r="T117" s="1">
        <f t="shared" si="7"/>
        <v>106000</v>
      </c>
      <c r="U117" s="1">
        <f t="shared" si="8"/>
        <v>8229021</v>
      </c>
    </row>
    <row r="118" ht="19.5" customHeight="1">
      <c r="A118" s="1">
        <v>117.0</v>
      </c>
      <c r="B118" s="1" t="s">
        <v>167</v>
      </c>
      <c r="C118" s="1">
        <v>5000000.0</v>
      </c>
      <c r="D118" s="1" t="s">
        <v>22</v>
      </c>
      <c r="E118" s="1">
        <v>8550.0</v>
      </c>
      <c r="F118" s="2">
        <v>50.0</v>
      </c>
      <c r="G118" s="2">
        <v>10.0</v>
      </c>
      <c r="H118" s="2" t="s">
        <v>119</v>
      </c>
      <c r="I118" s="1">
        <f t="shared" si="1"/>
        <v>500000</v>
      </c>
      <c r="J118" s="1">
        <f t="shared" si="14"/>
        <v>0</v>
      </c>
      <c r="K118" s="1">
        <f t="shared" si="15"/>
        <v>4275</v>
      </c>
      <c r="L118" s="1">
        <f t="shared" si="16"/>
        <v>0</v>
      </c>
      <c r="M118" s="1">
        <f t="shared" si="12"/>
        <v>0</v>
      </c>
      <c r="N118" s="1">
        <f t="shared" si="13"/>
        <v>472.9419097</v>
      </c>
      <c r="O118" s="1">
        <f t="shared" si="2"/>
        <v>0</v>
      </c>
      <c r="P118" s="1">
        <f t="shared" si="3"/>
        <v>124725</v>
      </c>
      <c r="Q118" s="1">
        <f t="shared" si="4"/>
        <v>0</v>
      </c>
      <c r="R118" s="1">
        <f t="shared" si="5"/>
        <v>38697096</v>
      </c>
      <c r="S118" s="1">
        <f t="shared" si="6"/>
        <v>726904.7402</v>
      </c>
      <c r="T118" s="1">
        <f t="shared" si="7"/>
        <v>106000</v>
      </c>
      <c r="U118" s="1">
        <f t="shared" si="8"/>
        <v>8335021</v>
      </c>
    </row>
    <row r="119" ht="19.5" customHeight="1">
      <c r="A119" s="1">
        <v>118.0</v>
      </c>
      <c r="B119" s="1" t="s">
        <v>168</v>
      </c>
      <c r="C119" s="1">
        <v>5000000.0</v>
      </c>
      <c r="D119" s="1" t="s">
        <v>25</v>
      </c>
      <c r="E119" s="1">
        <v>2160675.0</v>
      </c>
      <c r="F119" s="2">
        <v>50.0</v>
      </c>
      <c r="G119" s="2">
        <v>10.0</v>
      </c>
      <c r="H119" s="2" t="s">
        <v>119</v>
      </c>
      <c r="I119" s="1">
        <f t="shared" si="1"/>
        <v>500000</v>
      </c>
      <c r="J119" s="1">
        <f t="shared" si="14"/>
        <v>0</v>
      </c>
      <c r="K119" s="1">
        <f t="shared" si="15"/>
        <v>0</v>
      </c>
      <c r="L119" s="1">
        <f t="shared" si="16"/>
        <v>0</v>
      </c>
      <c r="M119" s="1">
        <f t="shared" si="12"/>
        <v>1080337.5</v>
      </c>
      <c r="N119" s="1">
        <f t="shared" si="13"/>
        <v>478.7289468</v>
      </c>
      <c r="O119" s="1">
        <f t="shared" si="2"/>
        <v>0</v>
      </c>
      <c r="P119" s="1">
        <f t="shared" si="3"/>
        <v>124725</v>
      </c>
      <c r="Q119" s="1">
        <f t="shared" si="4"/>
        <v>0</v>
      </c>
      <c r="R119" s="1">
        <f t="shared" si="5"/>
        <v>39777433.5</v>
      </c>
      <c r="S119" s="1">
        <f t="shared" si="6"/>
        <v>728039.231</v>
      </c>
      <c r="T119" s="1">
        <f t="shared" si="7"/>
        <v>106000</v>
      </c>
      <c r="U119" s="1">
        <f t="shared" si="8"/>
        <v>8441021</v>
      </c>
    </row>
    <row r="120" ht="19.5" customHeight="1">
      <c r="A120" s="1">
        <v>119.0</v>
      </c>
      <c r="B120" s="1" t="s">
        <v>169</v>
      </c>
      <c r="C120" s="1">
        <v>5000000.0</v>
      </c>
      <c r="D120" s="1" t="s">
        <v>22</v>
      </c>
      <c r="E120" s="1">
        <v>8700.0</v>
      </c>
      <c r="F120" s="2">
        <v>50.0</v>
      </c>
      <c r="G120" s="2">
        <v>10.0</v>
      </c>
      <c r="H120" s="2" t="s">
        <v>119</v>
      </c>
      <c r="I120" s="1">
        <f t="shared" si="1"/>
        <v>500000</v>
      </c>
      <c r="J120" s="1">
        <f t="shared" si="14"/>
        <v>0</v>
      </c>
      <c r="K120" s="1">
        <f t="shared" si="15"/>
        <v>4350</v>
      </c>
      <c r="L120" s="1">
        <f t="shared" si="16"/>
        <v>0</v>
      </c>
      <c r="M120" s="1">
        <f t="shared" si="12"/>
        <v>0</v>
      </c>
      <c r="N120" s="1">
        <f t="shared" si="13"/>
        <v>484.5159838</v>
      </c>
      <c r="O120" s="1">
        <f t="shared" si="2"/>
        <v>0</v>
      </c>
      <c r="P120" s="1">
        <f t="shared" si="3"/>
        <v>129075</v>
      </c>
      <c r="Q120" s="1">
        <f t="shared" si="4"/>
        <v>0</v>
      </c>
      <c r="R120" s="1">
        <f t="shared" si="5"/>
        <v>39777433.5</v>
      </c>
      <c r="S120" s="1">
        <f t="shared" si="6"/>
        <v>751292.1667</v>
      </c>
      <c r="T120" s="1">
        <f t="shared" si="7"/>
        <v>106000</v>
      </c>
      <c r="U120" s="1">
        <f t="shared" si="8"/>
        <v>8547021</v>
      </c>
    </row>
    <row r="121" ht="19.5" customHeight="1">
      <c r="A121" s="1">
        <v>120.0</v>
      </c>
      <c r="B121" s="1" t="s">
        <v>168</v>
      </c>
      <c r="C121" s="1">
        <v>5000000.0</v>
      </c>
      <c r="D121" s="1" t="s">
        <v>25</v>
      </c>
      <c r="E121" s="1">
        <v>2160675.0</v>
      </c>
      <c r="F121" s="2">
        <v>50.0</v>
      </c>
      <c r="G121" s="2">
        <v>10.0</v>
      </c>
      <c r="H121" s="2" t="s">
        <v>119</v>
      </c>
      <c r="I121" s="1">
        <f t="shared" si="1"/>
        <v>500000</v>
      </c>
      <c r="J121" s="1">
        <f t="shared" si="14"/>
        <v>0</v>
      </c>
      <c r="K121" s="1">
        <f t="shared" si="15"/>
        <v>0</v>
      </c>
      <c r="L121" s="1">
        <f t="shared" si="16"/>
        <v>0</v>
      </c>
      <c r="M121" s="1">
        <f t="shared" si="12"/>
        <v>1080337.5</v>
      </c>
      <c r="N121" s="1">
        <f t="shared" si="13"/>
        <v>490.3030208</v>
      </c>
      <c r="O121" s="1">
        <f t="shared" si="2"/>
        <v>0</v>
      </c>
      <c r="P121" s="1">
        <f t="shared" si="3"/>
        <v>129075</v>
      </c>
      <c r="Q121" s="1">
        <f t="shared" si="4"/>
        <v>0</v>
      </c>
      <c r="R121" s="1">
        <f t="shared" si="5"/>
        <v>40857771</v>
      </c>
      <c r="S121" s="1">
        <f t="shared" si="6"/>
        <v>752426.6575</v>
      </c>
      <c r="T121" s="1">
        <f t="shared" si="7"/>
        <v>106000</v>
      </c>
      <c r="U121" s="1">
        <f t="shared" si="8"/>
        <v>8653021</v>
      </c>
    </row>
    <row r="122" ht="19.5" customHeight="1">
      <c r="A122" s="1">
        <v>121.0</v>
      </c>
      <c r="B122" s="1" t="s">
        <v>170</v>
      </c>
      <c r="C122" s="1">
        <v>5000000.0</v>
      </c>
      <c r="D122" s="1" t="s">
        <v>22</v>
      </c>
      <c r="E122" s="1">
        <v>8850.0</v>
      </c>
      <c r="F122" s="2">
        <v>50.0</v>
      </c>
      <c r="G122" s="2">
        <v>10.0</v>
      </c>
      <c r="H122" s="2" t="s">
        <v>119</v>
      </c>
      <c r="I122" s="1">
        <f t="shared" si="1"/>
        <v>500000</v>
      </c>
      <c r="J122" s="1">
        <f t="shared" si="14"/>
        <v>0</v>
      </c>
      <c r="K122" s="1">
        <f t="shared" si="15"/>
        <v>4425</v>
      </c>
      <c r="L122" s="1">
        <f t="shared" si="16"/>
        <v>0</v>
      </c>
      <c r="M122" s="1">
        <f t="shared" si="12"/>
        <v>0</v>
      </c>
      <c r="N122" s="1">
        <f t="shared" si="13"/>
        <v>496.0900579</v>
      </c>
      <c r="O122" s="1">
        <f t="shared" si="2"/>
        <v>0</v>
      </c>
      <c r="P122" s="1">
        <f t="shared" si="3"/>
        <v>133500</v>
      </c>
      <c r="Q122" s="1">
        <f t="shared" si="4"/>
        <v>0</v>
      </c>
      <c r="R122" s="1">
        <f t="shared" si="5"/>
        <v>40857771</v>
      </c>
      <c r="S122" s="1">
        <f t="shared" si="6"/>
        <v>776060.9457</v>
      </c>
      <c r="T122" s="1">
        <f t="shared" si="7"/>
        <v>106000</v>
      </c>
      <c r="U122" s="1">
        <f t="shared" si="8"/>
        <v>8759021</v>
      </c>
    </row>
    <row r="123" ht="19.5" customHeight="1">
      <c r="A123" s="1">
        <v>122.0</v>
      </c>
      <c r="B123" s="1" t="s">
        <v>168</v>
      </c>
      <c r="C123" s="1">
        <v>5000000.0</v>
      </c>
      <c r="D123" s="1" t="s">
        <v>25</v>
      </c>
      <c r="E123" s="1">
        <v>2160675.0</v>
      </c>
      <c r="F123" s="2">
        <v>50.0</v>
      </c>
      <c r="G123" s="2">
        <v>10.0</v>
      </c>
      <c r="H123" s="2" t="s">
        <v>119</v>
      </c>
      <c r="I123" s="1">
        <f t="shared" si="1"/>
        <v>500000</v>
      </c>
      <c r="J123" s="1">
        <f t="shared" si="14"/>
        <v>0</v>
      </c>
      <c r="K123" s="1">
        <f t="shared" si="15"/>
        <v>0</v>
      </c>
      <c r="L123" s="1">
        <f t="shared" si="16"/>
        <v>0</v>
      </c>
      <c r="M123" s="1">
        <f t="shared" si="12"/>
        <v>1080337.5</v>
      </c>
      <c r="N123" s="1">
        <f t="shared" si="13"/>
        <v>501.8770949</v>
      </c>
      <c r="O123" s="1">
        <f t="shared" si="2"/>
        <v>0</v>
      </c>
      <c r="P123" s="1">
        <f t="shared" si="3"/>
        <v>133500</v>
      </c>
      <c r="Q123" s="1">
        <f t="shared" si="4"/>
        <v>0</v>
      </c>
      <c r="R123" s="1">
        <f t="shared" si="5"/>
        <v>41938108.5</v>
      </c>
      <c r="S123" s="1">
        <f t="shared" si="6"/>
        <v>777195.4365</v>
      </c>
      <c r="T123" s="1">
        <f t="shared" si="7"/>
        <v>106000</v>
      </c>
      <c r="U123" s="1">
        <f t="shared" si="8"/>
        <v>8865021</v>
      </c>
    </row>
    <row r="124" ht="19.5" customHeight="1">
      <c r="A124" s="1">
        <v>123.0</v>
      </c>
      <c r="B124" s="1" t="s">
        <v>171</v>
      </c>
      <c r="C124" s="1">
        <v>5000000.0</v>
      </c>
      <c r="D124" s="1" t="s">
        <v>22</v>
      </c>
      <c r="E124" s="1">
        <v>9000.0</v>
      </c>
      <c r="F124" s="2">
        <v>50.0</v>
      </c>
      <c r="G124" s="2">
        <v>10.0</v>
      </c>
      <c r="H124" s="2" t="s">
        <v>119</v>
      </c>
      <c r="I124" s="1">
        <f t="shared" si="1"/>
        <v>500000</v>
      </c>
      <c r="J124" s="1">
        <f t="shared" si="14"/>
        <v>0</v>
      </c>
      <c r="K124" s="1">
        <f t="shared" si="15"/>
        <v>4500</v>
      </c>
      <c r="L124" s="1">
        <f t="shared" si="16"/>
        <v>0</v>
      </c>
      <c r="M124" s="1">
        <f t="shared" si="12"/>
        <v>0</v>
      </c>
      <c r="N124" s="1">
        <f t="shared" si="13"/>
        <v>507.6641319</v>
      </c>
      <c r="O124" s="1">
        <f t="shared" si="2"/>
        <v>0</v>
      </c>
      <c r="P124" s="1">
        <f t="shared" si="3"/>
        <v>138000</v>
      </c>
      <c r="Q124" s="1">
        <f t="shared" si="4"/>
        <v>0</v>
      </c>
      <c r="R124" s="1">
        <f t="shared" si="5"/>
        <v>41938108.5</v>
      </c>
      <c r="S124" s="1">
        <f t="shared" si="6"/>
        <v>801211.0772</v>
      </c>
      <c r="T124" s="1">
        <f t="shared" si="7"/>
        <v>106000</v>
      </c>
      <c r="U124" s="1">
        <f t="shared" si="8"/>
        <v>8971021</v>
      </c>
    </row>
    <row r="125" ht="19.5" customHeight="1">
      <c r="A125" s="1">
        <v>124.0</v>
      </c>
      <c r="B125" s="1" t="s">
        <v>172</v>
      </c>
      <c r="C125" s="1">
        <v>5000000.0</v>
      </c>
      <c r="D125" s="1" t="s">
        <v>25</v>
      </c>
      <c r="E125" s="1">
        <v>2160676.0</v>
      </c>
      <c r="F125" s="2">
        <v>50.0</v>
      </c>
      <c r="G125" s="2">
        <v>10.0</v>
      </c>
      <c r="H125" s="2" t="s">
        <v>119</v>
      </c>
      <c r="I125" s="1">
        <f t="shared" si="1"/>
        <v>500000</v>
      </c>
      <c r="J125" s="1">
        <f t="shared" si="14"/>
        <v>0</v>
      </c>
      <c r="K125" s="1">
        <f t="shared" si="15"/>
        <v>0</v>
      </c>
      <c r="L125" s="1">
        <f t="shared" si="16"/>
        <v>0</v>
      </c>
      <c r="M125" s="1">
        <f t="shared" si="12"/>
        <v>1080338</v>
      </c>
      <c r="N125" s="1">
        <f t="shared" si="13"/>
        <v>513.451169</v>
      </c>
      <c r="O125" s="1">
        <f t="shared" si="2"/>
        <v>0</v>
      </c>
      <c r="P125" s="1">
        <f t="shared" si="3"/>
        <v>138000</v>
      </c>
      <c r="Q125" s="1">
        <f t="shared" si="4"/>
        <v>0</v>
      </c>
      <c r="R125" s="1">
        <f t="shared" si="5"/>
        <v>43018446.5</v>
      </c>
      <c r="S125" s="1">
        <f t="shared" si="6"/>
        <v>802345.568</v>
      </c>
      <c r="T125" s="1">
        <f t="shared" si="7"/>
        <v>106000</v>
      </c>
      <c r="U125" s="1">
        <f t="shared" si="8"/>
        <v>9077021</v>
      </c>
    </row>
    <row r="126" ht="19.5" customHeight="1">
      <c r="A126" s="1">
        <v>125.0</v>
      </c>
      <c r="B126" s="1" t="s">
        <v>173</v>
      </c>
      <c r="C126" s="1">
        <v>5000000.0</v>
      </c>
      <c r="D126" s="1" t="s">
        <v>22</v>
      </c>
      <c r="E126" s="1">
        <v>9150.0</v>
      </c>
      <c r="F126" s="2">
        <v>50.0</v>
      </c>
      <c r="G126" s="2">
        <v>10.0</v>
      </c>
      <c r="H126" s="2" t="s">
        <v>119</v>
      </c>
      <c r="I126" s="1">
        <f t="shared" si="1"/>
        <v>500000</v>
      </c>
      <c r="J126" s="1">
        <f t="shared" si="14"/>
        <v>0</v>
      </c>
      <c r="K126" s="1">
        <f t="shared" si="15"/>
        <v>4575</v>
      </c>
      <c r="L126" s="1">
        <f t="shared" si="16"/>
        <v>0</v>
      </c>
      <c r="M126" s="1">
        <f t="shared" si="12"/>
        <v>0</v>
      </c>
      <c r="N126" s="1">
        <f t="shared" si="13"/>
        <v>519.238206</v>
      </c>
      <c r="O126" s="1">
        <f t="shared" si="2"/>
        <v>0</v>
      </c>
      <c r="P126" s="1">
        <f t="shared" si="3"/>
        <v>142575</v>
      </c>
      <c r="Q126" s="1">
        <f t="shared" si="4"/>
        <v>0</v>
      </c>
      <c r="R126" s="1">
        <f t="shared" si="5"/>
        <v>43018446.5</v>
      </c>
      <c r="S126" s="1">
        <f t="shared" si="6"/>
        <v>826742.5612</v>
      </c>
      <c r="T126" s="1">
        <f t="shared" si="7"/>
        <v>106000</v>
      </c>
      <c r="U126" s="1">
        <f t="shared" si="8"/>
        <v>9183021</v>
      </c>
    </row>
    <row r="127" ht="19.5" customHeight="1">
      <c r="A127" s="1">
        <v>126.0</v>
      </c>
      <c r="B127" s="1" t="s">
        <v>172</v>
      </c>
      <c r="C127" s="1">
        <v>5000000.0</v>
      </c>
      <c r="D127" s="1" t="s">
        <v>25</v>
      </c>
      <c r="E127" s="1">
        <v>2160676.0</v>
      </c>
      <c r="F127" s="2">
        <v>50.0</v>
      </c>
      <c r="G127" s="2">
        <v>10.0</v>
      </c>
      <c r="H127" s="2" t="s">
        <v>119</v>
      </c>
      <c r="I127" s="1">
        <f t="shared" si="1"/>
        <v>500000</v>
      </c>
      <c r="J127" s="1">
        <f t="shared" si="14"/>
        <v>0</v>
      </c>
      <c r="K127" s="1">
        <f t="shared" si="15"/>
        <v>0</v>
      </c>
      <c r="L127" s="1">
        <f t="shared" si="16"/>
        <v>0</v>
      </c>
      <c r="M127" s="1">
        <f t="shared" si="12"/>
        <v>1080338</v>
      </c>
      <c r="N127" s="1">
        <f t="shared" si="13"/>
        <v>525.0252431</v>
      </c>
      <c r="O127" s="1">
        <f t="shared" si="2"/>
        <v>0</v>
      </c>
      <c r="P127" s="1">
        <f t="shared" si="3"/>
        <v>142575</v>
      </c>
      <c r="Q127" s="1">
        <f t="shared" si="4"/>
        <v>0</v>
      </c>
      <c r="R127" s="1">
        <f t="shared" si="5"/>
        <v>44098784.5</v>
      </c>
      <c r="S127" s="1">
        <f t="shared" si="6"/>
        <v>827877.052</v>
      </c>
      <c r="T127" s="1">
        <f t="shared" si="7"/>
        <v>106000</v>
      </c>
      <c r="U127" s="1">
        <f t="shared" si="8"/>
        <v>9289021</v>
      </c>
    </row>
    <row r="128" ht="19.5" customHeight="1">
      <c r="A128" s="1">
        <v>127.0</v>
      </c>
      <c r="B128" s="1" t="s">
        <v>174</v>
      </c>
      <c r="C128" s="1">
        <v>5000000.0</v>
      </c>
      <c r="D128" s="1" t="s">
        <v>22</v>
      </c>
      <c r="E128" s="1">
        <v>9300.0</v>
      </c>
      <c r="F128" s="2">
        <v>50.0</v>
      </c>
      <c r="G128" s="2">
        <v>10.0</v>
      </c>
      <c r="H128" s="2" t="s">
        <v>119</v>
      </c>
      <c r="I128" s="1">
        <f t="shared" si="1"/>
        <v>500000</v>
      </c>
      <c r="J128" s="1">
        <f t="shared" si="14"/>
        <v>0</v>
      </c>
      <c r="K128" s="1">
        <f t="shared" si="15"/>
        <v>4650</v>
      </c>
      <c r="L128" s="1">
        <f t="shared" si="16"/>
        <v>0</v>
      </c>
      <c r="M128" s="1">
        <f t="shared" si="12"/>
        <v>0</v>
      </c>
      <c r="N128" s="1">
        <f t="shared" si="13"/>
        <v>530.8122801</v>
      </c>
      <c r="O128" s="1">
        <f t="shared" si="2"/>
        <v>0</v>
      </c>
      <c r="P128" s="1">
        <f t="shared" si="3"/>
        <v>147225</v>
      </c>
      <c r="Q128" s="1">
        <f t="shared" si="4"/>
        <v>0</v>
      </c>
      <c r="R128" s="1">
        <f t="shared" si="5"/>
        <v>44098784.5</v>
      </c>
      <c r="S128" s="1">
        <f t="shared" si="6"/>
        <v>852655.3977</v>
      </c>
      <c r="T128" s="1">
        <f t="shared" si="7"/>
        <v>106000</v>
      </c>
      <c r="U128" s="1">
        <f t="shared" si="8"/>
        <v>9395021</v>
      </c>
    </row>
    <row r="129" ht="19.5" customHeight="1">
      <c r="A129" s="1">
        <v>128.0</v>
      </c>
      <c r="B129" s="1" t="s">
        <v>172</v>
      </c>
      <c r="C129" s="1">
        <v>5000000.0</v>
      </c>
      <c r="D129" s="1" t="s">
        <v>25</v>
      </c>
      <c r="E129" s="1">
        <v>2160676.0</v>
      </c>
      <c r="F129" s="2">
        <v>50.0</v>
      </c>
      <c r="G129" s="2">
        <v>10.0</v>
      </c>
      <c r="H129" s="2" t="s">
        <v>119</v>
      </c>
      <c r="I129" s="1">
        <f t="shared" si="1"/>
        <v>500000</v>
      </c>
      <c r="J129" s="1">
        <f t="shared" si="14"/>
        <v>0</v>
      </c>
      <c r="K129" s="1">
        <f t="shared" si="15"/>
        <v>0</v>
      </c>
      <c r="L129" s="1">
        <f t="shared" si="16"/>
        <v>0</v>
      </c>
      <c r="M129" s="1">
        <f t="shared" si="12"/>
        <v>1080338</v>
      </c>
      <c r="N129" s="1">
        <f t="shared" si="13"/>
        <v>536.5993171</v>
      </c>
      <c r="O129" s="1">
        <f t="shared" si="2"/>
        <v>0</v>
      </c>
      <c r="P129" s="1">
        <f t="shared" si="3"/>
        <v>147225</v>
      </c>
      <c r="Q129" s="1">
        <f t="shared" si="4"/>
        <v>0</v>
      </c>
      <c r="R129" s="1">
        <f t="shared" si="5"/>
        <v>45179122.5</v>
      </c>
      <c r="S129" s="1">
        <f t="shared" si="6"/>
        <v>853789.8885</v>
      </c>
      <c r="T129" s="1">
        <f t="shared" si="7"/>
        <v>106000</v>
      </c>
      <c r="U129" s="1">
        <f t="shared" si="8"/>
        <v>9501021</v>
      </c>
    </row>
    <row r="130" ht="19.5" customHeight="1">
      <c r="A130" s="1">
        <v>129.0</v>
      </c>
      <c r="B130" s="1" t="s">
        <v>175</v>
      </c>
      <c r="C130" s="1">
        <v>5000000.0</v>
      </c>
      <c r="D130" s="1" t="s">
        <v>22</v>
      </c>
      <c r="E130" s="1">
        <v>9450.0</v>
      </c>
      <c r="F130" s="2">
        <v>50.0</v>
      </c>
      <c r="G130" s="2">
        <v>10.0</v>
      </c>
      <c r="H130" s="2" t="s">
        <v>119</v>
      </c>
      <c r="I130" s="1">
        <f t="shared" si="1"/>
        <v>500000</v>
      </c>
      <c r="J130" s="1">
        <f t="shared" si="14"/>
        <v>0</v>
      </c>
      <c r="K130" s="1">
        <f t="shared" si="15"/>
        <v>4725</v>
      </c>
      <c r="L130" s="1">
        <f t="shared" si="16"/>
        <v>0</v>
      </c>
      <c r="M130" s="1">
        <f t="shared" si="12"/>
        <v>0</v>
      </c>
      <c r="N130" s="1">
        <f t="shared" si="13"/>
        <v>542.3863542</v>
      </c>
      <c r="O130" s="1">
        <f t="shared" si="2"/>
        <v>0</v>
      </c>
      <c r="P130" s="1">
        <f t="shared" si="3"/>
        <v>151950</v>
      </c>
      <c r="Q130" s="1">
        <f t="shared" si="4"/>
        <v>0</v>
      </c>
      <c r="R130" s="1">
        <f t="shared" si="5"/>
        <v>45179122.5</v>
      </c>
      <c r="S130" s="1">
        <f t="shared" si="6"/>
        <v>878949.5867</v>
      </c>
      <c r="T130" s="1">
        <f t="shared" si="7"/>
        <v>106000</v>
      </c>
      <c r="U130" s="1">
        <f t="shared" si="8"/>
        <v>9607021</v>
      </c>
    </row>
    <row r="131" ht="19.5" customHeight="1">
      <c r="A131" s="1">
        <v>130.0</v>
      </c>
      <c r="B131" s="1" t="s">
        <v>176</v>
      </c>
      <c r="C131" s="1">
        <v>5000000.0</v>
      </c>
      <c r="D131" s="1" t="s">
        <v>25</v>
      </c>
      <c r="E131" s="1">
        <v>2160677.0</v>
      </c>
      <c r="F131" s="2">
        <v>50.0</v>
      </c>
      <c r="G131" s="2">
        <v>10.0</v>
      </c>
      <c r="H131" s="2" t="s">
        <v>119</v>
      </c>
      <c r="I131" s="1">
        <f t="shared" si="1"/>
        <v>500000</v>
      </c>
      <c r="J131" s="1">
        <f t="shared" si="14"/>
        <v>0</v>
      </c>
      <c r="K131" s="1">
        <f t="shared" si="15"/>
        <v>0</v>
      </c>
      <c r="L131" s="1">
        <f t="shared" si="16"/>
        <v>0</v>
      </c>
      <c r="M131" s="1">
        <f t="shared" si="12"/>
        <v>1080338.5</v>
      </c>
      <c r="N131" s="1">
        <f t="shared" si="13"/>
        <v>548.1733912</v>
      </c>
      <c r="O131" s="1">
        <f t="shared" si="2"/>
        <v>0</v>
      </c>
      <c r="P131" s="1">
        <f t="shared" si="3"/>
        <v>151950</v>
      </c>
      <c r="Q131" s="1">
        <f t="shared" si="4"/>
        <v>0</v>
      </c>
      <c r="R131" s="1">
        <f t="shared" si="5"/>
        <v>46259461</v>
      </c>
      <c r="S131" s="1">
        <f t="shared" si="6"/>
        <v>880084.0775</v>
      </c>
      <c r="T131" s="1">
        <f t="shared" si="7"/>
        <v>106000</v>
      </c>
      <c r="U131" s="1">
        <f t="shared" si="8"/>
        <v>9713021</v>
      </c>
    </row>
    <row r="132" ht="19.5" customHeight="1">
      <c r="A132" s="1">
        <v>131.0</v>
      </c>
      <c r="B132" s="1" t="s">
        <v>177</v>
      </c>
      <c r="C132" s="1">
        <v>5000000.0</v>
      </c>
      <c r="D132" s="1" t="s">
        <v>22</v>
      </c>
      <c r="E132" s="1">
        <v>9600.0</v>
      </c>
      <c r="F132" s="2">
        <v>50.0</v>
      </c>
      <c r="G132" s="2">
        <v>10.0</v>
      </c>
      <c r="H132" s="2" t="s">
        <v>119</v>
      </c>
      <c r="I132" s="1">
        <f t="shared" si="1"/>
        <v>500000</v>
      </c>
      <c r="J132" s="1">
        <f t="shared" si="14"/>
        <v>0</v>
      </c>
      <c r="K132" s="1">
        <f t="shared" si="15"/>
        <v>4800</v>
      </c>
      <c r="L132" s="1">
        <f t="shared" si="16"/>
        <v>0</v>
      </c>
      <c r="M132" s="1">
        <f t="shared" si="12"/>
        <v>0</v>
      </c>
      <c r="N132" s="1">
        <f t="shared" si="13"/>
        <v>553.9604282</v>
      </c>
      <c r="O132" s="1">
        <f t="shared" si="2"/>
        <v>0</v>
      </c>
      <c r="P132" s="1">
        <f t="shared" si="3"/>
        <v>156750</v>
      </c>
      <c r="Q132" s="1">
        <f t="shared" si="4"/>
        <v>0</v>
      </c>
      <c r="R132" s="1">
        <f t="shared" si="5"/>
        <v>46259461</v>
      </c>
      <c r="S132" s="1">
        <f t="shared" si="6"/>
        <v>905625.1282</v>
      </c>
      <c r="T132" s="1">
        <f t="shared" si="7"/>
        <v>106000</v>
      </c>
      <c r="U132" s="1">
        <f t="shared" si="8"/>
        <v>9819021</v>
      </c>
    </row>
    <row r="133" ht="19.5" customHeight="1">
      <c r="A133" s="1">
        <v>132.0</v>
      </c>
      <c r="B133" s="1" t="s">
        <v>178</v>
      </c>
      <c r="C133" s="1">
        <v>5000000.0</v>
      </c>
      <c r="D133" s="1" t="s">
        <v>25</v>
      </c>
      <c r="E133" s="1">
        <v>2160678.0</v>
      </c>
      <c r="F133" s="2">
        <v>50.0</v>
      </c>
      <c r="G133" s="2">
        <v>10.0</v>
      </c>
      <c r="H133" s="2" t="s">
        <v>119</v>
      </c>
      <c r="I133" s="1">
        <f t="shared" si="1"/>
        <v>500000</v>
      </c>
      <c r="J133" s="1">
        <f t="shared" si="14"/>
        <v>0</v>
      </c>
      <c r="K133" s="1">
        <f t="shared" si="15"/>
        <v>0</v>
      </c>
      <c r="L133" s="1">
        <f t="shared" si="16"/>
        <v>0</v>
      </c>
      <c r="M133" s="1">
        <f t="shared" si="12"/>
        <v>1080339</v>
      </c>
      <c r="N133" s="1">
        <f t="shared" si="13"/>
        <v>559.7474653</v>
      </c>
      <c r="O133" s="1">
        <f t="shared" si="2"/>
        <v>0</v>
      </c>
      <c r="P133" s="1">
        <f t="shared" si="3"/>
        <v>156750</v>
      </c>
      <c r="Q133" s="1">
        <f t="shared" si="4"/>
        <v>0</v>
      </c>
      <c r="R133" s="1">
        <f t="shared" si="5"/>
        <v>47339800</v>
      </c>
      <c r="S133" s="1">
        <f t="shared" si="6"/>
        <v>906759.619</v>
      </c>
      <c r="T133" s="1">
        <f t="shared" si="7"/>
        <v>106000</v>
      </c>
      <c r="U133" s="1">
        <f t="shared" si="8"/>
        <v>9925021</v>
      </c>
    </row>
    <row r="134" ht="19.5" customHeight="1">
      <c r="A134" s="1">
        <v>133.0</v>
      </c>
      <c r="B134" s="1" t="s">
        <v>179</v>
      </c>
      <c r="C134" s="1">
        <v>5000000.0</v>
      </c>
      <c r="D134" s="1" t="s">
        <v>22</v>
      </c>
      <c r="E134" s="1">
        <v>9750.0</v>
      </c>
      <c r="F134" s="2">
        <v>50.0</v>
      </c>
      <c r="G134" s="2">
        <v>10.0</v>
      </c>
      <c r="H134" s="2" t="s">
        <v>119</v>
      </c>
      <c r="I134" s="1">
        <f t="shared" si="1"/>
        <v>500000</v>
      </c>
      <c r="J134" s="1">
        <f t="shared" si="14"/>
        <v>0</v>
      </c>
      <c r="K134" s="1">
        <f t="shared" si="15"/>
        <v>4875</v>
      </c>
      <c r="L134" s="1">
        <f t="shared" si="16"/>
        <v>0</v>
      </c>
      <c r="M134" s="1">
        <f t="shared" si="12"/>
        <v>0</v>
      </c>
      <c r="N134" s="1">
        <f t="shared" si="13"/>
        <v>565.5345023</v>
      </c>
      <c r="O134" s="1">
        <f t="shared" si="2"/>
        <v>0</v>
      </c>
      <c r="P134" s="1">
        <f t="shared" si="3"/>
        <v>161625</v>
      </c>
      <c r="Q134" s="1">
        <f t="shared" si="4"/>
        <v>0</v>
      </c>
      <c r="R134" s="1">
        <f t="shared" si="5"/>
        <v>47339800</v>
      </c>
      <c r="S134" s="1">
        <f t="shared" si="6"/>
        <v>932682.0222</v>
      </c>
      <c r="T134" s="1">
        <f t="shared" si="7"/>
        <v>106000</v>
      </c>
      <c r="U134" s="1">
        <f t="shared" si="8"/>
        <v>10031021</v>
      </c>
    </row>
    <row r="135" ht="19.5" customHeight="1">
      <c r="A135" s="1">
        <v>134.0</v>
      </c>
      <c r="B135" s="1" t="s">
        <v>180</v>
      </c>
      <c r="C135" s="1">
        <v>5000000.0</v>
      </c>
      <c r="D135" s="1" t="s">
        <v>25</v>
      </c>
      <c r="E135" s="1">
        <v>2160679.0</v>
      </c>
      <c r="F135" s="2">
        <v>50.0</v>
      </c>
      <c r="G135" s="2">
        <v>10.0</v>
      </c>
      <c r="H135" s="2" t="s">
        <v>119</v>
      </c>
      <c r="I135" s="1">
        <f t="shared" si="1"/>
        <v>500000</v>
      </c>
      <c r="J135" s="1">
        <f t="shared" si="14"/>
        <v>0</v>
      </c>
      <c r="K135" s="1">
        <f t="shared" si="15"/>
        <v>0</v>
      </c>
      <c r="L135" s="1">
        <f t="shared" si="16"/>
        <v>0</v>
      </c>
      <c r="M135" s="1">
        <f t="shared" si="12"/>
        <v>1080339.5</v>
      </c>
      <c r="N135" s="1">
        <f t="shared" si="13"/>
        <v>571.3215394</v>
      </c>
      <c r="O135" s="1">
        <f t="shared" si="2"/>
        <v>0</v>
      </c>
      <c r="P135" s="1">
        <f t="shared" si="3"/>
        <v>161625</v>
      </c>
      <c r="Q135" s="1">
        <f t="shared" si="4"/>
        <v>0</v>
      </c>
      <c r="R135" s="1">
        <f t="shared" si="5"/>
        <v>48420139.5</v>
      </c>
      <c r="S135" s="1">
        <f t="shared" si="6"/>
        <v>933816.513</v>
      </c>
      <c r="T135" s="1">
        <f t="shared" si="7"/>
        <v>106000</v>
      </c>
      <c r="U135" s="1">
        <f t="shared" si="8"/>
        <v>10137021</v>
      </c>
    </row>
    <row r="136" ht="19.5" customHeight="1">
      <c r="A136" s="1">
        <v>135.0</v>
      </c>
      <c r="B136" s="1" t="s">
        <v>181</v>
      </c>
      <c r="C136" s="1">
        <v>5000000.0</v>
      </c>
      <c r="D136" s="1" t="s">
        <v>22</v>
      </c>
      <c r="E136" s="1">
        <v>9900.0</v>
      </c>
      <c r="F136" s="2">
        <v>50.0</v>
      </c>
      <c r="G136" s="2">
        <v>10.0</v>
      </c>
      <c r="H136" s="2" t="s">
        <v>119</v>
      </c>
      <c r="I136" s="1">
        <f t="shared" si="1"/>
        <v>500000</v>
      </c>
      <c r="J136" s="1">
        <f t="shared" si="14"/>
        <v>0</v>
      </c>
      <c r="K136" s="1">
        <f t="shared" si="15"/>
        <v>4950</v>
      </c>
      <c r="L136" s="1">
        <f t="shared" si="16"/>
        <v>0</v>
      </c>
      <c r="M136" s="1">
        <f t="shared" si="12"/>
        <v>0</v>
      </c>
      <c r="N136" s="1">
        <f t="shared" si="13"/>
        <v>577.1085764</v>
      </c>
      <c r="O136" s="1">
        <f t="shared" si="2"/>
        <v>0</v>
      </c>
      <c r="P136" s="1">
        <f t="shared" si="3"/>
        <v>166575</v>
      </c>
      <c r="Q136" s="1">
        <f t="shared" si="4"/>
        <v>0</v>
      </c>
      <c r="R136" s="1">
        <f t="shared" si="5"/>
        <v>48420139.5</v>
      </c>
      <c r="S136" s="1">
        <f t="shared" si="6"/>
        <v>960120.2687</v>
      </c>
      <c r="T136" s="1">
        <f t="shared" si="7"/>
        <v>106000</v>
      </c>
      <c r="U136" s="1">
        <f t="shared" si="8"/>
        <v>10243021</v>
      </c>
    </row>
    <row r="137" ht="19.5" customHeight="1">
      <c r="A137" s="1">
        <v>136.0</v>
      </c>
      <c r="B137" s="1" t="s">
        <v>182</v>
      </c>
      <c r="C137" s="1">
        <v>5000000.0</v>
      </c>
      <c r="D137" s="1" t="s">
        <v>25</v>
      </c>
      <c r="E137" s="1">
        <v>2160680.0</v>
      </c>
      <c r="F137" s="2">
        <v>55.0</v>
      </c>
      <c r="G137" s="2">
        <v>10.0</v>
      </c>
      <c r="H137" s="2" t="s">
        <v>119</v>
      </c>
      <c r="I137" s="1">
        <f t="shared" si="1"/>
        <v>500000</v>
      </c>
      <c r="J137" s="1">
        <f t="shared" si="14"/>
        <v>0</v>
      </c>
      <c r="K137" s="1">
        <f t="shared" si="15"/>
        <v>0</v>
      </c>
      <c r="L137" s="1">
        <f t="shared" si="16"/>
        <v>0</v>
      </c>
      <c r="M137" s="1">
        <f t="shared" si="12"/>
        <v>1188374</v>
      </c>
      <c r="N137" s="1">
        <f t="shared" si="13"/>
        <v>582.8956134</v>
      </c>
      <c r="O137" s="1">
        <f t="shared" si="2"/>
        <v>0</v>
      </c>
      <c r="P137" s="1">
        <f t="shared" si="3"/>
        <v>166575</v>
      </c>
      <c r="Q137" s="1">
        <f t="shared" si="4"/>
        <v>0</v>
      </c>
      <c r="R137" s="1">
        <f t="shared" si="5"/>
        <v>49608513.5</v>
      </c>
      <c r="S137" s="1">
        <f t="shared" si="6"/>
        <v>961254.7595</v>
      </c>
      <c r="T137" s="1">
        <f t="shared" si="7"/>
        <v>106000</v>
      </c>
      <c r="U137" s="1">
        <f t="shared" si="8"/>
        <v>10349021</v>
      </c>
    </row>
    <row r="138" ht="19.5" customHeight="1">
      <c r="A138" s="1">
        <v>137.0</v>
      </c>
      <c r="B138" s="1" t="s">
        <v>183</v>
      </c>
      <c r="C138" s="1">
        <v>5000000.0</v>
      </c>
      <c r="D138" s="1" t="s">
        <v>22</v>
      </c>
      <c r="E138" s="1">
        <v>10050.0</v>
      </c>
      <c r="F138" s="2">
        <v>55.0</v>
      </c>
      <c r="G138" s="2">
        <v>10.0</v>
      </c>
      <c r="H138" s="2" t="s">
        <v>119</v>
      </c>
      <c r="I138" s="1">
        <f t="shared" si="1"/>
        <v>500000</v>
      </c>
      <c r="J138" s="1">
        <f t="shared" si="14"/>
        <v>0</v>
      </c>
      <c r="K138" s="1">
        <f t="shared" si="15"/>
        <v>5528</v>
      </c>
      <c r="L138" s="1">
        <f t="shared" si="16"/>
        <v>0</v>
      </c>
      <c r="M138" s="1">
        <f t="shared" si="12"/>
        <v>0</v>
      </c>
      <c r="N138" s="1">
        <f t="shared" si="13"/>
        <v>588.6826505</v>
      </c>
      <c r="O138" s="1">
        <f t="shared" si="2"/>
        <v>0</v>
      </c>
      <c r="P138" s="1">
        <f t="shared" si="3"/>
        <v>172103</v>
      </c>
      <c r="Q138" s="1">
        <f t="shared" si="4"/>
        <v>0</v>
      </c>
      <c r="R138" s="1">
        <f t="shared" si="5"/>
        <v>49608513.5</v>
      </c>
      <c r="S138" s="1">
        <f t="shared" si="6"/>
        <v>990497.4718</v>
      </c>
      <c r="T138" s="1">
        <f t="shared" si="7"/>
        <v>106000</v>
      </c>
      <c r="U138" s="1">
        <f t="shared" si="8"/>
        <v>10455021</v>
      </c>
    </row>
    <row r="139" ht="19.5" customHeight="1">
      <c r="A139" s="1">
        <v>138.0</v>
      </c>
      <c r="B139" s="1" t="s">
        <v>184</v>
      </c>
      <c r="C139" s="1">
        <v>5000000.0</v>
      </c>
      <c r="D139" s="1" t="s">
        <v>25</v>
      </c>
      <c r="E139" s="1">
        <v>2160681.0</v>
      </c>
      <c r="F139" s="2">
        <v>55.0</v>
      </c>
      <c r="G139" s="2">
        <v>10.0</v>
      </c>
      <c r="H139" s="2" t="s">
        <v>119</v>
      </c>
      <c r="I139" s="1">
        <f t="shared" si="1"/>
        <v>500000</v>
      </c>
      <c r="J139" s="1">
        <f t="shared" si="14"/>
        <v>0</v>
      </c>
      <c r="K139" s="1">
        <f t="shared" si="15"/>
        <v>0</v>
      </c>
      <c r="L139" s="1">
        <f t="shared" si="16"/>
        <v>0</v>
      </c>
      <c r="M139" s="1">
        <f t="shared" si="12"/>
        <v>1188374.55</v>
      </c>
      <c r="N139" s="1">
        <f t="shared" si="13"/>
        <v>594.4696875</v>
      </c>
      <c r="O139" s="1">
        <f t="shared" si="2"/>
        <v>0</v>
      </c>
      <c r="P139" s="1">
        <f t="shared" si="3"/>
        <v>172103</v>
      </c>
      <c r="Q139" s="1">
        <f t="shared" si="4"/>
        <v>0</v>
      </c>
      <c r="R139" s="1">
        <f t="shared" si="5"/>
        <v>50796888.05</v>
      </c>
      <c r="S139" s="1">
        <f t="shared" si="6"/>
        <v>991631.9626</v>
      </c>
      <c r="T139" s="1">
        <f t="shared" si="7"/>
        <v>106000</v>
      </c>
      <c r="U139" s="1">
        <f t="shared" si="8"/>
        <v>10561021</v>
      </c>
    </row>
    <row r="140" ht="19.5" customHeight="1">
      <c r="A140" s="1">
        <v>139.0</v>
      </c>
      <c r="B140" s="1" t="s">
        <v>185</v>
      </c>
      <c r="C140" s="1">
        <v>5000000.0</v>
      </c>
      <c r="D140" s="1" t="s">
        <v>22</v>
      </c>
      <c r="E140" s="1">
        <v>10200.0</v>
      </c>
      <c r="F140" s="2">
        <v>55.0</v>
      </c>
      <c r="G140" s="2">
        <v>10.0</v>
      </c>
      <c r="H140" s="2" t="s">
        <v>119</v>
      </c>
      <c r="I140" s="1">
        <f t="shared" si="1"/>
        <v>500000</v>
      </c>
      <c r="J140" s="1">
        <f t="shared" si="14"/>
        <v>0</v>
      </c>
      <c r="K140" s="1">
        <f t="shared" si="15"/>
        <v>5610</v>
      </c>
      <c r="L140" s="1">
        <f t="shared" si="16"/>
        <v>0</v>
      </c>
      <c r="M140" s="1">
        <f t="shared" si="12"/>
        <v>0</v>
      </c>
      <c r="N140" s="1">
        <f t="shared" si="13"/>
        <v>600.2567245</v>
      </c>
      <c r="O140" s="1">
        <f t="shared" si="2"/>
        <v>0</v>
      </c>
      <c r="P140" s="1">
        <f t="shared" si="3"/>
        <v>177713</v>
      </c>
      <c r="Q140" s="1">
        <f t="shared" si="4"/>
        <v>0</v>
      </c>
      <c r="R140" s="1">
        <f t="shared" si="5"/>
        <v>50796888.05</v>
      </c>
      <c r="S140" s="1">
        <f t="shared" si="6"/>
        <v>1021291.62</v>
      </c>
      <c r="T140" s="1">
        <f t="shared" si="7"/>
        <v>106000</v>
      </c>
      <c r="U140" s="1">
        <f t="shared" si="8"/>
        <v>10667021</v>
      </c>
    </row>
    <row r="141" ht="19.5" customHeight="1">
      <c r="A141" s="1">
        <v>140.0</v>
      </c>
      <c r="B141" s="1" t="s">
        <v>186</v>
      </c>
      <c r="C141" s="1">
        <v>5000000.0</v>
      </c>
      <c r="D141" s="1" t="s">
        <v>25</v>
      </c>
      <c r="E141" s="1">
        <v>2160682.0</v>
      </c>
      <c r="F141" s="2">
        <v>55.0</v>
      </c>
      <c r="G141" s="2">
        <v>10.0</v>
      </c>
      <c r="H141" s="2" t="s">
        <v>119</v>
      </c>
      <c r="I141" s="1">
        <f t="shared" si="1"/>
        <v>500000</v>
      </c>
      <c r="J141" s="1">
        <f t="shared" si="14"/>
        <v>0</v>
      </c>
      <c r="K141" s="1">
        <f t="shared" si="15"/>
        <v>0</v>
      </c>
      <c r="L141" s="1">
        <f t="shared" si="16"/>
        <v>0</v>
      </c>
      <c r="M141" s="1">
        <f t="shared" si="12"/>
        <v>1188375.1</v>
      </c>
      <c r="N141" s="1">
        <f t="shared" si="13"/>
        <v>606.0437616</v>
      </c>
      <c r="O141" s="1">
        <f t="shared" si="2"/>
        <v>0</v>
      </c>
      <c r="P141" s="1">
        <f t="shared" si="3"/>
        <v>177713</v>
      </c>
      <c r="Q141" s="1">
        <f t="shared" si="4"/>
        <v>0</v>
      </c>
      <c r="R141" s="1">
        <f t="shared" si="5"/>
        <v>51985263.15</v>
      </c>
      <c r="S141" s="1">
        <f t="shared" si="6"/>
        <v>1022426.111</v>
      </c>
      <c r="T141" s="1">
        <f t="shared" si="7"/>
        <v>106000</v>
      </c>
      <c r="U141" s="1">
        <f t="shared" si="8"/>
        <v>10773021</v>
      </c>
    </row>
    <row r="142" ht="19.5" customHeight="1">
      <c r="A142" s="1">
        <v>141.0</v>
      </c>
      <c r="B142" s="1" t="s">
        <v>187</v>
      </c>
      <c r="C142" s="1">
        <v>5000000.0</v>
      </c>
      <c r="D142" s="1" t="s">
        <v>22</v>
      </c>
      <c r="E142" s="1">
        <v>10350.0</v>
      </c>
      <c r="F142" s="2">
        <v>55.0</v>
      </c>
      <c r="G142" s="2">
        <v>10.0</v>
      </c>
      <c r="H142" s="2" t="s">
        <v>119</v>
      </c>
      <c r="I142" s="1">
        <f t="shared" si="1"/>
        <v>500000</v>
      </c>
      <c r="J142" s="1">
        <f t="shared" si="14"/>
        <v>0</v>
      </c>
      <c r="K142" s="1">
        <f t="shared" si="15"/>
        <v>5693</v>
      </c>
      <c r="L142" s="1">
        <f t="shared" si="16"/>
        <v>0</v>
      </c>
      <c r="M142" s="1">
        <f t="shared" si="12"/>
        <v>0</v>
      </c>
      <c r="N142" s="1">
        <f t="shared" si="13"/>
        <v>611.8307986</v>
      </c>
      <c r="O142" s="1">
        <f t="shared" si="2"/>
        <v>0</v>
      </c>
      <c r="P142" s="1">
        <f t="shared" si="3"/>
        <v>183406</v>
      </c>
      <c r="Q142" s="1">
        <f t="shared" si="4"/>
        <v>0</v>
      </c>
      <c r="R142" s="1">
        <f t="shared" si="5"/>
        <v>51985263.15</v>
      </c>
      <c r="S142" s="1">
        <f t="shared" si="6"/>
        <v>1052507.799</v>
      </c>
      <c r="T142" s="1">
        <f t="shared" si="7"/>
        <v>106000</v>
      </c>
      <c r="U142" s="1">
        <f t="shared" si="8"/>
        <v>10879021</v>
      </c>
    </row>
    <row r="143" ht="19.5" customHeight="1">
      <c r="A143" s="1">
        <v>142.0</v>
      </c>
      <c r="B143" s="1" t="s">
        <v>188</v>
      </c>
      <c r="C143" s="1">
        <v>5000000.0</v>
      </c>
      <c r="D143" s="1" t="s">
        <v>25</v>
      </c>
      <c r="E143" s="1">
        <v>2160683.0</v>
      </c>
      <c r="F143" s="2">
        <v>55.0</v>
      </c>
      <c r="G143" s="2">
        <v>10.0</v>
      </c>
      <c r="H143" s="2" t="s">
        <v>119</v>
      </c>
      <c r="I143" s="1">
        <f t="shared" si="1"/>
        <v>500000</v>
      </c>
      <c r="J143" s="1">
        <f t="shared" si="14"/>
        <v>0</v>
      </c>
      <c r="K143" s="1">
        <f t="shared" si="15"/>
        <v>0</v>
      </c>
      <c r="L143" s="1">
        <f t="shared" si="16"/>
        <v>0</v>
      </c>
      <c r="M143" s="1">
        <f t="shared" si="12"/>
        <v>1188375.65</v>
      </c>
      <c r="N143" s="1">
        <f t="shared" si="13"/>
        <v>617.6178356</v>
      </c>
      <c r="O143" s="1">
        <f t="shared" si="2"/>
        <v>0</v>
      </c>
      <c r="P143" s="1">
        <f t="shared" si="3"/>
        <v>183406</v>
      </c>
      <c r="Q143" s="1">
        <f t="shared" si="4"/>
        <v>0</v>
      </c>
      <c r="R143" s="1">
        <f t="shared" si="5"/>
        <v>53173638.8</v>
      </c>
      <c r="S143" s="1">
        <f t="shared" si="6"/>
        <v>1053642.29</v>
      </c>
      <c r="T143" s="1">
        <f t="shared" si="7"/>
        <v>106000</v>
      </c>
      <c r="U143" s="1">
        <f t="shared" si="8"/>
        <v>10985021</v>
      </c>
    </row>
    <row r="144" ht="19.5" customHeight="1">
      <c r="A144" s="1">
        <v>143.0</v>
      </c>
      <c r="B144" s="1" t="s">
        <v>189</v>
      </c>
      <c r="C144" s="1">
        <v>5000000.0</v>
      </c>
      <c r="D144" s="1" t="s">
        <v>22</v>
      </c>
      <c r="E144" s="1">
        <v>10500.0</v>
      </c>
      <c r="F144" s="2">
        <v>55.0</v>
      </c>
      <c r="G144" s="2">
        <v>10.0</v>
      </c>
      <c r="H144" s="2" t="s">
        <v>119</v>
      </c>
      <c r="I144" s="1">
        <f t="shared" si="1"/>
        <v>500000</v>
      </c>
      <c r="J144" s="1">
        <f t="shared" si="14"/>
        <v>0</v>
      </c>
      <c r="K144" s="1">
        <f t="shared" si="15"/>
        <v>5775</v>
      </c>
      <c r="L144" s="1">
        <f t="shared" si="16"/>
        <v>0</v>
      </c>
      <c r="M144" s="1">
        <f t="shared" si="12"/>
        <v>0</v>
      </c>
      <c r="N144" s="1">
        <f t="shared" si="13"/>
        <v>623.4048727</v>
      </c>
      <c r="O144" s="1">
        <f t="shared" si="2"/>
        <v>0</v>
      </c>
      <c r="P144" s="1">
        <f t="shared" si="3"/>
        <v>189181</v>
      </c>
      <c r="Q144" s="1">
        <f t="shared" si="4"/>
        <v>0</v>
      </c>
      <c r="R144" s="1">
        <f t="shared" si="5"/>
        <v>53173638.8</v>
      </c>
      <c r="S144" s="1">
        <f t="shared" si="6"/>
        <v>1084140.923</v>
      </c>
      <c r="T144" s="1">
        <f t="shared" si="7"/>
        <v>106000</v>
      </c>
      <c r="U144" s="1">
        <f t="shared" si="8"/>
        <v>11091021</v>
      </c>
    </row>
    <row r="145" ht="19.5" customHeight="1">
      <c r="A145" s="1">
        <v>144.0</v>
      </c>
      <c r="B145" s="1" t="s">
        <v>190</v>
      </c>
      <c r="C145" s="1">
        <v>5000000.0</v>
      </c>
      <c r="D145" s="1" t="s">
        <v>25</v>
      </c>
      <c r="E145" s="1">
        <v>2160684.0</v>
      </c>
      <c r="F145" s="2">
        <v>55.0</v>
      </c>
      <c r="G145" s="2">
        <v>10.0</v>
      </c>
      <c r="H145" s="2" t="s">
        <v>119</v>
      </c>
      <c r="I145" s="1">
        <f t="shared" si="1"/>
        <v>500000</v>
      </c>
      <c r="J145" s="1">
        <f t="shared" si="14"/>
        <v>0</v>
      </c>
      <c r="K145" s="1">
        <f t="shared" si="15"/>
        <v>0</v>
      </c>
      <c r="L145" s="1">
        <f t="shared" si="16"/>
        <v>0</v>
      </c>
      <c r="M145" s="1">
        <f t="shared" si="12"/>
        <v>1188376.2</v>
      </c>
      <c r="N145" s="1">
        <f t="shared" si="13"/>
        <v>629.1919097</v>
      </c>
      <c r="O145" s="1">
        <f t="shared" si="2"/>
        <v>0</v>
      </c>
      <c r="P145" s="1">
        <f t="shared" si="3"/>
        <v>189181</v>
      </c>
      <c r="Q145" s="1">
        <f t="shared" si="4"/>
        <v>0</v>
      </c>
      <c r="R145" s="1">
        <f t="shared" si="5"/>
        <v>54362015</v>
      </c>
      <c r="S145" s="1">
        <f t="shared" si="6"/>
        <v>1085275.414</v>
      </c>
      <c r="T145" s="1">
        <f t="shared" si="7"/>
        <v>106000</v>
      </c>
      <c r="U145" s="1">
        <f t="shared" si="8"/>
        <v>11197021</v>
      </c>
    </row>
    <row r="146" ht="19.5" customHeight="1">
      <c r="A146" s="1">
        <v>145.0</v>
      </c>
      <c r="B146" s="1" t="s">
        <v>191</v>
      </c>
      <c r="C146" s="1">
        <v>5000000.0</v>
      </c>
      <c r="D146" s="1" t="s">
        <v>22</v>
      </c>
      <c r="E146" s="1">
        <v>10650.0</v>
      </c>
      <c r="F146" s="2">
        <v>55.0</v>
      </c>
      <c r="G146" s="2">
        <v>10.0</v>
      </c>
      <c r="H146" s="2" t="s">
        <v>119</v>
      </c>
      <c r="I146" s="1">
        <f t="shared" si="1"/>
        <v>500000</v>
      </c>
      <c r="J146" s="1">
        <f t="shared" si="14"/>
        <v>0</v>
      </c>
      <c r="K146" s="1">
        <f t="shared" si="15"/>
        <v>5858</v>
      </c>
      <c r="L146" s="1">
        <f t="shared" si="16"/>
        <v>0</v>
      </c>
      <c r="M146" s="1">
        <f t="shared" si="12"/>
        <v>0</v>
      </c>
      <c r="N146" s="1">
        <f t="shared" si="13"/>
        <v>634.9789468</v>
      </c>
      <c r="O146" s="1">
        <f t="shared" si="2"/>
        <v>0</v>
      </c>
      <c r="P146" s="1">
        <f t="shared" si="3"/>
        <v>195039</v>
      </c>
      <c r="Q146" s="1">
        <f t="shared" si="4"/>
        <v>0</v>
      </c>
      <c r="R146" s="1">
        <f t="shared" si="5"/>
        <v>54362015</v>
      </c>
      <c r="S146" s="1">
        <f t="shared" si="6"/>
        <v>1116196.077</v>
      </c>
      <c r="T146" s="1">
        <f t="shared" si="7"/>
        <v>106000</v>
      </c>
      <c r="U146" s="1">
        <f t="shared" si="8"/>
        <v>11303021</v>
      </c>
    </row>
    <row r="147" ht="19.5" customHeight="1">
      <c r="A147" s="1">
        <v>146.0</v>
      </c>
      <c r="B147" s="1" t="s">
        <v>192</v>
      </c>
      <c r="C147" s="1">
        <v>5000000.0</v>
      </c>
      <c r="D147" s="1" t="s">
        <v>25</v>
      </c>
      <c r="E147" s="1">
        <v>2160685.0</v>
      </c>
      <c r="F147" s="2">
        <v>60.0</v>
      </c>
      <c r="G147" s="2">
        <v>60.0</v>
      </c>
      <c r="H147" s="2" t="s">
        <v>119</v>
      </c>
      <c r="I147" s="1">
        <f t="shared" si="1"/>
        <v>3000000</v>
      </c>
      <c r="J147" s="1">
        <f t="shared" si="14"/>
        <v>0</v>
      </c>
      <c r="K147" s="1">
        <f t="shared" si="15"/>
        <v>0</v>
      </c>
      <c r="L147" s="1">
        <f t="shared" si="16"/>
        <v>0</v>
      </c>
      <c r="M147" s="1">
        <f t="shared" si="12"/>
        <v>1296411</v>
      </c>
      <c r="N147" s="1">
        <f t="shared" si="13"/>
        <v>669.701169</v>
      </c>
      <c r="O147" s="1">
        <f t="shared" si="2"/>
        <v>0</v>
      </c>
      <c r="P147" s="1">
        <f t="shared" si="3"/>
        <v>195039</v>
      </c>
      <c r="Q147" s="1">
        <f t="shared" si="4"/>
        <v>0</v>
      </c>
      <c r="R147" s="1">
        <f t="shared" si="5"/>
        <v>55658426</v>
      </c>
      <c r="S147" s="1">
        <f t="shared" si="6"/>
        <v>1123003.022</v>
      </c>
      <c r="T147" s="1">
        <f t="shared" si="7"/>
        <v>106000</v>
      </c>
      <c r="U147" s="1">
        <f t="shared" si="8"/>
        <v>11409021</v>
      </c>
    </row>
    <row r="148" ht="19.5" customHeight="1">
      <c r="A148" s="1">
        <v>147.0</v>
      </c>
      <c r="B148" s="1" t="s">
        <v>193</v>
      </c>
      <c r="C148" s="1">
        <v>5000000.0</v>
      </c>
      <c r="D148" s="1" t="s">
        <v>22</v>
      </c>
      <c r="E148" s="1">
        <v>10800.0</v>
      </c>
      <c r="F148" s="2">
        <v>60.0</v>
      </c>
      <c r="G148" s="2">
        <v>60.0</v>
      </c>
      <c r="H148" s="2" t="s">
        <v>119</v>
      </c>
      <c r="I148" s="1">
        <f t="shared" si="1"/>
        <v>3000000</v>
      </c>
      <c r="J148" s="1">
        <f t="shared" si="14"/>
        <v>0</v>
      </c>
      <c r="K148" s="1">
        <f t="shared" si="15"/>
        <v>6480</v>
      </c>
      <c r="L148" s="1">
        <f t="shared" si="16"/>
        <v>0</v>
      </c>
      <c r="M148" s="1">
        <f t="shared" si="12"/>
        <v>0</v>
      </c>
      <c r="N148" s="1">
        <f t="shared" si="13"/>
        <v>704.4233912</v>
      </c>
      <c r="O148" s="1">
        <f t="shared" si="2"/>
        <v>0</v>
      </c>
      <c r="P148" s="1">
        <f t="shared" si="3"/>
        <v>201519</v>
      </c>
      <c r="Q148" s="1">
        <f t="shared" si="4"/>
        <v>0</v>
      </c>
      <c r="R148" s="1">
        <f t="shared" si="5"/>
        <v>55658426</v>
      </c>
      <c r="S148" s="1">
        <f t="shared" si="6"/>
        <v>1162758.822</v>
      </c>
      <c r="T148" s="1">
        <f t="shared" si="7"/>
        <v>106000</v>
      </c>
      <c r="U148" s="1">
        <f t="shared" si="8"/>
        <v>11515021</v>
      </c>
    </row>
    <row r="149" ht="19.5" customHeight="1">
      <c r="A149" s="1">
        <v>148.0</v>
      </c>
      <c r="B149" s="1" t="s">
        <v>194</v>
      </c>
      <c r="C149" s="1">
        <v>5000000.0</v>
      </c>
      <c r="D149" s="1" t="s">
        <v>25</v>
      </c>
      <c r="E149" s="1">
        <v>2160686.0</v>
      </c>
      <c r="F149" s="2">
        <v>60.0</v>
      </c>
      <c r="G149" s="2">
        <v>60.0</v>
      </c>
      <c r="H149" s="2" t="s">
        <v>119</v>
      </c>
      <c r="I149" s="1">
        <f t="shared" si="1"/>
        <v>3000000</v>
      </c>
      <c r="J149" s="1">
        <f t="shared" si="14"/>
        <v>0</v>
      </c>
      <c r="K149" s="1">
        <f t="shared" si="15"/>
        <v>0</v>
      </c>
      <c r="L149" s="1">
        <f t="shared" si="16"/>
        <v>0</v>
      </c>
      <c r="M149" s="1">
        <f t="shared" si="12"/>
        <v>1296411.6</v>
      </c>
      <c r="N149" s="1">
        <f t="shared" si="13"/>
        <v>739.1456134</v>
      </c>
      <c r="O149" s="1">
        <f t="shared" si="2"/>
        <v>0</v>
      </c>
      <c r="P149" s="1">
        <f t="shared" si="3"/>
        <v>201519</v>
      </c>
      <c r="Q149" s="1">
        <f t="shared" si="4"/>
        <v>0</v>
      </c>
      <c r="R149" s="1">
        <f t="shared" si="5"/>
        <v>56954837.6</v>
      </c>
      <c r="S149" s="1">
        <f t="shared" si="6"/>
        <v>1169565.767</v>
      </c>
      <c r="T149" s="1">
        <f t="shared" si="7"/>
        <v>106000</v>
      </c>
      <c r="U149" s="1">
        <f t="shared" si="8"/>
        <v>11621021</v>
      </c>
    </row>
    <row r="150" ht="19.5" customHeight="1">
      <c r="A150" s="1">
        <v>149.0</v>
      </c>
      <c r="B150" s="1" t="s">
        <v>195</v>
      </c>
      <c r="C150" s="1">
        <v>5000000.0</v>
      </c>
      <c r="D150" s="1" t="s">
        <v>22</v>
      </c>
      <c r="E150" s="1">
        <v>10950.0</v>
      </c>
      <c r="F150" s="2">
        <v>60.0</v>
      </c>
      <c r="G150" s="2">
        <v>60.0</v>
      </c>
      <c r="H150" s="2" t="s">
        <v>119</v>
      </c>
      <c r="I150" s="1">
        <f t="shared" si="1"/>
        <v>3000000</v>
      </c>
      <c r="J150" s="1">
        <f t="shared" si="14"/>
        <v>0</v>
      </c>
      <c r="K150" s="1">
        <f t="shared" si="15"/>
        <v>6570</v>
      </c>
      <c r="L150" s="1">
        <f t="shared" si="16"/>
        <v>0</v>
      </c>
      <c r="M150" s="1">
        <f t="shared" si="12"/>
        <v>0</v>
      </c>
      <c r="N150" s="1">
        <f t="shared" si="13"/>
        <v>773.8678356</v>
      </c>
      <c r="O150" s="1">
        <f t="shared" si="2"/>
        <v>0</v>
      </c>
      <c r="P150" s="1">
        <f t="shared" si="3"/>
        <v>208089</v>
      </c>
      <c r="Q150" s="1">
        <f t="shared" si="4"/>
        <v>0</v>
      </c>
      <c r="R150" s="1">
        <f t="shared" si="5"/>
        <v>56954837.6</v>
      </c>
      <c r="S150" s="1">
        <f t="shared" si="6"/>
        <v>1209779.19</v>
      </c>
      <c r="T150" s="1">
        <f t="shared" si="7"/>
        <v>106000</v>
      </c>
      <c r="U150" s="1">
        <f t="shared" si="8"/>
        <v>11727021</v>
      </c>
    </row>
    <row r="151" ht="19.5" customHeight="1">
      <c r="A151" s="1">
        <v>150.0</v>
      </c>
      <c r="B151" s="1" t="s">
        <v>196</v>
      </c>
      <c r="C151" s="1">
        <v>5000000.0</v>
      </c>
      <c r="D151" s="1" t="s">
        <v>25</v>
      </c>
      <c r="E151" s="1">
        <v>2160687.0</v>
      </c>
      <c r="F151" s="2">
        <v>60.0</v>
      </c>
      <c r="G151" s="2">
        <v>60.0</v>
      </c>
      <c r="H151" s="2" t="s">
        <v>119</v>
      </c>
      <c r="I151" s="1">
        <f t="shared" si="1"/>
        <v>3000000</v>
      </c>
      <c r="J151" s="1">
        <f t="shared" si="14"/>
        <v>0</v>
      </c>
      <c r="K151" s="1">
        <f t="shared" si="15"/>
        <v>0</v>
      </c>
      <c r="L151" s="1">
        <f t="shared" si="16"/>
        <v>0</v>
      </c>
      <c r="M151" s="1">
        <f t="shared" si="12"/>
        <v>1296412.2</v>
      </c>
      <c r="N151" s="1">
        <f t="shared" si="13"/>
        <v>808.5900579</v>
      </c>
      <c r="O151" s="1">
        <f t="shared" si="2"/>
        <v>0</v>
      </c>
      <c r="P151" s="1">
        <f t="shared" si="3"/>
        <v>208089</v>
      </c>
      <c r="Q151" s="1">
        <f t="shared" si="4"/>
        <v>0</v>
      </c>
      <c r="R151" s="1">
        <f t="shared" si="5"/>
        <v>58251249.8</v>
      </c>
      <c r="S151" s="1">
        <f t="shared" si="6"/>
        <v>1216586.135</v>
      </c>
      <c r="T151" s="1">
        <f t="shared" si="7"/>
        <v>106000</v>
      </c>
      <c r="U151" s="1">
        <f t="shared" si="8"/>
        <v>11833021</v>
      </c>
    </row>
    <row r="152" ht="19.5" customHeight="1">
      <c r="A152" s="1">
        <v>151.0</v>
      </c>
      <c r="B152" s="1" t="s">
        <v>197</v>
      </c>
      <c r="C152" s="1">
        <v>5000000.0</v>
      </c>
      <c r="D152" s="1" t="s">
        <v>22</v>
      </c>
      <c r="E152" s="1">
        <v>11100.0</v>
      </c>
      <c r="F152" s="2">
        <v>60.0</v>
      </c>
      <c r="G152" s="2">
        <v>60.0</v>
      </c>
      <c r="H152" s="2" t="s">
        <v>119</v>
      </c>
      <c r="I152" s="1">
        <f t="shared" si="1"/>
        <v>3000000</v>
      </c>
      <c r="J152" s="1">
        <f t="shared" si="14"/>
        <v>0</v>
      </c>
      <c r="K152" s="1">
        <f t="shared" si="15"/>
        <v>6660</v>
      </c>
      <c r="L152" s="1">
        <f t="shared" si="16"/>
        <v>0</v>
      </c>
      <c r="M152" s="1">
        <f t="shared" si="12"/>
        <v>0</v>
      </c>
      <c r="N152" s="1">
        <f t="shared" si="13"/>
        <v>843.3122801</v>
      </c>
      <c r="O152" s="1">
        <f t="shared" si="2"/>
        <v>0</v>
      </c>
      <c r="P152" s="1">
        <f t="shared" si="3"/>
        <v>214749</v>
      </c>
      <c r="Q152" s="1">
        <f t="shared" si="4"/>
        <v>0</v>
      </c>
      <c r="R152" s="1">
        <f t="shared" si="5"/>
        <v>58251249.8</v>
      </c>
      <c r="S152" s="1">
        <f t="shared" si="6"/>
        <v>1257257.181</v>
      </c>
      <c r="T152" s="1">
        <f t="shared" si="7"/>
        <v>106000</v>
      </c>
      <c r="U152" s="1">
        <f t="shared" si="8"/>
        <v>11939021</v>
      </c>
    </row>
    <row r="153" ht="19.5" customHeight="1">
      <c r="A153" s="1">
        <v>152.0</v>
      </c>
      <c r="B153" s="1" t="s">
        <v>198</v>
      </c>
      <c r="C153" s="1">
        <v>5000000.0</v>
      </c>
      <c r="D153" s="1" t="s">
        <v>25</v>
      </c>
      <c r="E153" s="1">
        <v>2160688.0</v>
      </c>
      <c r="F153" s="2">
        <v>60.0</v>
      </c>
      <c r="G153" s="2">
        <v>60.0</v>
      </c>
      <c r="H153" s="2" t="s">
        <v>119</v>
      </c>
      <c r="I153" s="1">
        <f t="shared" si="1"/>
        <v>3000000</v>
      </c>
      <c r="J153" s="1">
        <f t="shared" si="14"/>
        <v>0</v>
      </c>
      <c r="K153" s="1">
        <f t="shared" si="15"/>
        <v>0</v>
      </c>
      <c r="L153" s="1">
        <f t="shared" si="16"/>
        <v>0</v>
      </c>
      <c r="M153" s="1">
        <f t="shared" si="12"/>
        <v>1296412.8</v>
      </c>
      <c r="N153" s="1">
        <f t="shared" si="13"/>
        <v>878.0345023</v>
      </c>
      <c r="O153" s="1">
        <f t="shared" si="2"/>
        <v>0</v>
      </c>
      <c r="P153" s="1">
        <f t="shared" si="3"/>
        <v>214749</v>
      </c>
      <c r="Q153" s="1">
        <f t="shared" si="4"/>
        <v>0</v>
      </c>
      <c r="R153" s="1">
        <f t="shared" si="5"/>
        <v>59547662.6</v>
      </c>
      <c r="S153" s="1">
        <f t="shared" si="6"/>
        <v>1264064.126</v>
      </c>
      <c r="T153" s="1">
        <f t="shared" si="7"/>
        <v>106000</v>
      </c>
      <c r="U153" s="1">
        <f t="shared" si="8"/>
        <v>12045021</v>
      </c>
    </row>
    <row r="154" ht="19.5" customHeight="1">
      <c r="A154" s="1">
        <v>153.0</v>
      </c>
      <c r="B154" s="1" t="s">
        <v>199</v>
      </c>
      <c r="C154" s="1">
        <v>5000000.0</v>
      </c>
      <c r="D154" s="1" t="s">
        <v>22</v>
      </c>
      <c r="E154" s="1">
        <v>11250.0</v>
      </c>
      <c r="F154" s="2">
        <v>60.0</v>
      </c>
      <c r="G154" s="2">
        <v>60.0</v>
      </c>
      <c r="H154" s="2" t="s">
        <v>119</v>
      </c>
      <c r="I154" s="1">
        <f t="shared" si="1"/>
        <v>3000000</v>
      </c>
      <c r="J154" s="1">
        <f t="shared" si="14"/>
        <v>0</v>
      </c>
      <c r="K154" s="1">
        <f t="shared" si="15"/>
        <v>6750</v>
      </c>
      <c r="L154" s="1">
        <f t="shared" si="16"/>
        <v>0</v>
      </c>
      <c r="M154" s="1">
        <f t="shared" si="12"/>
        <v>0</v>
      </c>
      <c r="N154" s="1">
        <f t="shared" si="13"/>
        <v>912.7567245</v>
      </c>
      <c r="O154" s="1">
        <f t="shared" si="2"/>
        <v>0</v>
      </c>
      <c r="P154" s="1">
        <f t="shared" si="3"/>
        <v>221499</v>
      </c>
      <c r="Q154" s="1">
        <f t="shared" si="4"/>
        <v>0</v>
      </c>
      <c r="R154" s="1">
        <f t="shared" si="5"/>
        <v>59547662.6</v>
      </c>
      <c r="S154" s="1">
        <f t="shared" si="6"/>
        <v>1305192.795</v>
      </c>
      <c r="T154" s="1">
        <f t="shared" si="7"/>
        <v>106000</v>
      </c>
      <c r="U154" s="1">
        <f t="shared" si="8"/>
        <v>12151021</v>
      </c>
    </row>
    <row r="155" ht="19.5" customHeight="1">
      <c r="A155" s="1">
        <v>154.0</v>
      </c>
      <c r="B155" s="1" t="s">
        <v>200</v>
      </c>
      <c r="C155" s="1">
        <v>5000000.0</v>
      </c>
      <c r="D155" s="1" t="s">
        <v>25</v>
      </c>
      <c r="E155" s="1">
        <v>2160689.0</v>
      </c>
      <c r="F155" s="2">
        <v>60.0</v>
      </c>
      <c r="G155" s="2">
        <v>60.0</v>
      </c>
      <c r="H155" s="2" t="s">
        <v>119</v>
      </c>
      <c r="I155" s="1">
        <f t="shared" si="1"/>
        <v>3000000</v>
      </c>
      <c r="J155" s="1">
        <f t="shared" si="14"/>
        <v>0</v>
      </c>
      <c r="K155" s="1">
        <f t="shared" si="15"/>
        <v>0</v>
      </c>
      <c r="L155" s="1">
        <f t="shared" si="16"/>
        <v>0</v>
      </c>
      <c r="M155" s="1">
        <f t="shared" si="12"/>
        <v>1296413.4</v>
      </c>
      <c r="N155" s="1">
        <f t="shared" si="13"/>
        <v>947.4789468</v>
      </c>
      <c r="O155" s="1">
        <f t="shared" si="2"/>
        <v>0</v>
      </c>
      <c r="P155" s="1">
        <f t="shared" si="3"/>
        <v>221499</v>
      </c>
      <c r="Q155" s="1">
        <f t="shared" si="4"/>
        <v>0</v>
      </c>
      <c r="R155" s="1">
        <f t="shared" si="5"/>
        <v>60844076</v>
      </c>
      <c r="S155" s="1">
        <f t="shared" si="6"/>
        <v>1311999.74</v>
      </c>
      <c r="T155" s="1">
        <f t="shared" si="7"/>
        <v>106000</v>
      </c>
      <c r="U155" s="1">
        <f t="shared" si="8"/>
        <v>12257021</v>
      </c>
    </row>
    <row r="156" ht="19.5" customHeight="1">
      <c r="A156" s="1">
        <v>155.0</v>
      </c>
      <c r="B156" s="1" t="s">
        <v>201</v>
      </c>
      <c r="C156" s="1">
        <v>5000000.0</v>
      </c>
      <c r="D156" s="1" t="s">
        <v>22</v>
      </c>
      <c r="E156" s="1">
        <v>11400.0</v>
      </c>
      <c r="F156" s="2">
        <v>60.0</v>
      </c>
      <c r="G156" s="2">
        <v>60.0</v>
      </c>
      <c r="H156" s="2" t="s">
        <v>119</v>
      </c>
      <c r="I156" s="1">
        <f t="shared" si="1"/>
        <v>3000000</v>
      </c>
      <c r="J156" s="1">
        <f t="shared" si="14"/>
        <v>0</v>
      </c>
      <c r="K156" s="1">
        <f t="shared" si="15"/>
        <v>6840</v>
      </c>
      <c r="L156" s="1">
        <f t="shared" si="16"/>
        <v>0</v>
      </c>
      <c r="M156" s="1">
        <f t="shared" si="12"/>
        <v>0</v>
      </c>
      <c r="N156" s="1">
        <f t="shared" si="13"/>
        <v>982.201169</v>
      </c>
      <c r="O156" s="1">
        <f t="shared" si="2"/>
        <v>0</v>
      </c>
      <c r="P156" s="1">
        <f t="shared" si="3"/>
        <v>228339</v>
      </c>
      <c r="Q156" s="1">
        <f t="shared" si="4"/>
        <v>0</v>
      </c>
      <c r="R156" s="1">
        <f t="shared" si="5"/>
        <v>60844076</v>
      </c>
      <c r="S156" s="1">
        <f t="shared" si="6"/>
        <v>1353586.032</v>
      </c>
      <c r="T156" s="1">
        <f t="shared" si="7"/>
        <v>106000</v>
      </c>
      <c r="U156" s="1">
        <f t="shared" si="8"/>
        <v>12363021</v>
      </c>
    </row>
    <row r="157" ht="19.5" customHeight="1">
      <c r="A157" s="1">
        <v>156.0</v>
      </c>
      <c r="B157" s="1" t="s">
        <v>202</v>
      </c>
      <c r="C157" s="1">
        <v>5000000.0</v>
      </c>
      <c r="D157" s="1" t="s">
        <v>25</v>
      </c>
      <c r="E157" s="1">
        <v>2160690.0</v>
      </c>
      <c r="F157" s="2">
        <v>65.0</v>
      </c>
      <c r="G157" s="2">
        <v>65.0</v>
      </c>
      <c r="H157" s="2" t="s">
        <v>119</v>
      </c>
      <c r="I157" s="1">
        <f t="shared" si="1"/>
        <v>3250000</v>
      </c>
      <c r="J157" s="1">
        <f t="shared" si="14"/>
        <v>0</v>
      </c>
      <c r="K157" s="1">
        <f t="shared" si="15"/>
        <v>0</v>
      </c>
      <c r="L157" s="1">
        <f t="shared" si="16"/>
        <v>0</v>
      </c>
      <c r="M157" s="1">
        <f t="shared" si="12"/>
        <v>1404448.5</v>
      </c>
      <c r="N157" s="1">
        <f t="shared" si="13"/>
        <v>1019.81691</v>
      </c>
      <c r="O157" s="1">
        <f t="shared" si="2"/>
        <v>0</v>
      </c>
      <c r="P157" s="1">
        <f t="shared" si="3"/>
        <v>228339</v>
      </c>
      <c r="Q157" s="1">
        <f t="shared" si="4"/>
        <v>0</v>
      </c>
      <c r="R157" s="1">
        <f t="shared" si="5"/>
        <v>62248524.5</v>
      </c>
      <c r="S157" s="1">
        <f t="shared" si="6"/>
        <v>1360960.222</v>
      </c>
      <c r="T157" s="1">
        <f t="shared" si="7"/>
        <v>106000</v>
      </c>
      <c r="U157" s="1">
        <f t="shared" si="8"/>
        <v>12469021</v>
      </c>
    </row>
    <row r="158" ht="19.5" customHeight="1">
      <c r="A158" s="1">
        <v>157.0</v>
      </c>
      <c r="B158" s="1" t="s">
        <v>203</v>
      </c>
      <c r="C158" s="1">
        <v>5000000.0</v>
      </c>
      <c r="D158" s="1" t="s">
        <v>22</v>
      </c>
      <c r="E158" s="1">
        <v>11550.0</v>
      </c>
      <c r="F158" s="2">
        <v>65.0</v>
      </c>
      <c r="G158" s="2">
        <v>65.0</v>
      </c>
      <c r="H158" s="2" t="s">
        <v>119</v>
      </c>
      <c r="I158" s="1">
        <f t="shared" si="1"/>
        <v>3250000</v>
      </c>
      <c r="J158" s="1">
        <f t="shared" si="14"/>
        <v>0</v>
      </c>
      <c r="K158" s="1">
        <f t="shared" si="15"/>
        <v>7508</v>
      </c>
      <c r="L158" s="1">
        <f t="shared" si="16"/>
        <v>0</v>
      </c>
      <c r="M158" s="1">
        <f t="shared" si="12"/>
        <v>0</v>
      </c>
      <c r="N158" s="1">
        <f t="shared" si="13"/>
        <v>1057.43265</v>
      </c>
      <c r="O158" s="1">
        <f t="shared" si="2"/>
        <v>0</v>
      </c>
      <c r="P158" s="1">
        <f t="shared" si="3"/>
        <v>235847</v>
      </c>
      <c r="Q158" s="1">
        <f t="shared" si="4"/>
        <v>0</v>
      </c>
      <c r="R158" s="1">
        <f t="shared" si="5"/>
        <v>62248524.5</v>
      </c>
      <c r="S158" s="1">
        <f t="shared" si="6"/>
        <v>1406510.339</v>
      </c>
      <c r="T158" s="1">
        <f t="shared" si="7"/>
        <v>106000</v>
      </c>
      <c r="U158" s="1">
        <f t="shared" si="8"/>
        <v>12575021</v>
      </c>
    </row>
    <row r="159" ht="19.5" customHeight="1">
      <c r="A159" s="1">
        <v>158.0</v>
      </c>
      <c r="B159" s="1" t="s">
        <v>204</v>
      </c>
      <c r="C159" s="1">
        <v>5000000.0</v>
      </c>
      <c r="D159" s="1" t="s">
        <v>25</v>
      </c>
      <c r="E159" s="1">
        <v>2160691.0</v>
      </c>
      <c r="F159" s="2">
        <v>65.0</v>
      </c>
      <c r="G159" s="2">
        <v>65.0</v>
      </c>
      <c r="H159" s="2" t="s">
        <v>119</v>
      </c>
      <c r="I159" s="1">
        <f t="shared" si="1"/>
        <v>3250000</v>
      </c>
      <c r="J159" s="1">
        <f t="shared" si="14"/>
        <v>0</v>
      </c>
      <c r="K159" s="1">
        <f t="shared" si="15"/>
        <v>0</v>
      </c>
      <c r="L159" s="1">
        <f t="shared" si="16"/>
        <v>0</v>
      </c>
      <c r="M159" s="1">
        <f t="shared" si="12"/>
        <v>1404449.15</v>
      </c>
      <c r="N159" s="1">
        <f t="shared" si="13"/>
        <v>1095.048391</v>
      </c>
      <c r="O159" s="1">
        <f t="shared" si="2"/>
        <v>0</v>
      </c>
      <c r="P159" s="1">
        <f t="shared" si="3"/>
        <v>235847</v>
      </c>
      <c r="Q159" s="1">
        <f t="shared" si="4"/>
        <v>0</v>
      </c>
      <c r="R159" s="1">
        <f t="shared" si="5"/>
        <v>63652973.65</v>
      </c>
      <c r="S159" s="1">
        <f t="shared" si="6"/>
        <v>1413884.529</v>
      </c>
      <c r="T159" s="1">
        <f t="shared" si="7"/>
        <v>106000</v>
      </c>
      <c r="U159" s="1">
        <f t="shared" si="8"/>
        <v>12681021</v>
      </c>
    </row>
    <row r="160" ht="19.5" customHeight="1">
      <c r="A160" s="1">
        <v>159.0</v>
      </c>
      <c r="B160" s="1" t="s">
        <v>205</v>
      </c>
      <c r="C160" s="1">
        <v>5000000.0</v>
      </c>
      <c r="D160" s="1" t="s">
        <v>22</v>
      </c>
      <c r="E160" s="1">
        <v>11700.0</v>
      </c>
      <c r="F160" s="2">
        <v>65.0</v>
      </c>
      <c r="G160" s="2">
        <v>65.0</v>
      </c>
      <c r="H160" s="2" t="s">
        <v>119</v>
      </c>
      <c r="I160" s="1">
        <f t="shared" si="1"/>
        <v>3250000</v>
      </c>
      <c r="J160" s="1">
        <f t="shared" si="14"/>
        <v>0</v>
      </c>
      <c r="K160" s="1">
        <f t="shared" si="15"/>
        <v>7605</v>
      </c>
      <c r="L160" s="1">
        <f t="shared" si="16"/>
        <v>0</v>
      </c>
      <c r="M160" s="1">
        <f t="shared" si="12"/>
        <v>0</v>
      </c>
      <c r="N160" s="1">
        <f t="shared" si="13"/>
        <v>1132.664132</v>
      </c>
      <c r="O160" s="1">
        <f t="shared" si="2"/>
        <v>0</v>
      </c>
      <c r="P160" s="1">
        <f t="shared" si="3"/>
        <v>243452</v>
      </c>
      <c r="Q160" s="1">
        <f t="shared" si="4"/>
        <v>0</v>
      </c>
      <c r="R160" s="1">
        <f t="shared" si="5"/>
        <v>63652973.65</v>
      </c>
      <c r="S160" s="1">
        <f t="shared" si="6"/>
        <v>1459927.863</v>
      </c>
      <c r="T160" s="1">
        <f t="shared" si="7"/>
        <v>106000</v>
      </c>
      <c r="U160" s="1">
        <f t="shared" si="8"/>
        <v>12787021</v>
      </c>
    </row>
    <row r="161" ht="19.5" customHeight="1">
      <c r="A161" s="1">
        <v>160.0</v>
      </c>
      <c r="B161" s="1" t="s">
        <v>206</v>
      </c>
      <c r="C161" s="1">
        <v>5000000.0</v>
      </c>
      <c r="D161" s="1" t="s">
        <v>25</v>
      </c>
      <c r="E161" s="1">
        <v>2160692.0</v>
      </c>
      <c r="F161" s="2">
        <v>65.0</v>
      </c>
      <c r="G161" s="2">
        <v>65.0</v>
      </c>
      <c r="H161" s="2" t="s">
        <v>119</v>
      </c>
      <c r="I161" s="1">
        <f t="shared" si="1"/>
        <v>3250000</v>
      </c>
      <c r="J161" s="1">
        <f t="shared" si="14"/>
        <v>0</v>
      </c>
      <c r="K161" s="1">
        <f t="shared" si="15"/>
        <v>0</v>
      </c>
      <c r="L161" s="1">
        <f t="shared" si="16"/>
        <v>0</v>
      </c>
      <c r="M161" s="1">
        <f t="shared" si="12"/>
        <v>1404449.8</v>
      </c>
      <c r="N161" s="1">
        <f t="shared" si="13"/>
        <v>1170.279873</v>
      </c>
      <c r="O161" s="1">
        <f t="shared" si="2"/>
        <v>0</v>
      </c>
      <c r="P161" s="1">
        <f t="shared" si="3"/>
        <v>243452</v>
      </c>
      <c r="Q161" s="1">
        <f t="shared" si="4"/>
        <v>0</v>
      </c>
      <c r="R161" s="1">
        <f t="shared" si="5"/>
        <v>65057423.45</v>
      </c>
      <c r="S161" s="1">
        <f t="shared" si="6"/>
        <v>1467302.053</v>
      </c>
      <c r="T161" s="1">
        <f t="shared" si="7"/>
        <v>106000</v>
      </c>
      <c r="U161" s="1">
        <f t="shared" si="8"/>
        <v>12893021</v>
      </c>
    </row>
    <row r="162" ht="19.5" customHeight="1">
      <c r="A162" s="1">
        <v>161.0</v>
      </c>
      <c r="B162" s="1" t="s">
        <v>207</v>
      </c>
      <c r="C162" s="1">
        <v>5000000.0</v>
      </c>
      <c r="D162" s="1" t="s">
        <v>22</v>
      </c>
      <c r="E162" s="1">
        <v>11850.0</v>
      </c>
      <c r="F162" s="2">
        <v>65.0</v>
      </c>
      <c r="G162" s="2">
        <v>65.0</v>
      </c>
      <c r="H162" s="2" t="s">
        <v>119</v>
      </c>
      <c r="I162" s="1">
        <f t="shared" si="1"/>
        <v>3250000</v>
      </c>
      <c r="J162" s="1">
        <f t="shared" si="14"/>
        <v>0</v>
      </c>
      <c r="K162" s="1">
        <f t="shared" si="15"/>
        <v>7703</v>
      </c>
      <c r="L162" s="1">
        <f t="shared" si="16"/>
        <v>0</v>
      </c>
      <c r="M162" s="1">
        <f t="shared" si="12"/>
        <v>0</v>
      </c>
      <c r="N162" s="1">
        <f t="shared" si="13"/>
        <v>1207.895613</v>
      </c>
      <c r="O162" s="1">
        <f t="shared" si="2"/>
        <v>0</v>
      </c>
      <c r="P162" s="1">
        <f t="shared" si="3"/>
        <v>251155</v>
      </c>
      <c r="Q162" s="1">
        <f t="shared" si="4"/>
        <v>0</v>
      </c>
      <c r="R162" s="1">
        <f t="shared" si="5"/>
        <v>65057423.45</v>
      </c>
      <c r="S162" s="1">
        <f t="shared" si="6"/>
        <v>1513843.686</v>
      </c>
      <c r="T162" s="1">
        <f t="shared" si="7"/>
        <v>106000</v>
      </c>
      <c r="U162" s="1">
        <f t="shared" si="8"/>
        <v>12999021</v>
      </c>
    </row>
    <row r="163" ht="19.5" customHeight="1">
      <c r="A163" s="1">
        <v>162.0</v>
      </c>
      <c r="B163" s="1" t="s">
        <v>208</v>
      </c>
      <c r="C163" s="1">
        <v>5000000.0</v>
      </c>
      <c r="D163" s="1" t="s">
        <v>25</v>
      </c>
      <c r="E163" s="1">
        <v>2160693.0</v>
      </c>
      <c r="F163" s="2">
        <v>65.0</v>
      </c>
      <c r="G163" s="2">
        <v>65.0</v>
      </c>
      <c r="H163" s="2" t="s">
        <v>119</v>
      </c>
      <c r="I163" s="1">
        <f t="shared" si="1"/>
        <v>3250000</v>
      </c>
      <c r="J163" s="1">
        <f t="shared" si="14"/>
        <v>0</v>
      </c>
      <c r="K163" s="1">
        <f t="shared" si="15"/>
        <v>0</v>
      </c>
      <c r="L163" s="1">
        <f t="shared" si="16"/>
        <v>0</v>
      </c>
      <c r="M163" s="1">
        <f t="shared" si="12"/>
        <v>1404450.45</v>
      </c>
      <c r="N163" s="1">
        <f t="shared" si="13"/>
        <v>1245.511354</v>
      </c>
      <c r="O163" s="1">
        <f t="shared" si="2"/>
        <v>0</v>
      </c>
      <c r="P163" s="1">
        <f t="shared" si="3"/>
        <v>251155</v>
      </c>
      <c r="Q163" s="1">
        <f t="shared" si="4"/>
        <v>0</v>
      </c>
      <c r="R163" s="1">
        <f t="shared" si="5"/>
        <v>66461873.9</v>
      </c>
      <c r="S163" s="1">
        <f t="shared" si="6"/>
        <v>1521217.876</v>
      </c>
      <c r="T163" s="1">
        <f t="shared" si="7"/>
        <v>106000</v>
      </c>
      <c r="U163" s="1">
        <f t="shared" si="8"/>
        <v>13105021</v>
      </c>
    </row>
    <row r="164" ht="19.5" customHeight="1">
      <c r="A164" s="1">
        <v>163.0</v>
      </c>
      <c r="B164" s="1" t="s">
        <v>209</v>
      </c>
      <c r="C164" s="1">
        <v>5000000.0</v>
      </c>
      <c r="D164" s="1" t="s">
        <v>22</v>
      </c>
      <c r="E164" s="1">
        <v>12000.0</v>
      </c>
      <c r="F164" s="2">
        <v>65.0</v>
      </c>
      <c r="G164" s="2">
        <v>65.0</v>
      </c>
      <c r="H164" s="2" t="s">
        <v>119</v>
      </c>
      <c r="I164" s="1">
        <f t="shared" si="1"/>
        <v>3250000</v>
      </c>
      <c r="J164" s="1">
        <f t="shared" si="14"/>
        <v>0</v>
      </c>
      <c r="K164" s="1">
        <f t="shared" si="15"/>
        <v>7800</v>
      </c>
      <c r="L164" s="1">
        <f t="shared" si="16"/>
        <v>0</v>
      </c>
      <c r="M164" s="1">
        <f t="shared" si="12"/>
        <v>0</v>
      </c>
      <c r="N164" s="1">
        <f t="shared" si="13"/>
        <v>1283.127095</v>
      </c>
      <c r="O164" s="1">
        <f t="shared" si="2"/>
        <v>0</v>
      </c>
      <c r="P164" s="1">
        <f t="shared" si="3"/>
        <v>258955</v>
      </c>
      <c r="Q164" s="1">
        <f t="shared" si="4"/>
        <v>0</v>
      </c>
      <c r="R164" s="1">
        <f t="shared" si="5"/>
        <v>66461873.9</v>
      </c>
      <c r="S164" s="1">
        <f t="shared" si="6"/>
        <v>1568252.726</v>
      </c>
      <c r="T164" s="1">
        <f t="shared" si="7"/>
        <v>106000</v>
      </c>
      <c r="U164" s="1">
        <f t="shared" si="8"/>
        <v>13211021</v>
      </c>
    </row>
    <row r="165" ht="19.5" customHeight="1">
      <c r="A165" s="1">
        <v>164.0</v>
      </c>
      <c r="B165" s="1" t="s">
        <v>208</v>
      </c>
      <c r="C165" s="1">
        <v>5000000.0</v>
      </c>
      <c r="D165" s="1" t="s">
        <v>25</v>
      </c>
      <c r="E165" s="1">
        <v>2160693.0</v>
      </c>
      <c r="F165" s="2">
        <v>65.0</v>
      </c>
      <c r="G165" s="2">
        <v>65.0</v>
      </c>
      <c r="H165" s="2" t="s">
        <v>119</v>
      </c>
      <c r="I165" s="1">
        <f t="shared" si="1"/>
        <v>3250000</v>
      </c>
      <c r="J165" s="1">
        <f t="shared" si="14"/>
        <v>0</v>
      </c>
      <c r="K165" s="1">
        <f t="shared" si="15"/>
        <v>0</v>
      </c>
      <c r="L165" s="1">
        <f t="shared" si="16"/>
        <v>0</v>
      </c>
      <c r="M165" s="1">
        <f t="shared" si="12"/>
        <v>1404450.45</v>
      </c>
      <c r="N165" s="1">
        <f t="shared" si="13"/>
        <v>1320.742836</v>
      </c>
      <c r="O165" s="1">
        <f t="shared" si="2"/>
        <v>0</v>
      </c>
      <c r="P165" s="1">
        <f t="shared" si="3"/>
        <v>258955</v>
      </c>
      <c r="Q165" s="1">
        <f t="shared" si="4"/>
        <v>0</v>
      </c>
      <c r="R165" s="1">
        <f t="shared" si="5"/>
        <v>67866324.35</v>
      </c>
      <c r="S165" s="1">
        <f t="shared" si="6"/>
        <v>1575626.916</v>
      </c>
      <c r="T165" s="1">
        <f t="shared" si="7"/>
        <v>106000</v>
      </c>
      <c r="U165" s="1">
        <f t="shared" si="8"/>
        <v>13317021</v>
      </c>
    </row>
    <row r="166" ht="19.5" customHeight="1">
      <c r="A166" s="1">
        <v>165.0</v>
      </c>
      <c r="B166" s="1" t="s">
        <v>210</v>
      </c>
      <c r="C166" s="1">
        <v>5000000.0</v>
      </c>
      <c r="D166" s="1" t="s">
        <v>22</v>
      </c>
      <c r="E166" s="1">
        <v>12150.0</v>
      </c>
      <c r="F166" s="2">
        <v>65.0</v>
      </c>
      <c r="G166" s="2">
        <v>65.0</v>
      </c>
      <c r="H166" s="2" t="s">
        <v>119</v>
      </c>
      <c r="I166" s="1">
        <f t="shared" si="1"/>
        <v>3250000</v>
      </c>
      <c r="J166" s="1">
        <f t="shared" si="14"/>
        <v>0</v>
      </c>
      <c r="K166" s="1">
        <f t="shared" si="15"/>
        <v>7898</v>
      </c>
      <c r="L166" s="1">
        <f t="shared" si="16"/>
        <v>0</v>
      </c>
      <c r="M166" s="1">
        <f t="shared" si="12"/>
        <v>0</v>
      </c>
      <c r="N166" s="1">
        <f t="shared" si="13"/>
        <v>1358.358576</v>
      </c>
      <c r="O166" s="1">
        <f t="shared" si="2"/>
        <v>0</v>
      </c>
      <c r="P166" s="1">
        <f t="shared" si="3"/>
        <v>266853</v>
      </c>
      <c r="Q166" s="1">
        <f t="shared" si="4"/>
        <v>0</v>
      </c>
      <c r="R166" s="1">
        <f t="shared" si="5"/>
        <v>67866324.35</v>
      </c>
      <c r="S166" s="1">
        <f t="shared" si="6"/>
        <v>1623160.067</v>
      </c>
      <c r="T166" s="1">
        <f t="shared" si="7"/>
        <v>106000</v>
      </c>
      <c r="U166" s="1">
        <f t="shared" si="8"/>
        <v>13423021</v>
      </c>
    </row>
    <row r="167" ht="19.5" customHeight="1">
      <c r="A167" s="1">
        <v>166.0</v>
      </c>
      <c r="B167" s="1" t="s">
        <v>208</v>
      </c>
      <c r="C167" s="1">
        <v>5000000.0</v>
      </c>
      <c r="D167" s="1" t="s">
        <v>25</v>
      </c>
      <c r="E167" s="1">
        <v>2160693.0</v>
      </c>
      <c r="F167" s="2">
        <v>75.0</v>
      </c>
      <c r="G167" s="2">
        <v>75.0</v>
      </c>
      <c r="H167" s="2" t="s">
        <v>119</v>
      </c>
      <c r="I167" s="1">
        <f t="shared" si="1"/>
        <v>3750000</v>
      </c>
      <c r="J167" s="1">
        <f t="shared" si="14"/>
        <v>0</v>
      </c>
      <c r="K167" s="1">
        <f t="shared" si="15"/>
        <v>0</v>
      </c>
      <c r="L167" s="1">
        <f t="shared" si="16"/>
        <v>0</v>
      </c>
      <c r="M167" s="1">
        <f t="shared" si="12"/>
        <v>1620519.75</v>
      </c>
      <c r="N167" s="1">
        <f t="shared" si="13"/>
        <v>1401.761354</v>
      </c>
      <c r="O167" s="1">
        <f t="shared" si="2"/>
        <v>0</v>
      </c>
      <c r="P167" s="1">
        <f t="shared" si="3"/>
        <v>266853</v>
      </c>
      <c r="Q167" s="1">
        <f t="shared" si="4"/>
        <v>0</v>
      </c>
      <c r="R167" s="1">
        <f t="shared" si="5"/>
        <v>69486844.1</v>
      </c>
      <c r="S167" s="1">
        <f t="shared" si="6"/>
        <v>1631668.747</v>
      </c>
      <c r="T167" s="1">
        <f t="shared" si="7"/>
        <v>106000</v>
      </c>
      <c r="U167" s="1">
        <f t="shared" si="8"/>
        <v>13529021</v>
      </c>
    </row>
    <row r="168" ht="19.5" customHeight="1">
      <c r="A168" s="1">
        <v>167.0</v>
      </c>
      <c r="B168" s="1" t="s">
        <v>211</v>
      </c>
      <c r="C168" s="1">
        <v>5000000.0</v>
      </c>
      <c r="D168" s="1" t="s">
        <v>22</v>
      </c>
      <c r="E168" s="1">
        <v>12300.0</v>
      </c>
      <c r="F168" s="2">
        <v>75.0</v>
      </c>
      <c r="G168" s="2">
        <v>75.0</v>
      </c>
      <c r="H168" s="2" t="s">
        <v>119</v>
      </c>
      <c r="I168" s="1">
        <f t="shared" si="1"/>
        <v>3750000</v>
      </c>
      <c r="J168" s="1">
        <f t="shared" si="14"/>
        <v>0</v>
      </c>
      <c r="K168" s="1">
        <f t="shared" si="15"/>
        <v>9225</v>
      </c>
      <c r="L168" s="1">
        <f t="shared" si="16"/>
        <v>0</v>
      </c>
      <c r="M168" s="1">
        <f t="shared" si="12"/>
        <v>0</v>
      </c>
      <c r="N168" s="1">
        <f t="shared" si="13"/>
        <v>1445.164132</v>
      </c>
      <c r="O168" s="1">
        <f t="shared" si="2"/>
        <v>0</v>
      </c>
      <c r="P168" s="1">
        <f t="shared" si="3"/>
        <v>276078</v>
      </c>
      <c r="Q168" s="1">
        <f t="shared" si="4"/>
        <v>0</v>
      </c>
      <c r="R168" s="1">
        <f t="shared" si="5"/>
        <v>69486844.1</v>
      </c>
      <c r="S168" s="1">
        <f t="shared" si="6"/>
        <v>1687083.785</v>
      </c>
      <c r="T168" s="1">
        <f t="shared" si="7"/>
        <v>106000</v>
      </c>
      <c r="U168" s="1">
        <f t="shared" si="8"/>
        <v>13635021</v>
      </c>
    </row>
    <row r="169" ht="19.5" customHeight="1">
      <c r="A169" s="1">
        <v>168.0</v>
      </c>
      <c r="B169" s="1" t="s">
        <v>208</v>
      </c>
      <c r="C169" s="1">
        <v>5000000.0</v>
      </c>
      <c r="D169" s="1" t="s">
        <v>25</v>
      </c>
      <c r="E169" s="1">
        <v>2160693.0</v>
      </c>
      <c r="F169" s="2">
        <v>75.0</v>
      </c>
      <c r="G169" s="2">
        <v>75.0</v>
      </c>
      <c r="H169" s="2" t="s">
        <v>119</v>
      </c>
      <c r="I169" s="1">
        <f t="shared" si="1"/>
        <v>3750000</v>
      </c>
      <c r="J169" s="1">
        <f t="shared" si="14"/>
        <v>0</v>
      </c>
      <c r="K169" s="1">
        <f t="shared" si="15"/>
        <v>0</v>
      </c>
      <c r="L169" s="1">
        <f t="shared" si="16"/>
        <v>0</v>
      </c>
      <c r="M169" s="1">
        <f t="shared" si="12"/>
        <v>1620519.75</v>
      </c>
      <c r="N169" s="1">
        <f t="shared" si="13"/>
        <v>1488.56691</v>
      </c>
      <c r="O169" s="1">
        <f t="shared" si="2"/>
        <v>0</v>
      </c>
      <c r="P169" s="1">
        <f t="shared" si="3"/>
        <v>276078</v>
      </c>
      <c r="Q169" s="1">
        <f t="shared" si="4"/>
        <v>0</v>
      </c>
      <c r="R169" s="1">
        <f t="shared" si="5"/>
        <v>71107363.85</v>
      </c>
      <c r="S169" s="1">
        <f t="shared" si="6"/>
        <v>1695592.466</v>
      </c>
      <c r="T169" s="1">
        <f t="shared" si="7"/>
        <v>106000</v>
      </c>
      <c r="U169" s="1">
        <f t="shared" si="8"/>
        <v>13741021</v>
      </c>
    </row>
    <row r="170" ht="19.5" customHeight="1">
      <c r="A170" s="1">
        <v>169.0</v>
      </c>
      <c r="B170" s="1" t="s">
        <v>212</v>
      </c>
      <c r="C170" s="1">
        <v>5000000.0</v>
      </c>
      <c r="D170" s="1" t="s">
        <v>22</v>
      </c>
      <c r="E170" s="1">
        <v>12450.0</v>
      </c>
      <c r="F170" s="2">
        <v>75.0</v>
      </c>
      <c r="G170" s="2">
        <v>75.0</v>
      </c>
      <c r="H170" s="2" t="s">
        <v>119</v>
      </c>
      <c r="I170" s="1">
        <f t="shared" si="1"/>
        <v>3750000</v>
      </c>
      <c r="J170" s="1">
        <f t="shared" si="14"/>
        <v>0</v>
      </c>
      <c r="K170" s="1">
        <f t="shared" si="15"/>
        <v>9338</v>
      </c>
      <c r="L170" s="1">
        <f t="shared" si="16"/>
        <v>0</v>
      </c>
      <c r="M170" s="1">
        <f t="shared" si="12"/>
        <v>0</v>
      </c>
      <c r="N170" s="1">
        <f t="shared" si="13"/>
        <v>1531.969688</v>
      </c>
      <c r="O170" s="1">
        <f t="shared" si="2"/>
        <v>0</v>
      </c>
      <c r="P170" s="1">
        <f t="shared" si="3"/>
        <v>285416</v>
      </c>
      <c r="Q170" s="1">
        <f t="shared" si="4"/>
        <v>0</v>
      </c>
      <c r="R170" s="1">
        <f t="shared" si="5"/>
        <v>71107363.85</v>
      </c>
      <c r="S170" s="1">
        <f t="shared" si="6"/>
        <v>1751582.075</v>
      </c>
      <c r="T170" s="1">
        <f t="shared" si="7"/>
        <v>106000</v>
      </c>
      <c r="U170" s="1">
        <f t="shared" si="8"/>
        <v>13847021</v>
      </c>
    </row>
    <row r="171" ht="19.5" customHeight="1">
      <c r="A171" s="1">
        <v>170.0</v>
      </c>
      <c r="B171" s="1" t="s">
        <v>208</v>
      </c>
      <c r="C171" s="1">
        <v>5000000.0</v>
      </c>
      <c r="D171" s="1" t="s">
        <v>25</v>
      </c>
      <c r="E171" s="1">
        <v>2160693.0</v>
      </c>
      <c r="F171" s="2">
        <v>75.0</v>
      </c>
      <c r="G171" s="2">
        <v>75.0</v>
      </c>
      <c r="H171" s="2" t="s">
        <v>119</v>
      </c>
      <c r="I171" s="1">
        <f t="shared" si="1"/>
        <v>3750000</v>
      </c>
      <c r="J171" s="1">
        <f t="shared" si="14"/>
        <v>0</v>
      </c>
      <c r="K171" s="1">
        <f t="shared" si="15"/>
        <v>0</v>
      </c>
      <c r="L171" s="1">
        <f t="shared" si="16"/>
        <v>0</v>
      </c>
      <c r="M171" s="1">
        <f t="shared" si="12"/>
        <v>1620519.75</v>
      </c>
      <c r="N171" s="1">
        <f t="shared" si="13"/>
        <v>1575.372465</v>
      </c>
      <c r="O171" s="1">
        <f t="shared" si="2"/>
        <v>0</v>
      </c>
      <c r="P171" s="1">
        <f t="shared" si="3"/>
        <v>285416</v>
      </c>
      <c r="Q171" s="1">
        <f t="shared" si="4"/>
        <v>0</v>
      </c>
      <c r="R171" s="1">
        <f t="shared" si="5"/>
        <v>72727883.6</v>
      </c>
      <c r="S171" s="1">
        <f t="shared" si="6"/>
        <v>1760090.756</v>
      </c>
      <c r="T171" s="1">
        <f t="shared" si="7"/>
        <v>106000</v>
      </c>
      <c r="U171" s="1">
        <f t="shared" si="8"/>
        <v>13953021</v>
      </c>
    </row>
    <row r="172" ht="19.5" customHeight="1">
      <c r="A172" s="1">
        <v>171.0</v>
      </c>
      <c r="B172" s="1" t="s">
        <v>213</v>
      </c>
      <c r="C172" s="1">
        <v>5000000.0</v>
      </c>
      <c r="D172" s="1" t="s">
        <v>22</v>
      </c>
      <c r="E172" s="1">
        <v>12600.0</v>
      </c>
      <c r="F172" s="2">
        <v>75.0</v>
      </c>
      <c r="G172" s="2">
        <v>75.0</v>
      </c>
      <c r="H172" s="2" t="s">
        <v>119</v>
      </c>
      <c r="I172" s="1">
        <f t="shared" si="1"/>
        <v>3750000</v>
      </c>
      <c r="J172" s="1">
        <f t="shared" si="14"/>
        <v>0</v>
      </c>
      <c r="K172" s="1">
        <f t="shared" si="15"/>
        <v>9450</v>
      </c>
      <c r="L172" s="1">
        <f t="shared" si="16"/>
        <v>0</v>
      </c>
      <c r="M172" s="1">
        <f t="shared" si="12"/>
        <v>0</v>
      </c>
      <c r="N172" s="1">
        <f t="shared" si="13"/>
        <v>1618.775243</v>
      </c>
      <c r="O172" s="1">
        <f t="shared" si="2"/>
        <v>0</v>
      </c>
      <c r="P172" s="1">
        <f t="shared" si="3"/>
        <v>294866</v>
      </c>
      <c r="Q172" s="1">
        <f t="shared" si="4"/>
        <v>0</v>
      </c>
      <c r="R172" s="1">
        <f t="shared" si="5"/>
        <v>72727883.6</v>
      </c>
      <c r="S172" s="1">
        <f t="shared" si="6"/>
        <v>1816649.851</v>
      </c>
      <c r="T172" s="1">
        <f t="shared" si="7"/>
        <v>106000</v>
      </c>
      <c r="U172" s="1">
        <f t="shared" si="8"/>
        <v>14059021</v>
      </c>
    </row>
    <row r="173" ht="19.5" customHeight="1">
      <c r="A173" s="1">
        <v>172.0</v>
      </c>
      <c r="B173" s="1" t="s">
        <v>208</v>
      </c>
      <c r="C173" s="1">
        <v>5000000.0</v>
      </c>
      <c r="D173" s="1" t="s">
        <v>25</v>
      </c>
      <c r="E173" s="1">
        <v>2160693.0</v>
      </c>
      <c r="F173" s="2">
        <v>75.0</v>
      </c>
      <c r="G173" s="2">
        <v>75.0</v>
      </c>
      <c r="H173" s="2" t="s">
        <v>119</v>
      </c>
      <c r="I173" s="1">
        <f t="shared" si="1"/>
        <v>3750000</v>
      </c>
      <c r="J173" s="1">
        <f t="shared" si="14"/>
        <v>0</v>
      </c>
      <c r="K173" s="1">
        <f t="shared" si="15"/>
        <v>0</v>
      </c>
      <c r="L173" s="1">
        <f t="shared" si="16"/>
        <v>0</v>
      </c>
      <c r="M173" s="1">
        <f t="shared" si="12"/>
        <v>1620519.75</v>
      </c>
      <c r="N173" s="1">
        <f t="shared" si="13"/>
        <v>1662.178021</v>
      </c>
      <c r="O173" s="1">
        <f t="shared" si="2"/>
        <v>0</v>
      </c>
      <c r="P173" s="1">
        <f t="shared" si="3"/>
        <v>294866</v>
      </c>
      <c r="Q173" s="1">
        <f t="shared" si="4"/>
        <v>0</v>
      </c>
      <c r="R173" s="1">
        <f t="shared" si="5"/>
        <v>74348403.35</v>
      </c>
      <c r="S173" s="1">
        <f t="shared" si="6"/>
        <v>1825158.532</v>
      </c>
      <c r="T173" s="1">
        <f t="shared" si="7"/>
        <v>106000</v>
      </c>
      <c r="U173" s="1">
        <f t="shared" si="8"/>
        <v>14165021</v>
      </c>
    </row>
    <row r="174" ht="19.5" customHeight="1">
      <c r="A174" s="1">
        <v>173.0</v>
      </c>
      <c r="B174" s="1" t="s">
        <v>214</v>
      </c>
      <c r="C174" s="1">
        <v>5000000.0</v>
      </c>
      <c r="D174" s="1" t="s">
        <v>22</v>
      </c>
      <c r="E174" s="1">
        <v>12750.0</v>
      </c>
      <c r="F174" s="2">
        <v>75.0</v>
      </c>
      <c r="G174" s="2">
        <v>75.0</v>
      </c>
      <c r="H174" s="2" t="s">
        <v>119</v>
      </c>
      <c r="I174" s="1">
        <f t="shared" si="1"/>
        <v>3750000</v>
      </c>
      <c r="J174" s="1">
        <f t="shared" si="14"/>
        <v>0</v>
      </c>
      <c r="K174" s="1">
        <f t="shared" si="15"/>
        <v>9563</v>
      </c>
      <c r="L174" s="1">
        <f t="shared" si="16"/>
        <v>0</v>
      </c>
      <c r="M174" s="1">
        <f t="shared" si="12"/>
        <v>0</v>
      </c>
      <c r="N174" s="1">
        <f t="shared" si="13"/>
        <v>1705.580799</v>
      </c>
      <c r="O174" s="1">
        <f t="shared" si="2"/>
        <v>0</v>
      </c>
      <c r="P174" s="1">
        <f t="shared" si="3"/>
        <v>304429</v>
      </c>
      <c r="Q174" s="1">
        <f t="shared" si="4"/>
        <v>0</v>
      </c>
      <c r="R174" s="1">
        <f t="shared" si="5"/>
        <v>74348403.35</v>
      </c>
      <c r="S174" s="1">
        <f t="shared" si="6"/>
        <v>1882292.199</v>
      </c>
      <c r="T174" s="1">
        <f t="shared" si="7"/>
        <v>106000</v>
      </c>
      <c r="U174" s="1">
        <f t="shared" si="8"/>
        <v>14271021</v>
      </c>
    </row>
    <row r="175" ht="19.5" customHeight="1">
      <c r="A175" s="1">
        <v>174.0</v>
      </c>
      <c r="B175" s="1" t="s">
        <v>208</v>
      </c>
      <c r="C175" s="1">
        <v>5000000.0</v>
      </c>
      <c r="D175" s="1" t="s">
        <v>25</v>
      </c>
      <c r="E175" s="1">
        <v>2160693.0</v>
      </c>
      <c r="F175" s="2">
        <v>75.0</v>
      </c>
      <c r="G175" s="2">
        <v>75.0</v>
      </c>
      <c r="H175" s="2" t="s">
        <v>119</v>
      </c>
      <c r="I175" s="1">
        <f t="shared" si="1"/>
        <v>3750000</v>
      </c>
      <c r="J175" s="1">
        <f t="shared" si="14"/>
        <v>0</v>
      </c>
      <c r="K175" s="1">
        <f t="shared" si="15"/>
        <v>0</v>
      </c>
      <c r="L175" s="1">
        <f t="shared" si="16"/>
        <v>0</v>
      </c>
      <c r="M175" s="1">
        <f t="shared" si="12"/>
        <v>1620519.75</v>
      </c>
      <c r="N175" s="1">
        <f t="shared" si="13"/>
        <v>1748.983576</v>
      </c>
      <c r="O175" s="1">
        <f t="shared" si="2"/>
        <v>0</v>
      </c>
      <c r="P175" s="1">
        <f t="shared" si="3"/>
        <v>304429</v>
      </c>
      <c r="Q175" s="1">
        <f t="shared" si="4"/>
        <v>0</v>
      </c>
      <c r="R175" s="1">
        <f t="shared" si="5"/>
        <v>75968923.1</v>
      </c>
      <c r="S175" s="1">
        <f t="shared" si="6"/>
        <v>1890800.879</v>
      </c>
      <c r="T175" s="1">
        <f t="shared" si="7"/>
        <v>106000</v>
      </c>
      <c r="U175" s="1">
        <f t="shared" si="8"/>
        <v>14377021</v>
      </c>
    </row>
    <row r="176" ht="19.5" customHeight="1">
      <c r="A176" s="1">
        <v>175.0</v>
      </c>
      <c r="B176" s="1" t="s">
        <v>215</v>
      </c>
      <c r="C176" s="1">
        <v>5000000.0</v>
      </c>
      <c r="D176" s="1" t="s">
        <v>22</v>
      </c>
      <c r="E176" s="1">
        <v>12900.0</v>
      </c>
      <c r="F176" s="2">
        <v>75.0</v>
      </c>
      <c r="G176" s="2">
        <v>75.0</v>
      </c>
      <c r="H176" s="2" t="s">
        <v>119</v>
      </c>
      <c r="I176" s="1">
        <f t="shared" si="1"/>
        <v>3750000</v>
      </c>
      <c r="J176" s="1">
        <f t="shared" si="14"/>
        <v>0</v>
      </c>
      <c r="K176" s="1">
        <f t="shared" si="15"/>
        <v>9675</v>
      </c>
      <c r="L176" s="1">
        <f t="shared" si="16"/>
        <v>0</v>
      </c>
      <c r="M176" s="1">
        <f t="shared" si="12"/>
        <v>0</v>
      </c>
      <c r="N176" s="1">
        <f t="shared" si="13"/>
        <v>1792.386354</v>
      </c>
      <c r="O176" s="1">
        <f t="shared" si="2"/>
        <v>0</v>
      </c>
      <c r="P176" s="1">
        <f t="shared" si="3"/>
        <v>314104</v>
      </c>
      <c r="Q176" s="1">
        <f t="shared" si="4"/>
        <v>0</v>
      </c>
      <c r="R176" s="1">
        <f t="shared" si="5"/>
        <v>75968923.1</v>
      </c>
      <c r="S176" s="1">
        <f t="shared" si="6"/>
        <v>1948504.033</v>
      </c>
      <c r="T176" s="1">
        <f t="shared" si="7"/>
        <v>106000</v>
      </c>
      <c r="U176" s="1">
        <f t="shared" si="8"/>
        <v>14483021</v>
      </c>
    </row>
    <row r="177" ht="19.5" customHeight="1">
      <c r="A177" s="1">
        <v>176.0</v>
      </c>
      <c r="B177" s="1" t="s">
        <v>208</v>
      </c>
      <c r="C177" s="1">
        <v>5000000.0</v>
      </c>
      <c r="D177" s="1" t="s">
        <v>25</v>
      </c>
      <c r="E177" s="1">
        <v>2160693.0</v>
      </c>
      <c r="F177" s="2">
        <v>85.0</v>
      </c>
      <c r="G177" s="2">
        <v>85.0</v>
      </c>
      <c r="H177" s="2" t="s">
        <v>119</v>
      </c>
      <c r="I177" s="1">
        <f t="shared" si="1"/>
        <v>4250000</v>
      </c>
      <c r="J177" s="1">
        <f t="shared" si="14"/>
        <v>0</v>
      </c>
      <c r="K177" s="1">
        <f t="shared" si="15"/>
        <v>0</v>
      </c>
      <c r="L177" s="1">
        <f t="shared" si="16"/>
        <v>0</v>
      </c>
      <c r="M177" s="1">
        <f t="shared" si="12"/>
        <v>1836589.05</v>
      </c>
      <c r="N177" s="1">
        <f t="shared" si="13"/>
        <v>1841.576169</v>
      </c>
      <c r="O177" s="1">
        <f t="shared" si="2"/>
        <v>0</v>
      </c>
      <c r="P177" s="1">
        <f t="shared" si="3"/>
        <v>314104</v>
      </c>
      <c r="Q177" s="1">
        <f t="shared" si="4"/>
        <v>0</v>
      </c>
      <c r="R177" s="1">
        <f t="shared" si="5"/>
        <v>77805512.15</v>
      </c>
      <c r="S177" s="1">
        <f t="shared" si="6"/>
        <v>1958147.204</v>
      </c>
      <c r="T177" s="1">
        <f t="shared" si="7"/>
        <v>106000</v>
      </c>
      <c r="U177" s="1">
        <f t="shared" si="8"/>
        <v>14589021</v>
      </c>
    </row>
    <row r="178" ht="19.5" customHeight="1">
      <c r="A178" s="1">
        <v>177.0</v>
      </c>
      <c r="B178" s="1" t="s">
        <v>216</v>
      </c>
      <c r="C178" s="1">
        <v>5000000.0</v>
      </c>
      <c r="D178" s="1" t="s">
        <v>22</v>
      </c>
      <c r="E178" s="1">
        <v>13050.0</v>
      </c>
      <c r="F178" s="2">
        <v>85.0</v>
      </c>
      <c r="G178" s="2">
        <v>85.0</v>
      </c>
      <c r="H178" s="2" t="s">
        <v>119</v>
      </c>
      <c r="I178" s="1">
        <f t="shared" si="1"/>
        <v>4250000</v>
      </c>
      <c r="J178" s="1">
        <f t="shared" si="14"/>
        <v>0</v>
      </c>
      <c r="K178" s="1">
        <f t="shared" si="15"/>
        <v>11093</v>
      </c>
      <c r="L178" s="1">
        <f t="shared" si="16"/>
        <v>0</v>
      </c>
      <c r="M178" s="1">
        <f t="shared" si="12"/>
        <v>0</v>
      </c>
      <c r="N178" s="1">
        <f t="shared" si="13"/>
        <v>1890.765984</v>
      </c>
      <c r="O178" s="1">
        <f t="shared" si="2"/>
        <v>0</v>
      </c>
      <c r="P178" s="1">
        <f t="shared" si="3"/>
        <v>325197</v>
      </c>
      <c r="Q178" s="1">
        <f t="shared" si="4"/>
        <v>0</v>
      </c>
      <c r="R178" s="1">
        <f t="shared" si="5"/>
        <v>77805512.15</v>
      </c>
      <c r="S178" s="1">
        <f t="shared" si="6"/>
        <v>2024194.952</v>
      </c>
      <c r="T178" s="1">
        <f t="shared" si="7"/>
        <v>106000</v>
      </c>
      <c r="U178" s="1">
        <f t="shared" si="8"/>
        <v>14695021</v>
      </c>
    </row>
    <row r="179" ht="19.5" customHeight="1">
      <c r="A179" s="1">
        <v>178.0</v>
      </c>
      <c r="B179" s="1" t="s">
        <v>208</v>
      </c>
      <c r="C179" s="1">
        <v>5000000.0</v>
      </c>
      <c r="D179" s="1" t="s">
        <v>25</v>
      </c>
      <c r="E179" s="1">
        <v>2160693.0</v>
      </c>
      <c r="F179" s="2">
        <v>85.0</v>
      </c>
      <c r="G179" s="2">
        <v>85.0</v>
      </c>
      <c r="H179" s="2" t="s">
        <v>119</v>
      </c>
      <c r="I179" s="1">
        <f t="shared" si="1"/>
        <v>4250000</v>
      </c>
      <c r="J179" s="1">
        <f t="shared" si="14"/>
        <v>0</v>
      </c>
      <c r="K179" s="1">
        <f t="shared" si="15"/>
        <v>0</v>
      </c>
      <c r="L179" s="1">
        <f t="shared" si="16"/>
        <v>0</v>
      </c>
      <c r="M179" s="1">
        <f t="shared" si="12"/>
        <v>1836589.05</v>
      </c>
      <c r="N179" s="1">
        <f t="shared" si="13"/>
        <v>1939.955799</v>
      </c>
      <c r="O179" s="1">
        <f t="shared" si="2"/>
        <v>0</v>
      </c>
      <c r="P179" s="1">
        <f t="shared" si="3"/>
        <v>325197</v>
      </c>
      <c r="Q179" s="1">
        <f t="shared" si="4"/>
        <v>0</v>
      </c>
      <c r="R179" s="1">
        <f t="shared" si="5"/>
        <v>79642101.2</v>
      </c>
      <c r="S179" s="1">
        <f t="shared" si="6"/>
        <v>2033838.124</v>
      </c>
      <c r="T179" s="1">
        <f t="shared" si="7"/>
        <v>106000</v>
      </c>
      <c r="U179" s="1">
        <f t="shared" si="8"/>
        <v>14801021</v>
      </c>
    </row>
    <row r="180" ht="19.5" customHeight="1">
      <c r="A180" s="1">
        <v>179.0</v>
      </c>
      <c r="B180" s="1" t="s">
        <v>217</v>
      </c>
      <c r="C180" s="1">
        <v>5000000.0</v>
      </c>
      <c r="D180" s="1" t="s">
        <v>22</v>
      </c>
      <c r="E180" s="1">
        <v>13200.0</v>
      </c>
      <c r="F180" s="2">
        <v>85.0</v>
      </c>
      <c r="G180" s="2">
        <v>85.0</v>
      </c>
      <c r="H180" s="2" t="s">
        <v>119</v>
      </c>
      <c r="I180" s="1">
        <f t="shared" si="1"/>
        <v>4250000</v>
      </c>
      <c r="J180" s="1">
        <f t="shared" si="14"/>
        <v>0</v>
      </c>
      <c r="K180" s="1">
        <f t="shared" si="15"/>
        <v>11220</v>
      </c>
      <c r="L180" s="1">
        <f t="shared" si="16"/>
        <v>0</v>
      </c>
      <c r="M180" s="1">
        <f t="shared" si="12"/>
        <v>0</v>
      </c>
      <c r="N180" s="1">
        <f t="shared" si="13"/>
        <v>1989.145613</v>
      </c>
      <c r="O180" s="1">
        <f t="shared" si="2"/>
        <v>0</v>
      </c>
      <c r="P180" s="1">
        <f t="shared" si="3"/>
        <v>336417</v>
      </c>
      <c r="Q180" s="1">
        <f t="shared" si="4"/>
        <v>0</v>
      </c>
      <c r="R180" s="1">
        <f t="shared" si="5"/>
        <v>79642101.2</v>
      </c>
      <c r="S180" s="1">
        <f t="shared" si="6"/>
        <v>2100531.629</v>
      </c>
      <c r="T180" s="1">
        <f t="shared" si="7"/>
        <v>106000</v>
      </c>
      <c r="U180" s="1">
        <f t="shared" si="8"/>
        <v>14907021</v>
      </c>
    </row>
    <row r="181" ht="19.5" customHeight="1">
      <c r="A181" s="1">
        <v>180.0</v>
      </c>
      <c r="B181" s="1" t="s">
        <v>208</v>
      </c>
      <c r="C181" s="1">
        <v>5000000.0</v>
      </c>
      <c r="D181" s="1" t="s">
        <v>25</v>
      </c>
      <c r="E181" s="1">
        <v>2160693.0</v>
      </c>
      <c r="F181" s="2">
        <v>85.0</v>
      </c>
      <c r="G181" s="2">
        <v>85.0</v>
      </c>
      <c r="H181" s="2" t="s">
        <v>119</v>
      </c>
      <c r="I181" s="1">
        <f t="shared" si="1"/>
        <v>4250000</v>
      </c>
      <c r="J181" s="1">
        <f t="shared" si="14"/>
        <v>0</v>
      </c>
      <c r="K181" s="1">
        <f t="shared" si="15"/>
        <v>0</v>
      </c>
      <c r="L181" s="1">
        <f t="shared" si="16"/>
        <v>0</v>
      </c>
      <c r="M181" s="1">
        <f t="shared" si="12"/>
        <v>1836589.05</v>
      </c>
      <c r="N181" s="1">
        <f t="shared" si="13"/>
        <v>2038.335428</v>
      </c>
      <c r="O181" s="1">
        <f t="shared" si="2"/>
        <v>0</v>
      </c>
      <c r="P181" s="1">
        <f t="shared" si="3"/>
        <v>336417</v>
      </c>
      <c r="Q181" s="1">
        <f t="shared" si="4"/>
        <v>0</v>
      </c>
      <c r="R181" s="1">
        <f t="shared" si="5"/>
        <v>81478690.25</v>
      </c>
      <c r="S181" s="1">
        <f t="shared" si="6"/>
        <v>2110174.801</v>
      </c>
      <c r="T181" s="1">
        <f t="shared" si="7"/>
        <v>106000</v>
      </c>
      <c r="U181" s="1">
        <f t="shared" si="8"/>
        <v>15013021</v>
      </c>
    </row>
    <row r="182" ht="19.5" customHeight="1">
      <c r="A182" s="1">
        <v>181.0</v>
      </c>
      <c r="B182" s="1" t="s">
        <v>218</v>
      </c>
      <c r="C182" s="1">
        <v>5000000.0</v>
      </c>
      <c r="D182" s="1" t="s">
        <v>22</v>
      </c>
      <c r="E182" s="1">
        <v>13350.0</v>
      </c>
      <c r="F182" s="2">
        <v>85.0</v>
      </c>
      <c r="G182" s="2">
        <v>85.0</v>
      </c>
      <c r="H182" s="2" t="s">
        <v>119</v>
      </c>
      <c r="I182" s="1">
        <f t="shared" si="1"/>
        <v>4250000</v>
      </c>
      <c r="J182" s="1">
        <f t="shared" si="14"/>
        <v>0</v>
      </c>
      <c r="K182" s="1">
        <f t="shared" si="15"/>
        <v>11348</v>
      </c>
      <c r="L182" s="1">
        <f t="shared" si="16"/>
        <v>0</v>
      </c>
      <c r="M182" s="1">
        <f t="shared" si="12"/>
        <v>0</v>
      </c>
      <c r="N182" s="1">
        <f t="shared" si="13"/>
        <v>2087.525243</v>
      </c>
      <c r="O182" s="1">
        <f t="shared" si="2"/>
        <v>0</v>
      </c>
      <c r="P182" s="1">
        <f t="shared" si="3"/>
        <v>347765</v>
      </c>
      <c r="Q182" s="1">
        <f t="shared" si="4"/>
        <v>0</v>
      </c>
      <c r="R182" s="1">
        <f t="shared" si="5"/>
        <v>81478690.25</v>
      </c>
      <c r="S182" s="1">
        <f t="shared" si="6"/>
        <v>2177519.147</v>
      </c>
      <c r="T182" s="1">
        <f t="shared" si="7"/>
        <v>106000</v>
      </c>
      <c r="U182" s="1">
        <f t="shared" si="8"/>
        <v>15119021</v>
      </c>
    </row>
    <row r="183" ht="19.5" customHeight="1">
      <c r="A183" s="1">
        <v>182.0</v>
      </c>
      <c r="B183" s="1" t="s">
        <v>208</v>
      </c>
      <c r="C183" s="1">
        <v>5000000.0</v>
      </c>
      <c r="D183" s="1" t="s">
        <v>25</v>
      </c>
      <c r="E183" s="1">
        <v>2160693.0</v>
      </c>
      <c r="F183" s="2">
        <v>85.0</v>
      </c>
      <c r="G183" s="2">
        <v>85.0</v>
      </c>
      <c r="H183" s="2" t="s">
        <v>119</v>
      </c>
      <c r="I183" s="1">
        <f t="shared" si="1"/>
        <v>4250000</v>
      </c>
      <c r="J183" s="1">
        <f t="shared" si="14"/>
        <v>0</v>
      </c>
      <c r="K183" s="1">
        <f t="shared" si="15"/>
        <v>0</v>
      </c>
      <c r="L183" s="1">
        <f t="shared" si="16"/>
        <v>0</v>
      </c>
      <c r="M183" s="1">
        <f t="shared" si="12"/>
        <v>1836589.05</v>
      </c>
      <c r="N183" s="1">
        <f t="shared" si="13"/>
        <v>2136.715058</v>
      </c>
      <c r="O183" s="1">
        <f t="shared" si="2"/>
        <v>0</v>
      </c>
      <c r="P183" s="1">
        <f t="shared" si="3"/>
        <v>347765</v>
      </c>
      <c r="Q183" s="1">
        <f t="shared" si="4"/>
        <v>0</v>
      </c>
      <c r="R183" s="1">
        <f t="shared" si="5"/>
        <v>83315279.3</v>
      </c>
      <c r="S183" s="1">
        <f t="shared" si="6"/>
        <v>2187162.319</v>
      </c>
      <c r="T183" s="1">
        <f t="shared" si="7"/>
        <v>106000</v>
      </c>
      <c r="U183" s="1">
        <f t="shared" si="8"/>
        <v>15225021</v>
      </c>
    </row>
    <row r="184" ht="19.5" customHeight="1">
      <c r="A184" s="1">
        <v>183.0</v>
      </c>
      <c r="B184" s="1" t="s">
        <v>219</v>
      </c>
      <c r="C184" s="1">
        <v>5000000.0</v>
      </c>
      <c r="D184" s="1" t="s">
        <v>22</v>
      </c>
      <c r="E184" s="1">
        <v>13500.0</v>
      </c>
      <c r="F184" s="2">
        <v>85.0</v>
      </c>
      <c r="G184" s="2">
        <v>85.0</v>
      </c>
      <c r="H184" s="2" t="s">
        <v>119</v>
      </c>
      <c r="I184" s="1">
        <f t="shared" si="1"/>
        <v>4250000</v>
      </c>
      <c r="J184" s="1">
        <f t="shared" si="14"/>
        <v>0</v>
      </c>
      <c r="K184" s="1">
        <f t="shared" si="15"/>
        <v>11475</v>
      </c>
      <c r="L184" s="1">
        <f t="shared" si="16"/>
        <v>0</v>
      </c>
      <c r="M184" s="1">
        <f t="shared" si="12"/>
        <v>0</v>
      </c>
      <c r="N184" s="1">
        <f t="shared" si="13"/>
        <v>2185.904873</v>
      </c>
      <c r="O184" s="1">
        <f t="shared" si="2"/>
        <v>0</v>
      </c>
      <c r="P184" s="1">
        <f t="shared" si="3"/>
        <v>359240</v>
      </c>
      <c r="Q184" s="1">
        <f t="shared" si="4"/>
        <v>0</v>
      </c>
      <c r="R184" s="1">
        <f t="shared" si="5"/>
        <v>83315279.3</v>
      </c>
      <c r="S184" s="1">
        <f t="shared" si="6"/>
        <v>2255152.423</v>
      </c>
      <c r="T184" s="1">
        <f t="shared" si="7"/>
        <v>106000</v>
      </c>
      <c r="U184" s="1">
        <f t="shared" si="8"/>
        <v>15331021</v>
      </c>
    </row>
    <row r="185" ht="19.5" customHeight="1">
      <c r="A185" s="1">
        <v>184.0</v>
      </c>
      <c r="B185" s="1" t="s">
        <v>208</v>
      </c>
      <c r="C185" s="1">
        <v>5000000.0</v>
      </c>
      <c r="D185" s="1" t="s">
        <v>25</v>
      </c>
      <c r="E185" s="1">
        <v>2160693.0</v>
      </c>
      <c r="F185" s="2">
        <v>85.0</v>
      </c>
      <c r="G185" s="2">
        <v>85.0</v>
      </c>
      <c r="H185" s="2" t="s">
        <v>119</v>
      </c>
      <c r="I185" s="1">
        <f t="shared" si="1"/>
        <v>4250000</v>
      </c>
      <c r="J185" s="1">
        <f t="shared" si="14"/>
        <v>0</v>
      </c>
      <c r="K185" s="1">
        <f t="shared" si="15"/>
        <v>0</v>
      </c>
      <c r="L185" s="1">
        <f t="shared" si="16"/>
        <v>0</v>
      </c>
      <c r="M185" s="1">
        <f t="shared" si="12"/>
        <v>1836589.05</v>
      </c>
      <c r="N185" s="1">
        <f t="shared" si="13"/>
        <v>2235.094688</v>
      </c>
      <c r="O185" s="1">
        <f t="shared" si="2"/>
        <v>0</v>
      </c>
      <c r="P185" s="1">
        <f t="shared" si="3"/>
        <v>359240</v>
      </c>
      <c r="Q185" s="1">
        <f t="shared" si="4"/>
        <v>0</v>
      </c>
      <c r="R185" s="1">
        <f t="shared" si="5"/>
        <v>85151868.35</v>
      </c>
      <c r="S185" s="1">
        <f t="shared" si="6"/>
        <v>2264795.594</v>
      </c>
      <c r="T185" s="1">
        <f t="shared" si="7"/>
        <v>106000</v>
      </c>
      <c r="U185" s="1">
        <f t="shared" si="8"/>
        <v>15437021</v>
      </c>
    </row>
    <row r="186" ht="19.5" customHeight="1">
      <c r="A186" s="1">
        <v>185.0</v>
      </c>
      <c r="B186" s="1" t="s">
        <v>220</v>
      </c>
      <c r="C186" s="1">
        <v>5000000.0</v>
      </c>
      <c r="D186" s="1" t="s">
        <v>22</v>
      </c>
      <c r="E186" s="1">
        <v>13650.0</v>
      </c>
      <c r="F186" s="2">
        <v>85.0</v>
      </c>
      <c r="G186" s="2">
        <v>85.0</v>
      </c>
      <c r="H186" s="2" t="s">
        <v>119</v>
      </c>
      <c r="I186" s="1">
        <f t="shared" si="1"/>
        <v>4250000</v>
      </c>
      <c r="J186" s="1">
        <f t="shared" si="14"/>
        <v>0</v>
      </c>
      <c r="K186" s="1">
        <f t="shared" si="15"/>
        <v>11603</v>
      </c>
      <c r="L186" s="1">
        <f t="shared" si="16"/>
        <v>0</v>
      </c>
      <c r="M186" s="1">
        <f t="shared" si="12"/>
        <v>0</v>
      </c>
      <c r="N186" s="1">
        <f t="shared" si="13"/>
        <v>2284.284502</v>
      </c>
      <c r="O186" s="1">
        <f t="shared" si="2"/>
        <v>0</v>
      </c>
      <c r="P186" s="1">
        <f t="shared" si="3"/>
        <v>370843</v>
      </c>
      <c r="Q186" s="1">
        <f t="shared" si="4"/>
        <v>0</v>
      </c>
      <c r="R186" s="1">
        <f t="shared" si="5"/>
        <v>85151868.35</v>
      </c>
      <c r="S186" s="1">
        <f t="shared" si="6"/>
        <v>2333436.54</v>
      </c>
      <c r="T186" s="1">
        <f t="shared" si="7"/>
        <v>106000</v>
      </c>
      <c r="U186" s="1">
        <f t="shared" si="8"/>
        <v>15543021</v>
      </c>
    </row>
    <row r="187" ht="19.5" customHeight="1">
      <c r="A187" s="1">
        <v>186.0</v>
      </c>
      <c r="B187" s="1" t="s">
        <v>208</v>
      </c>
      <c r="C187" s="1">
        <v>5000000.0</v>
      </c>
      <c r="D187" s="1" t="s">
        <v>25</v>
      </c>
      <c r="E187" s="1">
        <v>2160693.0</v>
      </c>
      <c r="F187" s="2">
        <v>90.0</v>
      </c>
      <c r="G187" s="2">
        <v>90.0</v>
      </c>
      <c r="H187" s="2" t="s">
        <v>119</v>
      </c>
      <c r="I187" s="1">
        <f t="shared" si="1"/>
        <v>4500000</v>
      </c>
      <c r="J187" s="1">
        <f t="shared" si="14"/>
        <v>0</v>
      </c>
      <c r="K187" s="1">
        <f t="shared" si="15"/>
        <v>0</v>
      </c>
      <c r="L187" s="1">
        <f t="shared" si="16"/>
        <v>0</v>
      </c>
      <c r="M187" s="1">
        <f t="shared" si="12"/>
        <v>1944623.7</v>
      </c>
      <c r="N187" s="1">
        <f t="shared" si="13"/>
        <v>2336.367836</v>
      </c>
      <c r="O187" s="1">
        <f t="shared" si="2"/>
        <v>0</v>
      </c>
      <c r="P187" s="1">
        <f t="shared" si="3"/>
        <v>370843</v>
      </c>
      <c r="Q187" s="1">
        <f t="shared" si="4"/>
        <v>0</v>
      </c>
      <c r="R187" s="1">
        <f t="shared" si="5"/>
        <v>87096492.05</v>
      </c>
      <c r="S187" s="1">
        <f t="shared" si="6"/>
        <v>2343646.956</v>
      </c>
      <c r="T187" s="1">
        <f t="shared" si="7"/>
        <v>106000</v>
      </c>
      <c r="U187" s="1">
        <f t="shared" si="8"/>
        <v>15649021</v>
      </c>
    </row>
    <row r="188" ht="19.5" customHeight="1">
      <c r="A188" s="1">
        <v>187.0</v>
      </c>
      <c r="B188" s="1" t="s">
        <v>221</v>
      </c>
      <c r="C188" s="1">
        <v>5000000.0</v>
      </c>
      <c r="D188" s="1" t="s">
        <v>22</v>
      </c>
      <c r="E188" s="1">
        <v>13800.0</v>
      </c>
      <c r="F188" s="2">
        <v>90.0</v>
      </c>
      <c r="G188" s="2">
        <v>90.0</v>
      </c>
      <c r="H188" s="2" t="s">
        <v>119</v>
      </c>
      <c r="I188" s="1">
        <f t="shared" si="1"/>
        <v>4500000</v>
      </c>
      <c r="J188" s="1">
        <f t="shared" si="14"/>
        <v>0</v>
      </c>
      <c r="K188" s="1">
        <f t="shared" si="15"/>
        <v>12420</v>
      </c>
      <c r="L188" s="1">
        <f t="shared" si="16"/>
        <v>0</v>
      </c>
      <c r="M188" s="1">
        <f t="shared" si="12"/>
        <v>0</v>
      </c>
      <c r="N188" s="1">
        <f t="shared" si="13"/>
        <v>2388.451169</v>
      </c>
      <c r="O188" s="1">
        <f t="shared" si="2"/>
        <v>0</v>
      </c>
      <c r="P188" s="1">
        <f t="shared" si="3"/>
        <v>383263</v>
      </c>
      <c r="Q188" s="1">
        <f t="shared" si="4"/>
        <v>0</v>
      </c>
      <c r="R188" s="1">
        <f t="shared" si="5"/>
        <v>87096492.05</v>
      </c>
      <c r="S188" s="1">
        <f t="shared" si="6"/>
        <v>2417009.347</v>
      </c>
      <c r="T188" s="1">
        <f t="shared" si="7"/>
        <v>106000</v>
      </c>
      <c r="U188" s="1">
        <f t="shared" si="8"/>
        <v>15755021</v>
      </c>
    </row>
    <row r="189" ht="19.5" customHeight="1">
      <c r="A189" s="1">
        <v>188.0</v>
      </c>
      <c r="B189" s="1" t="s">
        <v>208</v>
      </c>
      <c r="C189" s="1">
        <v>5000000.0</v>
      </c>
      <c r="D189" s="1" t="s">
        <v>25</v>
      </c>
      <c r="E189" s="1">
        <v>2160693.0</v>
      </c>
      <c r="F189" s="2">
        <v>90.0</v>
      </c>
      <c r="G189" s="2">
        <v>90.0</v>
      </c>
      <c r="H189" s="2" t="s">
        <v>119</v>
      </c>
      <c r="I189" s="1">
        <f t="shared" si="1"/>
        <v>4500000</v>
      </c>
      <c r="J189" s="1">
        <f t="shared" si="14"/>
        <v>0</v>
      </c>
      <c r="K189" s="1">
        <f t="shared" si="15"/>
        <v>0</v>
      </c>
      <c r="L189" s="1">
        <f t="shared" si="16"/>
        <v>0</v>
      </c>
      <c r="M189" s="1">
        <f t="shared" si="12"/>
        <v>1944623.7</v>
      </c>
      <c r="N189" s="1">
        <f t="shared" si="13"/>
        <v>2440.534502</v>
      </c>
      <c r="O189" s="1">
        <f t="shared" si="2"/>
        <v>0</v>
      </c>
      <c r="P189" s="1">
        <f t="shared" si="3"/>
        <v>383263</v>
      </c>
      <c r="Q189" s="1">
        <f t="shared" si="4"/>
        <v>0</v>
      </c>
      <c r="R189" s="1">
        <f t="shared" si="5"/>
        <v>89041115.75</v>
      </c>
      <c r="S189" s="1">
        <f t="shared" si="6"/>
        <v>2427219.764</v>
      </c>
      <c r="T189" s="1">
        <f t="shared" si="7"/>
        <v>106000</v>
      </c>
      <c r="U189" s="1">
        <f t="shared" si="8"/>
        <v>15861021</v>
      </c>
    </row>
    <row r="190" ht="19.5" customHeight="1">
      <c r="A190" s="1">
        <v>189.0</v>
      </c>
      <c r="B190" s="1" t="s">
        <v>222</v>
      </c>
      <c r="C190" s="1">
        <v>5000000.0</v>
      </c>
      <c r="D190" s="1" t="s">
        <v>22</v>
      </c>
      <c r="E190" s="1">
        <v>13950.0</v>
      </c>
      <c r="F190" s="2">
        <v>90.0</v>
      </c>
      <c r="G190" s="2">
        <v>90.0</v>
      </c>
      <c r="H190" s="2" t="s">
        <v>119</v>
      </c>
      <c r="I190" s="1">
        <f t="shared" si="1"/>
        <v>4500000</v>
      </c>
      <c r="J190" s="1">
        <f t="shared" si="14"/>
        <v>0</v>
      </c>
      <c r="K190" s="1">
        <f t="shared" si="15"/>
        <v>12555</v>
      </c>
      <c r="L190" s="1">
        <f t="shared" si="16"/>
        <v>0</v>
      </c>
      <c r="M190" s="1">
        <f t="shared" si="12"/>
        <v>0</v>
      </c>
      <c r="N190" s="1">
        <f t="shared" si="13"/>
        <v>2492.617836</v>
      </c>
      <c r="O190" s="1">
        <f t="shared" si="2"/>
        <v>0</v>
      </c>
      <c r="P190" s="1">
        <f t="shared" si="3"/>
        <v>395818</v>
      </c>
      <c r="Q190" s="1">
        <f t="shared" si="4"/>
        <v>0</v>
      </c>
      <c r="R190" s="1">
        <f t="shared" si="5"/>
        <v>89041115.75</v>
      </c>
      <c r="S190" s="1">
        <f t="shared" si="6"/>
        <v>2501268.589</v>
      </c>
      <c r="T190" s="1">
        <f t="shared" si="7"/>
        <v>106000</v>
      </c>
      <c r="U190" s="1">
        <f t="shared" si="8"/>
        <v>15967021</v>
      </c>
    </row>
    <row r="191" ht="19.5" customHeight="1">
      <c r="A191" s="1">
        <v>190.0</v>
      </c>
      <c r="B191" s="1" t="s">
        <v>208</v>
      </c>
      <c r="C191" s="1">
        <v>5000000.0</v>
      </c>
      <c r="D191" s="1" t="s">
        <v>25</v>
      </c>
      <c r="E191" s="1">
        <v>2160693.0</v>
      </c>
      <c r="F191" s="2">
        <v>90.0</v>
      </c>
      <c r="G191" s="2">
        <v>90.0</v>
      </c>
      <c r="H191" s="2" t="s">
        <v>119</v>
      </c>
      <c r="I191" s="1">
        <f t="shared" si="1"/>
        <v>4500000</v>
      </c>
      <c r="J191" s="1">
        <f t="shared" si="14"/>
        <v>0</v>
      </c>
      <c r="K191" s="1">
        <f t="shared" si="15"/>
        <v>0</v>
      </c>
      <c r="L191" s="1">
        <f t="shared" si="16"/>
        <v>0</v>
      </c>
      <c r="M191" s="1">
        <f t="shared" si="12"/>
        <v>1944623.7</v>
      </c>
      <c r="N191" s="1">
        <f t="shared" si="13"/>
        <v>2544.701169</v>
      </c>
      <c r="O191" s="1">
        <f t="shared" si="2"/>
        <v>0</v>
      </c>
      <c r="P191" s="1">
        <f t="shared" si="3"/>
        <v>395818</v>
      </c>
      <c r="Q191" s="1">
        <f t="shared" si="4"/>
        <v>0</v>
      </c>
      <c r="R191" s="1">
        <f t="shared" si="5"/>
        <v>90985739.45</v>
      </c>
      <c r="S191" s="1">
        <f t="shared" si="6"/>
        <v>2511479.006</v>
      </c>
      <c r="T191" s="1">
        <f t="shared" si="7"/>
        <v>106000</v>
      </c>
      <c r="U191" s="1">
        <f t="shared" si="8"/>
        <v>16073021</v>
      </c>
    </row>
    <row r="192" ht="19.5" customHeight="1">
      <c r="A192" s="1">
        <v>191.0</v>
      </c>
      <c r="B192" s="1" t="s">
        <v>223</v>
      </c>
      <c r="C192" s="1">
        <v>5000000.0</v>
      </c>
      <c r="D192" s="1" t="s">
        <v>22</v>
      </c>
      <c r="E192" s="1">
        <v>14100.0</v>
      </c>
      <c r="F192" s="2">
        <v>90.0</v>
      </c>
      <c r="G192" s="2">
        <v>90.0</v>
      </c>
      <c r="H192" s="2" t="s">
        <v>119</v>
      </c>
      <c r="I192" s="1">
        <f t="shared" si="1"/>
        <v>4500000</v>
      </c>
      <c r="J192" s="1">
        <f t="shared" si="14"/>
        <v>0</v>
      </c>
      <c r="K192" s="1">
        <f t="shared" si="15"/>
        <v>12690</v>
      </c>
      <c r="L192" s="1">
        <f t="shared" si="16"/>
        <v>0</v>
      </c>
      <c r="M192" s="1">
        <f t="shared" si="12"/>
        <v>0</v>
      </c>
      <c r="N192" s="1">
        <f t="shared" si="13"/>
        <v>2596.784502</v>
      </c>
      <c r="O192" s="1">
        <f t="shared" si="2"/>
        <v>0</v>
      </c>
      <c r="P192" s="1">
        <f t="shared" si="3"/>
        <v>408508</v>
      </c>
      <c r="Q192" s="1">
        <f t="shared" si="4"/>
        <v>0</v>
      </c>
      <c r="R192" s="1">
        <f t="shared" si="5"/>
        <v>90985739.45</v>
      </c>
      <c r="S192" s="1">
        <f t="shared" si="6"/>
        <v>2586214.266</v>
      </c>
      <c r="T192" s="1">
        <f t="shared" si="7"/>
        <v>106000</v>
      </c>
      <c r="U192" s="1">
        <f t="shared" si="8"/>
        <v>16179021</v>
      </c>
    </row>
    <row r="193" ht="19.5" customHeight="1">
      <c r="A193" s="1">
        <v>192.0</v>
      </c>
      <c r="B193" s="1" t="s">
        <v>208</v>
      </c>
      <c r="C193" s="1">
        <v>5000000.0</v>
      </c>
      <c r="D193" s="1" t="s">
        <v>25</v>
      </c>
      <c r="E193" s="1">
        <v>2160693.0</v>
      </c>
      <c r="F193" s="2">
        <v>90.0</v>
      </c>
      <c r="G193" s="2">
        <v>90.0</v>
      </c>
      <c r="H193" s="2" t="s">
        <v>119</v>
      </c>
      <c r="I193" s="1">
        <f t="shared" si="1"/>
        <v>4500000</v>
      </c>
      <c r="J193" s="1">
        <f t="shared" si="14"/>
        <v>0</v>
      </c>
      <c r="K193" s="1">
        <f t="shared" si="15"/>
        <v>0</v>
      </c>
      <c r="L193" s="1">
        <f t="shared" si="16"/>
        <v>0</v>
      </c>
      <c r="M193" s="1">
        <f t="shared" si="12"/>
        <v>1944623.7</v>
      </c>
      <c r="N193" s="1">
        <f t="shared" si="13"/>
        <v>2648.867836</v>
      </c>
      <c r="O193" s="1">
        <f t="shared" si="2"/>
        <v>0</v>
      </c>
      <c r="P193" s="1">
        <f t="shared" si="3"/>
        <v>408508</v>
      </c>
      <c r="Q193" s="1">
        <f t="shared" si="4"/>
        <v>0</v>
      </c>
      <c r="R193" s="1">
        <f t="shared" si="5"/>
        <v>92930363.15</v>
      </c>
      <c r="S193" s="1">
        <f t="shared" si="6"/>
        <v>2596424.682</v>
      </c>
      <c r="T193" s="1">
        <f t="shared" si="7"/>
        <v>106000</v>
      </c>
      <c r="U193" s="1">
        <f t="shared" si="8"/>
        <v>16285021</v>
      </c>
    </row>
    <row r="194" ht="19.5" customHeight="1">
      <c r="A194" s="1">
        <v>193.0</v>
      </c>
      <c r="B194" s="1" t="s">
        <v>224</v>
      </c>
      <c r="C194" s="1">
        <v>5000000.0</v>
      </c>
      <c r="D194" s="1" t="s">
        <v>22</v>
      </c>
      <c r="E194" s="1">
        <v>14250.0</v>
      </c>
      <c r="F194" s="2">
        <v>90.0</v>
      </c>
      <c r="G194" s="2">
        <v>90.0</v>
      </c>
      <c r="H194" s="2" t="s">
        <v>119</v>
      </c>
      <c r="I194" s="1">
        <f t="shared" si="1"/>
        <v>4500000</v>
      </c>
      <c r="J194" s="1">
        <f t="shared" si="14"/>
        <v>0</v>
      </c>
      <c r="K194" s="1">
        <f t="shared" si="15"/>
        <v>12825</v>
      </c>
      <c r="L194" s="1">
        <f t="shared" si="16"/>
        <v>0</v>
      </c>
      <c r="M194" s="1">
        <f t="shared" si="12"/>
        <v>0</v>
      </c>
      <c r="N194" s="1">
        <f t="shared" si="13"/>
        <v>2700.951169</v>
      </c>
      <c r="O194" s="1">
        <f t="shared" si="2"/>
        <v>0</v>
      </c>
      <c r="P194" s="1">
        <f t="shared" si="3"/>
        <v>421333</v>
      </c>
      <c r="Q194" s="1">
        <f t="shared" si="4"/>
        <v>0</v>
      </c>
      <c r="R194" s="1">
        <f t="shared" si="5"/>
        <v>92930363.15</v>
      </c>
      <c r="S194" s="1">
        <f t="shared" si="6"/>
        <v>2671846.377</v>
      </c>
      <c r="T194" s="1">
        <f t="shared" si="7"/>
        <v>106000</v>
      </c>
      <c r="U194" s="1">
        <f t="shared" si="8"/>
        <v>16391021</v>
      </c>
    </row>
    <row r="195" ht="19.5" customHeight="1">
      <c r="A195" s="1">
        <v>194.0</v>
      </c>
      <c r="B195" s="1" t="s">
        <v>208</v>
      </c>
      <c r="C195" s="1">
        <v>5000000.0</v>
      </c>
      <c r="D195" s="1" t="s">
        <v>25</v>
      </c>
      <c r="E195" s="1">
        <v>2160693.0</v>
      </c>
      <c r="F195" s="2">
        <v>90.0</v>
      </c>
      <c r="G195" s="2">
        <v>90.0</v>
      </c>
      <c r="H195" s="2" t="s">
        <v>119</v>
      </c>
      <c r="I195" s="1">
        <f t="shared" si="1"/>
        <v>4500000</v>
      </c>
      <c r="J195" s="1">
        <f t="shared" si="14"/>
        <v>0</v>
      </c>
      <c r="K195" s="1">
        <f t="shared" si="15"/>
        <v>0</v>
      </c>
      <c r="L195" s="1">
        <f t="shared" si="16"/>
        <v>0</v>
      </c>
      <c r="M195" s="1">
        <f t="shared" si="12"/>
        <v>1944623.7</v>
      </c>
      <c r="N195" s="1">
        <f t="shared" si="13"/>
        <v>2753.034502</v>
      </c>
      <c r="O195" s="1">
        <f t="shared" si="2"/>
        <v>0</v>
      </c>
      <c r="P195" s="1">
        <f t="shared" si="3"/>
        <v>421333</v>
      </c>
      <c r="Q195" s="1">
        <f t="shared" si="4"/>
        <v>0</v>
      </c>
      <c r="R195" s="1">
        <f t="shared" si="5"/>
        <v>94874986.85</v>
      </c>
      <c r="S195" s="1">
        <f t="shared" si="6"/>
        <v>2682056.793</v>
      </c>
      <c r="T195" s="1">
        <f t="shared" si="7"/>
        <v>106000</v>
      </c>
      <c r="U195" s="1">
        <f t="shared" si="8"/>
        <v>16497021</v>
      </c>
    </row>
    <row r="196" ht="19.5" customHeight="1">
      <c r="A196" s="1">
        <v>195.0</v>
      </c>
      <c r="B196" s="1" t="s">
        <v>225</v>
      </c>
      <c r="C196" s="1">
        <v>5000000.0</v>
      </c>
      <c r="D196" s="1" t="s">
        <v>22</v>
      </c>
      <c r="E196" s="1">
        <v>14400.0</v>
      </c>
      <c r="F196" s="2">
        <v>90.0</v>
      </c>
      <c r="G196" s="2">
        <v>90.0</v>
      </c>
      <c r="H196" s="2" t="s">
        <v>119</v>
      </c>
      <c r="I196" s="1">
        <f t="shared" si="1"/>
        <v>4500000</v>
      </c>
      <c r="J196" s="1">
        <f t="shared" si="14"/>
        <v>0</v>
      </c>
      <c r="K196" s="1">
        <f t="shared" si="15"/>
        <v>12960</v>
      </c>
      <c r="L196" s="1">
        <f t="shared" si="16"/>
        <v>0</v>
      </c>
      <c r="M196" s="1">
        <f t="shared" si="12"/>
        <v>0</v>
      </c>
      <c r="N196" s="1">
        <f t="shared" si="13"/>
        <v>2805.117836</v>
      </c>
      <c r="O196" s="1">
        <f t="shared" si="2"/>
        <v>0</v>
      </c>
      <c r="P196" s="1">
        <f t="shared" si="3"/>
        <v>434293</v>
      </c>
      <c r="Q196" s="1">
        <f t="shared" si="4"/>
        <v>0</v>
      </c>
      <c r="R196" s="1">
        <f t="shared" si="5"/>
        <v>94874986.85</v>
      </c>
      <c r="S196" s="1">
        <f t="shared" si="6"/>
        <v>2758164.922</v>
      </c>
      <c r="T196" s="1">
        <f t="shared" si="7"/>
        <v>106000</v>
      </c>
      <c r="U196" s="1">
        <f t="shared" si="8"/>
        <v>16603021</v>
      </c>
    </row>
    <row r="197" ht="19.5" customHeight="1">
      <c r="A197" s="1">
        <v>196.0</v>
      </c>
      <c r="B197" s="1" t="s">
        <v>208</v>
      </c>
      <c r="C197" s="1">
        <v>5000000.0</v>
      </c>
      <c r="D197" s="1" t="s">
        <v>25</v>
      </c>
      <c r="E197" s="1">
        <v>2160693.0</v>
      </c>
      <c r="F197" s="2">
        <v>100.0</v>
      </c>
      <c r="G197" s="2">
        <v>100.0</v>
      </c>
      <c r="H197" s="2" t="s">
        <v>119</v>
      </c>
      <c r="I197" s="1">
        <f t="shared" si="1"/>
        <v>5000000</v>
      </c>
      <c r="J197" s="1">
        <f t="shared" si="14"/>
        <v>0</v>
      </c>
      <c r="K197" s="1">
        <f t="shared" si="15"/>
        <v>0</v>
      </c>
      <c r="L197" s="1">
        <f t="shared" si="16"/>
        <v>0</v>
      </c>
      <c r="M197" s="1">
        <f t="shared" si="12"/>
        <v>2160693</v>
      </c>
      <c r="N197" s="1">
        <f t="shared" si="13"/>
        <v>2862.988206</v>
      </c>
      <c r="O197" s="1">
        <f t="shared" si="2"/>
        <v>0</v>
      </c>
      <c r="P197" s="1">
        <f t="shared" si="3"/>
        <v>434293</v>
      </c>
      <c r="Q197" s="1">
        <f t="shared" si="4"/>
        <v>0</v>
      </c>
      <c r="R197" s="1">
        <f t="shared" si="5"/>
        <v>97035679.85</v>
      </c>
      <c r="S197" s="1">
        <f t="shared" si="6"/>
        <v>2769509.83</v>
      </c>
      <c r="T197" s="1">
        <f t="shared" si="7"/>
        <v>106000</v>
      </c>
      <c r="U197" s="1">
        <f t="shared" si="8"/>
        <v>16709021</v>
      </c>
    </row>
    <row r="198" ht="19.5" customHeight="1">
      <c r="A198" s="1">
        <v>197.0</v>
      </c>
      <c r="B198" s="1" t="s">
        <v>226</v>
      </c>
      <c r="C198" s="1">
        <v>5000000.0</v>
      </c>
      <c r="D198" s="1" t="s">
        <v>22</v>
      </c>
      <c r="E198" s="1">
        <v>14550.0</v>
      </c>
      <c r="F198" s="2">
        <v>100.0</v>
      </c>
      <c r="G198" s="2">
        <v>100.0</v>
      </c>
      <c r="H198" s="2" t="s">
        <v>119</v>
      </c>
      <c r="I198" s="1">
        <f t="shared" si="1"/>
        <v>5000000</v>
      </c>
      <c r="J198" s="1">
        <f t="shared" si="14"/>
        <v>0</v>
      </c>
      <c r="K198" s="1">
        <f t="shared" si="15"/>
        <v>14550</v>
      </c>
      <c r="L198" s="1">
        <f t="shared" si="16"/>
        <v>0</v>
      </c>
      <c r="M198" s="1">
        <f t="shared" si="12"/>
        <v>0</v>
      </c>
      <c r="N198" s="1">
        <f t="shared" si="13"/>
        <v>2920.858576</v>
      </c>
      <c r="O198" s="1">
        <f t="shared" si="2"/>
        <v>0</v>
      </c>
      <c r="P198" s="1">
        <f t="shared" si="3"/>
        <v>448843</v>
      </c>
      <c r="Q198" s="1">
        <f t="shared" si="4"/>
        <v>0</v>
      </c>
      <c r="R198" s="1">
        <f t="shared" si="5"/>
        <v>97035679.85</v>
      </c>
      <c r="S198" s="1">
        <f t="shared" si="6"/>
        <v>2854837.122</v>
      </c>
      <c r="T198" s="1">
        <f t="shared" si="7"/>
        <v>106000</v>
      </c>
      <c r="U198" s="1">
        <f t="shared" si="8"/>
        <v>16815021</v>
      </c>
    </row>
    <row r="199" ht="19.5" customHeight="1">
      <c r="A199" s="1">
        <v>198.0</v>
      </c>
      <c r="B199" s="1" t="s">
        <v>208</v>
      </c>
      <c r="C199" s="1">
        <v>5000000.0</v>
      </c>
      <c r="D199" s="1" t="s">
        <v>25</v>
      </c>
      <c r="E199" s="1">
        <v>2160693.0</v>
      </c>
      <c r="F199" s="2">
        <v>100.0</v>
      </c>
      <c r="G199" s="2">
        <v>100.0</v>
      </c>
      <c r="H199" s="2" t="s">
        <v>119</v>
      </c>
      <c r="I199" s="1">
        <f t="shared" si="1"/>
        <v>5000000</v>
      </c>
      <c r="J199" s="1">
        <f t="shared" si="14"/>
        <v>0</v>
      </c>
      <c r="K199" s="1">
        <f t="shared" si="15"/>
        <v>0</v>
      </c>
      <c r="L199" s="1">
        <f t="shared" si="16"/>
        <v>0</v>
      </c>
      <c r="M199" s="1">
        <f t="shared" si="12"/>
        <v>2160693</v>
      </c>
      <c r="N199" s="1">
        <f t="shared" si="13"/>
        <v>2978.728947</v>
      </c>
      <c r="O199" s="1">
        <f t="shared" si="2"/>
        <v>0</v>
      </c>
      <c r="P199" s="1">
        <f t="shared" si="3"/>
        <v>448843</v>
      </c>
      <c r="Q199" s="1">
        <f t="shared" si="4"/>
        <v>0</v>
      </c>
      <c r="R199" s="1">
        <f t="shared" si="5"/>
        <v>99196372.85</v>
      </c>
      <c r="S199" s="1">
        <f t="shared" si="6"/>
        <v>2866182.03</v>
      </c>
      <c r="T199" s="1">
        <f t="shared" si="7"/>
        <v>106000</v>
      </c>
      <c r="U199" s="1">
        <f t="shared" si="8"/>
        <v>16921021</v>
      </c>
    </row>
    <row r="200" ht="19.5" customHeight="1">
      <c r="A200" s="1">
        <v>199.0</v>
      </c>
      <c r="B200" s="1" t="s">
        <v>227</v>
      </c>
      <c r="C200" s="1">
        <v>5000000.0</v>
      </c>
      <c r="D200" s="1" t="s">
        <v>22</v>
      </c>
      <c r="E200" s="1">
        <v>14700.0</v>
      </c>
      <c r="F200" s="2">
        <v>100.0</v>
      </c>
      <c r="G200" s="2">
        <v>100.0</v>
      </c>
      <c r="H200" s="2" t="s">
        <v>119</v>
      </c>
      <c r="I200" s="1">
        <f t="shared" si="1"/>
        <v>5000000</v>
      </c>
      <c r="J200" s="1">
        <f t="shared" si="14"/>
        <v>0</v>
      </c>
      <c r="K200" s="1">
        <f t="shared" si="15"/>
        <v>14700</v>
      </c>
      <c r="L200" s="1">
        <f t="shared" si="16"/>
        <v>0</v>
      </c>
      <c r="M200" s="1">
        <f t="shared" si="12"/>
        <v>0</v>
      </c>
      <c r="N200" s="1">
        <f t="shared" si="13"/>
        <v>3036.599317</v>
      </c>
      <c r="O200" s="1">
        <f t="shared" si="2"/>
        <v>0</v>
      </c>
      <c r="P200" s="1">
        <f t="shared" si="3"/>
        <v>463543</v>
      </c>
      <c r="Q200" s="1">
        <f t="shared" si="4"/>
        <v>0</v>
      </c>
      <c r="R200" s="1">
        <f t="shared" si="5"/>
        <v>99196372.85</v>
      </c>
      <c r="S200" s="1">
        <f t="shared" si="6"/>
        <v>2952272.027</v>
      </c>
      <c r="T200" s="1">
        <f t="shared" si="7"/>
        <v>106000</v>
      </c>
      <c r="U200" s="1">
        <f t="shared" si="8"/>
        <v>17027021</v>
      </c>
    </row>
    <row r="201" ht="19.5" customHeight="1">
      <c r="A201" s="1">
        <v>200.0</v>
      </c>
      <c r="B201" s="1" t="s">
        <v>208</v>
      </c>
      <c r="C201" s="1">
        <v>5000000.0</v>
      </c>
      <c r="D201" s="1" t="s">
        <v>25</v>
      </c>
      <c r="E201" s="1">
        <v>2160693.0</v>
      </c>
      <c r="F201" s="2">
        <v>100.0</v>
      </c>
      <c r="G201" s="2">
        <v>100.0</v>
      </c>
      <c r="H201" s="2" t="s">
        <v>119</v>
      </c>
      <c r="I201" s="1">
        <f t="shared" si="1"/>
        <v>5000000</v>
      </c>
      <c r="J201" s="1">
        <f t="shared" si="14"/>
        <v>0</v>
      </c>
      <c r="K201" s="1">
        <f t="shared" si="15"/>
        <v>0</v>
      </c>
      <c r="L201" s="1">
        <f t="shared" si="16"/>
        <v>0</v>
      </c>
      <c r="M201" s="1">
        <f t="shared" si="12"/>
        <v>2160693</v>
      </c>
      <c r="N201" s="1">
        <f t="shared" si="13"/>
        <v>3094.469688</v>
      </c>
      <c r="O201" s="1">
        <f t="shared" si="2"/>
        <v>0</v>
      </c>
      <c r="P201" s="1">
        <f t="shared" si="3"/>
        <v>463543</v>
      </c>
      <c r="Q201" s="1">
        <f t="shared" si="4"/>
        <v>0</v>
      </c>
      <c r="R201" s="1">
        <f t="shared" si="5"/>
        <v>101357065.9</v>
      </c>
      <c r="S201" s="1">
        <f t="shared" si="6"/>
        <v>2963616.935</v>
      </c>
      <c r="T201" s="1">
        <f t="shared" si="7"/>
        <v>106000</v>
      </c>
      <c r="U201" s="1">
        <f t="shared" si="8"/>
        <v>17133021</v>
      </c>
    </row>
    <row r="202" ht="19.5" customHeight="1">
      <c r="A202" s="1">
        <v>201.0</v>
      </c>
      <c r="B202" s="1" t="s">
        <v>228</v>
      </c>
      <c r="C202" s="1">
        <v>5000000.0</v>
      </c>
      <c r="D202" s="1" t="s">
        <v>22</v>
      </c>
      <c r="E202" s="1">
        <v>14861.0</v>
      </c>
      <c r="F202" s="2">
        <v>100.0</v>
      </c>
      <c r="G202" s="2">
        <v>100.0</v>
      </c>
      <c r="H202" s="2" t="s">
        <v>229</v>
      </c>
      <c r="I202" s="1">
        <f t="shared" si="1"/>
        <v>5000000</v>
      </c>
      <c r="J202" s="1">
        <f t="shared" si="14"/>
        <v>0</v>
      </c>
      <c r="K202" s="1">
        <f t="shared" si="15"/>
        <v>14861</v>
      </c>
      <c r="L202" s="1">
        <f t="shared" si="16"/>
        <v>0</v>
      </c>
      <c r="M202" s="1">
        <f t="shared" si="12"/>
        <v>0</v>
      </c>
      <c r="N202" s="1">
        <f t="shared" si="13"/>
        <v>3152.340058</v>
      </c>
      <c r="O202" s="1">
        <f t="shared" si="2"/>
        <v>0</v>
      </c>
      <c r="P202" s="1">
        <f t="shared" si="3"/>
        <v>478404</v>
      </c>
      <c r="Q202" s="1">
        <f t="shared" si="4"/>
        <v>0</v>
      </c>
      <c r="R202" s="1">
        <f t="shared" si="5"/>
        <v>101357065.9</v>
      </c>
      <c r="S202" s="1">
        <f t="shared" si="6"/>
        <v>3050525.569</v>
      </c>
      <c r="T202" s="1">
        <f t="shared" si="7"/>
        <v>108120</v>
      </c>
      <c r="U202" s="1">
        <f t="shared" si="8"/>
        <v>17241141</v>
      </c>
    </row>
    <row r="203" ht="19.5" customHeight="1">
      <c r="A203" s="1">
        <v>202.0</v>
      </c>
      <c r="B203" s="1" t="s">
        <v>230</v>
      </c>
      <c r="C203" s="1">
        <v>5000000.0</v>
      </c>
      <c r="D203" s="1" t="s">
        <v>25</v>
      </c>
      <c r="E203" s="1">
        <v>2317343.0</v>
      </c>
      <c r="F203" s="2">
        <v>100.0</v>
      </c>
      <c r="G203" s="2">
        <v>100.0</v>
      </c>
      <c r="H203" s="2" t="s">
        <v>229</v>
      </c>
      <c r="I203" s="1">
        <f t="shared" si="1"/>
        <v>5000000</v>
      </c>
      <c r="J203" s="1">
        <f t="shared" si="14"/>
        <v>0</v>
      </c>
      <c r="K203" s="1">
        <f t="shared" si="15"/>
        <v>0</v>
      </c>
      <c r="L203" s="1">
        <f t="shared" si="16"/>
        <v>0</v>
      </c>
      <c r="M203" s="1">
        <f t="shared" si="12"/>
        <v>2317343</v>
      </c>
      <c r="N203" s="1">
        <f t="shared" si="13"/>
        <v>3210.210428</v>
      </c>
      <c r="O203" s="1">
        <f t="shared" si="2"/>
        <v>0</v>
      </c>
      <c r="P203" s="1">
        <f t="shared" si="3"/>
        <v>478404</v>
      </c>
      <c r="Q203" s="1">
        <f t="shared" si="4"/>
        <v>0</v>
      </c>
      <c r="R203" s="1">
        <f t="shared" si="5"/>
        <v>103674408.9</v>
      </c>
      <c r="S203" s="1">
        <f t="shared" si="6"/>
        <v>3061870.476</v>
      </c>
      <c r="T203" s="1">
        <f t="shared" si="7"/>
        <v>108120</v>
      </c>
      <c r="U203" s="1">
        <f t="shared" si="8"/>
        <v>17349261</v>
      </c>
    </row>
    <row r="204" ht="19.5" customHeight="1">
      <c r="A204" s="1">
        <v>203.0</v>
      </c>
      <c r="B204" s="1" t="s">
        <v>231</v>
      </c>
      <c r="C204" s="1">
        <v>5000000.0</v>
      </c>
      <c r="D204" s="1" t="s">
        <v>22</v>
      </c>
      <c r="E204" s="1">
        <v>15022.0</v>
      </c>
      <c r="F204" s="2">
        <v>100.0</v>
      </c>
      <c r="G204" s="2">
        <v>100.0</v>
      </c>
      <c r="H204" s="2" t="s">
        <v>229</v>
      </c>
      <c r="I204" s="1">
        <f t="shared" si="1"/>
        <v>5000000</v>
      </c>
      <c r="J204" s="1">
        <f t="shared" si="14"/>
        <v>0</v>
      </c>
      <c r="K204" s="1">
        <f t="shared" si="15"/>
        <v>15022</v>
      </c>
      <c r="L204" s="1">
        <f t="shared" si="16"/>
        <v>0</v>
      </c>
      <c r="M204" s="1">
        <f t="shared" si="12"/>
        <v>0</v>
      </c>
      <c r="N204" s="1">
        <f t="shared" si="13"/>
        <v>3268.080799</v>
      </c>
      <c r="O204" s="1">
        <f t="shared" si="2"/>
        <v>0</v>
      </c>
      <c r="P204" s="1">
        <f t="shared" si="3"/>
        <v>493426</v>
      </c>
      <c r="Q204" s="1">
        <f t="shared" si="4"/>
        <v>0</v>
      </c>
      <c r="R204" s="1">
        <f t="shared" si="5"/>
        <v>103674408.9</v>
      </c>
      <c r="S204" s="1">
        <f t="shared" si="6"/>
        <v>3149597.747</v>
      </c>
      <c r="T204" s="1">
        <f t="shared" si="7"/>
        <v>108120</v>
      </c>
      <c r="U204" s="1">
        <f t="shared" si="8"/>
        <v>17457381</v>
      </c>
    </row>
    <row r="205" ht="19.5" customHeight="1">
      <c r="A205" s="1">
        <v>204.0</v>
      </c>
      <c r="B205" s="1" t="s">
        <v>230</v>
      </c>
      <c r="C205" s="1">
        <v>5000000.0</v>
      </c>
      <c r="D205" s="1" t="s">
        <v>25</v>
      </c>
      <c r="E205" s="1">
        <v>2317343.0</v>
      </c>
      <c r="F205" s="2">
        <v>100.0</v>
      </c>
      <c r="G205" s="2">
        <v>100.0</v>
      </c>
      <c r="H205" s="2" t="s">
        <v>229</v>
      </c>
      <c r="I205" s="1">
        <f t="shared" si="1"/>
        <v>5000000</v>
      </c>
      <c r="J205" s="1">
        <f t="shared" si="14"/>
        <v>0</v>
      </c>
      <c r="K205" s="1">
        <f t="shared" si="15"/>
        <v>0</v>
      </c>
      <c r="L205" s="1">
        <f t="shared" si="16"/>
        <v>0</v>
      </c>
      <c r="M205" s="1">
        <f t="shared" si="12"/>
        <v>2317343</v>
      </c>
      <c r="N205" s="1">
        <f t="shared" si="13"/>
        <v>3325.951169</v>
      </c>
      <c r="O205" s="1">
        <f t="shared" si="2"/>
        <v>0</v>
      </c>
      <c r="P205" s="1">
        <f t="shared" si="3"/>
        <v>493426</v>
      </c>
      <c r="Q205" s="1">
        <f t="shared" si="4"/>
        <v>0</v>
      </c>
      <c r="R205" s="1">
        <f t="shared" si="5"/>
        <v>105991751.9</v>
      </c>
      <c r="S205" s="1">
        <f t="shared" si="6"/>
        <v>3160942.655</v>
      </c>
      <c r="T205" s="1">
        <f t="shared" si="7"/>
        <v>108120</v>
      </c>
      <c r="U205" s="1">
        <f t="shared" si="8"/>
        <v>17565501</v>
      </c>
    </row>
    <row r="206" ht="19.5" customHeight="1">
      <c r="A206" s="1">
        <v>205.0</v>
      </c>
      <c r="B206" s="1" t="s">
        <v>232</v>
      </c>
      <c r="C206" s="1">
        <v>5000000.0</v>
      </c>
      <c r="D206" s="1" t="s">
        <v>22</v>
      </c>
      <c r="E206" s="1">
        <v>15183.0</v>
      </c>
      <c r="F206" s="2">
        <v>100.0</v>
      </c>
      <c r="G206" s="2">
        <v>100.0</v>
      </c>
      <c r="H206" s="2" t="s">
        <v>229</v>
      </c>
      <c r="I206" s="1">
        <f t="shared" si="1"/>
        <v>5000000</v>
      </c>
      <c r="J206" s="1">
        <f t="shared" si="14"/>
        <v>0</v>
      </c>
      <c r="K206" s="1">
        <f t="shared" si="15"/>
        <v>15183</v>
      </c>
      <c r="L206" s="1">
        <f t="shared" si="16"/>
        <v>0</v>
      </c>
      <c r="M206" s="1">
        <f t="shared" si="12"/>
        <v>0</v>
      </c>
      <c r="N206" s="1">
        <f t="shared" si="13"/>
        <v>3383.821539</v>
      </c>
      <c r="O206" s="1">
        <f t="shared" si="2"/>
        <v>0</v>
      </c>
      <c r="P206" s="1">
        <f t="shared" si="3"/>
        <v>508609</v>
      </c>
      <c r="Q206" s="1">
        <f t="shared" si="4"/>
        <v>0</v>
      </c>
      <c r="R206" s="1">
        <f t="shared" si="5"/>
        <v>105991751.9</v>
      </c>
      <c r="S206" s="1">
        <f t="shared" si="6"/>
        <v>3249488.562</v>
      </c>
      <c r="T206" s="1">
        <f t="shared" si="7"/>
        <v>108120</v>
      </c>
      <c r="U206" s="1">
        <f t="shared" si="8"/>
        <v>17673621</v>
      </c>
    </row>
    <row r="207" ht="19.5" customHeight="1">
      <c r="A207" s="1">
        <v>206.0</v>
      </c>
      <c r="B207" s="1" t="s">
        <v>230</v>
      </c>
      <c r="C207" s="1">
        <v>5000000.0</v>
      </c>
      <c r="D207" s="1" t="s">
        <v>25</v>
      </c>
      <c r="E207" s="1">
        <v>2317343.0</v>
      </c>
      <c r="F207" s="2">
        <v>100.0</v>
      </c>
      <c r="G207" s="2">
        <v>100.0</v>
      </c>
      <c r="H207" s="2" t="s">
        <v>229</v>
      </c>
      <c r="I207" s="1">
        <f t="shared" si="1"/>
        <v>5000000</v>
      </c>
      <c r="J207" s="1">
        <f t="shared" si="14"/>
        <v>0</v>
      </c>
      <c r="K207" s="1">
        <f t="shared" si="15"/>
        <v>0</v>
      </c>
      <c r="L207" s="1">
        <f t="shared" si="16"/>
        <v>0</v>
      </c>
      <c r="M207" s="1">
        <f t="shared" si="12"/>
        <v>2317343</v>
      </c>
      <c r="N207" s="1">
        <f t="shared" si="13"/>
        <v>3441.69191</v>
      </c>
      <c r="O207" s="1">
        <f t="shared" si="2"/>
        <v>0</v>
      </c>
      <c r="P207" s="1">
        <f t="shared" si="3"/>
        <v>508609</v>
      </c>
      <c r="Q207" s="1">
        <f t="shared" si="4"/>
        <v>0</v>
      </c>
      <c r="R207" s="1">
        <f t="shared" si="5"/>
        <v>108309094.9</v>
      </c>
      <c r="S207" s="1">
        <f t="shared" si="6"/>
        <v>3260833.47</v>
      </c>
      <c r="T207" s="1">
        <f t="shared" si="7"/>
        <v>108120</v>
      </c>
      <c r="U207" s="1">
        <f t="shared" si="8"/>
        <v>17781741</v>
      </c>
    </row>
    <row r="208" ht="19.5" customHeight="1">
      <c r="A208" s="1">
        <v>207.0</v>
      </c>
      <c r="B208" s="1" t="s">
        <v>233</v>
      </c>
      <c r="C208" s="1">
        <v>5000000.0</v>
      </c>
      <c r="D208" s="1" t="s">
        <v>22</v>
      </c>
      <c r="E208" s="1">
        <v>15344.0</v>
      </c>
      <c r="F208" s="2">
        <v>100.0</v>
      </c>
      <c r="G208" s="2">
        <v>100.0</v>
      </c>
      <c r="H208" s="2" t="s">
        <v>229</v>
      </c>
      <c r="I208" s="1">
        <f t="shared" si="1"/>
        <v>5000000</v>
      </c>
      <c r="J208" s="1">
        <f t="shared" si="14"/>
        <v>0</v>
      </c>
      <c r="K208" s="1">
        <f t="shared" si="15"/>
        <v>15344</v>
      </c>
      <c r="L208" s="1">
        <f t="shared" si="16"/>
        <v>0</v>
      </c>
      <c r="M208" s="1">
        <f t="shared" si="12"/>
        <v>0</v>
      </c>
      <c r="N208" s="1">
        <f t="shared" si="13"/>
        <v>3499.56228</v>
      </c>
      <c r="O208" s="1">
        <f t="shared" si="2"/>
        <v>0</v>
      </c>
      <c r="P208" s="1">
        <f t="shared" si="3"/>
        <v>523953</v>
      </c>
      <c r="Q208" s="1">
        <f t="shared" si="4"/>
        <v>0</v>
      </c>
      <c r="R208" s="1">
        <f t="shared" si="5"/>
        <v>108309094.9</v>
      </c>
      <c r="S208" s="1">
        <f t="shared" si="6"/>
        <v>3350198.014</v>
      </c>
      <c r="T208" s="1">
        <f t="shared" si="7"/>
        <v>108120</v>
      </c>
      <c r="U208" s="1">
        <f t="shared" si="8"/>
        <v>17889861</v>
      </c>
    </row>
    <row r="209" ht="19.5" customHeight="1">
      <c r="A209" s="1">
        <v>208.0</v>
      </c>
      <c r="B209" s="1" t="s">
        <v>230</v>
      </c>
      <c r="C209" s="1">
        <v>5000000.0</v>
      </c>
      <c r="D209" s="1" t="s">
        <v>25</v>
      </c>
      <c r="E209" s="1">
        <v>2317343.0</v>
      </c>
      <c r="F209" s="2">
        <v>100.0</v>
      </c>
      <c r="G209" s="2">
        <v>100.0</v>
      </c>
      <c r="H209" s="2" t="s">
        <v>229</v>
      </c>
      <c r="I209" s="1">
        <f t="shared" si="1"/>
        <v>5000000</v>
      </c>
      <c r="J209" s="1">
        <f t="shared" si="14"/>
        <v>0</v>
      </c>
      <c r="K209" s="1">
        <f t="shared" si="15"/>
        <v>0</v>
      </c>
      <c r="L209" s="1">
        <f t="shared" si="16"/>
        <v>0</v>
      </c>
      <c r="M209" s="1">
        <f t="shared" si="12"/>
        <v>2317343</v>
      </c>
      <c r="N209" s="1">
        <f t="shared" si="13"/>
        <v>3557.43265</v>
      </c>
      <c r="O209" s="1">
        <f t="shared" si="2"/>
        <v>0</v>
      </c>
      <c r="P209" s="1">
        <f t="shared" si="3"/>
        <v>523953</v>
      </c>
      <c r="Q209" s="1">
        <f t="shared" si="4"/>
        <v>0</v>
      </c>
      <c r="R209" s="1">
        <f t="shared" si="5"/>
        <v>110626437.9</v>
      </c>
      <c r="S209" s="1">
        <f t="shared" si="6"/>
        <v>3361542.922</v>
      </c>
      <c r="T209" s="1">
        <f t="shared" si="7"/>
        <v>108120</v>
      </c>
      <c r="U209" s="1">
        <f t="shared" si="8"/>
        <v>17997981</v>
      </c>
    </row>
    <row r="210" ht="19.5" customHeight="1">
      <c r="A210" s="1">
        <v>209.0</v>
      </c>
      <c r="B210" s="1" t="s">
        <v>234</v>
      </c>
      <c r="C210" s="1">
        <v>5000000.0</v>
      </c>
      <c r="D210" s="1" t="s">
        <v>22</v>
      </c>
      <c r="E210" s="1">
        <v>15505.0</v>
      </c>
      <c r="F210" s="2">
        <v>100.0</v>
      </c>
      <c r="G210" s="2">
        <v>100.0</v>
      </c>
      <c r="H210" s="2" t="s">
        <v>229</v>
      </c>
      <c r="I210" s="1">
        <f t="shared" si="1"/>
        <v>5000000</v>
      </c>
      <c r="J210" s="1">
        <f t="shared" si="14"/>
        <v>0</v>
      </c>
      <c r="K210" s="1">
        <f t="shared" si="15"/>
        <v>15505</v>
      </c>
      <c r="L210" s="1">
        <f t="shared" si="16"/>
        <v>0</v>
      </c>
      <c r="M210" s="1">
        <f t="shared" si="12"/>
        <v>0</v>
      </c>
      <c r="N210" s="1">
        <f t="shared" si="13"/>
        <v>3615.303021</v>
      </c>
      <c r="O210" s="1">
        <f t="shared" si="2"/>
        <v>0</v>
      </c>
      <c r="P210" s="1">
        <f t="shared" si="3"/>
        <v>539458</v>
      </c>
      <c r="Q210" s="1">
        <f t="shared" si="4"/>
        <v>0</v>
      </c>
      <c r="R210" s="1">
        <f t="shared" si="5"/>
        <v>110626437.9</v>
      </c>
      <c r="S210" s="1">
        <f t="shared" si="6"/>
        <v>3451726.103</v>
      </c>
      <c r="T210" s="1">
        <f t="shared" si="7"/>
        <v>108120</v>
      </c>
      <c r="U210" s="1">
        <f t="shared" si="8"/>
        <v>18106101</v>
      </c>
    </row>
    <row r="211" ht="19.5" customHeight="1">
      <c r="A211" s="1">
        <v>210.0</v>
      </c>
      <c r="B211" s="1" t="s">
        <v>230</v>
      </c>
      <c r="C211" s="1">
        <v>5000000.0</v>
      </c>
      <c r="D211" s="1" t="s">
        <v>25</v>
      </c>
      <c r="E211" s="1">
        <v>2317343.0</v>
      </c>
      <c r="F211" s="2">
        <v>100.0</v>
      </c>
      <c r="G211" s="2">
        <v>100.0</v>
      </c>
      <c r="H211" s="2" t="s">
        <v>229</v>
      </c>
      <c r="I211" s="1">
        <f t="shared" si="1"/>
        <v>5000000</v>
      </c>
      <c r="J211" s="1">
        <f t="shared" si="14"/>
        <v>0</v>
      </c>
      <c r="K211" s="1">
        <f t="shared" si="15"/>
        <v>0</v>
      </c>
      <c r="L211" s="1">
        <f t="shared" si="16"/>
        <v>0</v>
      </c>
      <c r="M211" s="1">
        <f t="shared" si="12"/>
        <v>2317343</v>
      </c>
      <c r="N211" s="1">
        <f t="shared" si="13"/>
        <v>3673.173391</v>
      </c>
      <c r="O211" s="1">
        <f t="shared" si="2"/>
        <v>0</v>
      </c>
      <c r="P211" s="1">
        <f t="shared" si="3"/>
        <v>539458</v>
      </c>
      <c r="Q211" s="1">
        <f t="shared" si="4"/>
        <v>0</v>
      </c>
      <c r="R211" s="1">
        <f t="shared" si="5"/>
        <v>112943780.9</v>
      </c>
      <c r="S211" s="1">
        <f t="shared" si="6"/>
        <v>3463071.01</v>
      </c>
      <c r="T211" s="1">
        <f t="shared" si="7"/>
        <v>108120</v>
      </c>
      <c r="U211" s="1">
        <f t="shared" si="8"/>
        <v>18214221</v>
      </c>
    </row>
    <row r="212" ht="19.5" customHeight="1">
      <c r="A212" s="1">
        <v>211.0</v>
      </c>
      <c r="B212" s="1" t="s">
        <v>235</v>
      </c>
      <c r="C212" s="1">
        <v>5000000.0</v>
      </c>
      <c r="D212" s="1" t="s">
        <v>22</v>
      </c>
      <c r="E212" s="1">
        <v>15666.0</v>
      </c>
      <c r="F212" s="2">
        <v>100.0</v>
      </c>
      <c r="G212" s="2">
        <v>100.0</v>
      </c>
      <c r="H212" s="2" t="s">
        <v>229</v>
      </c>
      <c r="I212" s="1">
        <f t="shared" si="1"/>
        <v>5000000</v>
      </c>
      <c r="J212" s="1">
        <f t="shared" si="14"/>
        <v>0</v>
      </c>
      <c r="K212" s="1">
        <f t="shared" si="15"/>
        <v>15666</v>
      </c>
      <c r="L212" s="1">
        <f t="shared" si="16"/>
        <v>0</v>
      </c>
      <c r="M212" s="1">
        <f t="shared" si="12"/>
        <v>0</v>
      </c>
      <c r="N212" s="1">
        <f t="shared" si="13"/>
        <v>3731.043762</v>
      </c>
      <c r="O212" s="1">
        <f t="shared" si="2"/>
        <v>0</v>
      </c>
      <c r="P212" s="1">
        <f t="shared" si="3"/>
        <v>555124</v>
      </c>
      <c r="Q212" s="1">
        <f t="shared" si="4"/>
        <v>0</v>
      </c>
      <c r="R212" s="1">
        <f t="shared" si="5"/>
        <v>112943780.9</v>
      </c>
      <c r="S212" s="1">
        <f t="shared" si="6"/>
        <v>3554072.828</v>
      </c>
      <c r="T212" s="1">
        <f t="shared" si="7"/>
        <v>108120</v>
      </c>
      <c r="U212" s="1">
        <f t="shared" si="8"/>
        <v>18322341</v>
      </c>
    </row>
    <row r="213" ht="19.5" customHeight="1">
      <c r="A213" s="1">
        <v>212.0</v>
      </c>
      <c r="B213" s="1" t="s">
        <v>230</v>
      </c>
      <c r="C213" s="1">
        <v>5000000.0</v>
      </c>
      <c r="D213" s="1" t="s">
        <v>25</v>
      </c>
      <c r="E213" s="1">
        <v>2317343.0</v>
      </c>
      <c r="F213" s="2">
        <v>100.0</v>
      </c>
      <c r="G213" s="2">
        <v>100.0</v>
      </c>
      <c r="H213" s="2" t="s">
        <v>229</v>
      </c>
      <c r="I213" s="1">
        <f t="shared" si="1"/>
        <v>5000000</v>
      </c>
      <c r="J213" s="1">
        <f t="shared" si="14"/>
        <v>0</v>
      </c>
      <c r="K213" s="1">
        <f t="shared" si="15"/>
        <v>0</v>
      </c>
      <c r="L213" s="1">
        <f t="shared" si="16"/>
        <v>0</v>
      </c>
      <c r="M213" s="1">
        <f t="shared" si="12"/>
        <v>2317343</v>
      </c>
      <c r="N213" s="1">
        <f t="shared" si="13"/>
        <v>3788.914132</v>
      </c>
      <c r="O213" s="1">
        <f t="shared" si="2"/>
        <v>0</v>
      </c>
      <c r="P213" s="1">
        <f t="shared" si="3"/>
        <v>555124</v>
      </c>
      <c r="Q213" s="1">
        <f t="shared" si="4"/>
        <v>0</v>
      </c>
      <c r="R213" s="1">
        <f t="shared" si="5"/>
        <v>115261123.9</v>
      </c>
      <c r="S213" s="1">
        <f t="shared" si="6"/>
        <v>3565417.735</v>
      </c>
      <c r="T213" s="1">
        <f t="shared" si="7"/>
        <v>108120</v>
      </c>
      <c r="U213" s="1">
        <f t="shared" si="8"/>
        <v>18430461</v>
      </c>
    </row>
    <row r="214" ht="19.5" customHeight="1">
      <c r="A214" s="1">
        <v>213.0</v>
      </c>
      <c r="B214" s="1" t="s">
        <v>236</v>
      </c>
      <c r="C214" s="1">
        <v>5000000.0</v>
      </c>
      <c r="D214" s="1" t="s">
        <v>22</v>
      </c>
      <c r="E214" s="1">
        <v>15827.0</v>
      </c>
      <c r="F214" s="2">
        <v>100.0</v>
      </c>
      <c r="G214" s="2">
        <v>100.0</v>
      </c>
      <c r="H214" s="2" t="s">
        <v>229</v>
      </c>
      <c r="I214" s="1">
        <f t="shared" si="1"/>
        <v>5000000</v>
      </c>
      <c r="J214" s="1">
        <f t="shared" si="14"/>
        <v>0</v>
      </c>
      <c r="K214" s="1">
        <f t="shared" si="15"/>
        <v>15827</v>
      </c>
      <c r="L214" s="1">
        <f t="shared" si="16"/>
        <v>0</v>
      </c>
      <c r="M214" s="1">
        <f t="shared" si="12"/>
        <v>0</v>
      </c>
      <c r="N214" s="1">
        <f t="shared" si="13"/>
        <v>3846.784502</v>
      </c>
      <c r="O214" s="1">
        <f t="shared" si="2"/>
        <v>0</v>
      </c>
      <c r="P214" s="1">
        <f t="shared" si="3"/>
        <v>570951</v>
      </c>
      <c r="Q214" s="1">
        <f t="shared" si="4"/>
        <v>0</v>
      </c>
      <c r="R214" s="1">
        <f t="shared" si="5"/>
        <v>115261123.9</v>
      </c>
      <c r="S214" s="1">
        <f t="shared" si="6"/>
        <v>3657238.19</v>
      </c>
      <c r="T214" s="1">
        <f t="shared" si="7"/>
        <v>108120</v>
      </c>
      <c r="U214" s="1">
        <f t="shared" si="8"/>
        <v>18538581</v>
      </c>
    </row>
    <row r="215" ht="19.5" customHeight="1">
      <c r="A215" s="1">
        <v>214.0</v>
      </c>
      <c r="B215" s="1" t="s">
        <v>230</v>
      </c>
      <c r="C215" s="1">
        <v>5000000.0</v>
      </c>
      <c r="D215" s="1" t="s">
        <v>25</v>
      </c>
      <c r="E215" s="1">
        <v>2317343.0</v>
      </c>
      <c r="F215" s="2">
        <v>100.0</v>
      </c>
      <c r="G215" s="2">
        <v>100.0</v>
      </c>
      <c r="H215" s="2" t="s">
        <v>229</v>
      </c>
      <c r="I215" s="1">
        <f t="shared" si="1"/>
        <v>5000000</v>
      </c>
      <c r="J215" s="1">
        <f t="shared" si="14"/>
        <v>0</v>
      </c>
      <c r="K215" s="1">
        <f t="shared" si="15"/>
        <v>0</v>
      </c>
      <c r="L215" s="1">
        <f t="shared" si="16"/>
        <v>0</v>
      </c>
      <c r="M215" s="1">
        <f t="shared" si="12"/>
        <v>2317343</v>
      </c>
      <c r="N215" s="1">
        <f t="shared" si="13"/>
        <v>3904.654873</v>
      </c>
      <c r="O215" s="1">
        <f t="shared" si="2"/>
        <v>0</v>
      </c>
      <c r="P215" s="1">
        <f t="shared" si="3"/>
        <v>570951</v>
      </c>
      <c r="Q215" s="1">
        <f t="shared" si="4"/>
        <v>0</v>
      </c>
      <c r="R215" s="1">
        <f t="shared" si="5"/>
        <v>117578466.9</v>
      </c>
      <c r="S215" s="1">
        <f t="shared" si="6"/>
        <v>3668583.097</v>
      </c>
      <c r="T215" s="1">
        <f t="shared" si="7"/>
        <v>108120</v>
      </c>
      <c r="U215" s="1">
        <f t="shared" si="8"/>
        <v>18646701</v>
      </c>
    </row>
    <row r="216" ht="19.5" customHeight="1">
      <c r="A216" s="1">
        <v>215.0</v>
      </c>
      <c r="B216" s="1" t="s">
        <v>237</v>
      </c>
      <c r="C216" s="1">
        <v>5000000.0</v>
      </c>
      <c r="D216" s="1" t="s">
        <v>22</v>
      </c>
      <c r="E216" s="1">
        <v>15988.0</v>
      </c>
      <c r="F216" s="2">
        <v>100.0</v>
      </c>
      <c r="G216" s="2">
        <v>100.0</v>
      </c>
      <c r="H216" s="2" t="s">
        <v>229</v>
      </c>
      <c r="I216" s="1">
        <f t="shared" si="1"/>
        <v>5000000</v>
      </c>
      <c r="J216" s="1">
        <f t="shared" si="14"/>
        <v>0</v>
      </c>
      <c r="K216" s="1">
        <f t="shared" si="15"/>
        <v>15988</v>
      </c>
      <c r="L216" s="1">
        <f t="shared" si="16"/>
        <v>0</v>
      </c>
      <c r="M216" s="1">
        <f t="shared" si="12"/>
        <v>0</v>
      </c>
      <c r="N216" s="1">
        <f t="shared" si="13"/>
        <v>3962.525243</v>
      </c>
      <c r="O216" s="1">
        <f t="shared" si="2"/>
        <v>0</v>
      </c>
      <c r="P216" s="1">
        <f t="shared" si="3"/>
        <v>586939</v>
      </c>
      <c r="Q216" s="1">
        <f t="shared" si="4"/>
        <v>0</v>
      </c>
      <c r="R216" s="1">
        <f t="shared" si="5"/>
        <v>117578466.9</v>
      </c>
      <c r="S216" s="1">
        <f t="shared" si="6"/>
        <v>3761222.188</v>
      </c>
      <c r="T216" s="1">
        <f t="shared" si="7"/>
        <v>108120</v>
      </c>
      <c r="U216" s="1">
        <f t="shared" si="8"/>
        <v>18754821</v>
      </c>
    </row>
    <row r="217" ht="19.5" customHeight="1">
      <c r="A217" s="1">
        <v>216.0</v>
      </c>
      <c r="B217" s="1" t="s">
        <v>230</v>
      </c>
      <c r="C217" s="1">
        <v>5000000.0</v>
      </c>
      <c r="D217" s="1" t="s">
        <v>25</v>
      </c>
      <c r="E217" s="1">
        <v>2317343.0</v>
      </c>
      <c r="F217" s="2">
        <v>100.0</v>
      </c>
      <c r="G217" s="2">
        <v>100.0</v>
      </c>
      <c r="H217" s="2" t="s">
        <v>229</v>
      </c>
      <c r="I217" s="1">
        <f t="shared" si="1"/>
        <v>5000000</v>
      </c>
      <c r="J217" s="1">
        <f t="shared" si="14"/>
        <v>0</v>
      </c>
      <c r="K217" s="1">
        <f t="shared" si="15"/>
        <v>0</v>
      </c>
      <c r="L217" s="1">
        <f t="shared" si="16"/>
        <v>0</v>
      </c>
      <c r="M217" s="1">
        <f t="shared" si="12"/>
        <v>2317343</v>
      </c>
      <c r="N217" s="1">
        <f t="shared" si="13"/>
        <v>4020.395613</v>
      </c>
      <c r="O217" s="1">
        <f t="shared" si="2"/>
        <v>0</v>
      </c>
      <c r="P217" s="1">
        <f t="shared" si="3"/>
        <v>586939</v>
      </c>
      <c r="Q217" s="1">
        <f t="shared" si="4"/>
        <v>0</v>
      </c>
      <c r="R217" s="1">
        <f t="shared" si="5"/>
        <v>119895809.9</v>
      </c>
      <c r="S217" s="1">
        <f t="shared" si="6"/>
        <v>3772567.096</v>
      </c>
      <c r="T217" s="1">
        <f t="shared" si="7"/>
        <v>108120</v>
      </c>
      <c r="U217" s="1">
        <f t="shared" si="8"/>
        <v>18862941</v>
      </c>
    </row>
    <row r="218" ht="19.5" customHeight="1">
      <c r="A218" s="1">
        <v>217.0</v>
      </c>
      <c r="B218" s="1" t="s">
        <v>238</v>
      </c>
      <c r="C218" s="1">
        <v>5000000.0</v>
      </c>
      <c r="D218" s="1" t="s">
        <v>22</v>
      </c>
      <c r="E218" s="1">
        <v>16149.0</v>
      </c>
      <c r="F218" s="2">
        <v>100.0</v>
      </c>
      <c r="G218" s="2">
        <v>100.0</v>
      </c>
      <c r="H218" s="2" t="s">
        <v>229</v>
      </c>
      <c r="I218" s="1">
        <f t="shared" si="1"/>
        <v>5000000</v>
      </c>
      <c r="J218" s="1">
        <f t="shared" si="14"/>
        <v>0</v>
      </c>
      <c r="K218" s="1">
        <f t="shared" si="15"/>
        <v>16149</v>
      </c>
      <c r="L218" s="1">
        <f t="shared" si="16"/>
        <v>0</v>
      </c>
      <c r="M218" s="1">
        <f t="shared" si="12"/>
        <v>0</v>
      </c>
      <c r="N218" s="1">
        <f t="shared" si="13"/>
        <v>4078.265984</v>
      </c>
      <c r="O218" s="1">
        <f t="shared" si="2"/>
        <v>0</v>
      </c>
      <c r="P218" s="1">
        <f t="shared" si="3"/>
        <v>603088</v>
      </c>
      <c r="Q218" s="1">
        <f t="shared" si="4"/>
        <v>0</v>
      </c>
      <c r="R218" s="1">
        <f t="shared" si="5"/>
        <v>119895809.9</v>
      </c>
      <c r="S218" s="1">
        <f t="shared" si="6"/>
        <v>3866024.824</v>
      </c>
      <c r="T218" s="1">
        <f t="shared" si="7"/>
        <v>108120</v>
      </c>
      <c r="U218" s="1">
        <f t="shared" si="8"/>
        <v>18971061</v>
      </c>
    </row>
    <row r="219" ht="19.5" customHeight="1">
      <c r="A219" s="1">
        <v>218.0</v>
      </c>
      <c r="B219" s="1" t="s">
        <v>230</v>
      </c>
      <c r="C219" s="1">
        <v>5000000.0</v>
      </c>
      <c r="D219" s="1" t="s">
        <v>25</v>
      </c>
      <c r="E219" s="1">
        <v>2317343.0</v>
      </c>
      <c r="F219" s="2">
        <v>100.0</v>
      </c>
      <c r="G219" s="2">
        <v>100.0</v>
      </c>
      <c r="H219" s="2" t="s">
        <v>229</v>
      </c>
      <c r="I219" s="1">
        <f t="shared" si="1"/>
        <v>5000000</v>
      </c>
      <c r="J219" s="1">
        <f t="shared" si="14"/>
        <v>0</v>
      </c>
      <c r="K219" s="1">
        <f t="shared" si="15"/>
        <v>0</v>
      </c>
      <c r="L219" s="1">
        <f t="shared" si="16"/>
        <v>0</v>
      </c>
      <c r="M219" s="1">
        <f t="shared" si="12"/>
        <v>2317343</v>
      </c>
      <c r="N219" s="1">
        <f t="shared" si="13"/>
        <v>4136.136354</v>
      </c>
      <c r="O219" s="1">
        <f t="shared" si="2"/>
        <v>0</v>
      </c>
      <c r="P219" s="1">
        <f t="shared" si="3"/>
        <v>603088</v>
      </c>
      <c r="Q219" s="1">
        <f t="shared" si="4"/>
        <v>0</v>
      </c>
      <c r="R219" s="1">
        <f t="shared" si="5"/>
        <v>122213152.9</v>
      </c>
      <c r="S219" s="1">
        <f t="shared" si="6"/>
        <v>3877369.731</v>
      </c>
      <c r="T219" s="1">
        <f t="shared" si="7"/>
        <v>108120</v>
      </c>
      <c r="U219" s="1">
        <f t="shared" si="8"/>
        <v>19079181</v>
      </c>
    </row>
    <row r="220" ht="19.5" customHeight="1">
      <c r="A220" s="1">
        <v>219.0</v>
      </c>
      <c r="B220" s="1" t="s">
        <v>239</v>
      </c>
      <c r="C220" s="1">
        <v>5000000.0</v>
      </c>
      <c r="D220" s="1" t="s">
        <v>22</v>
      </c>
      <c r="E220" s="1">
        <v>16310.0</v>
      </c>
      <c r="F220" s="2">
        <v>100.0</v>
      </c>
      <c r="G220" s="2">
        <v>100.0</v>
      </c>
      <c r="H220" s="2" t="s">
        <v>229</v>
      </c>
      <c r="I220" s="1">
        <f t="shared" si="1"/>
        <v>5000000</v>
      </c>
      <c r="J220" s="1">
        <f t="shared" si="14"/>
        <v>0</v>
      </c>
      <c r="K220" s="1">
        <f t="shared" si="15"/>
        <v>16310</v>
      </c>
      <c r="L220" s="1">
        <f t="shared" si="16"/>
        <v>0</v>
      </c>
      <c r="M220" s="1">
        <f t="shared" si="12"/>
        <v>0</v>
      </c>
      <c r="N220" s="1">
        <f t="shared" si="13"/>
        <v>4194.006725</v>
      </c>
      <c r="O220" s="1">
        <f t="shared" si="2"/>
        <v>0</v>
      </c>
      <c r="P220" s="1">
        <f t="shared" si="3"/>
        <v>619398</v>
      </c>
      <c r="Q220" s="1">
        <f t="shared" si="4"/>
        <v>0</v>
      </c>
      <c r="R220" s="1">
        <f t="shared" si="5"/>
        <v>122213152.9</v>
      </c>
      <c r="S220" s="1">
        <f t="shared" si="6"/>
        <v>3971646.096</v>
      </c>
      <c r="T220" s="1">
        <f t="shared" si="7"/>
        <v>108120</v>
      </c>
      <c r="U220" s="1">
        <f t="shared" si="8"/>
        <v>19187301</v>
      </c>
    </row>
    <row r="221" ht="19.5" customHeight="1">
      <c r="A221" s="1">
        <v>220.0</v>
      </c>
      <c r="B221" s="1" t="s">
        <v>230</v>
      </c>
      <c r="C221" s="1">
        <v>5000000.0</v>
      </c>
      <c r="D221" s="1" t="s">
        <v>25</v>
      </c>
      <c r="E221" s="1">
        <v>2317343.0</v>
      </c>
      <c r="F221" s="2">
        <v>100.0</v>
      </c>
      <c r="G221" s="2">
        <v>100.0</v>
      </c>
      <c r="H221" s="2" t="s">
        <v>229</v>
      </c>
      <c r="I221" s="1">
        <f t="shared" si="1"/>
        <v>5000000</v>
      </c>
      <c r="J221" s="1">
        <f t="shared" si="14"/>
        <v>0</v>
      </c>
      <c r="K221" s="1">
        <f t="shared" si="15"/>
        <v>0</v>
      </c>
      <c r="L221" s="1">
        <f t="shared" si="16"/>
        <v>0</v>
      </c>
      <c r="M221" s="1">
        <f t="shared" si="12"/>
        <v>2317343</v>
      </c>
      <c r="N221" s="1">
        <f t="shared" si="13"/>
        <v>4251.877095</v>
      </c>
      <c r="O221" s="1">
        <f t="shared" si="2"/>
        <v>0</v>
      </c>
      <c r="P221" s="1">
        <f t="shared" si="3"/>
        <v>619398</v>
      </c>
      <c r="Q221" s="1">
        <f t="shared" si="4"/>
        <v>0</v>
      </c>
      <c r="R221" s="1">
        <f t="shared" si="5"/>
        <v>124530495.9</v>
      </c>
      <c r="S221" s="1">
        <f t="shared" si="6"/>
        <v>3982991.003</v>
      </c>
      <c r="T221" s="1">
        <f t="shared" si="7"/>
        <v>108120</v>
      </c>
      <c r="U221" s="1">
        <f t="shared" si="8"/>
        <v>19295421</v>
      </c>
    </row>
    <row r="222" ht="19.5" customHeight="1">
      <c r="A222" s="1">
        <v>221.0</v>
      </c>
      <c r="B222" s="1" t="s">
        <v>240</v>
      </c>
      <c r="C222" s="1">
        <v>5000000.0</v>
      </c>
      <c r="D222" s="1" t="s">
        <v>22</v>
      </c>
      <c r="E222" s="1">
        <v>16471.0</v>
      </c>
      <c r="F222" s="2">
        <v>100.0</v>
      </c>
      <c r="G222" s="2">
        <v>100.0</v>
      </c>
      <c r="H222" s="2" t="s">
        <v>229</v>
      </c>
      <c r="I222" s="1">
        <f t="shared" si="1"/>
        <v>5000000</v>
      </c>
      <c r="J222" s="1">
        <f t="shared" si="14"/>
        <v>0</v>
      </c>
      <c r="K222" s="1">
        <f t="shared" si="15"/>
        <v>16471</v>
      </c>
      <c r="L222" s="1">
        <f t="shared" si="16"/>
        <v>0</v>
      </c>
      <c r="M222" s="1">
        <f t="shared" si="12"/>
        <v>0</v>
      </c>
      <c r="N222" s="1">
        <f t="shared" si="13"/>
        <v>4309.747465</v>
      </c>
      <c r="O222" s="1">
        <f t="shared" si="2"/>
        <v>0</v>
      </c>
      <c r="P222" s="1">
        <f t="shared" si="3"/>
        <v>635869</v>
      </c>
      <c r="Q222" s="1">
        <f t="shared" si="4"/>
        <v>0</v>
      </c>
      <c r="R222" s="1">
        <f t="shared" si="5"/>
        <v>124530495.9</v>
      </c>
      <c r="S222" s="1">
        <f t="shared" si="6"/>
        <v>4078086.004</v>
      </c>
      <c r="T222" s="1">
        <f t="shared" si="7"/>
        <v>108120</v>
      </c>
      <c r="U222" s="1">
        <f t="shared" si="8"/>
        <v>19403541</v>
      </c>
    </row>
    <row r="223" ht="19.5" customHeight="1">
      <c r="A223" s="1">
        <v>222.0</v>
      </c>
      <c r="B223" s="1" t="s">
        <v>230</v>
      </c>
      <c r="C223" s="1">
        <v>5000000.0</v>
      </c>
      <c r="D223" s="1" t="s">
        <v>25</v>
      </c>
      <c r="E223" s="1">
        <v>2317343.0</v>
      </c>
      <c r="F223" s="2">
        <v>100.0</v>
      </c>
      <c r="G223" s="2">
        <v>100.0</v>
      </c>
      <c r="H223" s="2" t="s">
        <v>229</v>
      </c>
      <c r="I223" s="1">
        <f t="shared" si="1"/>
        <v>5000000</v>
      </c>
      <c r="J223" s="1">
        <f t="shared" si="14"/>
        <v>0</v>
      </c>
      <c r="K223" s="1">
        <f t="shared" si="15"/>
        <v>0</v>
      </c>
      <c r="L223" s="1">
        <f t="shared" si="16"/>
        <v>0</v>
      </c>
      <c r="M223" s="1">
        <f t="shared" si="12"/>
        <v>2317343</v>
      </c>
      <c r="N223" s="1">
        <f t="shared" si="13"/>
        <v>4367.617836</v>
      </c>
      <c r="O223" s="1">
        <f t="shared" si="2"/>
        <v>0</v>
      </c>
      <c r="P223" s="1">
        <f t="shared" si="3"/>
        <v>635869</v>
      </c>
      <c r="Q223" s="1">
        <f t="shared" si="4"/>
        <v>0</v>
      </c>
      <c r="R223" s="1">
        <f t="shared" si="5"/>
        <v>126847838.9</v>
      </c>
      <c r="S223" s="1">
        <f t="shared" si="6"/>
        <v>4089430.912</v>
      </c>
      <c r="T223" s="1">
        <f t="shared" si="7"/>
        <v>108120</v>
      </c>
      <c r="U223" s="1">
        <f t="shared" si="8"/>
        <v>19511661</v>
      </c>
    </row>
    <row r="224" ht="19.5" customHeight="1">
      <c r="A224" s="1">
        <v>223.0</v>
      </c>
      <c r="B224" s="1" t="s">
        <v>241</v>
      </c>
      <c r="C224" s="1">
        <v>5000000.0</v>
      </c>
      <c r="D224" s="1" t="s">
        <v>22</v>
      </c>
      <c r="E224" s="1">
        <v>16632.0</v>
      </c>
      <c r="F224" s="2">
        <v>100.0</v>
      </c>
      <c r="G224" s="2">
        <v>100.0</v>
      </c>
      <c r="H224" s="2" t="s">
        <v>229</v>
      </c>
      <c r="I224" s="1">
        <f t="shared" si="1"/>
        <v>5000000</v>
      </c>
      <c r="J224" s="1">
        <f t="shared" si="14"/>
        <v>0</v>
      </c>
      <c r="K224" s="1">
        <f t="shared" si="15"/>
        <v>16632</v>
      </c>
      <c r="L224" s="1">
        <f t="shared" si="16"/>
        <v>0</v>
      </c>
      <c r="M224" s="1">
        <f t="shared" si="12"/>
        <v>0</v>
      </c>
      <c r="N224" s="1">
        <f t="shared" si="13"/>
        <v>4425.488206</v>
      </c>
      <c r="O224" s="1">
        <f t="shared" si="2"/>
        <v>0</v>
      </c>
      <c r="P224" s="1">
        <f t="shared" si="3"/>
        <v>652501</v>
      </c>
      <c r="Q224" s="1">
        <f t="shared" si="4"/>
        <v>0</v>
      </c>
      <c r="R224" s="1">
        <f t="shared" si="5"/>
        <v>126847838.9</v>
      </c>
      <c r="S224" s="1">
        <f t="shared" si="6"/>
        <v>4185344.55</v>
      </c>
      <c r="T224" s="1">
        <f t="shared" si="7"/>
        <v>108120</v>
      </c>
      <c r="U224" s="1">
        <f t="shared" si="8"/>
        <v>19619781</v>
      </c>
    </row>
    <row r="225" ht="19.5" customHeight="1">
      <c r="A225" s="1">
        <v>224.0</v>
      </c>
      <c r="B225" s="1" t="s">
        <v>230</v>
      </c>
      <c r="C225" s="1">
        <v>5000000.0</v>
      </c>
      <c r="D225" s="1" t="s">
        <v>25</v>
      </c>
      <c r="E225" s="1">
        <v>2317343.0</v>
      </c>
      <c r="F225" s="2">
        <v>100.0</v>
      </c>
      <c r="G225" s="2">
        <v>100.0</v>
      </c>
      <c r="H225" s="2" t="s">
        <v>229</v>
      </c>
      <c r="I225" s="1">
        <f t="shared" si="1"/>
        <v>5000000</v>
      </c>
      <c r="J225" s="1">
        <f t="shared" si="14"/>
        <v>0</v>
      </c>
      <c r="K225" s="1">
        <f t="shared" si="15"/>
        <v>0</v>
      </c>
      <c r="L225" s="1">
        <f t="shared" si="16"/>
        <v>0</v>
      </c>
      <c r="M225" s="1">
        <f t="shared" si="12"/>
        <v>2317343</v>
      </c>
      <c r="N225" s="1">
        <f t="shared" si="13"/>
        <v>4483.358576</v>
      </c>
      <c r="O225" s="1">
        <f t="shared" si="2"/>
        <v>0</v>
      </c>
      <c r="P225" s="1">
        <f t="shared" si="3"/>
        <v>652501</v>
      </c>
      <c r="Q225" s="1">
        <f t="shared" si="4"/>
        <v>0</v>
      </c>
      <c r="R225" s="1">
        <f t="shared" si="5"/>
        <v>129165181.9</v>
      </c>
      <c r="S225" s="1">
        <f t="shared" si="6"/>
        <v>4196689.457</v>
      </c>
      <c r="T225" s="1">
        <f t="shared" si="7"/>
        <v>108120</v>
      </c>
      <c r="U225" s="1">
        <f t="shared" si="8"/>
        <v>19727901</v>
      </c>
    </row>
    <row r="226" ht="19.5" customHeight="1">
      <c r="A226" s="1">
        <v>225.0</v>
      </c>
      <c r="B226" s="1" t="s">
        <v>242</v>
      </c>
      <c r="C226" s="1">
        <v>5000000.0</v>
      </c>
      <c r="D226" s="1" t="s">
        <v>22</v>
      </c>
      <c r="E226" s="1">
        <v>16793.0</v>
      </c>
      <c r="F226" s="2">
        <v>100.0</v>
      </c>
      <c r="G226" s="2">
        <v>100.0</v>
      </c>
      <c r="H226" s="2" t="s">
        <v>229</v>
      </c>
      <c r="I226" s="1">
        <f t="shared" si="1"/>
        <v>5000000</v>
      </c>
      <c r="J226" s="1">
        <f t="shared" si="14"/>
        <v>0</v>
      </c>
      <c r="K226" s="1">
        <f t="shared" si="15"/>
        <v>16793</v>
      </c>
      <c r="L226" s="1">
        <f t="shared" si="16"/>
        <v>0</v>
      </c>
      <c r="M226" s="1">
        <f t="shared" si="12"/>
        <v>0</v>
      </c>
      <c r="N226" s="1">
        <f t="shared" si="13"/>
        <v>4541.228947</v>
      </c>
      <c r="O226" s="1">
        <f t="shared" si="2"/>
        <v>0</v>
      </c>
      <c r="P226" s="1">
        <f t="shared" si="3"/>
        <v>669294</v>
      </c>
      <c r="Q226" s="1">
        <f t="shared" si="4"/>
        <v>0</v>
      </c>
      <c r="R226" s="1">
        <f t="shared" si="5"/>
        <v>129165181.9</v>
      </c>
      <c r="S226" s="1">
        <f t="shared" si="6"/>
        <v>4293421.732</v>
      </c>
      <c r="T226" s="1">
        <f t="shared" si="7"/>
        <v>108120</v>
      </c>
      <c r="U226" s="1">
        <f t="shared" si="8"/>
        <v>19836021</v>
      </c>
    </row>
    <row r="227" ht="19.5" customHeight="1">
      <c r="F227" s="2"/>
      <c r="G227" s="2"/>
      <c r="H227" s="2"/>
    </row>
    <row r="228" ht="19.5" customHeight="1">
      <c r="F228" s="2"/>
      <c r="G228" s="2"/>
      <c r="H228" s="2"/>
    </row>
    <row r="229" ht="19.5" customHeight="1">
      <c r="F229" s="2"/>
      <c r="G229" s="2"/>
    </row>
    <row r="230" ht="19.5" customHeight="1">
      <c r="F230" s="2"/>
      <c r="G230" s="2"/>
    </row>
    <row r="231" ht="19.5" customHeight="1">
      <c r="F231" s="2"/>
      <c r="G231" s="2"/>
    </row>
    <row r="232" ht="19.5" customHeight="1">
      <c r="F232" s="2"/>
      <c r="G232" s="2"/>
    </row>
    <row r="233" ht="19.5" customHeight="1">
      <c r="F233" s="2"/>
      <c r="G233" s="2"/>
    </row>
    <row r="234" ht="19.5" customHeight="1">
      <c r="F234" s="2"/>
      <c r="G234" s="2"/>
    </row>
    <row r="235" ht="19.5" customHeight="1">
      <c r="F235" s="2"/>
      <c r="G235" s="2"/>
    </row>
    <row r="236" ht="19.5" customHeight="1">
      <c r="F236" s="2"/>
      <c r="G236" s="2"/>
    </row>
    <row r="237" ht="19.5" customHeight="1">
      <c r="F237" s="2"/>
      <c r="G237" s="2"/>
    </row>
    <row r="238" ht="19.5" customHeight="1">
      <c r="F238" s="2"/>
      <c r="G238" s="2"/>
    </row>
    <row r="239" ht="19.5" customHeight="1">
      <c r="F239" s="2"/>
      <c r="G239" s="2"/>
    </row>
    <row r="240" ht="19.5" customHeight="1">
      <c r="F240" s="2"/>
      <c r="G240" s="2"/>
    </row>
    <row r="241" ht="19.5" customHeight="1">
      <c r="F241" s="2"/>
      <c r="G241" s="2"/>
    </row>
    <row r="242" ht="19.5" customHeight="1">
      <c r="F242" s="2"/>
      <c r="G242" s="2"/>
    </row>
    <row r="243" ht="19.5" customHeight="1">
      <c r="F243" s="2"/>
      <c r="G243" s="2"/>
    </row>
    <row r="244" ht="19.5" customHeight="1">
      <c r="F244" s="2"/>
      <c r="G244" s="2"/>
    </row>
    <row r="245" ht="19.5" customHeight="1">
      <c r="F245" s="2"/>
      <c r="G245" s="2"/>
    </row>
    <row r="246" ht="19.5" customHeight="1">
      <c r="F246" s="2"/>
      <c r="G246" s="2"/>
    </row>
    <row r="247" ht="19.5" customHeight="1">
      <c r="F247" s="2"/>
      <c r="G247" s="2"/>
    </row>
    <row r="248" ht="19.5" customHeight="1">
      <c r="F248" s="2"/>
      <c r="G248" s="2"/>
    </row>
    <row r="249" ht="19.5" customHeight="1">
      <c r="F249" s="2"/>
      <c r="G249" s="2"/>
    </row>
    <row r="250" ht="19.5" customHeight="1">
      <c r="F250" s="2"/>
      <c r="G250" s="2"/>
    </row>
    <row r="251" ht="19.5" customHeight="1">
      <c r="F251" s="2"/>
      <c r="G251" s="2"/>
    </row>
    <row r="252" ht="19.5" customHeight="1">
      <c r="F252" s="2"/>
      <c r="G252" s="2"/>
    </row>
    <row r="253" ht="19.5" customHeight="1">
      <c r="F253" s="2"/>
      <c r="G253" s="2"/>
    </row>
    <row r="254" ht="19.5" customHeight="1">
      <c r="F254" s="2"/>
      <c r="G254" s="2"/>
    </row>
    <row r="255" ht="19.5" customHeight="1">
      <c r="F255" s="2"/>
      <c r="G255" s="2"/>
    </row>
    <row r="256" ht="19.5" customHeight="1">
      <c r="F256" s="2"/>
      <c r="G256" s="2"/>
    </row>
    <row r="257" ht="19.5" customHeight="1">
      <c r="F257" s="2"/>
      <c r="G257" s="2"/>
    </row>
    <row r="258" ht="19.5" customHeight="1">
      <c r="F258" s="2"/>
      <c r="G258" s="2"/>
    </row>
    <row r="259" ht="19.5" customHeight="1">
      <c r="F259" s="2"/>
      <c r="G259" s="2"/>
    </row>
    <row r="260" ht="19.5" customHeight="1">
      <c r="F260" s="2"/>
      <c r="G260" s="2"/>
    </row>
    <row r="261" ht="19.5" customHeight="1">
      <c r="F261" s="2"/>
      <c r="G261" s="2"/>
    </row>
    <row r="262" ht="19.5" customHeight="1">
      <c r="F262" s="2"/>
      <c r="G262" s="2"/>
    </row>
    <row r="263" ht="19.5" customHeight="1">
      <c r="F263" s="2"/>
      <c r="G263" s="2"/>
    </row>
    <row r="264" ht="19.5" customHeight="1">
      <c r="F264" s="2"/>
      <c r="G264" s="2"/>
    </row>
    <row r="265" ht="19.5" customHeight="1">
      <c r="F265" s="2"/>
      <c r="G265" s="2"/>
    </row>
    <row r="266" ht="19.5" customHeight="1">
      <c r="F266" s="2"/>
      <c r="G266" s="2"/>
    </row>
    <row r="267" ht="19.5" customHeight="1">
      <c r="F267" s="2"/>
      <c r="G267" s="2"/>
    </row>
    <row r="268" ht="19.5" customHeight="1">
      <c r="F268" s="2"/>
      <c r="G268" s="2"/>
    </row>
    <row r="269" ht="19.5" customHeight="1">
      <c r="F269" s="2"/>
      <c r="G269" s="2"/>
    </row>
    <row r="270" ht="19.5" customHeight="1">
      <c r="F270" s="2"/>
      <c r="G270" s="2"/>
    </row>
    <row r="271" ht="19.5" customHeight="1">
      <c r="F271" s="2"/>
      <c r="G271" s="2"/>
    </row>
    <row r="272" ht="19.5" customHeight="1">
      <c r="F272" s="2"/>
      <c r="G272" s="2"/>
    </row>
    <row r="273" ht="19.5" customHeight="1">
      <c r="F273" s="2"/>
      <c r="G273" s="2"/>
    </row>
    <row r="274" ht="19.5" customHeight="1">
      <c r="F274" s="2"/>
      <c r="G274" s="2"/>
    </row>
    <row r="275" ht="19.5" customHeight="1">
      <c r="F275" s="2"/>
      <c r="G275" s="2"/>
    </row>
    <row r="276" ht="19.5" customHeight="1">
      <c r="F276" s="2"/>
      <c r="G276" s="2"/>
    </row>
    <row r="277" ht="19.5" customHeight="1">
      <c r="F277" s="2"/>
      <c r="G277" s="2"/>
    </row>
    <row r="278" ht="19.5" customHeight="1">
      <c r="F278" s="2"/>
      <c r="G278" s="2"/>
    </row>
    <row r="279" ht="19.5" customHeight="1">
      <c r="F279" s="2"/>
      <c r="G279" s="2"/>
    </row>
    <row r="280" ht="19.5" customHeight="1">
      <c r="F280" s="2"/>
      <c r="G280" s="2"/>
    </row>
    <row r="281" ht="19.5" customHeight="1">
      <c r="F281" s="2"/>
      <c r="G281" s="2"/>
    </row>
    <row r="282" ht="19.5" customHeight="1">
      <c r="F282" s="2"/>
      <c r="G282" s="2"/>
    </row>
    <row r="283" ht="19.5" customHeight="1">
      <c r="F283" s="2"/>
      <c r="G283" s="2"/>
    </row>
    <row r="284" ht="19.5" customHeight="1">
      <c r="F284" s="2"/>
      <c r="G284" s="2"/>
    </row>
    <row r="285" ht="19.5" customHeight="1">
      <c r="F285" s="2"/>
      <c r="G285" s="2"/>
    </row>
    <row r="286" ht="19.5" customHeight="1">
      <c r="F286" s="2"/>
      <c r="G286" s="2"/>
    </row>
    <row r="287" ht="19.5" customHeight="1">
      <c r="F287" s="2"/>
      <c r="G287" s="2"/>
    </row>
    <row r="288" ht="19.5" customHeight="1">
      <c r="F288" s="2"/>
      <c r="G288" s="2"/>
    </row>
    <row r="289" ht="19.5" customHeight="1">
      <c r="F289" s="2"/>
      <c r="G289" s="2"/>
    </row>
    <row r="290" ht="19.5" customHeight="1">
      <c r="F290" s="2"/>
      <c r="G290" s="2"/>
    </row>
    <row r="291" ht="19.5" customHeight="1">
      <c r="F291" s="2"/>
      <c r="G291" s="2"/>
    </row>
    <row r="292" ht="19.5" customHeight="1">
      <c r="F292" s="2"/>
      <c r="G292" s="2"/>
    </row>
    <row r="293" ht="19.5" customHeight="1">
      <c r="F293" s="2"/>
      <c r="G293" s="2"/>
    </row>
    <row r="294" ht="19.5" customHeight="1">
      <c r="F294" s="2"/>
      <c r="G294" s="2"/>
    </row>
    <row r="295" ht="19.5" customHeight="1">
      <c r="F295" s="2"/>
      <c r="G295" s="2"/>
    </row>
    <row r="296" ht="19.5" customHeight="1">
      <c r="F296" s="2"/>
      <c r="G296" s="2"/>
    </row>
    <row r="297" ht="19.5" customHeight="1">
      <c r="F297" s="2"/>
      <c r="G297" s="2"/>
    </row>
    <row r="298" ht="19.5" customHeight="1">
      <c r="F298" s="2"/>
      <c r="G298" s="2"/>
    </row>
    <row r="299" ht="19.5" customHeight="1">
      <c r="F299" s="2"/>
      <c r="G299" s="2"/>
    </row>
    <row r="300" ht="19.5" customHeight="1">
      <c r="F300" s="2"/>
      <c r="G300" s="2"/>
    </row>
    <row r="301" ht="19.5" customHeight="1">
      <c r="F301" s="2"/>
      <c r="G301" s="2"/>
    </row>
    <row r="302" ht="19.5" customHeight="1">
      <c r="F302" s="2"/>
      <c r="G302" s="2"/>
    </row>
    <row r="303" ht="19.5" customHeight="1">
      <c r="F303" s="2"/>
      <c r="G303" s="2"/>
    </row>
    <row r="304" ht="19.5" customHeight="1">
      <c r="F304" s="2"/>
      <c r="G304" s="2"/>
    </row>
    <row r="305" ht="19.5" customHeight="1">
      <c r="F305" s="2"/>
      <c r="G305" s="2"/>
    </row>
    <row r="306" ht="19.5" customHeight="1">
      <c r="F306" s="2"/>
      <c r="G306" s="2"/>
    </row>
    <row r="307" ht="19.5" customHeight="1">
      <c r="F307" s="2"/>
      <c r="G307" s="2"/>
    </row>
    <row r="308" ht="19.5" customHeight="1">
      <c r="F308" s="2"/>
      <c r="G308" s="2"/>
    </row>
    <row r="309" ht="19.5" customHeight="1">
      <c r="F309" s="2"/>
      <c r="G309" s="2"/>
    </row>
    <row r="310" ht="19.5" customHeight="1">
      <c r="F310" s="2"/>
      <c r="G310" s="2"/>
    </row>
    <row r="311" ht="19.5" customHeight="1">
      <c r="F311" s="2"/>
      <c r="G311" s="2"/>
    </row>
    <row r="312" ht="19.5" customHeight="1">
      <c r="F312" s="2"/>
      <c r="G312" s="2"/>
    </row>
    <row r="313" ht="19.5" customHeight="1">
      <c r="F313" s="2"/>
      <c r="G313" s="2"/>
    </row>
    <row r="314" ht="19.5" customHeight="1">
      <c r="F314" s="2"/>
      <c r="G314" s="2"/>
    </row>
    <row r="315" ht="19.5" customHeight="1">
      <c r="F315" s="2"/>
      <c r="G315" s="2"/>
    </row>
    <row r="316" ht="19.5" customHeight="1">
      <c r="F316" s="2"/>
      <c r="G316" s="2"/>
    </row>
    <row r="317" ht="19.5" customHeight="1">
      <c r="F317" s="2"/>
      <c r="G317" s="2"/>
    </row>
    <row r="318" ht="19.5" customHeight="1">
      <c r="F318" s="2"/>
      <c r="G318" s="2"/>
    </row>
    <row r="319" ht="19.5" customHeight="1">
      <c r="F319" s="2"/>
      <c r="G319" s="2"/>
    </row>
    <row r="320" ht="19.5" customHeight="1">
      <c r="F320" s="2"/>
      <c r="G320" s="2"/>
    </row>
    <row r="321" ht="19.5" customHeight="1">
      <c r="F321" s="2"/>
      <c r="G321" s="2"/>
    </row>
    <row r="322" ht="19.5" customHeight="1">
      <c r="F322" s="2"/>
      <c r="G322" s="2"/>
    </row>
    <row r="323" ht="19.5" customHeight="1">
      <c r="F323" s="2"/>
      <c r="G323" s="2"/>
    </row>
    <row r="324" ht="19.5" customHeight="1">
      <c r="F324" s="2"/>
      <c r="G324" s="2"/>
    </row>
    <row r="325" ht="19.5" customHeight="1">
      <c r="F325" s="2"/>
      <c r="G325" s="2"/>
    </row>
    <row r="326" ht="19.5" customHeight="1">
      <c r="F326" s="2"/>
      <c r="G326" s="2"/>
    </row>
    <row r="327" ht="19.5" customHeight="1">
      <c r="F327" s="2"/>
      <c r="G327" s="2"/>
    </row>
    <row r="328" ht="19.5" customHeight="1">
      <c r="F328" s="2"/>
      <c r="G328" s="2"/>
    </row>
    <row r="329" ht="19.5" customHeight="1">
      <c r="F329" s="2"/>
      <c r="G329" s="2"/>
    </row>
    <row r="330" ht="19.5" customHeight="1">
      <c r="F330" s="2"/>
      <c r="G330" s="2"/>
    </row>
    <row r="331" ht="19.5" customHeight="1">
      <c r="F331" s="2"/>
      <c r="G331" s="2"/>
    </row>
    <row r="332" ht="19.5" customHeight="1">
      <c r="F332" s="2"/>
      <c r="G332" s="2"/>
    </row>
    <row r="333" ht="19.5" customHeight="1">
      <c r="F333" s="2"/>
      <c r="G333" s="2"/>
    </row>
    <row r="334" ht="19.5" customHeight="1">
      <c r="F334" s="2"/>
      <c r="G334" s="2"/>
    </row>
    <row r="335" ht="19.5" customHeight="1">
      <c r="F335" s="2"/>
      <c r="G335" s="2"/>
    </row>
    <row r="336" ht="19.5" customHeight="1">
      <c r="F336" s="2"/>
      <c r="G336" s="2"/>
    </row>
    <row r="337" ht="19.5" customHeight="1">
      <c r="F337" s="2"/>
      <c r="G337" s="2"/>
    </row>
    <row r="338" ht="19.5" customHeight="1">
      <c r="F338" s="2"/>
      <c r="G338" s="2"/>
    </row>
    <row r="339" ht="19.5" customHeight="1">
      <c r="F339" s="2"/>
      <c r="G339" s="2"/>
    </row>
    <row r="340" ht="19.5" customHeight="1">
      <c r="F340" s="2"/>
      <c r="G340" s="2"/>
    </row>
    <row r="341" ht="19.5" customHeight="1">
      <c r="F341" s="2"/>
      <c r="G341" s="2"/>
    </row>
    <row r="342" ht="19.5" customHeight="1">
      <c r="F342" s="2"/>
      <c r="G342" s="2"/>
    </row>
    <row r="343" ht="19.5" customHeight="1">
      <c r="F343" s="2"/>
      <c r="G343" s="2"/>
    </row>
    <row r="344" ht="19.5" customHeight="1">
      <c r="F344" s="2"/>
      <c r="G344" s="2"/>
    </row>
    <row r="345" ht="19.5" customHeight="1">
      <c r="F345" s="2"/>
      <c r="G345" s="2"/>
    </row>
    <row r="346" ht="19.5" customHeight="1">
      <c r="F346" s="2"/>
      <c r="G346" s="2"/>
    </row>
    <row r="347" ht="19.5" customHeight="1">
      <c r="F347" s="2"/>
      <c r="G347" s="2"/>
    </row>
    <row r="348" ht="19.5" customHeight="1">
      <c r="F348" s="2"/>
      <c r="G348" s="2"/>
    </row>
    <row r="349" ht="19.5" customHeight="1">
      <c r="F349" s="2"/>
      <c r="G349" s="2"/>
    </row>
    <row r="350" ht="19.5" customHeight="1">
      <c r="F350" s="2"/>
      <c r="G350" s="2"/>
    </row>
    <row r="351" ht="19.5" customHeight="1">
      <c r="F351" s="2"/>
      <c r="G351" s="2"/>
    </row>
    <row r="352" ht="19.5" customHeight="1">
      <c r="F352" s="2"/>
      <c r="G352" s="2"/>
    </row>
    <row r="353" ht="19.5" customHeight="1">
      <c r="F353" s="2"/>
      <c r="G353" s="2"/>
    </row>
    <row r="354" ht="19.5" customHeight="1">
      <c r="F354" s="2"/>
      <c r="G354" s="2"/>
    </row>
    <row r="355" ht="19.5" customHeight="1">
      <c r="F355" s="2"/>
      <c r="G355" s="2"/>
    </row>
    <row r="356" ht="19.5" customHeight="1">
      <c r="F356" s="2"/>
      <c r="G356" s="2"/>
    </row>
    <row r="357" ht="19.5" customHeight="1">
      <c r="F357" s="2"/>
      <c r="G357" s="2"/>
    </row>
    <row r="358" ht="19.5" customHeight="1">
      <c r="F358" s="2"/>
      <c r="G358" s="2"/>
    </row>
    <row r="359" ht="19.5" customHeight="1">
      <c r="F359" s="2"/>
      <c r="G359" s="2"/>
    </row>
    <row r="360" ht="19.5" customHeight="1">
      <c r="F360" s="2"/>
      <c r="G360" s="2"/>
    </row>
    <row r="361" ht="19.5" customHeight="1">
      <c r="F361" s="2"/>
      <c r="G361" s="2"/>
    </row>
    <row r="362" ht="19.5" customHeight="1">
      <c r="F362" s="2"/>
      <c r="G362" s="2"/>
    </row>
    <row r="363" ht="19.5" customHeight="1">
      <c r="F363" s="2"/>
      <c r="G363" s="2"/>
    </row>
    <row r="364" ht="19.5" customHeight="1">
      <c r="F364" s="2"/>
      <c r="G364" s="2"/>
    </row>
    <row r="365" ht="19.5" customHeight="1">
      <c r="F365" s="2"/>
      <c r="G365" s="2"/>
    </row>
    <row r="366" ht="19.5" customHeight="1">
      <c r="F366" s="2"/>
      <c r="G366" s="2"/>
    </row>
    <row r="367" ht="19.5" customHeight="1">
      <c r="F367" s="2"/>
      <c r="G367" s="2"/>
    </row>
    <row r="368" ht="19.5" customHeight="1">
      <c r="F368" s="2"/>
      <c r="G368" s="2"/>
    </row>
    <row r="369" ht="19.5" customHeight="1">
      <c r="F369" s="2"/>
      <c r="G369" s="2"/>
    </row>
    <row r="370" ht="19.5" customHeight="1">
      <c r="F370" s="2"/>
      <c r="G370" s="2"/>
    </row>
    <row r="371" ht="19.5" customHeight="1">
      <c r="F371" s="2"/>
      <c r="G371" s="2"/>
    </row>
    <row r="372" ht="19.5" customHeight="1">
      <c r="F372" s="2"/>
      <c r="G372" s="2"/>
    </row>
    <row r="373" ht="19.5" customHeight="1">
      <c r="F373" s="2"/>
      <c r="G373" s="2"/>
    </row>
    <row r="374" ht="19.5" customHeight="1">
      <c r="F374" s="2"/>
      <c r="G374" s="2"/>
    </row>
    <row r="375" ht="19.5" customHeight="1">
      <c r="F375" s="2"/>
      <c r="G375" s="2"/>
    </row>
    <row r="376" ht="19.5" customHeight="1">
      <c r="F376" s="2"/>
      <c r="G376" s="2"/>
    </row>
    <row r="377" ht="19.5" customHeight="1">
      <c r="F377" s="2"/>
      <c r="G377" s="2"/>
    </row>
    <row r="378" ht="19.5" customHeight="1">
      <c r="F378" s="2"/>
      <c r="G378" s="2"/>
    </row>
    <row r="379" ht="19.5" customHeight="1">
      <c r="F379" s="2"/>
      <c r="G379" s="2"/>
    </row>
    <row r="380" ht="19.5" customHeight="1">
      <c r="F380" s="2"/>
      <c r="G380" s="2"/>
    </row>
    <row r="381" ht="19.5" customHeight="1">
      <c r="F381" s="2"/>
      <c r="G381" s="2"/>
    </row>
    <row r="382" ht="19.5" customHeight="1">
      <c r="F382" s="2"/>
      <c r="G382" s="2"/>
    </row>
    <row r="383" ht="19.5" customHeight="1">
      <c r="F383" s="2"/>
      <c r="G383" s="2"/>
    </row>
    <row r="384" ht="19.5" customHeight="1">
      <c r="F384" s="2"/>
      <c r="G384" s="2"/>
    </row>
    <row r="385" ht="19.5" customHeight="1">
      <c r="F385" s="2"/>
      <c r="G385" s="2"/>
    </row>
    <row r="386" ht="19.5" customHeight="1">
      <c r="F386" s="2"/>
      <c r="G386" s="2"/>
    </row>
    <row r="387" ht="19.5" customHeight="1">
      <c r="F387" s="2"/>
      <c r="G387" s="2"/>
    </row>
    <row r="388" ht="19.5" customHeight="1">
      <c r="F388" s="2"/>
      <c r="G388" s="2"/>
    </row>
    <row r="389" ht="19.5" customHeight="1">
      <c r="F389" s="2"/>
      <c r="G389" s="2"/>
    </row>
    <row r="390" ht="19.5" customHeight="1">
      <c r="F390" s="2"/>
      <c r="G390" s="2"/>
    </row>
    <row r="391" ht="19.5" customHeight="1">
      <c r="F391" s="2"/>
      <c r="G391" s="2"/>
    </row>
    <row r="392" ht="19.5" customHeight="1">
      <c r="F392" s="2"/>
      <c r="G392" s="2"/>
    </row>
    <row r="393" ht="19.5" customHeight="1">
      <c r="F393" s="2"/>
      <c r="G393" s="2"/>
    </row>
    <row r="394" ht="19.5" customHeight="1">
      <c r="F394" s="2"/>
      <c r="G394" s="2"/>
    </row>
    <row r="395" ht="19.5" customHeight="1">
      <c r="F395" s="2"/>
      <c r="G395" s="2"/>
    </row>
    <row r="396" ht="19.5" customHeight="1">
      <c r="F396" s="2"/>
      <c r="G396" s="2"/>
    </row>
    <row r="397" ht="19.5" customHeight="1">
      <c r="F397" s="2"/>
      <c r="G397" s="2"/>
    </row>
    <row r="398" ht="19.5" customHeight="1">
      <c r="F398" s="2"/>
      <c r="G398" s="2"/>
    </row>
    <row r="399" ht="19.5" customHeight="1">
      <c r="F399" s="2"/>
      <c r="G399" s="2"/>
    </row>
    <row r="400" ht="19.5" customHeight="1">
      <c r="F400" s="2"/>
      <c r="G400" s="2"/>
    </row>
    <row r="401" ht="19.5" customHeight="1">
      <c r="F401" s="2"/>
      <c r="G401" s="2"/>
    </row>
    <row r="402" ht="19.5" customHeight="1">
      <c r="F402" s="2"/>
      <c r="G402" s="2"/>
    </row>
    <row r="403" ht="19.5" customHeight="1">
      <c r="F403" s="2"/>
      <c r="G403" s="2"/>
    </row>
    <row r="404" ht="19.5" customHeight="1">
      <c r="F404" s="2"/>
      <c r="G404" s="2"/>
    </row>
    <row r="405" ht="19.5" customHeight="1">
      <c r="F405" s="2"/>
      <c r="G405" s="2"/>
    </row>
    <row r="406" ht="19.5" customHeight="1">
      <c r="F406" s="2"/>
      <c r="G406" s="2"/>
    </row>
    <row r="407" ht="19.5" customHeight="1">
      <c r="F407" s="2"/>
      <c r="G407" s="2"/>
    </row>
    <row r="408" ht="19.5" customHeight="1">
      <c r="F408" s="2"/>
      <c r="G408" s="2"/>
    </row>
    <row r="409" ht="19.5" customHeight="1">
      <c r="F409" s="2"/>
      <c r="G409" s="2"/>
    </row>
    <row r="410" ht="19.5" customHeight="1">
      <c r="F410" s="2"/>
      <c r="G410" s="2"/>
    </row>
    <row r="411" ht="19.5" customHeight="1">
      <c r="F411" s="2"/>
      <c r="G411" s="2"/>
    </row>
    <row r="412" ht="19.5" customHeight="1">
      <c r="F412" s="2"/>
      <c r="G412" s="2"/>
    </row>
    <row r="413" ht="19.5" customHeight="1">
      <c r="F413" s="2"/>
      <c r="G413" s="2"/>
    </row>
    <row r="414" ht="19.5" customHeight="1">
      <c r="F414" s="2"/>
      <c r="G414" s="2"/>
    </row>
    <row r="415" ht="19.5" customHeight="1">
      <c r="F415" s="2"/>
      <c r="G415" s="2"/>
    </row>
    <row r="416" ht="19.5" customHeight="1">
      <c r="F416" s="2"/>
      <c r="G416" s="2"/>
    </row>
    <row r="417" ht="19.5" customHeight="1">
      <c r="F417" s="2"/>
      <c r="G417" s="2"/>
    </row>
    <row r="418" ht="19.5" customHeight="1">
      <c r="F418" s="2"/>
      <c r="G418" s="2"/>
    </row>
    <row r="419" ht="19.5" customHeight="1">
      <c r="F419" s="2"/>
      <c r="G419" s="2"/>
    </row>
    <row r="420" ht="19.5" customHeight="1">
      <c r="F420" s="2"/>
      <c r="G420" s="2"/>
    </row>
    <row r="421" ht="19.5" customHeight="1">
      <c r="F421" s="2"/>
      <c r="G421" s="2"/>
    </row>
    <row r="422" ht="19.5" customHeight="1">
      <c r="F422" s="2"/>
      <c r="G422" s="2"/>
    </row>
    <row r="423" ht="19.5" customHeight="1">
      <c r="F423" s="2"/>
      <c r="G423" s="2"/>
    </row>
    <row r="424" ht="19.5" customHeight="1">
      <c r="F424" s="2"/>
      <c r="G424" s="2"/>
    </row>
    <row r="425" ht="19.5" customHeight="1">
      <c r="F425" s="2"/>
      <c r="G425" s="2"/>
    </row>
    <row r="426" ht="19.5" customHeight="1">
      <c r="F426" s="2"/>
      <c r="G426" s="2"/>
    </row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.22"/>
    <col customWidth="1" min="2" max="2" width="13.33"/>
    <col customWidth="1" min="3" max="3" width="16.78"/>
    <col customWidth="1" min="4" max="4" width="10.0"/>
    <col customWidth="1" min="5" max="5" width="6.78"/>
    <col customWidth="1" min="6" max="6" width="18.22"/>
    <col customWidth="1" min="7" max="7" width="18.33"/>
    <col customWidth="1" min="8" max="8" width="13.44"/>
    <col customWidth="1" min="9" max="9" width="7.56"/>
    <col customWidth="1" min="10" max="10" width="14.44"/>
    <col customWidth="1" min="11" max="11" width="11.67"/>
    <col customWidth="1" min="12" max="12" width="13.0"/>
    <col customWidth="1" min="13" max="13" width="15.0"/>
    <col customWidth="1" min="14" max="14" width="18.67"/>
    <col customWidth="1" min="15" max="15" width="15.89"/>
    <col customWidth="1" min="16" max="16" width="17.22"/>
    <col customWidth="1" min="17" max="17" width="12.0"/>
    <col customWidth="1" min="18" max="18" width="8.33"/>
    <col customWidth="1" min="19" max="19" width="6.22"/>
    <col customWidth="1" min="20" max="20" width="10.0"/>
    <col customWidth="1" min="21" max="26" width="8.3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3" t="s">
        <v>20</v>
      </c>
    </row>
    <row r="2" ht="19.5" customHeight="1">
      <c r="A2" s="1">
        <v>1.0</v>
      </c>
      <c r="B2" s="1" t="s">
        <v>243</v>
      </c>
      <c r="C2" s="1">
        <v>60.0</v>
      </c>
      <c r="D2" s="1" t="s">
        <v>244</v>
      </c>
      <c r="E2" s="1">
        <v>1.0</v>
      </c>
      <c r="F2" s="2">
        <v>100.0</v>
      </c>
      <c r="G2" s="2">
        <v>100.0</v>
      </c>
      <c r="H2" s="2" t="s">
        <v>23</v>
      </c>
      <c r="I2" s="1">
        <f t="shared" ref="I2:I226" si="1">roundup(C2*G2/100,0)</f>
        <v>60</v>
      </c>
      <c r="J2" s="1">
        <f t="shared" ref="J2:J226" si="2">roundup(IF(D2="elementalEmber", E2*F2/100,0),0)</f>
        <v>0</v>
      </c>
      <c r="K2" s="1">
        <f t="shared" ref="K2:K226" si="3">roundup(IF(D2="electrumBar", E2*F2/100,0),0)</f>
        <v>0</v>
      </c>
      <c r="L2" s="1">
        <f t="shared" ref="L2:L226" si="4">roundup(IF(D2="cosmicCharge", E2*F2/100,0),0)</f>
        <v>1</v>
      </c>
      <c r="M2" s="1">
        <f t="shared" ref="M2:M226" si="5">roundup(IF(D2="piercing", E2*F2/100,0),0)</f>
        <v>0</v>
      </c>
      <c r="N2" s="1">
        <f t="shared" ref="N2:N226" si="6">SUM($I$2:I2)/(60*60*24)</f>
        <v>0.0006944444444</v>
      </c>
      <c r="O2" s="1">
        <f t="shared" ref="O2:O226" si="7">SUM($J$2:J2)</f>
        <v>0</v>
      </c>
      <c r="P2" s="1">
        <f t="shared" ref="P2:P226" si="8">SUM($K$2:$K2)</f>
        <v>0</v>
      </c>
      <c r="Q2" s="1">
        <f t="shared" ref="Q2:Q226" si="9">SUM($L$2:L2)</f>
        <v>1</v>
      </c>
      <c r="R2" s="1">
        <f t="shared" ref="R2:R226" si="10">SUM($M$2:M2)</f>
        <v>0</v>
      </c>
      <c r="S2" s="1">
        <f t="shared" ref="S2:S226" si="11">N2*60*60*24*0.0022689815+O2*3.3898+P2*5.0847+Q2*3660</f>
        <v>3660.136139</v>
      </c>
      <c r="T2" s="1">
        <f t="shared" ref="T2:T226" si="12">VALUE(MID(H2,FIND(":",H2)+1,LEN(H2)))</f>
        <v>1</v>
      </c>
      <c r="U2" s="1">
        <f t="shared" ref="U2:U226" si="13">SUM($T$2:T2)</f>
        <v>1</v>
      </c>
    </row>
    <row r="3" ht="19.5" customHeight="1">
      <c r="A3" s="1">
        <v>2.0</v>
      </c>
      <c r="B3" s="1" t="s">
        <v>24</v>
      </c>
      <c r="C3" s="1">
        <v>450.0</v>
      </c>
      <c r="D3" s="1" t="s">
        <v>25</v>
      </c>
      <c r="E3" s="1">
        <v>208.0</v>
      </c>
      <c r="F3" s="2">
        <v>100.0</v>
      </c>
      <c r="G3" s="2">
        <v>100.0</v>
      </c>
      <c r="H3" s="2" t="s">
        <v>26</v>
      </c>
      <c r="I3" s="1">
        <f t="shared" si="1"/>
        <v>450</v>
      </c>
      <c r="J3" s="1">
        <f t="shared" si="2"/>
        <v>0</v>
      </c>
      <c r="K3" s="1">
        <f t="shared" si="3"/>
        <v>0</v>
      </c>
      <c r="L3" s="1">
        <f t="shared" si="4"/>
        <v>0</v>
      </c>
      <c r="M3" s="1">
        <f t="shared" si="5"/>
        <v>208</v>
      </c>
      <c r="N3" s="1">
        <f t="shared" si="6"/>
        <v>0.005902777778</v>
      </c>
      <c r="O3" s="1">
        <f t="shared" si="7"/>
        <v>0</v>
      </c>
      <c r="P3" s="1">
        <f t="shared" si="8"/>
        <v>0</v>
      </c>
      <c r="Q3" s="1">
        <f t="shared" si="9"/>
        <v>1</v>
      </c>
      <c r="R3" s="1">
        <f t="shared" si="10"/>
        <v>208</v>
      </c>
      <c r="S3" s="1">
        <f t="shared" si="11"/>
        <v>3661.157181</v>
      </c>
      <c r="T3" s="1">
        <f t="shared" si="12"/>
        <v>13</v>
      </c>
      <c r="U3" s="1">
        <f t="shared" si="13"/>
        <v>14</v>
      </c>
    </row>
    <row r="4" ht="19.5" customHeight="1">
      <c r="A4" s="1">
        <v>3.0</v>
      </c>
      <c r="B4" s="1" t="s">
        <v>27</v>
      </c>
      <c r="C4" s="1">
        <v>1920.0</v>
      </c>
      <c r="D4" s="1" t="s">
        <v>22</v>
      </c>
      <c r="E4" s="1">
        <v>150.0</v>
      </c>
      <c r="F4" s="2">
        <v>100.0</v>
      </c>
      <c r="G4" s="2">
        <v>100.0</v>
      </c>
      <c r="H4" s="2" t="s">
        <v>28</v>
      </c>
      <c r="I4" s="1">
        <f t="shared" si="1"/>
        <v>1920</v>
      </c>
      <c r="J4" s="1">
        <f t="shared" si="2"/>
        <v>0</v>
      </c>
      <c r="K4" s="1">
        <f t="shared" si="3"/>
        <v>150</v>
      </c>
      <c r="L4" s="1">
        <f t="shared" si="4"/>
        <v>0</v>
      </c>
      <c r="M4" s="1">
        <f t="shared" si="5"/>
        <v>0</v>
      </c>
      <c r="N4" s="1">
        <f t="shared" si="6"/>
        <v>0.028125</v>
      </c>
      <c r="O4" s="1">
        <f t="shared" si="7"/>
        <v>0</v>
      </c>
      <c r="P4" s="1">
        <f t="shared" si="8"/>
        <v>150</v>
      </c>
      <c r="Q4" s="1">
        <f t="shared" si="9"/>
        <v>1</v>
      </c>
      <c r="R4" s="1">
        <f t="shared" si="10"/>
        <v>208</v>
      </c>
      <c r="S4" s="1">
        <f t="shared" si="11"/>
        <v>4428.218625</v>
      </c>
      <c r="T4" s="1">
        <f t="shared" si="12"/>
        <v>60</v>
      </c>
      <c r="U4" s="1">
        <f t="shared" si="13"/>
        <v>74</v>
      </c>
    </row>
    <row r="5" ht="19.5" customHeight="1">
      <c r="A5" s="1">
        <v>4.0</v>
      </c>
      <c r="B5" s="1" t="s">
        <v>29</v>
      </c>
      <c r="C5" s="1">
        <v>3952.0</v>
      </c>
      <c r="D5" s="1" t="s">
        <v>25</v>
      </c>
      <c r="E5" s="1">
        <v>861.0</v>
      </c>
      <c r="F5" s="2">
        <v>100.0</v>
      </c>
      <c r="G5" s="2">
        <v>100.0</v>
      </c>
      <c r="H5" s="2" t="s">
        <v>30</v>
      </c>
      <c r="I5" s="1">
        <f t="shared" si="1"/>
        <v>3952</v>
      </c>
      <c r="J5" s="1">
        <f t="shared" si="2"/>
        <v>0</v>
      </c>
      <c r="K5" s="1">
        <f t="shared" si="3"/>
        <v>0</v>
      </c>
      <c r="L5" s="1">
        <f t="shared" si="4"/>
        <v>0</v>
      </c>
      <c r="M5" s="1">
        <f t="shared" si="5"/>
        <v>861</v>
      </c>
      <c r="N5" s="1">
        <f t="shared" si="6"/>
        <v>0.07386574074</v>
      </c>
      <c r="O5" s="1">
        <f t="shared" si="7"/>
        <v>0</v>
      </c>
      <c r="P5" s="1">
        <f t="shared" si="8"/>
        <v>150</v>
      </c>
      <c r="Q5" s="1">
        <f t="shared" si="9"/>
        <v>1</v>
      </c>
      <c r="R5" s="1">
        <f t="shared" si="10"/>
        <v>1069</v>
      </c>
      <c r="S5" s="1">
        <f t="shared" si="11"/>
        <v>4437.18564</v>
      </c>
      <c r="T5" s="1">
        <f t="shared" si="12"/>
        <v>140</v>
      </c>
      <c r="U5" s="1">
        <f t="shared" si="13"/>
        <v>214</v>
      </c>
    </row>
    <row r="6" ht="19.5" customHeight="1">
      <c r="A6" s="1">
        <v>5.0</v>
      </c>
      <c r="B6" s="1" t="s">
        <v>31</v>
      </c>
      <c r="C6" s="1">
        <v>9094.0</v>
      </c>
      <c r="D6" s="1" t="s">
        <v>22</v>
      </c>
      <c r="E6" s="1">
        <v>225.0</v>
      </c>
      <c r="F6" s="2">
        <v>100.0</v>
      </c>
      <c r="G6" s="2">
        <v>100.0</v>
      </c>
      <c r="H6" s="2" t="s">
        <v>32</v>
      </c>
      <c r="I6" s="1">
        <f t="shared" si="1"/>
        <v>9094</v>
      </c>
      <c r="J6" s="1">
        <f t="shared" si="2"/>
        <v>0</v>
      </c>
      <c r="K6" s="1">
        <f t="shared" si="3"/>
        <v>225</v>
      </c>
      <c r="L6" s="1">
        <f t="shared" si="4"/>
        <v>0</v>
      </c>
      <c r="M6" s="1">
        <f t="shared" si="5"/>
        <v>0</v>
      </c>
      <c r="N6" s="1">
        <f t="shared" si="6"/>
        <v>0.1791203704</v>
      </c>
      <c r="O6" s="1">
        <f t="shared" si="7"/>
        <v>0</v>
      </c>
      <c r="P6" s="1">
        <f t="shared" si="8"/>
        <v>375</v>
      </c>
      <c r="Q6" s="1">
        <f t="shared" si="9"/>
        <v>1</v>
      </c>
      <c r="R6" s="1">
        <f t="shared" si="10"/>
        <v>1069</v>
      </c>
      <c r="S6" s="1">
        <f t="shared" si="11"/>
        <v>5601.877258</v>
      </c>
      <c r="T6" s="1">
        <f t="shared" si="12"/>
        <v>240</v>
      </c>
      <c r="U6" s="1">
        <f t="shared" si="13"/>
        <v>454</v>
      </c>
    </row>
    <row r="7" ht="19.5" customHeight="1">
      <c r="A7" s="1">
        <v>6.0</v>
      </c>
      <c r="B7" s="1" t="s">
        <v>33</v>
      </c>
      <c r="C7" s="1">
        <v>14580.0</v>
      </c>
      <c r="D7" s="1" t="s">
        <v>25</v>
      </c>
      <c r="E7" s="1">
        <v>1894.0</v>
      </c>
      <c r="F7" s="2">
        <v>100.0</v>
      </c>
      <c r="G7" s="2">
        <v>100.0</v>
      </c>
      <c r="H7" s="2" t="s">
        <v>34</v>
      </c>
      <c r="I7" s="1">
        <f t="shared" si="1"/>
        <v>14580</v>
      </c>
      <c r="J7" s="1">
        <f t="shared" si="2"/>
        <v>0</v>
      </c>
      <c r="K7" s="1">
        <f t="shared" si="3"/>
        <v>0</v>
      </c>
      <c r="L7" s="1">
        <f t="shared" si="4"/>
        <v>0</v>
      </c>
      <c r="M7" s="1">
        <f t="shared" si="5"/>
        <v>1894</v>
      </c>
      <c r="N7" s="1">
        <f t="shared" si="6"/>
        <v>0.3478703704</v>
      </c>
      <c r="O7" s="1">
        <f t="shared" si="7"/>
        <v>0</v>
      </c>
      <c r="P7" s="1">
        <f t="shared" si="8"/>
        <v>375</v>
      </c>
      <c r="Q7" s="1">
        <f t="shared" si="9"/>
        <v>1</v>
      </c>
      <c r="R7" s="1">
        <f t="shared" si="10"/>
        <v>2963</v>
      </c>
      <c r="S7" s="1">
        <f t="shared" si="11"/>
        <v>5634.959008</v>
      </c>
      <c r="T7" s="1">
        <f t="shared" si="12"/>
        <v>405</v>
      </c>
      <c r="U7" s="1">
        <f t="shared" si="13"/>
        <v>859</v>
      </c>
    </row>
    <row r="8" ht="19.5" customHeight="1">
      <c r="A8" s="1">
        <v>7.0</v>
      </c>
      <c r="B8" s="1" t="s">
        <v>35</v>
      </c>
      <c r="C8" s="1">
        <v>23040.0</v>
      </c>
      <c r="D8" s="1" t="s">
        <v>22</v>
      </c>
      <c r="E8" s="1">
        <v>300.0</v>
      </c>
      <c r="F8" s="2">
        <v>100.0</v>
      </c>
      <c r="G8" s="2">
        <v>100.0</v>
      </c>
      <c r="H8" s="2" t="s">
        <v>36</v>
      </c>
      <c r="I8" s="1">
        <f t="shared" si="1"/>
        <v>23040</v>
      </c>
      <c r="J8" s="1">
        <f t="shared" si="2"/>
        <v>0</v>
      </c>
      <c r="K8" s="1">
        <f t="shared" si="3"/>
        <v>300</v>
      </c>
      <c r="L8" s="1">
        <f t="shared" si="4"/>
        <v>0</v>
      </c>
      <c r="M8" s="1">
        <f t="shared" si="5"/>
        <v>0</v>
      </c>
      <c r="N8" s="1">
        <f t="shared" si="6"/>
        <v>0.614537037</v>
      </c>
      <c r="O8" s="1">
        <f t="shared" si="7"/>
        <v>0</v>
      </c>
      <c r="P8" s="1">
        <f t="shared" si="8"/>
        <v>675</v>
      </c>
      <c r="Q8" s="1">
        <f t="shared" si="9"/>
        <v>1</v>
      </c>
      <c r="R8" s="1">
        <f t="shared" si="10"/>
        <v>2963</v>
      </c>
      <c r="S8" s="1">
        <f t="shared" si="11"/>
        <v>7212.646342</v>
      </c>
      <c r="T8" s="1">
        <f t="shared" si="12"/>
        <v>600</v>
      </c>
      <c r="U8" s="1">
        <f t="shared" si="13"/>
        <v>1459</v>
      </c>
    </row>
    <row r="9" ht="19.5" customHeight="1">
      <c r="A9" s="1">
        <v>8.0</v>
      </c>
      <c r="B9" s="1" t="s">
        <v>37</v>
      </c>
      <c r="C9" s="1">
        <v>28800.0</v>
      </c>
      <c r="D9" s="1" t="s">
        <v>25</v>
      </c>
      <c r="E9" s="1">
        <v>3714.0</v>
      </c>
      <c r="F9" s="2">
        <v>100.0</v>
      </c>
      <c r="G9" s="2">
        <v>100.0</v>
      </c>
      <c r="H9" s="2" t="s">
        <v>36</v>
      </c>
      <c r="I9" s="1">
        <f t="shared" si="1"/>
        <v>28800</v>
      </c>
      <c r="J9" s="1">
        <f t="shared" si="2"/>
        <v>0</v>
      </c>
      <c r="K9" s="1">
        <f t="shared" si="3"/>
        <v>0</v>
      </c>
      <c r="L9" s="1">
        <f t="shared" si="4"/>
        <v>0</v>
      </c>
      <c r="M9" s="1">
        <f t="shared" si="5"/>
        <v>3714</v>
      </c>
      <c r="N9" s="1">
        <f t="shared" si="6"/>
        <v>0.9478703704</v>
      </c>
      <c r="O9" s="1">
        <f t="shared" si="7"/>
        <v>0</v>
      </c>
      <c r="P9" s="1">
        <f t="shared" si="8"/>
        <v>675</v>
      </c>
      <c r="Q9" s="1">
        <f t="shared" si="9"/>
        <v>1</v>
      </c>
      <c r="R9" s="1">
        <f t="shared" si="10"/>
        <v>6677</v>
      </c>
      <c r="S9" s="1">
        <f t="shared" si="11"/>
        <v>7277.993009</v>
      </c>
      <c r="T9" s="1">
        <f t="shared" si="12"/>
        <v>600</v>
      </c>
      <c r="U9" s="1">
        <f t="shared" si="13"/>
        <v>2059</v>
      </c>
    </row>
    <row r="10" ht="19.5" customHeight="1">
      <c r="A10" s="1">
        <v>9.0</v>
      </c>
      <c r="B10" s="1" t="s">
        <v>38</v>
      </c>
      <c r="C10" s="1">
        <v>35100.0</v>
      </c>
      <c r="D10" s="1" t="s">
        <v>22</v>
      </c>
      <c r="E10" s="1">
        <v>450.0</v>
      </c>
      <c r="F10" s="2">
        <v>100.0</v>
      </c>
      <c r="G10" s="2">
        <v>100.0</v>
      </c>
      <c r="H10" s="2" t="s">
        <v>39</v>
      </c>
      <c r="I10" s="1">
        <f t="shared" si="1"/>
        <v>35100</v>
      </c>
      <c r="J10" s="1">
        <f t="shared" si="2"/>
        <v>0</v>
      </c>
      <c r="K10" s="1">
        <f t="shared" si="3"/>
        <v>450</v>
      </c>
      <c r="L10" s="1">
        <f t="shared" si="4"/>
        <v>0</v>
      </c>
      <c r="M10" s="1">
        <f t="shared" si="5"/>
        <v>0</v>
      </c>
      <c r="N10" s="1">
        <f t="shared" si="6"/>
        <v>1.35412037</v>
      </c>
      <c r="O10" s="1">
        <f t="shared" si="7"/>
        <v>0</v>
      </c>
      <c r="P10" s="1">
        <f t="shared" si="8"/>
        <v>1125</v>
      </c>
      <c r="Q10" s="1">
        <f t="shared" si="9"/>
        <v>1</v>
      </c>
      <c r="R10" s="1">
        <f t="shared" si="10"/>
        <v>6677</v>
      </c>
      <c r="S10" s="1">
        <f t="shared" si="11"/>
        <v>9645.74926</v>
      </c>
      <c r="T10" s="1">
        <f t="shared" si="12"/>
        <v>750</v>
      </c>
      <c r="U10" s="1">
        <f t="shared" si="13"/>
        <v>2809</v>
      </c>
    </row>
    <row r="11" ht="19.5" customHeight="1">
      <c r="A11" s="1">
        <v>10.0</v>
      </c>
      <c r="B11" s="1" t="s">
        <v>40</v>
      </c>
      <c r="C11" s="1">
        <v>41559.0</v>
      </c>
      <c r="D11" s="1" t="s">
        <v>25</v>
      </c>
      <c r="E11" s="1">
        <v>8712.0</v>
      </c>
      <c r="F11" s="2">
        <v>100.0</v>
      </c>
      <c r="G11" s="2">
        <v>100.0</v>
      </c>
      <c r="H11" s="2" t="s">
        <v>41</v>
      </c>
      <c r="I11" s="1">
        <f t="shared" si="1"/>
        <v>41559</v>
      </c>
      <c r="J11" s="1">
        <f t="shared" si="2"/>
        <v>0</v>
      </c>
      <c r="K11" s="1">
        <f t="shared" si="3"/>
        <v>0</v>
      </c>
      <c r="L11" s="1">
        <f t="shared" si="4"/>
        <v>0</v>
      </c>
      <c r="M11" s="1">
        <f t="shared" si="5"/>
        <v>8712</v>
      </c>
      <c r="N11" s="1">
        <f t="shared" si="6"/>
        <v>1.835127315</v>
      </c>
      <c r="O11" s="1">
        <f t="shared" si="7"/>
        <v>0</v>
      </c>
      <c r="P11" s="1">
        <f t="shared" si="8"/>
        <v>1125</v>
      </c>
      <c r="Q11" s="1">
        <f t="shared" si="9"/>
        <v>1</v>
      </c>
      <c r="R11" s="1">
        <f t="shared" si="10"/>
        <v>15389</v>
      </c>
      <c r="S11" s="1">
        <f t="shared" si="11"/>
        <v>9740.045862</v>
      </c>
      <c r="T11" s="1">
        <f t="shared" si="12"/>
        <v>912</v>
      </c>
      <c r="U11" s="1">
        <f t="shared" si="13"/>
        <v>3721</v>
      </c>
    </row>
    <row r="12" ht="19.5" customHeight="1">
      <c r="A12" s="1">
        <v>11.0</v>
      </c>
      <c r="B12" s="1" t="s">
        <v>245</v>
      </c>
      <c r="C12" s="1">
        <v>51896.0</v>
      </c>
      <c r="D12" s="1" t="s">
        <v>244</v>
      </c>
      <c r="E12" s="1">
        <v>2.0</v>
      </c>
      <c r="F12" s="2">
        <v>50.0</v>
      </c>
      <c r="G12" s="2">
        <v>50.0</v>
      </c>
      <c r="H12" s="2" t="s">
        <v>43</v>
      </c>
      <c r="I12" s="1">
        <f t="shared" si="1"/>
        <v>25948</v>
      </c>
      <c r="J12" s="1">
        <f t="shared" si="2"/>
        <v>0</v>
      </c>
      <c r="K12" s="1">
        <f t="shared" si="3"/>
        <v>0</v>
      </c>
      <c r="L12" s="1">
        <f t="shared" si="4"/>
        <v>1</v>
      </c>
      <c r="M12" s="1">
        <f t="shared" si="5"/>
        <v>0</v>
      </c>
      <c r="N12" s="1">
        <f t="shared" si="6"/>
        <v>2.135451389</v>
      </c>
      <c r="O12" s="1">
        <f t="shared" si="7"/>
        <v>0</v>
      </c>
      <c r="P12" s="1">
        <f t="shared" si="8"/>
        <v>1125</v>
      </c>
      <c r="Q12" s="1">
        <f t="shared" si="9"/>
        <v>2</v>
      </c>
      <c r="R12" s="1">
        <f t="shared" si="10"/>
        <v>15389</v>
      </c>
      <c r="S12" s="1">
        <f t="shared" si="11"/>
        <v>13458.92139</v>
      </c>
      <c r="T12" s="1">
        <f t="shared" si="12"/>
        <v>936</v>
      </c>
      <c r="U12" s="1">
        <f t="shared" si="13"/>
        <v>4657</v>
      </c>
    </row>
    <row r="13" ht="19.5" customHeight="1">
      <c r="A13" s="1">
        <v>12.0</v>
      </c>
      <c r="B13" s="1" t="s">
        <v>44</v>
      </c>
      <c r="C13" s="1">
        <v>66355.0</v>
      </c>
      <c r="D13" s="1" t="s">
        <v>25</v>
      </c>
      <c r="E13" s="1">
        <v>17819.0</v>
      </c>
      <c r="F13" s="2">
        <v>50.0</v>
      </c>
      <c r="G13" s="2">
        <v>50.0</v>
      </c>
      <c r="H13" s="2" t="s">
        <v>45</v>
      </c>
      <c r="I13" s="1">
        <f t="shared" si="1"/>
        <v>33178</v>
      </c>
      <c r="J13" s="1">
        <f t="shared" si="2"/>
        <v>0</v>
      </c>
      <c r="K13" s="1">
        <f t="shared" si="3"/>
        <v>0</v>
      </c>
      <c r="L13" s="1">
        <f t="shared" si="4"/>
        <v>0</v>
      </c>
      <c r="M13" s="1">
        <f t="shared" si="5"/>
        <v>8910</v>
      </c>
      <c r="N13" s="1">
        <f t="shared" si="6"/>
        <v>2.519456019</v>
      </c>
      <c r="O13" s="1">
        <f t="shared" si="7"/>
        <v>0</v>
      </c>
      <c r="P13" s="1">
        <f t="shared" si="8"/>
        <v>1125</v>
      </c>
      <c r="Q13" s="1">
        <f t="shared" si="9"/>
        <v>2</v>
      </c>
      <c r="R13" s="1">
        <f t="shared" si="10"/>
        <v>24299</v>
      </c>
      <c r="S13" s="1">
        <f t="shared" si="11"/>
        <v>13534.20166</v>
      </c>
      <c r="T13" s="1">
        <f t="shared" si="12"/>
        <v>1280</v>
      </c>
      <c r="U13" s="1">
        <f t="shared" si="13"/>
        <v>5937</v>
      </c>
    </row>
    <row r="14" ht="19.5" customHeight="1">
      <c r="A14" s="1">
        <v>13.0</v>
      </c>
      <c r="B14" s="1" t="s">
        <v>46</v>
      </c>
      <c r="C14" s="1">
        <v>103561.0</v>
      </c>
      <c r="D14" s="1" t="s">
        <v>22</v>
      </c>
      <c r="E14" s="1">
        <v>750.0</v>
      </c>
      <c r="F14" s="2">
        <v>50.0</v>
      </c>
      <c r="G14" s="2">
        <v>50.0</v>
      </c>
      <c r="H14" s="2" t="s">
        <v>47</v>
      </c>
      <c r="I14" s="1">
        <f t="shared" si="1"/>
        <v>51781</v>
      </c>
      <c r="J14" s="1">
        <f t="shared" si="2"/>
        <v>0</v>
      </c>
      <c r="K14" s="1">
        <f t="shared" si="3"/>
        <v>375</v>
      </c>
      <c r="L14" s="1">
        <f t="shared" si="4"/>
        <v>0</v>
      </c>
      <c r="M14" s="1">
        <f t="shared" si="5"/>
        <v>0</v>
      </c>
      <c r="N14" s="1">
        <f t="shared" si="6"/>
        <v>3.118773148</v>
      </c>
      <c r="O14" s="1">
        <f t="shared" si="7"/>
        <v>0</v>
      </c>
      <c r="P14" s="1">
        <f t="shared" si="8"/>
        <v>1500</v>
      </c>
      <c r="Q14" s="1">
        <f t="shared" si="9"/>
        <v>2</v>
      </c>
      <c r="R14" s="1">
        <f t="shared" si="10"/>
        <v>24299</v>
      </c>
      <c r="S14" s="1">
        <f t="shared" si="11"/>
        <v>15558.45429</v>
      </c>
      <c r="T14" s="1">
        <f t="shared" si="12"/>
        <v>1644</v>
      </c>
      <c r="U14" s="1">
        <f t="shared" si="13"/>
        <v>7581</v>
      </c>
    </row>
    <row r="15" ht="19.5" customHeight="1">
      <c r="A15" s="1">
        <v>14.0</v>
      </c>
      <c r="B15" s="1" t="s">
        <v>48</v>
      </c>
      <c r="C15" s="1">
        <v>137915.0</v>
      </c>
      <c r="D15" s="1" t="s">
        <v>25</v>
      </c>
      <c r="E15" s="1">
        <v>38115.0</v>
      </c>
      <c r="F15" s="2">
        <v>50.0</v>
      </c>
      <c r="G15" s="2">
        <v>50.0</v>
      </c>
      <c r="H15" s="2" t="s">
        <v>49</v>
      </c>
      <c r="I15" s="1">
        <f t="shared" si="1"/>
        <v>68958</v>
      </c>
      <c r="J15" s="1">
        <f t="shared" si="2"/>
        <v>0</v>
      </c>
      <c r="K15" s="1">
        <f t="shared" si="3"/>
        <v>0</v>
      </c>
      <c r="L15" s="1">
        <f t="shared" si="4"/>
        <v>0</v>
      </c>
      <c r="M15" s="1">
        <f t="shared" si="5"/>
        <v>19058</v>
      </c>
      <c r="N15" s="1">
        <f t="shared" si="6"/>
        <v>3.916898148</v>
      </c>
      <c r="O15" s="1">
        <f t="shared" si="7"/>
        <v>0</v>
      </c>
      <c r="P15" s="1">
        <f t="shared" si="8"/>
        <v>1500</v>
      </c>
      <c r="Q15" s="1">
        <f t="shared" si="9"/>
        <v>2</v>
      </c>
      <c r="R15" s="1">
        <f t="shared" si="10"/>
        <v>43357</v>
      </c>
      <c r="S15" s="1">
        <f t="shared" si="11"/>
        <v>15714.91872</v>
      </c>
      <c r="T15" s="1">
        <f t="shared" si="12"/>
        <v>1691</v>
      </c>
      <c r="U15" s="1">
        <f t="shared" si="13"/>
        <v>9272</v>
      </c>
    </row>
    <row r="16" ht="19.5" customHeight="1">
      <c r="A16" s="1">
        <v>15.0</v>
      </c>
      <c r="B16" s="1" t="s">
        <v>50</v>
      </c>
      <c r="C16" s="1">
        <v>177093.0</v>
      </c>
      <c r="D16" s="1" t="s">
        <v>22</v>
      </c>
      <c r="E16" s="1">
        <v>900.0</v>
      </c>
      <c r="F16" s="2">
        <v>50.0</v>
      </c>
      <c r="G16" s="2">
        <v>50.0</v>
      </c>
      <c r="H16" s="2" t="s">
        <v>51</v>
      </c>
      <c r="I16" s="1">
        <f t="shared" si="1"/>
        <v>88547</v>
      </c>
      <c r="J16" s="1">
        <f t="shared" si="2"/>
        <v>0</v>
      </c>
      <c r="K16" s="1">
        <f t="shared" si="3"/>
        <v>450</v>
      </c>
      <c r="L16" s="1">
        <f t="shared" si="4"/>
        <v>0</v>
      </c>
      <c r="M16" s="1">
        <f t="shared" si="5"/>
        <v>0</v>
      </c>
      <c r="N16" s="1">
        <f t="shared" si="6"/>
        <v>4.941747685</v>
      </c>
      <c r="O16" s="1">
        <f t="shared" si="7"/>
        <v>0</v>
      </c>
      <c r="P16" s="1">
        <f t="shared" si="8"/>
        <v>1950</v>
      </c>
      <c r="Q16" s="1">
        <f t="shared" si="9"/>
        <v>2</v>
      </c>
      <c r="R16" s="1">
        <f t="shared" si="10"/>
        <v>43357</v>
      </c>
      <c r="S16" s="1">
        <f t="shared" si="11"/>
        <v>18203.94522</v>
      </c>
      <c r="T16" s="1">
        <f t="shared" si="12"/>
        <v>2087</v>
      </c>
      <c r="U16" s="1">
        <f t="shared" si="13"/>
        <v>11359</v>
      </c>
    </row>
    <row r="17" ht="19.5" customHeight="1">
      <c r="A17" s="1">
        <v>16.0</v>
      </c>
      <c r="B17" s="1" t="s">
        <v>52</v>
      </c>
      <c r="C17" s="1">
        <v>219927.0</v>
      </c>
      <c r="D17" s="1" t="s">
        <v>25</v>
      </c>
      <c r="E17" s="1">
        <v>57617.0</v>
      </c>
      <c r="F17" s="2">
        <v>50.0</v>
      </c>
      <c r="G17" s="2">
        <v>50.0</v>
      </c>
      <c r="H17" s="2" t="s">
        <v>53</v>
      </c>
      <c r="I17" s="1">
        <f t="shared" si="1"/>
        <v>109964</v>
      </c>
      <c r="J17" s="1">
        <f t="shared" si="2"/>
        <v>0</v>
      </c>
      <c r="K17" s="1">
        <f t="shared" si="3"/>
        <v>0</v>
      </c>
      <c r="L17" s="1">
        <f t="shared" si="4"/>
        <v>0</v>
      </c>
      <c r="M17" s="1">
        <f t="shared" si="5"/>
        <v>28809</v>
      </c>
      <c r="N17" s="1">
        <f t="shared" si="6"/>
        <v>6.214479167</v>
      </c>
      <c r="O17" s="1">
        <f t="shared" si="7"/>
        <v>0</v>
      </c>
      <c r="P17" s="1">
        <f t="shared" si="8"/>
        <v>1950</v>
      </c>
      <c r="Q17" s="1">
        <f t="shared" si="9"/>
        <v>2</v>
      </c>
      <c r="R17" s="1">
        <f t="shared" si="10"/>
        <v>72166</v>
      </c>
      <c r="S17" s="1">
        <f t="shared" si="11"/>
        <v>18453.45151</v>
      </c>
      <c r="T17" s="1">
        <f t="shared" si="12"/>
        <v>2546</v>
      </c>
      <c r="U17" s="1">
        <f t="shared" si="13"/>
        <v>13905</v>
      </c>
    </row>
    <row r="18" ht="19.5" customHeight="1">
      <c r="A18" s="1">
        <v>17.0</v>
      </c>
      <c r="B18" s="1" t="s">
        <v>54</v>
      </c>
      <c r="C18" s="1">
        <v>297600.0</v>
      </c>
      <c r="D18" s="1" t="s">
        <v>22</v>
      </c>
      <c r="E18" s="1">
        <v>1050.0</v>
      </c>
      <c r="F18" s="2">
        <v>50.0</v>
      </c>
      <c r="G18" s="2">
        <v>50.0</v>
      </c>
      <c r="H18" s="2" t="s">
        <v>55</v>
      </c>
      <c r="I18" s="1">
        <f t="shared" si="1"/>
        <v>148800</v>
      </c>
      <c r="J18" s="1">
        <f t="shared" si="2"/>
        <v>0</v>
      </c>
      <c r="K18" s="1">
        <f t="shared" si="3"/>
        <v>525</v>
      </c>
      <c r="L18" s="1">
        <f t="shared" si="4"/>
        <v>0</v>
      </c>
      <c r="M18" s="1">
        <f t="shared" si="5"/>
        <v>0</v>
      </c>
      <c r="N18" s="1">
        <f t="shared" si="6"/>
        <v>7.936701389</v>
      </c>
      <c r="O18" s="1">
        <f t="shared" si="7"/>
        <v>0</v>
      </c>
      <c r="P18" s="1">
        <f t="shared" si="8"/>
        <v>2475</v>
      </c>
      <c r="Q18" s="1">
        <f t="shared" si="9"/>
        <v>2</v>
      </c>
      <c r="R18" s="1">
        <f t="shared" si="10"/>
        <v>72166</v>
      </c>
      <c r="S18" s="1">
        <f t="shared" si="11"/>
        <v>21460.54345</v>
      </c>
      <c r="T18" s="1">
        <f t="shared" si="12"/>
        <v>3048</v>
      </c>
      <c r="U18" s="1">
        <f t="shared" si="13"/>
        <v>16953</v>
      </c>
    </row>
    <row r="19" ht="19.5" customHeight="1">
      <c r="A19" s="1">
        <v>18.0</v>
      </c>
      <c r="B19" s="1" t="s">
        <v>56</v>
      </c>
      <c r="C19" s="1">
        <v>345600.0</v>
      </c>
      <c r="D19" s="1" t="s">
        <v>25</v>
      </c>
      <c r="E19" s="1">
        <v>86400.0</v>
      </c>
      <c r="F19" s="2">
        <v>50.0</v>
      </c>
      <c r="G19" s="2">
        <v>50.0</v>
      </c>
      <c r="H19" s="2" t="s">
        <v>57</v>
      </c>
      <c r="I19" s="1">
        <f t="shared" si="1"/>
        <v>172800</v>
      </c>
      <c r="J19" s="1">
        <f t="shared" si="2"/>
        <v>0</v>
      </c>
      <c r="K19" s="1">
        <f t="shared" si="3"/>
        <v>0</v>
      </c>
      <c r="L19" s="1">
        <f t="shared" si="4"/>
        <v>0</v>
      </c>
      <c r="M19" s="1">
        <f t="shared" si="5"/>
        <v>43200</v>
      </c>
      <c r="N19" s="1">
        <f t="shared" si="6"/>
        <v>9.936701389</v>
      </c>
      <c r="O19" s="1">
        <f t="shared" si="7"/>
        <v>0</v>
      </c>
      <c r="P19" s="1">
        <f t="shared" si="8"/>
        <v>2475</v>
      </c>
      <c r="Q19" s="1">
        <f t="shared" si="9"/>
        <v>2</v>
      </c>
      <c r="R19" s="1">
        <f t="shared" si="10"/>
        <v>115366</v>
      </c>
      <c r="S19" s="1">
        <f t="shared" si="11"/>
        <v>21852.62346</v>
      </c>
      <c r="T19" s="1">
        <f t="shared" si="12"/>
        <v>4000</v>
      </c>
      <c r="U19" s="1">
        <f t="shared" si="13"/>
        <v>20953</v>
      </c>
    </row>
    <row r="20" ht="19.5" customHeight="1">
      <c r="A20" s="1">
        <v>19.0</v>
      </c>
      <c r="B20" s="1" t="s">
        <v>58</v>
      </c>
      <c r="C20" s="1">
        <v>388800.0</v>
      </c>
      <c r="D20" s="1" t="s">
        <v>22</v>
      </c>
      <c r="E20" s="1">
        <v>1200.0</v>
      </c>
      <c r="F20" s="2">
        <v>50.0</v>
      </c>
      <c r="G20" s="2">
        <v>10.0</v>
      </c>
      <c r="H20" s="2" t="s">
        <v>59</v>
      </c>
      <c r="I20" s="1">
        <f t="shared" si="1"/>
        <v>38880</v>
      </c>
      <c r="J20" s="1">
        <f t="shared" si="2"/>
        <v>0</v>
      </c>
      <c r="K20" s="1">
        <f t="shared" si="3"/>
        <v>600</v>
      </c>
      <c r="L20" s="1">
        <f t="shared" si="4"/>
        <v>0</v>
      </c>
      <c r="M20" s="1">
        <f t="shared" si="5"/>
        <v>0</v>
      </c>
      <c r="N20" s="1">
        <f t="shared" si="6"/>
        <v>10.38670139</v>
      </c>
      <c r="O20" s="1">
        <f t="shared" si="7"/>
        <v>0</v>
      </c>
      <c r="P20" s="1">
        <f t="shared" si="8"/>
        <v>3075</v>
      </c>
      <c r="Q20" s="1">
        <f t="shared" si="9"/>
        <v>2</v>
      </c>
      <c r="R20" s="1">
        <f t="shared" si="10"/>
        <v>115366</v>
      </c>
      <c r="S20" s="1">
        <f t="shared" si="11"/>
        <v>24991.66146</v>
      </c>
      <c r="T20" s="1">
        <f t="shared" si="12"/>
        <v>5334</v>
      </c>
      <c r="U20" s="1">
        <f t="shared" si="13"/>
        <v>26287</v>
      </c>
    </row>
    <row r="21" ht="19.5" customHeight="1">
      <c r="A21" s="1">
        <v>20.0</v>
      </c>
      <c r="B21" s="1" t="s">
        <v>60</v>
      </c>
      <c r="C21" s="1">
        <v>432000.0</v>
      </c>
      <c r="D21" s="1" t="s">
        <v>25</v>
      </c>
      <c r="E21" s="1">
        <v>154799.0</v>
      </c>
      <c r="F21" s="2">
        <v>50.0</v>
      </c>
      <c r="G21" s="2">
        <v>10.0</v>
      </c>
      <c r="H21" s="2" t="s">
        <v>61</v>
      </c>
      <c r="I21" s="1">
        <f t="shared" si="1"/>
        <v>43200</v>
      </c>
      <c r="J21" s="1">
        <f t="shared" si="2"/>
        <v>0</v>
      </c>
      <c r="K21" s="1">
        <f t="shared" si="3"/>
        <v>0</v>
      </c>
      <c r="L21" s="1">
        <f t="shared" si="4"/>
        <v>0</v>
      </c>
      <c r="M21" s="1">
        <f t="shared" si="5"/>
        <v>77400</v>
      </c>
      <c r="N21" s="1">
        <f t="shared" si="6"/>
        <v>10.88670139</v>
      </c>
      <c r="O21" s="1">
        <f t="shared" si="7"/>
        <v>0</v>
      </c>
      <c r="P21" s="1">
        <f t="shared" si="8"/>
        <v>3075</v>
      </c>
      <c r="Q21" s="1">
        <f t="shared" si="9"/>
        <v>2</v>
      </c>
      <c r="R21" s="1">
        <f t="shared" si="10"/>
        <v>192766</v>
      </c>
      <c r="S21" s="1">
        <f t="shared" si="11"/>
        <v>25089.68146</v>
      </c>
      <c r="T21" s="1">
        <f t="shared" si="12"/>
        <v>7000</v>
      </c>
      <c r="U21" s="1">
        <f t="shared" si="13"/>
        <v>33287</v>
      </c>
    </row>
    <row r="22" ht="19.5" customHeight="1">
      <c r="A22" s="1">
        <v>21.0</v>
      </c>
      <c r="B22" s="1" t="s">
        <v>246</v>
      </c>
      <c r="C22" s="1">
        <v>518400.0</v>
      </c>
      <c r="D22" s="1" t="s">
        <v>244</v>
      </c>
      <c r="E22" s="1">
        <v>3.0</v>
      </c>
      <c r="F22" s="2">
        <v>50.0</v>
      </c>
      <c r="G22" s="2">
        <v>10.0</v>
      </c>
      <c r="H22" s="2" t="s">
        <v>63</v>
      </c>
      <c r="I22" s="1">
        <f t="shared" si="1"/>
        <v>51840</v>
      </c>
      <c r="J22" s="1">
        <f t="shared" si="2"/>
        <v>0</v>
      </c>
      <c r="K22" s="1">
        <f t="shared" si="3"/>
        <v>0</v>
      </c>
      <c r="L22" s="1">
        <f t="shared" si="4"/>
        <v>2</v>
      </c>
      <c r="M22" s="1">
        <f t="shared" si="5"/>
        <v>0</v>
      </c>
      <c r="N22" s="1">
        <f t="shared" si="6"/>
        <v>11.48670139</v>
      </c>
      <c r="O22" s="1">
        <f t="shared" si="7"/>
        <v>0</v>
      </c>
      <c r="P22" s="1">
        <f t="shared" si="8"/>
        <v>3075</v>
      </c>
      <c r="Q22" s="1">
        <f t="shared" si="9"/>
        <v>4</v>
      </c>
      <c r="R22" s="1">
        <f t="shared" si="10"/>
        <v>192766</v>
      </c>
      <c r="S22" s="1">
        <f t="shared" si="11"/>
        <v>32527.30546</v>
      </c>
      <c r="T22" s="1">
        <f t="shared" si="12"/>
        <v>9143</v>
      </c>
      <c r="U22" s="1">
        <f t="shared" si="13"/>
        <v>42430</v>
      </c>
    </row>
    <row r="23" ht="19.5" customHeight="1">
      <c r="A23" s="1">
        <v>22.0</v>
      </c>
      <c r="B23" s="1" t="s">
        <v>64</v>
      </c>
      <c r="C23" s="1">
        <v>604800.0</v>
      </c>
      <c r="D23" s="1" t="s">
        <v>25</v>
      </c>
      <c r="E23" s="1">
        <v>219599.0</v>
      </c>
      <c r="F23" s="2">
        <v>50.0</v>
      </c>
      <c r="G23" s="2">
        <v>10.0</v>
      </c>
      <c r="H23" s="2" t="s">
        <v>65</v>
      </c>
      <c r="I23" s="1">
        <f t="shared" si="1"/>
        <v>60480</v>
      </c>
      <c r="J23" s="1">
        <f t="shared" si="2"/>
        <v>0</v>
      </c>
      <c r="K23" s="1">
        <f t="shared" si="3"/>
        <v>0</v>
      </c>
      <c r="L23" s="1">
        <f t="shared" si="4"/>
        <v>0</v>
      </c>
      <c r="M23" s="1">
        <f t="shared" si="5"/>
        <v>109800</v>
      </c>
      <c r="N23" s="1">
        <f t="shared" si="6"/>
        <v>12.18670139</v>
      </c>
      <c r="O23" s="1">
        <f t="shared" si="7"/>
        <v>0</v>
      </c>
      <c r="P23" s="1">
        <f t="shared" si="8"/>
        <v>3075</v>
      </c>
      <c r="Q23" s="1">
        <f t="shared" si="9"/>
        <v>4</v>
      </c>
      <c r="R23" s="1">
        <f t="shared" si="10"/>
        <v>302566</v>
      </c>
      <c r="S23" s="1">
        <f t="shared" si="11"/>
        <v>32664.53346</v>
      </c>
      <c r="T23" s="1">
        <f t="shared" si="12"/>
        <v>12000</v>
      </c>
      <c r="U23" s="1">
        <f t="shared" si="13"/>
        <v>54430</v>
      </c>
    </row>
    <row r="24" ht="19.5" customHeight="1">
      <c r="A24" s="1">
        <v>23.0</v>
      </c>
      <c r="B24" s="1" t="s">
        <v>66</v>
      </c>
      <c r="C24" s="1">
        <v>691200.0</v>
      </c>
      <c r="D24" s="1" t="s">
        <v>22</v>
      </c>
      <c r="E24" s="1">
        <v>1500.0</v>
      </c>
      <c r="F24" s="2">
        <v>50.0</v>
      </c>
      <c r="G24" s="2">
        <v>10.0</v>
      </c>
      <c r="H24" s="2" t="s">
        <v>67</v>
      </c>
      <c r="I24" s="1">
        <f t="shared" si="1"/>
        <v>69120</v>
      </c>
      <c r="J24" s="1">
        <f t="shared" si="2"/>
        <v>0</v>
      </c>
      <c r="K24" s="1">
        <f t="shared" si="3"/>
        <v>750</v>
      </c>
      <c r="L24" s="1">
        <f t="shared" si="4"/>
        <v>0</v>
      </c>
      <c r="M24" s="1">
        <f t="shared" si="5"/>
        <v>0</v>
      </c>
      <c r="N24" s="1">
        <f t="shared" si="6"/>
        <v>12.98670139</v>
      </c>
      <c r="O24" s="1">
        <f t="shared" si="7"/>
        <v>0</v>
      </c>
      <c r="P24" s="1">
        <f t="shared" si="8"/>
        <v>3825</v>
      </c>
      <c r="Q24" s="1">
        <f t="shared" si="9"/>
        <v>4</v>
      </c>
      <c r="R24" s="1">
        <f t="shared" si="10"/>
        <v>302566</v>
      </c>
      <c r="S24" s="1">
        <f t="shared" si="11"/>
        <v>36634.89046</v>
      </c>
      <c r="T24" s="1">
        <f t="shared" si="12"/>
        <v>16000</v>
      </c>
      <c r="U24" s="1">
        <f t="shared" si="13"/>
        <v>70430</v>
      </c>
    </row>
    <row r="25" ht="19.5" customHeight="1">
      <c r="A25" s="1">
        <v>24.0</v>
      </c>
      <c r="B25" s="1" t="s">
        <v>68</v>
      </c>
      <c r="C25" s="1">
        <v>864000.0</v>
      </c>
      <c r="D25" s="1" t="s">
        <v>25</v>
      </c>
      <c r="E25" s="1">
        <v>269232.0</v>
      </c>
      <c r="F25" s="2">
        <v>50.0</v>
      </c>
      <c r="G25" s="2">
        <v>10.0</v>
      </c>
      <c r="H25" s="2" t="s">
        <v>69</v>
      </c>
      <c r="I25" s="1">
        <f t="shared" si="1"/>
        <v>86400</v>
      </c>
      <c r="J25" s="1">
        <f t="shared" si="2"/>
        <v>0</v>
      </c>
      <c r="K25" s="1">
        <f t="shared" si="3"/>
        <v>0</v>
      </c>
      <c r="L25" s="1">
        <f t="shared" si="4"/>
        <v>0</v>
      </c>
      <c r="M25" s="1">
        <f t="shared" si="5"/>
        <v>134616</v>
      </c>
      <c r="N25" s="1">
        <f t="shared" si="6"/>
        <v>13.98670139</v>
      </c>
      <c r="O25" s="1">
        <f t="shared" si="7"/>
        <v>0</v>
      </c>
      <c r="P25" s="1">
        <f t="shared" si="8"/>
        <v>3825</v>
      </c>
      <c r="Q25" s="1">
        <f t="shared" si="9"/>
        <v>4</v>
      </c>
      <c r="R25" s="1">
        <f t="shared" si="10"/>
        <v>437182</v>
      </c>
      <c r="S25" s="1">
        <f t="shared" si="11"/>
        <v>36830.93046</v>
      </c>
      <c r="T25" s="1">
        <f t="shared" si="12"/>
        <v>17600</v>
      </c>
      <c r="U25" s="1">
        <f t="shared" si="13"/>
        <v>88030</v>
      </c>
    </row>
    <row r="26" ht="19.5" customHeight="1">
      <c r="A26" s="1">
        <v>25.0</v>
      </c>
      <c r="B26" s="1" t="s">
        <v>70</v>
      </c>
      <c r="C26" s="1">
        <v>864000.0</v>
      </c>
      <c r="D26" s="1" t="s">
        <v>22</v>
      </c>
      <c r="E26" s="1">
        <v>1650.0</v>
      </c>
      <c r="F26" s="2">
        <v>50.0</v>
      </c>
      <c r="G26" s="2">
        <v>10.0</v>
      </c>
      <c r="H26" s="2" t="s">
        <v>71</v>
      </c>
      <c r="I26" s="1">
        <f t="shared" si="1"/>
        <v>86400</v>
      </c>
      <c r="J26" s="1">
        <f t="shared" si="2"/>
        <v>0</v>
      </c>
      <c r="K26" s="1">
        <f t="shared" si="3"/>
        <v>825</v>
      </c>
      <c r="L26" s="1">
        <f t="shared" si="4"/>
        <v>0</v>
      </c>
      <c r="M26" s="1">
        <f t="shared" si="5"/>
        <v>0</v>
      </c>
      <c r="N26" s="1">
        <f t="shared" si="6"/>
        <v>14.98670139</v>
      </c>
      <c r="O26" s="1">
        <f t="shared" si="7"/>
        <v>0</v>
      </c>
      <c r="P26" s="1">
        <f t="shared" si="8"/>
        <v>4650</v>
      </c>
      <c r="Q26" s="1">
        <f t="shared" si="9"/>
        <v>4</v>
      </c>
      <c r="R26" s="1">
        <f t="shared" si="10"/>
        <v>437182</v>
      </c>
      <c r="S26" s="1">
        <f t="shared" si="11"/>
        <v>41221.84796</v>
      </c>
      <c r="T26" s="1">
        <f t="shared" si="12"/>
        <v>19200</v>
      </c>
      <c r="U26" s="1">
        <f t="shared" si="13"/>
        <v>107230</v>
      </c>
    </row>
    <row r="27" ht="19.5" customHeight="1">
      <c r="A27" s="1">
        <v>26.0</v>
      </c>
      <c r="B27" s="1" t="s">
        <v>72</v>
      </c>
      <c r="C27" s="1">
        <v>936000.0</v>
      </c>
      <c r="D27" s="1" t="s">
        <v>25</v>
      </c>
      <c r="E27" s="1">
        <v>340800.0</v>
      </c>
      <c r="F27" s="2">
        <v>50.0</v>
      </c>
      <c r="G27" s="2">
        <v>10.0</v>
      </c>
      <c r="H27" s="2" t="s">
        <v>73</v>
      </c>
      <c r="I27" s="1">
        <f t="shared" si="1"/>
        <v>93600</v>
      </c>
      <c r="J27" s="1">
        <f t="shared" si="2"/>
        <v>0</v>
      </c>
      <c r="K27" s="1">
        <f t="shared" si="3"/>
        <v>0</v>
      </c>
      <c r="L27" s="1">
        <f t="shared" si="4"/>
        <v>0</v>
      </c>
      <c r="M27" s="1">
        <f t="shared" si="5"/>
        <v>170400</v>
      </c>
      <c r="N27" s="1">
        <f t="shared" si="6"/>
        <v>16.07003472</v>
      </c>
      <c r="O27" s="1">
        <f t="shared" si="7"/>
        <v>0</v>
      </c>
      <c r="P27" s="1">
        <f t="shared" si="8"/>
        <v>4650</v>
      </c>
      <c r="Q27" s="1">
        <f t="shared" si="9"/>
        <v>4</v>
      </c>
      <c r="R27" s="1">
        <f t="shared" si="10"/>
        <v>607582</v>
      </c>
      <c r="S27" s="1">
        <f t="shared" si="11"/>
        <v>41434.22463</v>
      </c>
      <c r="T27" s="1">
        <f t="shared" si="12"/>
        <v>20800</v>
      </c>
      <c r="U27" s="1">
        <f t="shared" si="13"/>
        <v>128030</v>
      </c>
    </row>
    <row r="28" ht="19.5" customHeight="1">
      <c r="A28" s="1">
        <v>27.0</v>
      </c>
      <c r="B28" s="1" t="s">
        <v>74</v>
      </c>
      <c r="C28" s="1">
        <v>1080000.0</v>
      </c>
      <c r="D28" s="1" t="s">
        <v>22</v>
      </c>
      <c r="E28" s="1">
        <v>1800.0</v>
      </c>
      <c r="F28" s="2">
        <v>50.0</v>
      </c>
      <c r="G28" s="2">
        <v>10.0</v>
      </c>
      <c r="H28" s="2" t="s">
        <v>75</v>
      </c>
      <c r="I28" s="1">
        <f t="shared" si="1"/>
        <v>108000</v>
      </c>
      <c r="J28" s="1">
        <f t="shared" si="2"/>
        <v>0</v>
      </c>
      <c r="K28" s="1">
        <f t="shared" si="3"/>
        <v>900</v>
      </c>
      <c r="L28" s="1">
        <f t="shared" si="4"/>
        <v>0</v>
      </c>
      <c r="M28" s="1">
        <f t="shared" si="5"/>
        <v>0</v>
      </c>
      <c r="N28" s="1">
        <f t="shared" si="6"/>
        <v>17.32003472</v>
      </c>
      <c r="O28" s="1">
        <f t="shared" si="7"/>
        <v>0</v>
      </c>
      <c r="P28" s="1">
        <f t="shared" si="8"/>
        <v>5550</v>
      </c>
      <c r="Q28" s="1">
        <f t="shared" si="9"/>
        <v>4</v>
      </c>
      <c r="R28" s="1">
        <f t="shared" si="10"/>
        <v>607582</v>
      </c>
      <c r="S28" s="1">
        <f t="shared" si="11"/>
        <v>46255.50463</v>
      </c>
      <c r="T28" s="1">
        <f t="shared" si="12"/>
        <v>24000</v>
      </c>
      <c r="U28" s="1">
        <f t="shared" si="13"/>
        <v>152030</v>
      </c>
    </row>
    <row r="29" ht="19.5" customHeight="1">
      <c r="A29" s="1">
        <v>28.0</v>
      </c>
      <c r="B29" s="1" t="s">
        <v>76</v>
      </c>
      <c r="C29" s="1">
        <v>1152000.0</v>
      </c>
      <c r="D29" s="1" t="s">
        <v>25</v>
      </c>
      <c r="E29" s="1">
        <v>422592.0</v>
      </c>
      <c r="F29" s="2">
        <v>50.0</v>
      </c>
      <c r="G29" s="2">
        <v>10.0</v>
      </c>
      <c r="H29" s="2" t="s">
        <v>77</v>
      </c>
      <c r="I29" s="1">
        <f t="shared" si="1"/>
        <v>115200</v>
      </c>
      <c r="J29" s="1">
        <f t="shared" si="2"/>
        <v>0</v>
      </c>
      <c r="K29" s="1">
        <f t="shared" si="3"/>
        <v>0</v>
      </c>
      <c r="L29" s="1">
        <f t="shared" si="4"/>
        <v>0</v>
      </c>
      <c r="M29" s="1">
        <f t="shared" si="5"/>
        <v>211296</v>
      </c>
      <c r="N29" s="1">
        <f t="shared" si="6"/>
        <v>18.65336806</v>
      </c>
      <c r="O29" s="1">
        <f t="shared" si="7"/>
        <v>0</v>
      </c>
      <c r="P29" s="1">
        <f t="shared" si="8"/>
        <v>5550</v>
      </c>
      <c r="Q29" s="1">
        <f t="shared" si="9"/>
        <v>4</v>
      </c>
      <c r="R29" s="1">
        <f t="shared" si="10"/>
        <v>818878</v>
      </c>
      <c r="S29" s="1">
        <f t="shared" si="11"/>
        <v>46516.8913</v>
      </c>
      <c r="T29" s="1">
        <f t="shared" si="12"/>
        <v>25600</v>
      </c>
      <c r="U29" s="1">
        <f t="shared" si="13"/>
        <v>177630</v>
      </c>
    </row>
    <row r="30" ht="19.5" customHeight="1">
      <c r="A30" s="1">
        <v>29.0</v>
      </c>
      <c r="B30" s="1" t="s">
        <v>78</v>
      </c>
      <c r="C30" s="1">
        <v>1224000.0</v>
      </c>
      <c r="D30" s="1" t="s">
        <v>22</v>
      </c>
      <c r="E30" s="1">
        <v>1950.0</v>
      </c>
      <c r="F30" s="2">
        <v>50.0</v>
      </c>
      <c r="G30" s="2">
        <v>10.0</v>
      </c>
      <c r="H30" s="2" t="s">
        <v>79</v>
      </c>
      <c r="I30" s="1">
        <f t="shared" si="1"/>
        <v>122400</v>
      </c>
      <c r="J30" s="1">
        <f t="shared" si="2"/>
        <v>0</v>
      </c>
      <c r="K30" s="1">
        <f t="shared" si="3"/>
        <v>975</v>
      </c>
      <c r="L30" s="1">
        <f t="shared" si="4"/>
        <v>0</v>
      </c>
      <c r="M30" s="1">
        <f t="shared" si="5"/>
        <v>0</v>
      </c>
      <c r="N30" s="1">
        <f t="shared" si="6"/>
        <v>20.07003472</v>
      </c>
      <c r="O30" s="1">
        <f t="shared" si="7"/>
        <v>0</v>
      </c>
      <c r="P30" s="1">
        <f t="shared" si="8"/>
        <v>6525</v>
      </c>
      <c r="Q30" s="1">
        <f t="shared" si="9"/>
        <v>4</v>
      </c>
      <c r="R30" s="1">
        <f t="shared" si="10"/>
        <v>818878</v>
      </c>
      <c r="S30" s="1">
        <f t="shared" si="11"/>
        <v>51752.19714</v>
      </c>
      <c r="T30" s="1">
        <f t="shared" si="12"/>
        <v>27200</v>
      </c>
      <c r="U30" s="1">
        <f t="shared" si="13"/>
        <v>204830</v>
      </c>
    </row>
    <row r="31" ht="19.5" customHeight="1">
      <c r="A31" s="1">
        <v>30.0</v>
      </c>
      <c r="B31" s="1" t="s">
        <v>80</v>
      </c>
      <c r="C31" s="1">
        <v>1224000.0</v>
      </c>
      <c r="D31" s="1" t="s">
        <v>25</v>
      </c>
      <c r="E31" s="1">
        <v>504384.0</v>
      </c>
      <c r="F31" s="2">
        <v>50.0</v>
      </c>
      <c r="G31" s="2">
        <v>10.0</v>
      </c>
      <c r="H31" s="2" t="s">
        <v>81</v>
      </c>
      <c r="I31" s="1">
        <f t="shared" si="1"/>
        <v>122400</v>
      </c>
      <c r="J31" s="1">
        <f t="shared" si="2"/>
        <v>0</v>
      </c>
      <c r="K31" s="1">
        <f t="shared" si="3"/>
        <v>0</v>
      </c>
      <c r="L31" s="1">
        <f t="shared" si="4"/>
        <v>0</v>
      </c>
      <c r="M31" s="1">
        <f t="shared" si="5"/>
        <v>252192</v>
      </c>
      <c r="N31" s="1">
        <f t="shared" si="6"/>
        <v>21.48670139</v>
      </c>
      <c r="O31" s="1">
        <f t="shared" si="7"/>
        <v>0</v>
      </c>
      <c r="P31" s="1">
        <f t="shared" si="8"/>
        <v>6525</v>
      </c>
      <c r="Q31" s="1">
        <f t="shared" si="9"/>
        <v>4</v>
      </c>
      <c r="R31" s="1">
        <f t="shared" si="10"/>
        <v>1071070</v>
      </c>
      <c r="S31" s="1">
        <f t="shared" si="11"/>
        <v>52029.92047</v>
      </c>
      <c r="T31" s="1">
        <f t="shared" si="12"/>
        <v>30400</v>
      </c>
      <c r="U31" s="1">
        <f t="shared" si="13"/>
        <v>235230</v>
      </c>
    </row>
    <row r="32" ht="19.5" customHeight="1">
      <c r="A32" s="1">
        <v>31.0</v>
      </c>
      <c r="B32" s="1" t="s">
        <v>247</v>
      </c>
      <c r="C32" s="1">
        <v>1370990.0</v>
      </c>
      <c r="D32" s="1" t="s">
        <v>244</v>
      </c>
      <c r="E32" s="1">
        <v>4.0</v>
      </c>
      <c r="F32" s="2">
        <v>50.0</v>
      </c>
      <c r="G32" s="2">
        <v>10.0</v>
      </c>
      <c r="H32" s="2" t="s">
        <v>83</v>
      </c>
      <c r="I32" s="1">
        <f t="shared" si="1"/>
        <v>137099</v>
      </c>
      <c r="J32" s="1">
        <f t="shared" si="2"/>
        <v>0</v>
      </c>
      <c r="K32" s="1">
        <f t="shared" si="3"/>
        <v>0</v>
      </c>
      <c r="L32" s="1">
        <f t="shared" si="4"/>
        <v>2</v>
      </c>
      <c r="M32" s="1">
        <f t="shared" si="5"/>
        <v>0</v>
      </c>
      <c r="N32" s="1">
        <f t="shared" si="6"/>
        <v>23.07349537</v>
      </c>
      <c r="O32" s="1">
        <f t="shared" si="7"/>
        <v>0</v>
      </c>
      <c r="P32" s="1">
        <f t="shared" si="8"/>
        <v>6525</v>
      </c>
      <c r="Q32" s="1">
        <f t="shared" si="9"/>
        <v>6</v>
      </c>
      <c r="R32" s="1">
        <f t="shared" si="10"/>
        <v>1071070</v>
      </c>
      <c r="S32" s="1">
        <f t="shared" si="11"/>
        <v>59660.99557</v>
      </c>
      <c r="T32" s="1">
        <f t="shared" si="12"/>
        <v>32000</v>
      </c>
      <c r="U32" s="1">
        <f t="shared" si="13"/>
        <v>267230</v>
      </c>
    </row>
    <row r="33" ht="19.5" customHeight="1">
      <c r="A33" s="1">
        <v>32.0</v>
      </c>
      <c r="B33" s="1" t="s">
        <v>84</v>
      </c>
      <c r="C33" s="1">
        <v>1468800.0</v>
      </c>
      <c r="D33" s="1" t="s">
        <v>25</v>
      </c>
      <c r="E33" s="1">
        <v>586176.0</v>
      </c>
      <c r="F33" s="2">
        <v>50.0</v>
      </c>
      <c r="G33" s="2">
        <v>10.0</v>
      </c>
      <c r="H33" s="2" t="s">
        <v>85</v>
      </c>
      <c r="I33" s="1">
        <f t="shared" si="1"/>
        <v>146880</v>
      </c>
      <c r="J33" s="1">
        <f t="shared" si="2"/>
        <v>0</v>
      </c>
      <c r="K33" s="1">
        <f t="shared" si="3"/>
        <v>0</v>
      </c>
      <c r="L33" s="1">
        <f t="shared" si="4"/>
        <v>0</v>
      </c>
      <c r="M33" s="1">
        <f t="shared" si="5"/>
        <v>293088</v>
      </c>
      <c r="N33" s="1">
        <f t="shared" si="6"/>
        <v>24.77349537</v>
      </c>
      <c r="O33" s="1">
        <f t="shared" si="7"/>
        <v>0</v>
      </c>
      <c r="P33" s="1">
        <f t="shared" si="8"/>
        <v>6525</v>
      </c>
      <c r="Q33" s="1">
        <f t="shared" si="9"/>
        <v>6</v>
      </c>
      <c r="R33" s="1">
        <f t="shared" si="10"/>
        <v>1364158</v>
      </c>
      <c r="S33" s="1">
        <f t="shared" si="11"/>
        <v>59994.26357</v>
      </c>
      <c r="T33" s="1">
        <f t="shared" si="12"/>
        <v>33600</v>
      </c>
      <c r="U33" s="1">
        <f t="shared" si="13"/>
        <v>300830</v>
      </c>
    </row>
    <row r="34" ht="19.5" customHeight="1">
      <c r="A34" s="1">
        <v>33.0</v>
      </c>
      <c r="B34" s="1" t="s">
        <v>86</v>
      </c>
      <c r="C34" s="1">
        <v>1566720.0</v>
      </c>
      <c r="D34" s="1" t="s">
        <v>22</v>
      </c>
      <c r="E34" s="1">
        <v>2250.0</v>
      </c>
      <c r="F34" s="2">
        <v>50.0</v>
      </c>
      <c r="G34" s="2">
        <v>10.0</v>
      </c>
      <c r="H34" s="2" t="s">
        <v>85</v>
      </c>
      <c r="I34" s="1">
        <f t="shared" si="1"/>
        <v>156672</v>
      </c>
      <c r="J34" s="1">
        <f t="shared" si="2"/>
        <v>0</v>
      </c>
      <c r="K34" s="1">
        <f t="shared" si="3"/>
        <v>1125</v>
      </c>
      <c r="L34" s="1">
        <f t="shared" si="4"/>
        <v>0</v>
      </c>
      <c r="M34" s="1">
        <f t="shared" si="5"/>
        <v>0</v>
      </c>
      <c r="N34" s="1">
        <f t="shared" si="6"/>
        <v>26.5868287</v>
      </c>
      <c r="O34" s="1">
        <f t="shared" si="7"/>
        <v>0</v>
      </c>
      <c r="P34" s="1">
        <f t="shared" si="8"/>
        <v>7650</v>
      </c>
      <c r="Q34" s="1">
        <f t="shared" si="9"/>
        <v>6</v>
      </c>
      <c r="R34" s="1">
        <f t="shared" si="10"/>
        <v>1364158</v>
      </c>
      <c r="S34" s="1">
        <f t="shared" si="11"/>
        <v>66070.03694</v>
      </c>
      <c r="T34" s="1">
        <f t="shared" si="12"/>
        <v>33600</v>
      </c>
      <c r="U34" s="1">
        <f t="shared" si="13"/>
        <v>334430</v>
      </c>
    </row>
    <row r="35" ht="19.5" customHeight="1">
      <c r="A35" s="1">
        <v>34.0</v>
      </c>
      <c r="B35" s="1" t="s">
        <v>87</v>
      </c>
      <c r="C35" s="1">
        <v>1664640.0</v>
      </c>
      <c r="D35" s="1" t="s">
        <v>25</v>
      </c>
      <c r="E35" s="1">
        <v>667968.0</v>
      </c>
      <c r="F35" s="2">
        <v>50.0</v>
      </c>
      <c r="G35" s="2">
        <v>10.0</v>
      </c>
      <c r="H35" s="2" t="s">
        <v>85</v>
      </c>
      <c r="I35" s="1">
        <f t="shared" si="1"/>
        <v>166464</v>
      </c>
      <c r="J35" s="1">
        <f t="shared" si="2"/>
        <v>0</v>
      </c>
      <c r="K35" s="1">
        <f t="shared" si="3"/>
        <v>0</v>
      </c>
      <c r="L35" s="1">
        <f t="shared" si="4"/>
        <v>0</v>
      </c>
      <c r="M35" s="1">
        <f t="shared" si="5"/>
        <v>333984</v>
      </c>
      <c r="N35" s="1">
        <f t="shared" si="6"/>
        <v>28.51349537</v>
      </c>
      <c r="O35" s="1">
        <f t="shared" si="7"/>
        <v>0</v>
      </c>
      <c r="P35" s="1">
        <f t="shared" si="8"/>
        <v>7650</v>
      </c>
      <c r="Q35" s="1">
        <f t="shared" si="9"/>
        <v>6</v>
      </c>
      <c r="R35" s="1">
        <f t="shared" si="10"/>
        <v>1698142</v>
      </c>
      <c r="S35" s="1">
        <f t="shared" si="11"/>
        <v>66447.74068</v>
      </c>
      <c r="T35" s="1">
        <f t="shared" si="12"/>
        <v>33600</v>
      </c>
      <c r="U35" s="1">
        <f t="shared" si="13"/>
        <v>368030</v>
      </c>
    </row>
    <row r="36" ht="19.5" customHeight="1">
      <c r="A36" s="1">
        <v>35.0</v>
      </c>
      <c r="B36" s="1" t="s">
        <v>88</v>
      </c>
      <c r="C36" s="1">
        <v>1762560.0</v>
      </c>
      <c r="D36" s="1" t="s">
        <v>22</v>
      </c>
      <c r="E36" s="1">
        <v>2400.0</v>
      </c>
      <c r="F36" s="2">
        <v>50.0</v>
      </c>
      <c r="G36" s="2">
        <v>10.0</v>
      </c>
      <c r="H36" s="2" t="s">
        <v>85</v>
      </c>
      <c r="I36" s="1">
        <f t="shared" si="1"/>
        <v>176256</v>
      </c>
      <c r="J36" s="1">
        <f t="shared" si="2"/>
        <v>0</v>
      </c>
      <c r="K36" s="1">
        <f t="shared" si="3"/>
        <v>1200</v>
      </c>
      <c r="L36" s="1">
        <f t="shared" si="4"/>
        <v>0</v>
      </c>
      <c r="M36" s="1">
        <f t="shared" si="5"/>
        <v>0</v>
      </c>
      <c r="N36" s="1">
        <f t="shared" si="6"/>
        <v>30.55349537</v>
      </c>
      <c r="O36" s="1">
        <f t="shared" si="7"/>
        <v>0</v>
      </c>
      <c r="P36" s="1">
        <f t="shared" si="8"/>
        <v>8850</v>
      </c>
      <c r="Q36" s="1">
        <f t="shared" si="9"/>
        <v>6</v>
      </c>
      <c r="R36" s="1">
        <f t="shared" si="10"/>
        <v>1698142</v>
      </c>
      <c r="S36" s="1">
        <f t="shared" si="11"/>
        <v>72949.30228</v>
      </c>
      <c r="T36" s="1">
        <f t="shared" si="12"/>
        <v>33600</v>
      </c>
      <c r="U36" s="1">
        <f t="shared" si="13"/>
        <v>401630</v>
      </c>
    </row>
    <row r="37" ht="19.5" customHeight="1">
      <c r="A37" s="1">
        <v>36.0</v>
      </c>
      <c r="B37" s="1" t="s">
        <v>89</v>
      </c>
      <c r="C37" s="1">
        <v>1762560.0</v>
      </c>
      <c r="D37" s="1" t="s">
        <v>25</v>
      </c>
      <c r="E37" s="1">
        <v>749760.0</v>
      </c>
      <c r="F37" s="2">
        <v>50.0</v>
      </c>
      <c r="G37" s="2">
        <v>10.0</v>
      </c>
      <c r="H37" s="2" t="s">
        <v>85</v>
      </c>
      <c r="I37" s="1">
        <f t="shared" si="1"/>
        <v>176256</v>
      </c>
      <c r="J37" s="1">
        <f t="shared" si="2"/>
        <v>0</v>
      </c>
      <c r="K37" s="1">
        <f t="shared" si="3"/>
        <v>0</v>
      </c>
      <c r="L37" s="1">
        <f t="shared" si="4"/>
        <v>0</v>
      </c>
      <c r="M37" s="1">
        <f t="shared" si="5"/>
        <v>374880</v>
      </c>
      <c r="N37" s="1">
        <f t="shared" si="6"/>
        <v>32.59349537</v>
      </c>
      <c r="O37" s="1">
        <f t="shared" si="7"/>
        <v>0</v>
      </c>
      <c r="P37" s="1">
        <f t="shared" si="8"/>
        <v>8850</v>
      </c>
      <c r="Q37" s="1">
        <f t="shared" si="9"/>
        <v>6</v>
      </c>
      <c r="R37" s="1">
        <f t="shared" si="10"/>
        <v>2073022</v>
      </c>
      <c r="S37" s="1">
        <f t="shared" si="11"/>
        <v>73349.22388</v>
      </c>
      <c r="T37" s="1">
        <f t="shared" si="12"/>
        <v>33600</v>
      </c>
      <c r="U37" s="1">
        <f t="shared" si="13"/>
        <v>435230</v>
      </c>
    </row>
    <row r="38" ht="19.5" customHeight="1">
      <c r="A38" s="1">
        <v>37.0</v>
      </c>
      <c r="B38" s="1" t="s">
        <v>90</v>
      </c>
      <c r="C38" s="1">
        <v>1762560.0</v>
      </c>
      <c r="D38" s="1" t="s">
        <v>22</v>
      </c>
      <c r="E38" s="1">
        <v>2550.0</v>
      </c>
      <c r="F38" s="2">
        <v>50.0</v>
      </c>
      <c r="G38" s="2">
        <v>10.0</v>
      </c>
      <c r="H38" s="2" t="s">
        <v>85</v>
      </c>
      <c r="I38" s="1">
        <f t="shared" si="1"/>
        <v>176256</v>
      </c>
      <c r="J38" s="1">
        <f t="shared" si="2"/>
        <v>0</v>
      </c>
      <c r="K38" s="1">
        <f t="shared" si="3"/>
        <v>1275</v>
      </c>
      <c r="L38" s="1">
        <f t="shared" si="4"/>
        <v>0</v>
      </c>
      <c r="M38" s="1">
        <f t="shared" si="5"/>
        <v>0</v>
      </c>
      <c r="N38" s="1">
        <f t="shared" si="6"/>
        <v>34.63349537</v>
      </c>
      <c r="O38" s="1">
        <f t="shared" si="7"/>
        <v>0</v>
      </c>
      <c r="P38" s="1">
        <f t="shared" si="8"/>
        <v>10125</v>
      </c>
      <c r="Q38" s="1">
        <f t="shared" si="9"/>
        <v>6</v>
      </c>
      <c r="R38" s="1">
        <f t="shared" si="10"/>
        <v>2073022</v>
      </c>
      <c r="S38" s="1">
        <f t="shared" si="11"/>
        <v>80232.13799</v>
      </c>
      <c r="T38" s="1">
        <f t="shared" si="12"/>
        <v>33600</v>
      </c>
      <c r="U38" s="1">
        <f t="shared" si="13"/>
        <v>468830</v>
      </c>
    </row>
    <row r="39" ht="19.5" customHeight="1">
      <c r="A39" s="1">
        <v>38.0</v>
      </c>
      <c r="B39" s="1" t="s">
        <v>91</v>
      </c>
      <c r="C39" s="1">
        <v>1762560.0</v>
      </c>
      <c r="D39" s="1" t="s">
        <v>25</v>
      </c>
      <c r="E39" s="1">
        <v>831552.0</v>
      </c>
      <c r="F39" s="2">
        <v>50.0</v>
      </c>
      <c r="G39" s="2">
        <v>10.0</v>
      </c>
      <c r="H39" s="2" t="s">
        <v>85</v>
      </c>
      <c r="I39" s="1">
        <f t="shared" si="1"/>
        <v>176256</v>
      </c>
      <c r="J39" s="1">
        <f t="shared" si="2"/>
        <v>0</v>
      </c>
      <c r="K39" s="1">
        <f t="shared" si="3"/>
        <v>0</v>
      </c>
      <c r="L39" s="1">
        <f t="shared" si="4"/>
        <v>0</v>
      </c>
      <c r="M39" s="1">
        <f t="shared" si="5"/>
        <v>415776</v>
      </c>
      <c r="N39" s="1">
        <f t="shared" si="6"/>
        <v>36.67349537</v>
      </c>
      <c r="O39" s="1">
        <f t="shared" si="7"/>
        <v>0</v>
      </c>
      <c r="P39" s="1">
        <f t="shared" si="8"/>
        <v>10125</v>
      </c>
      <c r="Q39" s="1">
        <f t="shared" si="9"/>
        <v>6</v>
      </c>
      <c r="R39" s="1">
        <f t="shared" si="10"/>
        <v>2488798</v>
      </c>
      <c r="S39" s="1">
        <f t="shared" si="11"/>
        <v>80632.05959</v>
      </c>
      <c r="T39" s="1">
        <f t="shared" si="12"/>
        <v>33600</v>
      </c>
      <c r="U39" s="1">
        <f t="shared" si="13"/>
        <v>502430</v>
      </c>
    </row>
    <row r="40" ht="19.5" customHeight="1">
      <c r="A40" s="1">
        <v>39.0</v>
      </c>
      <c r="B40" s="1" t="s">
        <v>92</v>
      </c>
      <c r="C40" s="1">
        <v>1762560.0</v>
      </c>
      <c r="D40" s="1" t="s">
        <v>22</v>
      </c>
      <c r="E40" s="1">
        <v>2700.0</v>
      </c>
      <c r="F40" s="2">
        <v>50.0</v>
      </c>
      <c r="G40" s="2">
        <v>10.0</v>
      </c>
      <c r="H40" s="2" t="s">
        <v>85</v>
      </c>
      <c r="I40" s="1">
        <f t="shared" si="1"/>
        <v>176256</v>
      </c>
      <c r="J40" s="1">
        <f t="shared" si="2"/>
        <v>0</v>
      </c>
      <c r="K40" s="1">
        <f t="shared" si="3"/>
        <v>1350</v>
      </c>
      <c r="L40" s="1">
        <f t="shared" si="4"/>
        <v>0</v>
      </c>
      <c r="M40" s="1">
        <f t="shared" si="5"/>
        <v>0</v>
      </c>
      <c r="N40" s="1">
        <f t="shared" si="6"/>
        <v>38.71349537</v>
      </c>
      <c r="O40" s="1">
        <f t="shared" si="7"/>
        <v>0</v>
      </c>
      <c r="P40" s="1">
        <f t="shared" si="8"/>
        <v>11475</v>
      </c>
      <c r="Q40" s="1">
        <f t="shared" si="9"/>
        <v>6</v>
      </c>
      <c r="R40" s="1">
        <f t="shared" si="10"/>
        <v>2488798</v>
      </c>
      <c r="S40" s="1">
        <f t="shared" si="11"/>
        <v>87896.32619</v>
      </c>
      <c r="T40" s="1">
        <f t="shared" si="12"/>
        <v>33600</v>
      </c>
      <c r="U40" s="1">
        <f t="shared" si="13"/>
        <v>536030</v>
      </c>
    </row>
    <row r="41" ht="19.5" customHeight="1">
      <c r="A41" s="1">
        <v>40.0</v>
      </c>
      <c r="B41" s="1" t="s">
        <v>93</v>
      </c>
      <c r="C41" s="1">
        <v>1762560.0</v>
      </c>
      <c r="D41" s="1" t="s">
        <v>25</v>
      </c>
      <c r="E41" s="1">
        <v>913344.0</v>
      </c>
      <c r="F41" s="2">
        <v>50.0</v>
      </c>
      <c r="G41" s="2">
        <v>10.0</v>
      </c>
      <c r="H41" s="2" t="s">
        <v>85</v>
      </c>
      <c r="I41" s="1">
        <f t="shared" si="1"/>
        <v>176256</v>
      </c>
      <c r="J41" s="1">
        <f t="shared" si="2"/>
        <v>0</v>
      </c>
      <c r="K41" s="1">
        <f t="shared" si="3"/>
        <v>0</v>
      </c>
      <c r="L41" s="1">
        <f t="shared" si="4"/>
        <v>0</v>
      </c>
      <c r="M41" s="1">
        <f t="shared" si="5"/>
        <v>456672</v>
      </c>
      <c r="N41" s="1">
        <f t="shared" si="6"/>
        <v>40.75349537</v>
      </c>
      <c r="O41" s="1">
        <f t="shared" si="7"/>
        <v>0</v>
      </c>
      <c r="P41" s="1">
        <f t="shared" si="8"/>
        <v>11475</v>
      </c>
      <c r="Q41" s="1">
        <f t="shared" si="9"/>
        <v>6</v>
      </c>
      <c r="R41" s="1">
        <f t="shared" si="10"/>
        <v>2945470</v>
      </c>
      <c r="S41" s="1">
        <f t="shared" si="11"/>
        <v>88296.2478</v>
      </c>
      <c r="T41" s="1">
        <f t="shared" si="12"/>
        <v>33600</v>
      </c>
      <c r="U41" s="1">
        <f t="shared" si="13"/>
        <v>569630</v>
      </c>
    </row>
    <row r="42" ht="19.5" customHeight="1">
      <c r="A42" s="1">
        <v>41.0</v>
      </c>
      <c r="B42" s="1" t="s">
        <v>248</v>
      </c>
      <c r="C42" s="1">
        <v>2290604.0</v>
      </c>
      <c r="D42" s="1" t="s">
        <v>244</v>
      </c>
      <c r="E42" s="1">
        <v>6.0</v>
      </c>
      <c r="F42" s="2">
        <v>50.0</v>
      </c>
      <c r="G42" s="2">
        <v>10.0</v>
      </c>
      <c r="H42" s="2" t="s">
        <v>95</v>
      </c>
      <c r="I42" s="1">
        <f t="shared" si="1"/>
        <v>229061</v>
      </c>
      <c r="J42" s="1">
        <f t="shared" si="2"/>
        <v>0</v>
      </c>
      <c r="K42" s="1">
        <f t="shared" si="3"/>
        <v>0</v>
      </c>
      <c r="L42" s="1">
        <f t="shared" si="4"/>
        <v>3</v>
      </c>
      <c r="M42" s="1">
        <f t="shared" si="5"/>
        <v>0</v>
      </c>
      <c r="N42" s="1">
        <f t="shared" si="6"/>
        <v>43.40466435</v>
      </c>
      <c r="O42" s="1">
        <f t="shared" si="7"/>
        <v>0</v>
      </c>
      <c r="P42" s="1">
        <f t="shared" si="8"/>
        <v>11475</v>
      </c>
      <c r="Q42" s="1">
        <f t="shared" si="9"/>
        <v>9</v>
      </c>
      <c r="R42" s="1">
        <f t="shared" si="10"/>
        <v>2945470</v>
      </c>
      <c r="S42" s="1">
        <f t="shared" si="11"/>
        <v>99795.98297</v>
      </c>
      <c r="T42" s="1">
        <f t="shared" si="12"/>
        <v>35349</v>
      </c>
      <c r="U42" s="1">
        <f t="shared" si="13"/>
        <v>604979</v>
      </c>
    </row>
    <row r="43" ht="19.5" customHeight="1">
      <c r="A43" s="1">
        <v>42.0</v>
      </c>
      <c r="B43" s="1" t="s">
        <v>96</v>
      </c>
      <c r="C43" s="1">
        <v>2743903.0</v>
      </c>
      <c r="D43" s="1" t="s">
        <v>25</v>
      </c>
      <c r="E43" s="1">
        <v>995136.0</v>
      </c>
      <c r="F43" s="2">
        <v>50.0</v>
      </c>
      <c r="G43" s="2">
        <v>10.0</v>
      </c>
      <c r="H43" s="2" t="s">
        <v>97</v>
      </c>
      <c r="I43" s="1">
        <f t="shared" si="1"/>
        <v>274391</v>
      </c>
      <c r="J43" s="1">
        <f t="shared" si="2"/>
        <v>0</v>
      </c>
      <c r="K43" s="1">
        <f t="shared" si="3"/>
        <v>0</v>
      </c>
      <c r="L43" s="1">
        <f t="shared" si="4"/>
        <v>0</v>
      </c>
      <c r="M43" s="1">
        <f t="shared" si="5"/>
        <v>497568</v>
      </c>
      <c r="N43" s="1">
        <f t="shared" si="6"/>
        <v>46.58048611</v>
      </c>
      <c r="O43" s="1">
        <f t="shared" si="7"/>
        <v>0</v>
      </c>
      <c r="P43" s="1">
        <f t="shared" si="8"/>
        <v>11475</v>
      </c>
      <c r="Q43" s="1">
        <f t="shared" si="9"/>
        <v>9</v>
      </c>
      <c r="R43" s="1">
        <f t="shared" si="10"/>
        <v>3443038</v>
      </c>
      <c r="S43" s="1">
        <f t="shared" si="11"/>
        <v>100418.5711</v>
      </c>
      <c r="T43" s="1">
        <f t="shared" si="12"/>
        <v>42345</v>
      </c>
      <c r="U43" s="1">
        <f t="shared" si="13"/>
        <v>647324</v>
      </c>
    </row>
    <row r="44" ht="19.5" customHeight="1">
      <c r="A44" s="1">
        <v>43.0</v>
      </c>
      <c r="B44" s="1" t="s">
        <v>98</v>
      </c>
      <c r="C44" s="1">
        <v>3197201.0</v>
      </c>
      <c r="D44" s="1" t="s">
        <v>22</v>
      </c>
      <c r="E44" s="1">
        <v>3000.0</v>
      </c>
      <c r="F44" s="2">
        <v>50.0</v>
      </c>
      <c r="G44" s="2">
        <v>10.0</v>
      </c>
      <c r="H44" s="2" t="s">
        <v>99</v>
      </c>
      <c r="I44" s="1">
        <f t="shared" si="1"/>
        <v>319721</v>
      </c>
      <c r="J44" s="1">
        <f t="shared" si="2"/>
        <v>0</v>
      </c>
      <c r="K44" s="1">
        <f t="shared" si="3"/>
        <v>1500</v>
      </c>
      <c r="L44" s="1">
        <f t="shared" si="4"/>
        <v>0</v>
      </c>
      <c r="M44" s="1">
        <f t="shared" si="5"/>
        <v>0</v>
      </c>
      <c r="N44" s="1">
        <f t="shared" si="6"/>
        <v>50.28096065</v>
      </c>
      <c r="O44" s="1">
        <f t="shared" si="7"/>
        <v>0</v>
      </c>
      <c r="P44" s="1">
        <f t="shared" si="8"/>
        <v>12975</v>
      </c>
      <c r="Q44" s="1">
        <f t="shared" si="9"/>
        <v>9</v>
      </c>
      <c r="R44" s="1">
        <f t="shared" si="10"/>
        <v>3443038</v>
      </c>
      <c r="S44" s="1">
        <f t="shared" si="11"/>
        <v>108771.0621</v>
      </c>
      <c r="T44" s="1">
        <f t="shared" si="12"/>
        <v>49340</v>
      </c>
      <c r="U44" s="1">
        <f t="shared" si="13"/>
        <v>696664</v>
      </c>
    </row>
    <row r="45" ht="19.5" customHeight="1">
      <c r="A45" s="1">
        <v>44.0</v>
      </c>
      <c r="B45" s="1" t="s">
        <v>100</v>
      </c>
      <c r="C45" s="1">
        <v>3650500.0</v>
      </c>
      <c r="D45" s="1" t="s">
        <v>25</v>
      </c>
      <c r="E45" s="1">
        <v>1076928.0</v>
      </c>
      <c r="F45" s="2">
        <v>50.0</v>
      </c>
      <c r="G45" s="2">
        <v>10.0</v>
      </c>
      <c r="H45" s="2" t="s">
        <v>101</v>
      </c>
      <c r="I45" s="1">
        <f t="shared" si="1"/>
        <v>365050</v>
      </c>
      <c r="J45" s="1">
        <f t="shared" si="2"/>
        <v>0</v>
      </c>
      <c r="K45" s="1">
        <f t="shared" si="3"/>
        <v>0</v>
      </c>
      <c r="L45" s="1">
        <f t="shared" si="4"/>
        <v>0</v>
      </c>
      <c r="M45" s="1">
        <f t="shared" si="5"/>
        <v>538464</v>
      </c>
      <c r="N45" s="1">
        <f t="shared" si="6"/>
        <v>54.50607639</v>
      </c>
      <c r="O45" s="1">
        <f t="shared" si="7"/>
        <v>0</v>
      </c>
      <c r="P45" s="1">
        <f t="shared" si="8"/>
        <v>12975</v>
      </c>
      <c r="Q45" s="1">
        <f t="shared" si="9"/>
        <v>9</v>
      </c>
      <c r="R45" s="1">
        <f t="shared" si="10"/>
        <v>3981502</v>
      </c>
      <c r="S45" s="1">
        <f t="shared" si="11"/>
        <v>109599.3538</v>
      </c>
      <c r="T45" s="1">
        <f t="shared" si="12"/>
        <v>56335</v>
      </c>
      <c r="U45" s="1">
        <f t="shared" si="13"/>
        <v>752999</v>
      </c>
    </row>
    <row r="46" ht="19.5" customHeight="1">
      <c r="A46" s="1">
        <v>45.0</v>
      </c>
      <c r="B46" s="1" t="s">
        <v>102</v>
      </c>
      <c r="C46" s="1">
        <v>4103799.0</v>
      </c>
      <c r="D46" s="1" t="s">
        <v>22</v>
      </c>
      <c r="E46" s="1">
        <v>3150.0</v>
      </c>
      <c r="F46" s="2">
        <v>50.0</v>
      </c>
      <c r="G46" s="2">
        <v>10.0</v>
      </c>
      <c r="H46" s="2" t="s">
        <v>103</v>
      </c>
      <c r="I46" s="1">
        <f t="shared" si="1"/>
        <v>410380</v>
      </c>
      <c r="J46" s="1">
        <f t="shared" si="2"/>
        <v>0</v>
      </c>
      <c r="K46" s="1">
        <f t="shared" si="3"/>
        <v>1575</v>
      </c>
      <c r="L46" s="1">
        <f t="shared" si="4"/>
        <v>0</v>
      </c>
      <c r="M46" s="1">
        <f t="shared" si="5"/>
        <v>0</v>
      </c>
      <c r="N46" s="1">
        <f t="shared" si="6"/>
        <v>59.25584491</v>
      </c>
      <c r="O46" s="1">
        <f t="shared" si="7"/>
        <v>0</v>
      </c>
      <c r="P46" s="1">
        <f t="shared" si="8"/>
        <v>14550</v>
      </c>
      <c r="Q46" s="1">
        <f t="shared" si="9"/>
        <v>9</v>
      </c>
      <c r="R46" s="1">
        <f t="shared" si="10"/>
        <v>3981502</v>
      </c>
      <c r="S46" s="1">
        <f t="shared" si="11"/>
        <v>118538.9009</v>
      </c>
      <c r="T46" s="1">
        <f t="shared" si="12"/>
        <v>63331</v>
      </c>
      <c r="U46" s="1">
        <f t="shared" si="13"/>
        <v>816330</v>
      </c>
    </row>
    <row r="47" ht="19.5" customHeight="1">
      <c r="A47" s="1">
        <v>46.0</v>
      </c>
      <c r="B47" s="1" t="s">
        <v>104</v>
      </c>
      <c r="C47" s="1">
        <v>4177339.0</v>
      </c>
      <c r="D47" s="1" t="s">
        <v>25</v>
      </c>
      <c r="E47" s="1">
        <v>1158720.0</v>
      </c>
      <c r="F47" s="2">
        <v>50.0</v>
      </c>
      <c r="G47" s="2">
        <v>10.0</v>
      </c>
      <c r="H47" s="2" t="s">
        <v>105</v>
      </c>
      <c r="I47" s="1">
        <f t="shared" si="1"/>
        <v>417734</v>
      </c>
      <c r="J47" s="1">
        <f t="shared" si="2"/>
        <v>0</v>
      </c>
      <c r="K47" s="1">
        <f t="shared" si="3"/>
        <v>0</v>
      </c>
      <c r="L47" s="1">
        <f t="shared" si="4"/>
        <v>0</v>
      </c>
      <c r="M47" s="1">
        <f t="shared" si="5"/>
        <v>579360</v>
      </c>
      <c r="N47" s="1">
        <f t="shared" si="6"/>
        <v>64.09072917</v>
      </c>
      <c r="O47" s="1">
        <f t="shared" si="7"/>
        <v>0</v>
      </c>
      <c r="P47" s="1">
        <f t="shared" si="8"/>
        <v>14550</v>
      </c>
      <c r="Q47" s="1">
        <f t="shared" si="9"/>
        <v>9</v>
      </c>
      <c r="R47" s="1">
        <f t="shared" si="10"/>
        <v>4560862</v>
      </c>
      <c r="S47" s="1">
        <f t="shared" si="11"/>
        <v>119486.7316</v>
      </c>
      <c r="T47" s="1">
        <f t="shared" si="12"/>
        <v>70326</v>
      </c>
      <c r="U47" s="1">
        <f t="shared" si="13"/>
        <v>886656</v>
      </c>
    </row>
    <row r="48" ht="19.5" customHeight="1">
      <c r="A48" s="1">
        <v>47.0</v>
      </c>
      <c r="B48" s="1" t="s">
        <v>106</v>
      </c>
      <c r="C48" s="1">
        <v>4314507.0</v>
      </c>
      <c r="D48" s="1" t="s">
        <v>22</v>
      </c>
      <c r="E48" s="1">
        <v>3300.0</v>
      </c>
      <c r="F48" s="2">
        <v>50.0</v>
      </c>
      <c r="G48" s="2">
        <v>10.0</v>
      </c>
      <c r="H48" s="2" t="s">
        <v>107</v>
      </c>
      <c r="I48" s="1">
        <f t="shared" si="1"/>
        <v>431451</v>
      </c>
      <c r="J48" s="1">
        <f t="shared" si="2"/>
        <v>0</v>
      </c>
      <c r="K48" s="1">
        <f t="shared" si="3"/>
        <v>1650</v>
      </c>
      <c r="L48" s="1">
        <f t="shared" si="4"/>
        <v>0</v>
      </c>
      <c r="M48" s="1">
        <f t="shared" si="5"/>
        <v>0</v>
      </c>
      <c r="N48" s="1">
        <f t="shared" si="6"/>
        <v>69.084375</v>
      </c>
      <c r="O48" s="1">
        <f t="shared" si="7"/>
        <v>0</v>
      </c>
      <c r="P48" s="1">
        <f t="shared" si="8"/>
        <v>16200</v>
      </c>
      <c r="Q48" s="1">
        <f t="shared" si="9"/>
        <v>9</v>
      </c>
      <c r="R48" s="1">
        <f t="shared" si="10"/>
        <v>4560862</v>
      </c>
      <c r="S48" s="1">
        <f t="shared" si="11"/>
        <v>128855.441</v>
      </c>
      <c r="T48" s="1">
        <f t="shared" si="12"/>
        <v>77321</v>
      </c>
      <c r="U48" s="1">
        <f t="shared" si="13"/>
        <v>963977</v>
      </c>
    </row>
    <row r="49" ht="19.5" customHeight="1">
      <c r="A49" s="1">
        <v>48.0</v>
      </c>
      <c r="B49" s="1" t="s">
        <v>108</v>
      </c>
      <c r="C49" s="1">
        <v>4553079.0</v>
      </c>
      <c r="D49" s="1" t="s">
        <v>25</v>
      </c>
      <c r="E49" s="1">
        <v>1240512.0</v>
      </c>
      <c r="F49" s="2">
        <v>50.0</v>
      </c>
      <c r="G49" s="2">
        <v>10.0</v>
      </c>
      <c r="H49" s="2" t="s">
        <v>109</v>
      </c>
      <c r="I49" s="1">
        <f t="shared" si="1"/>
        <v>455308</v>
      </c>
      <c r="J49" s="1">
        <f t="shared" si="2"/>
        <v>0</v>
      </c>
      <c r="K49" s="1">
        <f t="shared" si="3"/>
        <v>0</v>
      </c>
      <c r="L49" s="1">
        <f t="shared" si="4"/>
        <v>0</v>
      </c>
      <c r="M49" s="1">
        <f t="shared" si="5"/>
        <v>620256</v>
      </c>
      <c r="N49" s="1">
        <f t="shared" si="6"/>
        <v>74.35414352</v>
      </c>
      <c r="O49" s="1">
        <f t="shared" si="7"/>
        <v>0</v>
      </c>
      <c r="P49" s="1">
        <f t="shared" si="8"/>
        <v>16200</v>
      </c>
      <c r="Q49" s="1">
        <f t="shared" si="9"/>
        <v>9</v>
      </c>
      <c r="R49" s="1">
        <f t="shared" si="10"/>
        <v>5181118</v>
      </c>
      <c r="S49" s="1">
        <f t="shared" si="11"/>
        <v>129888.5264</v>
      </c>
      <c r="T49" s="1">
        <f t="shared" si="12"/>
        <v>84317</v>
      </c>
      <c r="U49" s="1">
        <f t="shared" si="13"/>
        <v>1048294</v>
      </c>
    </row>
    <row r="50" ht="19.5" customHeight="1">
      <c r="A50" s="1">
        <v>49.0</v>
      </c>
      <c r="B50" s="1" t="s">
        <v>110</v>
      </c>
      <c r="C50" s="1">
        <v>4602106.0</v>
      </c>
      <c r="D50" s="1" t="s">
        <v>22</v>
      </c>
      <c r="E50" s="1">
        <v>3450.0</v>
      </c>
      <c r="F50" s="2">
        <v>50.0</v>
      </c>
      <c r="G50" s="2">
        <v>10.0</v>
      </c>
      <c r="H50" s="2" t="s">
        <v>111</v>
      </c>
      <c r="I50" s="1">
        <f t="shared" si="1"/>
        <v>460211</v>
      </c>
      <c r="J50" s="1">
        <f t="shared" si="2"/>
        <v>0</v>
      </c>
      <c r="K50" s="1">
        <f t="shared" si="3"/>
        <v>1725</v>
      </c>
      <c r="L50" s="1">
        <f t="shared" si="4"/>
        <v>0</v>
      </c>
      <c r="M50" s="1">
        <f t="shared" si="5"/>
        <v>0</v>
      </c>
      <c r="N50" s="1">
        <f t="shared" si="6"/>
        <v>79.68065972</v>
      </c>
      <c r="O50" s="1">
        <f t="shared" si="7"/>
        <v>0</v>
      </c>
      <c r="P50" s="1">
        <f t="shared" si="8"/>
        <v>17925</v>
      </c>
      <c r="Q50" s="1">
        <f t="shared" si="9"/>
        <v>9</v>
      </c>
      <c r="R50" s="1">
        <f t="shared" si="10"/>
        <v>5181118</v>
      </c>
      <c r="S50" s="1">
        <f t="shared" si="11"/>
        <v>139703.8442</v>
      </c>
      <c r="T50" s="1">
        <f t="shared" si="12"/>
        <v>91312</v>
      </c>
      <c r="U50" s="1">
        <f t="shared" si="13"/>
        <v>1139606</v>
      </c>
    </row>
    <row r="51" ht="19.5" customHeight="1">
      <c r="A51" s="1">
        <v>50.0</v>
      </c>
      <c r="B51" s="1" t="s">
        <v>112</v>
      </c>
      <c r="C51" s="1">
        <v>4777719.0</v>
      </c>
      <c r="D51" s="1" t="s">
        <v>25</v>
      </c>
      <c r="E51" s="1">
        <v>1322304.0</v>
      </c>
      <c r="F51" s="2">
        <v>50.0</v>
      </c>
      <c r="G51" s="2">
        <v>10.0</v>
      </c>
      <c r="H51" s="2" t="s">
        <v>113</v>
      </c>
      <c r="I51" s="1">
        <f t="shared" si="1"/>
        <v>477772</v>
      </c>
      <c r="J51" s="1">
        <f t="shared" si="2"/>
        <v>0</v>
      </c>
      <c r="K51" s="1">
        <f t="shared" si="3"/>
        <v>0</v>
      </c>
      <c r="L51" s="1">
        <f t="shared" si="4"/>
        <v>0</v>
      </c>
      <c r="M51" s="1">
        <f t="shared" si="5"/>
        <v>661152</v>
      </c>
      <c r="N51" s="1">
        <f t="shared" si="6"/>
        <v>85.21042824</v>
      </c>
      <c r="O51" s="1">
        <f t="shared" si="7"/>
        <v>0</v>
      </c>
      <c r="P51" s="1">
        <f t="shared" si="8"/>
        <v>17925</v>
      </c>
      <c r="Q51" s="1">
        <f t="shared" si="9"/>
        <v>9</v>
      </c>
      <c r="R51" s="1">
        <f t="shared" si="10"/>
        <v>5842270</v>
      </c>
      <c r="S51" s="1">
        <f t="shared" si="11"/>
        <v>140787.9</v>
      </c>
      <c r="T51" s="1">
        <f t="shared" si="12"/>
        <v>98307</v>
      </c>
      <c r="U51" s="1">
        <f t="shared" si="13"/>
        <v>1237913</v>
      </c>
    </row>
    <row r="52" ht="19.5" customHeight="1">
      <c r="A52" s="1">
        <v>51.0</v>
      </c>
      <c r="B52" s="1" t="s">
        <v>249</v>
      </c>
      <c r="C52" s="1">
        <v>5000000.0</v>
      </c>
      <c r="D52" s="1" t="s">
        <v>244</v>
      </c>
      <c r="E52" s="1">
        <v>8.0</v>
      </c>
      <c r="F52" s="2">
        <v>50.0</v>
      </c>
      <c r="G52" s="2">
        <v>10.0</v>
      </c>
      <c r="H52" s="2" t="s">
        <v>115</v>
      </c>
      <c r="I52" s="1">
        <f t="shared" si="1"/>
        <v>500000</v>
      </c>
      <c r="J52" s="1">
        <f t="shared" si="2"/>
        <v>0</v>
      </c>
      <c r="K52" s="1">
        <f t="shared" si="3"/>
        <v>0</v>
      </c>
      <c r="L52" s="1">
        <f t="shared" si="4"/>
        <v>4</v>
      </c>
      <c r="M52" s="1">
        <f t="shared" si="5"/>
        <v>0</v>
      </c>
      <c r="N52" s="1">
        <f t="shared" si="6"/>
        <v>90.99746528</v>
      </c>
      <c r="O52" s="1">
        <f t="shared" si="7"/>
        <v>0</v>
      </c>
      <c r="P52" s="1">
        <f t="shared" si="8"/>
        <v>17925</v>
      </c>
      <c r="Q52" s="1">
        <f t="shared" si="9"/>
        <v>13</v>
      </c>
      <c r="R52" s="1">
        <f t="shared" si="10"/>
        <v>5842270</v>
      </c>
      <c r="S52" s="1">
        <f t="shared" si="11"/>
        <v>156562.3907</v>
      </c>
      <c r="T52" s="1">
        <f t="shared" si="12"/>
        <v>101805</v>
      </c>
      <c r="U52" s="1">
        <f t="shared" si="13"/>
        <v>1339718</v>
      </c>
    </row>
    <row r="53" ht="19.5" customHeight="1">
      <c r="A53" s="1">
        <v>52.0</v>
      </c>
      <c r="B53" s="1" t="s">
        <v>116</v>
      </c>
      <c r="C53" s="1">
        <v>5000000.0</v>
      </c>
      <c r="D53" s="1" t="s">
        <v>25</v>
      </c>
      <c r="E53" s="1">
        <v>1363200.0</v>
      </c>
      <c r="F53" s="2">
        <v>50.0</v>
      </c>
      <c r="G53" s="2">
        <v>10.0</v>
      </c>
      <c r="H53" s="2" t="s">
        <v>117</v>
      </c>
      <c r="I53" s="1">
        <f t="shared" si="1"/>
        <v>500000</v>
      </c>
      <c r="J53" s="1">
        <f t="shared" si="2"/>
        <v>0</v>
      </c>
      <c r="K53" s="1">
        <f t="shared" si="3"/>
        <v>0</v>
      </c>
      <c r="L53" s="1">
        <f t="shared" si="4"/>
        <v>0</v>
      </c>
      <c r="M53" s="1">
        <f t="shared" si="5"/>
        <v>681600</v>
      </c>
      <c r="N53" s="1">
        <f t="shared" si="6"/>
        <v>96.78450231</v>
      </c>
      <c r="O53" s="1">
        <f t="shared" si="7"/>
        <v>0</v>
      </c>
      <c r="P53" s="1">
        <f t="shared" si="8"/>
        <v>17925</v>
      </c>
      <c r="Q53" s="1">
        <f t="shared" si="9"/>
        <v>13</v>
      </c>
      <c r="R53" s="1">
        <f t="shared" si="10"/>
        <v>6523870</v>
      </c>
      <c r="S53" s="1">
        <f t="shared" si="11"/>
        <v>157696.8815</v>
      </c>
      <c r="T53" s="1">
        <f t="shared" si="12"/>
        <v>105303</v>
      </c>
      <c r="U53" s="1">
        <f t="shared" si="13"/>
        <v>1445021</v>
      </c>
    </row>
    <row r="54" ht="19.5" customHeight="1">
      <c r="A54" s="1">
        <v>53.0</v>
      </c>
      <c r="B54" s="1" t="s">
        <v>118</v>
      </c>
      <c r="C54" s="1">
        <v>5000000.0</v>
      </c>
      <c r="D54" s="1" t="s">
        <v>22</v>
      </c>
      <c r="E54" s="1">
        <v>3750.0</v>
      </c>
      <c r="F54" s="2">
        <v>50.0</v>
      </c>
      <c r="G54" s="2">
        <v>10.0</v>
      </c>
      <c r="H54" s="2" t="s">
        <v>119</v>
      </c>
      <c r="I54" s="1">
        <f t="shared" si="1"/>
        <v>500000</v>
      </c>
      <c r="J54" s="1">
        <f t="shared" si="2"/>
        <v>0</v>
      </c>
      <c r="K54" s="1">
        <f t="shared" si="3"/>
        <v>1875</v>
      </c>
      <c r="L54" s="1">
        <f t="shared" si="4"/>
        <v>0</v>
      </c>
      <c r="M54" s="1">
        <f t="shared" si="5"/>
        <v>0</v>
      </c>
      <c r="N54" s="1">
        <f t="shared" si="6"/>
        <v>102.5715394</v>
      </c>
      <c r="O54" s="1">
        <f t="shared" si="7"/>
        <v>0</v>
      </c>
      <c r="P54" s="1">
        <f t="shared" si="8"/>
        <v>19800</v>
      </c>
      <c r="Q54" s="1">
        <f t="shared" si="9"/>
        <v>13</v>
      </c>
      <c r="R54" s="1">
        <f t="shared" si="10"/>
        <v>6523870</v>
      </c>
      <c r="S54" s="1">
        <f t="shared" si="11"/>
        <v>168365.1847</v>
      </c>
      <c r="T54" s="1">
        <f t="shared" si="12"/>
        <v>106000</v>
      </c>
      <c r="U54" s="1">
        <f t="shared" si="13"/>
        <v>1551021</v>
      </c>
    </row>
    <row r="55" ht="19.5" customHeight="1">
      <c r="A55" s="1">
        <v>54.0</v>
      </c>
      <c r="B55" s="1" t="s">
        <v>120</v>
      </c>
      <c r="C55" s="1">
        <v>5000000.0</v>
      </c>
      <c r="D55" s="1" t="s">
        <v>25</v>
      </c>
      <c r="E55" s="1">
        <v>1404096.0</v>
      </c>
      <c r="F55" s="2">
        <v>50.0</v>
      </c>
      <c r="G55" s="2">
        <v>10.0</v>
      </c>
      <c r="H55" s="2" t="s">
        <v>119</v>
      </c>
      <c r="I55" s="1">
        <f t="shared" si="1"/>
        <v>500000</v>
      </c>
      <c r="J55" s="1">
        <f t="shared" si="2"/>
        <v>0</v>
      </c>
      <c r="K55" s="1">
        <f t="shared" si="3"/>
        <v>0</v>
      </c>
      <c r="L55" s="1">
        <f t="shared" si="4"/>
        <v>0</v>
      </c>
      <c r="M55" s="1">
        <f t="shared" si="5"/>
        <v>702048</v>
      </c>
      <c r="N55" s="1">
        <f t="shared" si="6"/>
        <v>108.3585764</v>
      </c>
      <c r="O55" s="1">
        <f t="shared" si="7"/>
        <v>0</v>
      </c>
      <c r="P55" s="1">
        <f t="shared" si="8"/>
        <v>19800</v>
      </c>
      <c r="Q55" s="1">
        <f t="shared" si="9"/>
        <v>13</v>
      </c>
      <c r="R55" s="1">
        <f t="shared" si="10"/>
        <v>7225918</v>
      </c>
      <c r="S55" s="1">
        <f t="shared" si="11"/>
        <v>169499.6755</v>
      </c>
      <c r="T55" s="1">
        <f t="shared" si="12"/>
        <v>106000</v>
      </c>
      <c r="U55" s="1">
        <f t="shared" si="13"/>
        <v>1657021</v>
      </c>
    </row>
    <row r="56" ht="19.5" customHeight="1">
      <c r="A56" s="1">
        <v>55.0</v>
      </c>
      <c r="B56" s="1" t="s">
        <v>121</v>
      </c>
      <c r="C56" s="1">
        <v>5000000.0</v>
      </c>
      <c r="D56" s="1" t="s">
        <v>22</v>
      </c>
      <c r="E56" s="1">
        <v>3900.0</v>
      </c>
      <c r="F56" s="2">
        <v>50.0</v>
      </c>
      <c r="G56" s="2">
        <v>10.0</v>
      </c>
      <c r="H56" s="2" t="s">
        <v>119</v>
      </c>
      <c r="I56" s="1">
        <f t="shared" si="1"/>
        <v>500000</v>
      </c>
      <c r="J56" s="1">
        <f t="shared" si="2"/>
        <v>0</v>
      </c>
      <c r="K56" s="1">
        <f t="shared" si="3"/>
        <v>1950</v>
      </c>
      <c r="L56" s="1">
        <f t="shared" si="4"/>
        <v>0</v>
      </c>
      <c r="M56" s="1">
        <f t="shared" si="5"/>
        <v>0</v>
      </c>
      <c r="N56" s="1">
        <f t="shared" si="6"/>
        <v>114.1456134</v>
      </c>
      <c r="O56" s="1">
        <f t="shared" si="7"/>
        <v>0</v>
      </c>
      <c r="P56" s="1">
        <f t="shared" si="8"/>
        <v>21750</v>
      </c>
      <c r="Q56" s="1">
        <f t="shared" si="9"/>
        <v>13</v>
      </c>
      <c r="R56" s="1">
        <f t="shared" si="10"/>
        <v>7225918</v>
      </c>
      <c r="S56" s="1">
        <f t="shared" si="11"/>
        <v>180549.3312</v>
      </c>
      <c r="T56" s="1">
        <f t="shared" si="12"/>
        <v>106000</v>
      </c>
      <c r="U56" s="1">
        <f t="shared" si="13"/>
        <v>1763021</v>
      </c>
    </row>
    <row r="57" ht="19.5" customHeight="1">
      <c r="A57" s="1">
        <v>56.0</v>
      </c>
      <c r="B57" s="1" t="s">
        <v>122</v>
      </c>
      <c r="C57" s="1">
        <v>5000000.0</v>
      </c>
      <c r="D57" s="1" t="s">
        <v>25</v>
      </c>
      <c r="E57" s="1">
        <v>1444992.0</v>
      </c>
      <c r="F57" s="2">
        <v>50.0</v>
      </c>
      <c r="G57" s="2">
        <v>10.0</v>
      </c>
      <c r="H57" s="2" t="s">
        <v>119</v>
      </c>
      <c r="I57" s="1">
        <f t="shared" si="1"/>
        <v>500000</v>
      </c>
      <c r="J57" s="1">
        <f t="shared" si="2"/>
        <v>0</v>
      </c>
      <c r="K57" s="1">
        <f t="shared" si="3"/>
        <v>0</v>
      </c>
      <c r="L57" s="1">
        <f t="shared" si="4"/>
        <v>0</v>
      </c>
      <c r="M57" s="1">
        <f t="shared" si="5"/>
        <v>722496</v>
      </c>
      <c r="N57" s="1">
        <f t="shared" si="6"/>
        <v>119.9326505</v>
      </c>
      <c r="O57" s="1">
        <f t="shared" si="7"/>
        <v>0</v>
      </c>
      <c r="P57" s="1">
        <f t="shared" si="8"/>
        <v>21750</v>
      </c>
      <c r="Q57" s="1">
        <f t="shared" si="9"/>
        <v>13</v>
      </c>
      <c r="R57" s="1">
        <f t="shared" si="10"/>
        <v>7948414</v>
      </c>
      <c r="S57" s="1">
        <f t="shared" si="11"/>
        <v>181683.822</v>
      </c>
      <c r="T57" s="1">
        <f t="shared" si="12"/>
        <v>106000</v>
      </c>
      <c r="U57" s="1">
        <f t="shared" si="13"/>
        <v>1869021</v>
      </c>
    </row>
    <row r="58" ht="19.5" customHeight="1">
      <c r="A58" s="1">
        <v>57.0</v>
      </c>
      <c r="B58" s="1" t="s">
        <v>123</v>
      </c>
      <c r="C58" s="1">
        <v>5000000.0</v>
      </c>
      <c r="D58" s="1" t="s">
        <v>22</v>
      </c>
      <c r="E58" s="1">
        <v>4050.0</v>
      </c>
      <c r="F58" s="2">
        <v>50.0</v>
      </c>
      <c r="G58" s="2">
        <v>10.0</v>
      </c>
      <c r="H58" s="2" t="s">
        <v>119</v>
      </c>
      <c r="I58" s="1">
        <f t="shared" si="1"/>
        <v>500000</v>
      </c>
      <c r="J58" s="1">
        <f t="shared" si="2"/>
        <v>0</v>
      </c>
      <c r="K58" s="1">
        <f t="shared" si="3"/>
        <v>2025</v>
      </c>
      <c r="L58" s="1">
        <f t="shared" si="4"/>
        <v>0</v>
      </c>
      <c r="M58" s="1">
        <f t="shared" si="5"/>
        <v>0</v>
      </c>
      <c r="N58" s="1">
        <f t="shared" si="6"/>
        <v>125.7196875</v>
      </c>
      <c r="O58" s="1">
        <f t="shared" si="7"/>
        <v>0</v>
      </c>
      <c r="P58" s="1">
        <f t="shared" si="8"/>
        <v>23775</v>
      </c>
      <c r="Q58" s="1">
        <f t="shared" si="9"/>
        <v>13</v>
      </c>
      <c r="R58" s="1">
        <f t="shared" si="10"/>
        <v>7948414</v>
      </c>
      <c r="S58" s="1">
        <f t="shared" si="11"/>
        <v>193114.8302</v>
      </c>
      <c r="T58" s="1">
        <f t="shared" si="12"/>
        <v>106000</v>
      </c>
      <c r="U58" s="1">
        <f t="shared" si="13"/>
        <v>1975021</v>
      </c>
    </row>
    <row r="59" ht="19.5" customHeight="1">
      <c r="A59" s="1">
        <v>58.0</v>
      </c>
      <c r="B59" s="1" t="s">
        <v>124</v>
      </c>
      <c r="C59" s="1">
        <v>5000000.0</v>
      </c>
      <c r="D59" s="1" t="s">
        <v>25</v>
      </c>
      <c r="E59" s="1">
        <v>1485888.0</v>
      </c>
      <c r="F59" s="2">
        <v>50.0</v>
      </c>
      <c r="G59" s="2">
        <v>10.0</v>
      </c>
      <c r="H59" s="2" t="s">
        <v>119</v>
      </c>
      <c r="I59" s="1">
        <f t="shared" si="1"/>
        <v>500000</v>
      </c>
      <c r="J59" s="1">
        <f t="shared" si="2"/>
        <v>0</v>
      </c>
      <c r="K59" s="1">
        <f t="shared" si="3"/>
        <v>0</v>
      </c>
      <c r="L59" s="1">
        <f t="shared" si="4"/>
        <v>0</v>
      </c>
      <c r="M59" s="1">
        <f t="shared" si="5"/>
        <v>742944</v>
      </c>
      <c r="N59" s="1">
        <f t="shared" si="6"/>
        <v>131.5067245</v>
      </c>
      <c r="O59" s="1">
        <f t="shared" si="7"/>
        <v>0</v>
      </c>
      <c r="P59" s="1">
        <f t="shared" si="8"/>
        <v>23775</v>
      </c>
      <c r="Q59" s="1">
        <f t="shared" si="9"/>
        <v>13</v>
      </c>
      <c r="R59" s="1">
        <f t="shared" si="10"/>
        <v>8691358</v>
      </c>
      <c r="S59" s="1">
        <f t="shared" si="11"/>
        <v>194249.321</v>
      </c>
      <c r="T59" s="1">
        <f t="shared" si="12"/>
        <v>106000</v>
      </c>
      <c r="U59" s="1">
        <f t="shared" si="13"/>
        <v>2081021</v>
      </c>
    </row>
    <row r="60" ht="19.5" customHeight="1">
      <c r="A60" s="1">
        <v>59.0</v>
      </c>
      <c r="B60" s="1" t="s">
        <v>125</v>
      </c>
      <c r="C60" s="1">
        <v>5000000.0</v>
      </c>
      <c r="D60" s="1" t="s">
        <v>22</v>
      </c>
      <c r="E60" s="1">
        <v>4200.0</v>
      </c>
      <c r="F60" s="2">
        <v>50.0</v>
      </c>
      <c r="G60" s="2">
        <v>10.0</v>
      </c>
      <c r="H60" s="2" t="s">
        <v>119</v>
      </c>
      <c r="I60" s="1">
        <f t="shared" si="1"/>
        <v>500000</v>
      </c>
      <c r="J60" s="1">
        <f t="shared" si="2"/>
        <v>0</v>
      </c>
      <c r="K60" s="1">
        <f t="shared" si="3"/>
        <v>2100</v>
      </c>
      <c r="L60" s="1">
        <f t="shared" si="4"/>
        <v>0</v>
      </c>
      <c r="M60" s="1">
        <f t="shared" si="5"/>
        <v>0</v>
      </c>
      <c r="N60" s="1">
        <f t="shared" si="6"/>
        <v>137.2937616</v>
      </c>
      <c r="O60" s="1">
        <f t="shared" si="7"/>
        <v>0</v>
      </c>
      <c r="P60" s="1">
        <f t="shared" si="8"/>
        <v>25875</v>
      </c>
      <c r="Q60" s="1">
        <f t="shared" si="9"/>
        <v>13</v>
      </c>
      <c r="R60" s="1">
        <f t="shared" si="10"/>
        <v>8691358</v>
      </c>
      <c r="S60" s="1">
        <f t="shared" si="11"/>
        <v>206061.6817</v>
      </c>
      <c r="T60" s="1">
        <f t="shared" si="12"/>
        <v>106000</v>
      </c>
      <c r="U60" s="1">
        <f t="shared" si="13"/>
        <v>2187021</v>
      </c>
    </row>
    <row r="61" ht="19.5" customHeight="1">
      <c r="A61" s="1">
        <v>60.0</v>
      </c>
      <c r="B61" s="1" t="s">
        <v>126</v>
      </c>
      <c r="C61" s="1">
        <v>5000000.0</v>
      </c>
      <c r="D61" s="1" t="s">
        <v>25</v>
      </c>
      <c r="E61" s="1">
        <v>1526784.0</v>
      </c>
      <c r="F61" s="2">
        <v>50.0</v>
      </c>
      <c r="G61" s="2">
        <v>10.0</v>
      </c>
      <c r="H61" s="2" t="s">
        <v>119</v>
      </c>
      <c r="I61" s="1">
        <f t="shared" si="1"/>
        <v>500000</v>
      </c>
      <c r="J61" s="1">
        <f t="shared" si="2"/>
        <v>0</v>
      </c>
      <c r="K61" s="1">
        <f t="shared" si="3"/>
        <v>0</v>
      </c>
      <c r="L61" s="1">
        <f t="shared" si="4"/>
        <v>0</v>
      </c>
      <c r="M61" s="1">
        <f t="shared" si="5"/>
        <v>763392</v>
      </c>
      <c r="N61" s="1">
        <f t="shared" si="6"/>
        <v>143.0807986</v>
      </c>
      <c r="O61" s="1">
        <f t="shared" si="7"/>
        <v>0</v>
      </c>
      <c r="P61" s="1">
        <f t="shared" si="8"/>
        <v>25875</v>
      </c>
      <c r="Q61" s="1">
        <f t="shared" si="9"/>
        <v>13</v>
      </c>
      <c r="R61" s="1">
        <f t="shared" si="10"/>
        <v>9454750</v>
      </c>
      <c r="S61" s="1">
        <f t="shared" si="11"/>
        <v>207196.1725</v>
      </c>
      <c r="T61" s="1">
        <f t="shared" si="12"/>
        <v>106000</v>
      </c>
      <c r="U61" s="1">
        <f t="shared" si="13"/>
        <v>2293021</v>
      </c>
    </row>
    <row r="62" ht="19.5" customHeight="1">
      <c r="A62" s="1">
        <v>61.0</v>
      </c>
      <c r="B62" s="1" t="s">
        <v>250</v>
      </c>
      <c r="C62" s="1">
        <v>5000000.0</v>
      </c>
      <c r="D62" s="1" t="s">
        <v>244</v>
      </c>
      <c r="E62" s="1">
        <v>9.0</v>
      </c>
      <c r="F62" s="2">
        <v>50.0</v>
      </c>
      <c r="G62" s="2">
        <v>10.0</v>
      </c>
      <c r="H62" s="2" t="s">
        <v>119</v>
      </c>
      <c r="I62" s="1">
        <f t="shared" si="1"/>
        <v>500000</v>
      </c>
      <c r="J62" s="1">
        <f t="shared" si="2"/>
        <v>0</v>
      </c>
      <c r="K62" s="1">
        <f t="shared" si="3"/>
        <v>0</v>
      </c>
      <c r="L62" s="1">
        <f t="shared" si="4"/>
        <v>5</v>
      </c>
      <c r="M62" s="1">
        <f t="shared" si="5"/>
        <v>0</v>
      </c>
      <c r="N62" s="1">
        <f t="shared" si="6"/>
        <v>148.8678356</v>
      </c>
      <c r="O62" s="1">
        <f t="shared" si="7"/>
        <v>0</v>
      </c>
      <c r="P62" s="1">
        <f t="shared" si="8"/>
        <v>25875</v>
      </c>
      <c r="Q62" s="1">
        <f t="shared" si="9"/>
        <v>18</v>
      </c>
      <c r="R62" s="1">
        <f t="shared" si="10"/>
        <v>9454750</v>
      </c>
      <c r="S62" s="1">
        <f t="shared" si="11"/>
        <v>226630.6632</v>
      </c>
      <c r="T62" s="1">
        <f t="shared" si="12"/>
        <v>106000</v>
      </c>
      <c r="U62" s="1">
        <f t="shared" si="13"/>
        <v>2399021</v>
      </c>
    </row>
    <row r="63" ht="19.5" customHeight="1">
      <c r="A63" s="1">
        <v>62.0</v>
      </c>
      <c r="B63" s="1" t="s">
        <v>128</v>
      </c>
      <c r="C63" s="1">
        <v>5000000.0</v>
      </c>
      <c r="D63" s="1" t="s">
        <v>25</v>
      </c>
      <c r="E63" s="1">
        <v>1772160.0</v>
      </c>
      <c r="F63" s="2">
        <v>50.0</v>
      </c>
      <c r="G63" s="2">
        <v>10.0</v>
      </c>
      <c r="H63" s="2" t="s">
        <v>119</v>
      </c>
      <c r="I63" s="1">
        <f t="shared" si="1"/>
        <v>500000</v>
      </c>
      <c r="J63" s="1">
        <f t="shared" si="2"/>
        <v>0</v>
      </c>
      <c r="K63" s="1">
        <f t="shared" si="3"/>
        <v>0</v>
      </c>
      <c r="L63" s="1">
        <f t="shared" si="4"/>
        <v>0</v>
      </c>
      <c r="M63" s="1">
        <f t="shared" si="5"/>
        <v>886080</v>
      </c>
      <c r="N63" s="1">
        <f t="shared" si="6"/>
        <v>154.6548727</v>
      </c>
      <c r="O63" s="1">
        <f t="shared" si="7"/>
        <v>0</v>
      </c>
      <c r="P63" s="1">
        <f t="shared" si="8"/>
        <v>25875</v>
      </c>
      <c r="Q63" s="1">
        <f t="shared" si="9"/>
        <v>18</v>
      </c>
      <c r="R63" s="1">
        <f t="shared" si="10"/>
        <v>10340830</v>
      </c>
      <c r="S63" s="1">
        <f t="shared" si="11"/>
        <v>227765.154</v>
      </c>
      <c r="T63" s="1">
        <f t="shared" si="12"/>
        <v>106000</v>
      </c>
      <c r="U63" s="1">
        <f t="shared" si="13"/>
        <v>2505021</v>
      </c>
    </row>
    <row r="64" ht="19.5" customHeight="1">
      <c r="A64" s="1">
        <v>63.0</v>
      </c>
      <c r="B64" s="1" t="s">
        <v>129</v>
      </c>
      <c r="C64" s="1">
        <v>5000000.0</v>
      </c>
      <c r="D64" s="1" t="s">
        <v>22</v>
      </c>
      <c r="E64" s="1">
        <v>4500.0</v>
      </c>
      <c r="F64" s="2">
        <v>50.0</v>
      </c>
      <c r="G64" s="2">
        <v>10.0</v>
      </c>
      <c r="H64" s="2" t="s">
        <v>119</v>
      </c>
      <c r="I64" s="1">
        <f t="shared" si="1"/>
        <v>500000</v>
      </c>
      <c r="J64" s="1">
        <f t="shared" si="2"/>
        <v>0</v>
      </c>
      <c r="K64" s="1">
        <f t="shared" si="3"/>
        <v>2250</v>
      </c>
      <c r="L64" s="1">
        <f t="shared" si="4"/>
        <v>0</v>
      </c>
      <c r="M64" s="1">
        <f t="shared" si="5"/>
        <v>0</v>
      </c>
      <c r="N64" s="1">
        <f t="shared" si="6"/>
        <v>160.4419097</v>
      </c>
      <c r="O64" s="1">
        <f t="shared" si="7"/>
        <v>0</v>
      </c>
      <c r="P64" s="1">
        <f t="shared" si="8"/>
        <v>28125</v>
      </c>
      <c r="Q64" s="1">
        <f t="shared" si="9"/>
        <v>18</v>
      </c>
      <c r="R64" s="1">
        <f t="shared" si="10"/>
        <v>10340830</v>
      </c>
      <c r="S64" s="1">
        <f t="shared" si="11"/>
        <v>240340.2197</v>
      </c>
      <c r="T64" s="1">
        <f t="shared" si="12"/>
        <v>106000</v>
      </c>
      <c r="U64" s="1">
        <f t="shared" si="13"/>
        <v>2611021</v>
      </c>
    </row>
    <row r="65" ht="19.5" customHeight="1">
      <c r="A65" s="1">
        <v>64.0</v>
      </c>
      <c r="B65" s="1" t="s">
        <v>130</v>
      </c>
      <c r="C65" s="1">
        <v>5000000.0</v>
      </c>
      <c r="D65" s="1" t="s">
        <v>25</v>
      </c>
      <c r="E65" s="1">
        <v>1813056.0</v>
      </c>
      <c r="F65" s="2">
        <v>50.0</v>
      </c>
      <c r="G65" s="2">
        <v>10.0</v>
      </c>
      <c r="H65" s="2" t="s">
        <v>119</v>
      </c>
      <c r="I65" s="1">
        <f t="shared" si="1"/>
        <v>500000</v>
      </c>
      <c r="J65" s="1">
        <f t="shared" si="2"/>
        <v>0</v>
      </c>
      <c r="K65" s="1">
        <f t="shared" si="3"/>
        <v>0</v>
      </c>
      <c r="L65" s="1">
        <f t="shared" si="4"/>
        <v>0</v>
      </c>
      <c r="M65" s="1">
        <f t="shared" si="5"/>
        <v>906528</v>
      </c>
      <c r="N65" s="1">
        <f t="shared" si="6"/>
        <v>166.2289468</v>
      </c>
      <c r="O65" s="1">
        <f t="shared" si="7"/>
        <v>0</v>
      </c>
      <c r="P65" s="1">
        <f t="shared" si="8"/>
        <v>28125</v>
      </c>
      <c r="Q65" s="1">
        <f t="shared" si="9"/>
        <v>18</v>
      </c>
      <c r="R65" s="1">
        <f t="shared" si="10"/>
        <v>11247358</v>
      </c>
      <c r="S65" s="1">
        <f t="shared" si="11"/>
        <v>241474.7105</v>
      </c>
      <c r="T65" s="1">
        <f t="shared" si="12"/>
        <v>106000</v>
      </c>
      <c r="U65" s="1">
        <f t="shared" si="13"/>
        <v>2717021</v>
      </c>
    </row>
    <row r="66" ht="19.5" customHeight="1">
      <c r="A66" s="1">
        <v>65.0</v>
      </c>
      <c r="B66" s="1" t="s">
        <v>131</v>
      </c>
      <c r="C66" s="1">
        <v>5000000.0</v>
      </c>
      <c r="D66" s="1" t="s">
        <v>22</v>
      </c>
      <c r="E66" s="1">
        <v>4650.0</v>
      </c>
      <c r="F66" s="2">
        <v>50.0</v>
      </c>
      <c r="G66" s="2">
        <v>10.0</v>
      </c>
      <c r="H66" s="2" t="s">
        <v>119</v>
      </c>
      <c r="I66" s="1">
        <f t="shared" si="1"/>
        <v>500000</v>
      </c>
      <c r="J66" s="1">
        <f t="shared" si="2"/>
        <v>0</v>
      </c>
      <c r="K66" s="1">
        <f t="shared" si="3"/>
        <v>2325</v>
      </c>
      <c r="L66" s="1">
        <f t="shared" si="4"/>
        <v>0</v>
      </c>
      <c r="M66" s="1">
        <f t="shared" si="5"/>
        <v>0</v>
      </c>
      <c r="N66" s="1">
        <f t="shared" si="6"/>
        <v>172.0159838</v>
      </c>
      <c r="O66" s="1">
        <f t="shared" si="7"/>
        <v>0</v>
      </c>
      <c r="P66" s="1">
        <f t="shared" si="8"/>
        <v>30450</v>
      </c>
      <c r="Q66" s="1">
        <f t="shared" si="9"/>
        <v>18</v>
      </c>
      <c r="R66" s="1">
        <f t="shared" si="10"/>
        <v>11247358</v>
      </c>
      <c r="S66" s="1">
        <f t="shared" si="11"/>
        <v>254431.1287</v>
      </c>
      <c r="T66" s="1">
        <f t="shared" si="12"/>
        <v>106000</v>
      </c>
      <c r="U66" s="1">
        <f t="shared" si="13"/>
        <v>2823021</v>
      </c>
    </row>
    <row r="67" ht="19.5" customHeight="1">
      <c r="A67" s="1">
        <v>66.0</v>
      </c>
      <c r="B67" s="1" t="s">
        <v>132</v>
      </c>
      <c r="C67" s="1">
        <v>5000000.0</v>
      </c>
      <c r="D67" s="1" t="s">
        <v>25</v>
      </c>
      <c r="E67" s="1">
        <v>1853952.0</v>
      </c>
      <c r="F67" s="2">
        <v>50.0</v>
      </c>
      <c r="G67" s="2">
        <v>10.0</v>
      </c>
      <c r="H67" s="2" t="s">
        <v>119</v>
      </c>
      <c r="I67" s="1">
        <f t="shared" si="1"/>
        <v>500000</v>
      </c>
      <c r="J67" s="1">
        <f t="shared" si="2"/>
        <v>0</v>
      </c>
      <c r="K67" s="1">
        <f t="shared" si="3"/>
        <v>0</v>
      </c>
      <c r="L67" s="1">
        <f t="shared" si="4"/>
        <v>0</v>
      </c>
      <c r="M67" s="1">
        <f t="shared" si="5"/>
        <v>926976</v>
      </c>
      <c r="N67" s="1">
        <f t="shared" si="6"/>
        <v>177.8030208</v>
      </c>
      <c r="O67" s="1">
        <f t="shared" si="7"/>
        <v>0</v>
      </c>
      <c r="P67" s="1">
        <f t="shared" si="8"/>
        <v>30450</v>
      </c>
      <c r="Q67" s="1">
        <f t="shared" si="9"/>
        <v>18</v>
      </c>
      <c r="R67" s="1">
        <f t="shared" si="10"/>
        <v>12174334</v>
      </c>
      <c r="S67" s="1">
        <f t="shared" si="11"/>
        <v>255565.6195</v>
      </c>
      <c r="T67" s="1">
        <f t="shared" si="12"/>
        <v>106000</v>
      </c>
      <c r="U67" s="1">
        <f t="shared" si="13"/>
        <v>2929021</v>
      </c>
    </row>
    <row r="68" ht="19.5" customHeight="1">
      <c r="A68" s="1">
        <v>67.0</v>
      </c>
      <c r="B68" s="1" t="s">
        <v>133</v>
      </c>
      <c r="C68" s="1">
        <v>5000000.0</v>
      </c>
      <c r="D68" s="1" t="s">
        <v>22</v>
      </c>
      <c r="E68" s="1">
        <v>4800.0</v>
      </c>
      <c r="F68" s="2">
        <v>50.0</v>
      </c>
      <c r="G68" s="2">
        <v>10.0</v>
      </c>
      <c r="H68" s="2" t="s">
        <v>119</v>
      </c>
      <c r="I68" s="1">
        <f t="shared" si="1"/>
        <v>500000</v>
      </c>
      <c r="J68" s="1">
        <f t="shared" si="2"/>
        <v>0</v>
      </c>
      <c r="K68" s="1">
        <f t="shared" si="3"/>
        <v>2400</v>
      </c>
      <c r="L68" s="1">
        <f t="shared" si="4"/>
        <v>0</v>
      </c>
      <c r="M68" s="1">
        <f t="shared" si="5"/>
        <v>0</v>
      </c>
      <c r="N68" s="1">
        <f t="shared" si="6"/>
        <v>183.5900579</v>
      </c>
      <c r="O68" s="1">
        <f t="shared" si="7"/>
        <v>0</v>
      </c>
      <c r="P68" s="1">
        <f t="shared" si="8"/>
        <v>32850</v>
      </c>
      <c r="Q68" s="1">
        <f t="shared" si="9"/>
        <v>18</v>
      </c>
      <c r="R68" s="1">
        <f t="shared" si="10"/>
        <v>12174334</v>
      </c>
      <c r="S68" s="1">
        <f t="shared" si="11"/>
        <v>268903.3902</v>
      </c>
      <c r="T68" s="1">
        <f t="shared" si="12"/>
        <v>106000</v>
      </c>
      <c r="U68" s="1">
        <f t="shared" si="13"/>
        <v>3035021</v>
      </c>
    </row>
    <row r="69" ht="19.5" customHeight="1">
      <c r="A69" s="1">
        <v>68.0</v>
      </c>
      <c r="B69" s="1" t="s">
        <v>134</v>
      </c>
      <c r="C69" s="1">
        <v>5000000.0</v>
      </c>
      <c r="D69" s="1" t="s">
        <v>25</v>
      </c>
      <c r="E69" s="1">
        <v>1894848.0</v>
      </c>
      <c r="F69" s="2">
        <v>50.0</v>
      </c>
      <c r="G69" s="2">
        <v>10.0</v>
      </c>
      <c r="H69" s="2" t="s">
        <v>119</v>
      </c>
      <c r="I69" s="1">
        <f t="shared" si="1"/>
        <v>500000</v>
      </c>
      <c r="J69" s="1">
        <f t="shared" si="2"/>
        <v>0</v>
      </c>
      <c r="K69" s="1">
        <f t="shared" si="3"/>
        <v>0</v>
      </c>
      <c r="L69" s="1">
        <f t="shared" si="4"/>
        <v>0</v>
      </c>
      <c r="M69" s="1">
        <f t="shared" si="5"/>
        <v>947424</v>
      </c>
      <c r="N69" s="1">
        <f t="shared" si="6"/>
        <v>189.3770949</v>
      </c>
      <c r="O69" s="1">
        <f t="shared" si="7"/>
        <v>0</v>
      </c>
      <c r="P69" s="1">
        <f t="shared" si="8"/>
        <v>32850</v>
      </c>
      <c r="Q69" s="1">
        <f t="shared" si="9"/>
        <v>18</v>
      </c>
      <c r="R69" s="1">
        <f t="shared" si="10"/>
        <v>13121758</v>
      </c>
      <c r="S69" s="1">
        <f t="shared" si="11"/>
        <v>270037.881</v>
      </c>
      <c r="T69" s="1">
        <f t="shared" si="12"/>
        <v>106000</v>
      </c>
      <c r="U69" s="1">
        <f t="shared" si="13"/>
        <v>3141021</v>
      </c>
    </row>
    <row r="70" ht="19.5" customHeight="1">
      <c r="A70" s="1">
        <v>69.0</v>
      </c>
      <c r="B70" s="1" t="s">
        <v>135</v>
      </c>
      <c r="C70" s="1">
        <v>5000000.0</v>
      </c>
      <c r="D70" s="1" t="s">
        <v>22</v>
      </c>
      <c r="E70" s="1">
        <v>4950.0</v>
      </c>
      <c r="F70" s="2">
        <v>50.0</v>
      </c>
      <c r="G70" s="2">
        <v>10.0</v>
      </c>
      <c r="H70" s="2" t="s">
        <v>119</v>
      </c>
      <c r="I70" s="1">
        <f t="shared" si="1"/>
        <v>500000</v>
      </c>
      <c r="J70" s="1">
        <f t="shared" si="2"/>
        <v>0</v>
      </c>
      <c r="K70" s="1">
        <f t="shared" si="3"/>
        <v>2475</v>
      </c>
      <c r="L70" s="1">
        <f t="shared" si="4"/>
        <v>0</v>
      </c>
      <c r="M70" s="1">
        <f t="shared" si="5"/>
        <v>0</v>
      </c>
      <c r="N70" s="1">
        <f t="shared" si="6"/>
        <v>195.1641319</v>
      </c>
      <c r="O70" s="1">
        <f t="shared" si="7"/>
        <v>0</v>
      </c>
      <c r="P70" s="1">
        <f t="shared" si="8"/>
        <v>35325</v>
      </c>
      <c r="Q70" s="1">
        <f t="shared" si="9"/>
        <v>18</v>
      </c>
      <c r="R70" s="1">
        <f t="shared" si="10"/>
        <v>13121758</v>
      </c>
      <c r="S70" s="1">
        <f t="shared" si="11"/>
        <v>283757.0042</v>
      </c>
      <c r="T70" s="1">
        <f t="shared" si="12"/>
        <v>106000</v>
      </c>
      <c r="U70" s="1">
        <f t="shared" si="13"/>
        <v>3247021</v>
      </c>
    </row>
    <row r="71" ht="19.5" customHeight="1">
      <c r="A71" s="1">
        <v>70.0</v>
      </c>
      <c r="B71" s="1" t="s">
        <v>136</v>
      </c>
      <c r="C71" s="1">
        <v>5000000.0</v>
      </c>
      <c r="D71" s="1" t="s">
        <v>25</v>
      </c>
      <c r="E71" s="1">
        <v>1935744.0</v>
      </c>
      <c r="F71" s="2">
        <v>50.0</v>
      </c>
      <c r="G71" s="2">
        <v>10.0</v>
      </c>
      <c r="H71" s="2" t="s">
        <v>119</v>
      </c>
      <c r="I71" s="1">
        <f t="shared" si="1"/>
        <v>500000</v>
      </c>
      <c r="J71" s="1">
        <f t="shared" si="2"/>
        <v>0</v>
      </c>
      <c r="K71" s="1">
        <f t="shared" si="3"/>
        <v>0</v>
      </c>
      <c r="L71" s="1">
        <f t="shared" si="4"/>
        <v>0</v>
      </c>
      <c r="M71" s="1">
        <f t="shared" si="5"/>
        <v>967872</v>
      </c>
      <c r="N71" s="1">
        <f t="shared" si="6"/>
        <v>200.951169</v>
      </c>
      <c r="O71" s="1">
        <f t="shared" si="7"/>
        <v>0</v>
      </c>
      <c r="P71" s="1">
        <f t="shared" si="8"/>
        <v>35325</v>
      </c>
      <c r="Q71" s="1">
        <f t="shared" si="9"/>
        <v>18</v>
      </c>
      <c r="R71" s="1">
        <f t="shared" si="10"/>
        <v>14089630</v>
      </c>
      <c r="S71" s="1">
        <f t="shared" si="11"/>
        <v>284891.495</v>
      </c>
      <c r="T71" s="1">
        <f t="shared" si="12"/>
        <v>106000</v>
      </c>
      <c r="U71" s="1">
        <f t="shared" si="13"/>
        <v>3353021</v>
      </c>
    </row>
    <row r="72" ht="19.5" customHeight="1">
      <c r="A72" s="1">
        <v>71.0</v>
      </c>
      <c r="B72" s="1" t="s">
        <v>251</v>
      </c>
      <c r="C72" s="1">
        <v>5000000.0</v>
      </c>
      <c r="D72" s="1" t="s">
        <v>244</v>
      </c>
      <c r="E72" s="1">
        <v>10.0</v>
      </c>
      <c r="F72" s="2">
        <v>50.0</v>
      </c>
      <c r="G72" s="2">
        <v>10.0</v>
      </c>
      <c r="H72" s="2" t="s">
        <v>119</v>
      </c>
      <c r="I72" s="1">
        <f t="shared" si="1"/>
        <v>500000</v>
      </c>
      <c r="J72" s="1">
        <f t="shared" si="2"/>
        <v>0</v>
      </c>
      <c r="K72" s="1">
        <f t="shared" si="3"/>
        <v>0</v>
      </c>
      <c r="L72" s="1">
        <f t="shared" si="4"/>
        <v>5</v>
      </c>
      <c r="M72" s="1">
        <f t="shared" si="5"/>
        <v>0</v>
      </c>
      <c r="N72" s="1">
        <f t="shared" si="6"/>
        <v>206.738206</v>
      </c>
      <c r="O72" s="1">
        <f t="shared" si="7"/>
        <v>0</v>
      </c>
      <c r="P72" s="1">
        <f t="shared" si="8"/>
        <v>35325</v>
      </c>
      <c r="Q72" s="1">
        <f t="shared" si="9"/>
        <v>23</v>
      </c>
      <c r="R72" s="1">
        <f t="shared" si="10"/>
        <v>14089630</v>
      </c>
      <c r="S72" s="1">
        <f t="shared" si="11"/>
        <v>304325.9857</v>
      </c>
      <c r="T72" s="1">
        <f t="shared" si="12"/>
        <v>106000</v>
      </c>
      <c r="U72" s="1">
        <f t="shared" si="13"/>
        <v>3459021</v>
      </c>
    </row>
    <row r="73" ht="19.5" customHeight="1">
      <c r="A73" s="1">
        <v>72.0</v>
      </c>
      <c r="B73" s="1" t="s">
        <v>138</v>
      </c>
      <c r="C73" s="1">
        <v>5000000.0</v>
      </c>
      <c r="D73" s="1" t="s">
        <v>25</v>
      </c>
      <c r="E73" s="1">
        <v>1976640.0</v>
      </c>
      <c r="F73" s="2">
        <v>50.0</v>
      </c>
      <c r="G73" s="2">
        <v>10.0</v>
      </c>
      <c r="H73" s="2" t="s">
        <v>119</v>
      </c>
      <c r="I73" s="1">
        <f t="shared" si="1"/>
        <v>500000</v>
      </c>
      <c r="J73" s="1">
        <f t="shared" si="2"/>
        <v>0</v>
      </c>
      <c r="K73" s="1">
        <f t="shared" si="3"/>
        <v>0</v>
      </c>
      <c r="L73" s="1">
        <f t="shared" si="4"/>
        <v>0</v>
      </c>
      <c r="M73" s="1">
        <f t="shared" si="5"/>
        <v>988320</v>
      </c>
      <c r="N73" s="1">
        <f t="shared" si="6"/>
        <v>212.5252431</v>
      </c>
      <c r="O73" s="1">
        <f t="shared" si="7"/>
        <v>0</v>
      </c>
      <c r="P73" s="1">
        <f t="shared" si="8"/>
        <v>35325</v>
      </c>
      <c r="Q73" s="1">
        <f t="shared" si="9"/>
        <v>23</v>
      </c>
      <c r="R73" s="1">
        <f t="shared" si="10"/>
        <v>15077950</v>
      </c>
      <c r="S73" s="1">
        <f t="shared" si="11"/>
        <v>305460.4765</v>
      </c>
      <c r="T73" s="1">
        <f t="shared" si="12"/>
        <v>106000</v>
      </c>
      <c r="U73" s="1">
        <f t="shared" si="13"/>
        <v>3565021</v>
      </c>
    </row>
    <row r="74" ht="19.5" customHeight="1">
      <c r="A74" s="1">
        <v>73.0</v>
      </c>
      <c r="B74" s="1" t="s">
        <v>139</v>
      </c>
      <c r="C74" s="1">
        <v>5000000.0</v>
      </c>
      <c r="D74" s="1" t="s">
        <v>22</v>
      </c>
      <c r="E74" s="1">
        <v>5250.0</v>
      </c>
      <c r="F74" s="2">
        <v>50.0</v>
      </c>
      <c r="G74" s="2">
        <v>10.0</v>
      </c>
      <c r="H74" s="2" t="s">
        <v>119</v>
      </c>
      <c r="I74" s="1">
        <f t="shared" si="1"/>
        <v>500000</v>
      </c>
      <c r="J74" s="1">
        <f t="shared" si="2"/>
        <v>0</v>
      </c>
      <c r="K74" s="1">
        <f t="shared" si="3"/>
        <v>2625</v>
      </c>
      <c r="L74" s="1">
        <f t="shared" si="4"/>
        <v>0</v>
      </c>
      <c r="M74" s="1">
        <f t="shared" si="5"/>
        <v>0</v>
      </c>
      <c r="N74" s="1">
        <f t="shared" si="6"/>
        <v>218.3122801</v>
      </c>
      <c r="O74" s="1">
        <f t="shared" si="7"/>
        <v>0</v>
      </c>
      <c r="P74" s="1">
        <f t="shared" si="8"/>
        <v>37950</v>
      </c>
      <c r="Q74" s="1">
        <f t="shared" si="9"/>
        <v>23</v>
      </c>
      <c r="R74" s="1">
        <f t="shared" si="10"/>
        <v>15077950</v>
      </c>
      <c r="S74" s="1">
        <f t="shared" si="11"/>
        <v>319942.3047</v>
      </c>
      <c r="T74" s="1">
        <f t="shared" si="12"/>
        <v>106000</v>
      </c>
      <c r="U74" s="1">
        <f t="shared" si="13"/>
        <v>3671021</v>
      </c>
    </row>
    <row r="75" ht="19.5" customHeight="1">
      <c r="A75" s="1">
        <v>74.0</v>
      </c>
      <c r="B75" s="1" t="s">
        <v>140</v>
      </c>
      <c r="C75" s="1">
        <v>5000000.0</v>
      </c>
      <c r="D75" s="1" t="s">
        <v>25</v>
      </c>
      <c r="E75" s="1">
        <v>2017536.0</v>
      </c>
      <c r="F75" s="2">
        <v>50.0</v>
      </c>
      <c r="G75" s="2">
        <v>10.0</v>
      </c>
      <c r="H75" s="2" t="s">
        <v>119</v>
      </c>
      <c r="I75" s="1">
        <f t="shared" si="1"/>
        <v>500000</v>
      </c>
      <c r="J75" s="1">
        <f t="shared" si="2"/>
        <v>0</v>
      </c>
      <c r="K75" s="1">
        <f t="shared" si="3"/>
        <v>0</v>
      </c>
      <c r="L75" s="1">
        <f t="shared" si="4"/>
        <v>0</v>
      </c>
      <c r="M75" s="1">
        <f t="shared" si="5"/>
        <v>1008768</v>
      </c>
      <c r="N75" s="1">
        <f t="shared" si="6"/>
        <v>224.0993171</v>
      </c>
      <c r="O75" s="1">
        <f t="shared" si="7"/>
        <v>0</v>
      </c>
      <c r="P75" s="1">
        <f t="shared" si="8"/>
        <v>37950</v>
      </c>
      <c r="Q75" s="1">
        <f t="shared" si="9"/>
        <v>23</v>
      </c>
      <c r="R75" s="1">
        <f t="shared" si="10"/>
        <v>16086718</v>
      </c>
      <c r="S75" s="1">
        <f t="shared" si="11"/>
        <v>321076.7955</v>
      </c>
      <c r="T75" s="1">
        <f t="shared" si="12"/>
        <v>106000</v>
      </c>
      <c r="U75" s="1">
        <f t="shared" si="13"/>
        <v>3777021</v>
      </c>
    </row>
    <row r="76" ht="19.5" customHeight="1">
      <c r="A76" s="1">
        <v>75.0</v>
      </c>
      <c r="B76" s="1" t="s">
        <v>141</v>
      </c>
      <c r="C76" s="1">
        <v>5000000.0</v>
      </c>
      <c r="D76" s="1" t="s">
        <v>22</v>
      </c>
      <c r="E76" s="1">
        <v>5400.0</v>
      </c>
      <c r="F76" s="2">
        <v>50.0</v>
      </c>
      <c r="G76" s="2">
        <v>10.0</v>
      </c>
      <c r="H76" s="2" t="s">
        <v>119</v>
      </c>
      <c r="I76" s="1">
        <f t="shared" si="1"/>
        <v>500000</v>
      </c>
      <c r="J76" s="1">
        <f t="shared" si="2"/>
        <v>0</v>
      </c>
      <c r="K76" s="1">
        <f t="shared" si="3"/>
        <v>2700</v>
      </c>
      <c r="L76" s="1">
        <f t="shared" si="4"/>
        <v>0</v>
      </c>
      <c r="M76" s="1">
        <f t="shared" si="5"/>
        <v>0</v>
      </c>
      <c r="N76" s="1">
        <f t="shared" si="6"/>
        <v>229.8863542</v>
      </c>
      <c r="O76" s="1">
        <f t="shared" si="7"/>
        <v>0</v>
      </c>
      <c r="P76" s="1">
        <f t="shared" si="8"/>
        <v>40650</v>
      </c>
      <c r="Q76" s="1">
        <f t="shared" si="9"/>
        <v>23</v>
      </c>
      <c r="R76" s="1">
        <f t="shared" si="10"/>
        <v>16086718</v>
      </c>
      <c r="S76" s="1">
        <f t="shared" si="11"/>
        <v>335939.9762</v>
      </c>
      <c r="T76" s="1">
        <f t="shared" si="12"/>
        <v>106000</v>
      </c>
      <c r="U76" s="1">
        <f t="shared" si="13"/>
        <v>3883021</v>
      </c>
    </row>
    <row r="77" ht="19.5" customHeight="1">
      <c r="A77" s="1">
        <v>76.0</v>
      </c>
      <c r="B77" s="1" t="s">
        <v>142</v>
      </c>
      <c r="C77" s="1">
        <v>5000000.0</v>
      </c>
      <c r="D77" s="1" t="s">
        <v>25</v>
      </c>
      <c r="E77" s="1">
        <v>2058432.0</v>
      </c>
      <c r="F77" s="2">
        <v>50.0</v>
      </c>
      <c r="G77" s="2">
        <v>10.0</v>
      </c>
      <c r="H77" s="2" t="s">
        <v>119</v>
      </c>
      <c r="I77" s="1">
        <f t="shared" si="1"/>
        <v>500000</v>
      </c>
      <c r="J77" s="1">
        <f t="shared" si="2"/>
        <v>0</v>
      </c>
      <c r="K77" s="1">
        <f t="shared" si="3"/>
        <v>0</v>
      </c>
      <c r="L77" s="1">
        <f t="shared" si="4"/>
        <v>0</v>
      </c>
      <c r="M77" s="1">
        <f t="shared" si="5"/>
        <v>1029216</v>
      </c>
      <c r="N77" s="1">
        <f t="shared" si="6"/>
        <v>235.6733912</v>
      </c>
      <c r="O77" s="1">
        <f t="shared" si="7"/>
        <v>0</v>
      </c>
      <c r="P77" s="1">
        <f t="shared" si="8"/>
        <v>40650</v>
      </c>
      <c r="Q77" s="1">
        <f t="shared" si="9"/>
        <v>23</v>
      </c>
      <c r="R77" s="1">
        <f t="shared" si="10"/>
        <v>17115934</v>
      </c>
      <c r="S77" s="1">
        <f t="shared" si="11"/>
        <v>337074.467</v>
      </c>
      <c r="T77" s="1">
        <f t="shared" si="12"/>
        <v>106000</v>
      </c>
      <c r="U77" s="1">
        <f t="shared" si="13"/>
        <v>3989021</v>
      </c>
    </row>
    <row r="78" ht="19.5" customHeight="1">
      <c r="A78" s="1">
        <v>77.0</v>
      </c>
      <c r="B78" s="1" t="s">
        <v>143</v>
      </c>
      <c r="C78" s="1">
        <v>5000000.0</v>
      </c>
      <c r="D78" s="1" t="s">
        <v>22</v>
      </c>
      <c r="E78" s="1">
        <v>5550.0</v>
      </c>
      <c r="F78" s="2">
        <v>50.0</v>
      </c>
      <c r="G78" s="2">
        <v>10.0</v>
      </c>
      <c r="H78" s="2" t="s">
        <v>119</v>
      </c>
      <c r="I78" s="1">
        <f t="shared" si="1"/>
        <v>500000</v>
      </c>
      <c r="J78" s="1">
        <f t="shared" si="2"/>
        <v>0</v>
      </c>
      <c r="K78" s="1">
        <f t="shared" si="3"/>
        <v>2775</v>
      </c>
      <c r="L78" s="1">
        <f t="shared" si="4"/>
        <v>0</v>
      </c>
      <c r="M78" s="1">
        <f t="shared" si="5"/>
        <v>0</v>
      </c>
      <c r="N78" s="1">
        <f t="shared" si="6"/>
        <v>241.4604282</v>
      </c>
      <c r="O78" s="1">
        <f t="shared" si="7"/>
        <v>0</v>
      </c>
      <c r="P78" s="1">
        <f t="shared" si="8"/>
        <v>43425</v>
      </c>
      <c r="Q78" s="1">
        <f t="shared" si="9"/>
        <v>23</v>
      </c>
      <c r="R78" s="1">
        <f t="shared" si="10"/>
        <v>17115934</v>
      </c>
      <c r="S78" s="1">
        <f t="shared" si="11"/>
        <v>352319.0002</v>
      </c>
      <c r="T78" s="1">
        <f t="shared" si="12"/>
        <v>106000</v>
      </c>
      <c r="U78" s="1">
        <f t="shared" si="13"/>
        <v>4095021</v>
      </c>
    </row>
    <row r="79" ht="19.5" customHeight="1">
      <c r="A79" s="1">
        <v>78.0</v>
      </c>
      <c r="B79" s="1" t="s">
        <v>144</v>
      </c>
      <c r="C79" s="1">
        <v>5000000.0</v>
      </c>
      <c r="D79" s="1" t="s">
        <v>25</v>
      </c>
      <c r="E79" s="1">
        <v>2109552.0</v>
      </c>
      <c r="F79" s="2">
        <v>50.0</v>
      </c>
      <c r="G79" s="2">
        <v>10.0</v>
      </c>
      <c r="H79" s="2" t="s">
        <v>119</v>
      </c>
      <c r="I79" s="1">
        <f t="shared" si="1"/>
        <v>500000</v>
      </c>
      <c r="J79" s="1">
        <f t="shared" si="2"/>
        <v>0</v>
      </c>
      <c r="K79" s="1">
        <f t="shared" si="3"/>
        <v>0</v>
      </c>
      <c r="L79" s="1">
        <f t="shared" si="4"/>
        <v>0</v>
      </c>
      <c r="M79" s="1">
        <f t="shared" si="5"/>
        <v>1054776</v>
      </c>
      <c r="N79" s="1">
        <f t="shared" si="6"/>
        <v>247.2474653</v>
      </c>
      <c r="O79" s="1">
        <f t="shared" si="7"/>
        <v>0</v>
      </c>
      <c r="P79" s="1">
        <f t="shared" si="8"/>
        <v>43425</v>
      </c>
      <c r="Q79" s="1">
        <f t="shared" si="9"/>
        <v>23</v>
      </c>
      <c r="R79" s="1">
        <f t="shared" si="10"/>
        <v>18170710</v>
      </c>
      <c r="S79" s="1">
        <f t="shared" si="11"/>
        <v>353453.491</v>
      </c>
      <c r="T79" s="1">
        <f t="shared" si="12"/>
        <v>106000</v>
      </c>
      <c r="U79" s="1">
        <f t="shared" si="13"/>
        <v>4201021</v>
      </c>
    </row>
    <row r="80" ht="19.5" customHeight="1">
      <c r="A80" s="1">
        <v>79.0</v>
      </c>
      <c r="B80" s="1" t="s">
        <v>145</v>
      </c>
      <c r="C80" s="1">
        <v>5000000.0</v>
      </c>
      <c r="D80" s="1" t="s">
        <v>22</v>
      </c>
      <c r="E80" s="1">
        <v>5700.0</v>
      </c>
      <c r="F80" s="2">
        <v>50.0</v>
      </c>
      <c r="G80" s="2">
        <v>10.0</v>
      </c>
      <c r="H80" s="2" t="s">
        <v>119</v>
      </c>
      <c r="I80" s="1">
        <f t="shared" si="1"/>
        <v>500000</v>
      </c>
      <c r="J80" s="1">
        <f t="shared" si="2"/>
        <v>0</v>
      </c>
      <c r="K80" s="1">
        <f t="shared" si="3"/>
        <v>2850</v>
      </c>
      <c r="L80" s="1">
        <f t="shared" si="4"/>
        <v>0</v>
      </c>
      <c r="M80" s="1">
        <f t="shared" si="5"/>
        <v>0</v>
      </c>
      <c r="N80" s="1">
        <f t="shared" si="6"/>
        <v>253.0345023</v>
      </c>
      <c r="O80" s="1">
        <f t="shared" si="7"/>
        <v>0</v>
      </c>
      <c r="P80" s="1">
        <f t="shared" si="8"/>
        <v>46275</v>
      </c>
      <c r="Q80" s="1">
        <f t="shared" si="9"/>
        <v>23</v>
      </c>
      <c r="R80" s="1">
        <f t="shared" si="10"/>
        <v>18170710</v>
      </c>
      <c r="S80" s="1">
        <f t="shared" si="11"/>
        <v>369079.3767</v>
      </c>
      <c r="T80" s="1">
        <f t="shared" si="12"/>
        <v>106000</v>
      </c>
      <c r="U80" s="1">
        <f t="shared" si="13"/>
        <v>4307021</v>
      </c>
    </row>
    <row r="81" ht="19.5" customHeight="1">
      <c r="A81" s="1">
        <v>80.0</v>
      </c>
      <c r="B81" s="1" t="s">
        <v>146</v>
      </c>
      <c r="C81" s="1">
        <v>5000000.0</v>
      </c>
      <c r="D81" s="1" t="s">
        <v>25</v>
      </c>
      <c r="E81" s="1">
        <v>2160672.0</v>
      </c>
      <c r="F81" s="2">
        <v>50.0</v>
      </c>
      <c r="G81" s="2">
        <v>10.0</v>
      </c>
      <c r="H81" s="2" t="s">
        <v>119</v>
      </c>
      <c r="I81" s="1">
        <f t="shared" si="1"/>
        <v>500000</v>
      </c>
      <c r="J81" s="1">
        <f t="shared" si="2"/>
        <v>0</v>
      </c>
      <c r="K81" s="1">
        <f t="shared" si="3"/>
        <v>0</v>
      </c>
      <c r="L81" s="1">
        <f t="shared" si="4"/>
        <v>0</v>
      </c>
      <c r="M81" s="1">
        <f t="shared" si="5"/>
        <v>1080336</v>
      </c>
      <c r="N81" s="1">
        <f t="shared" si="6"/>
        <v>258.8215394</v>
      </c>
      <c r="O81" s="1">
        <f t="shared" si="7"/>
        <v>0</v>
      </c>
      <c r="P81" s="1">
        <f t="shared" si="8"/>
        <v>46275</v>
      </c>
      <c r="Q81" s="1">
        <f t="shared" si="9"/>
        <v>23</v>
      </c>
      <c r="R81" s="1">
        <f t="shared" si="10"/>
        <v>19251046</v>
      </c>
      <c r="S81" s="1">
        <f t="shared" si="11"/>
        <v>370213.8675</v>
      </c>
      <c r="T81" s="1">
        <f t="shared" si="12"/>
        <v>106000</v>
      </c>
      <c r="U81" s="1">
        <f t="shared" si="13"/>
        <v>4413021</v>
      </c>
    </row>
    <row r="82" ht="19.5" customHeight="1">
      <c r="A82" s="1">
        <v>81.0</v>
      </c>
      <c r="B82" s="1" t="s">
        <v>252</v>
      </c>
      <c r="C82" s="1">
        <v>5000000.0</v>
      </c>
      <c r="D82" s="1" t="s">
        <v>244</v>
      </c>
      <c r="E82" s="1">
        <v>12.0</v>
      </c>
      <c r="F82" s="2">
        <v>50.0</v>
      </c>
      <c r="G82" s="2">
        <v>10.0</v>
      </c>
      <c r="H82" s="2" t="s">
        <v>119</v>
      </c>
      <c r="I82" s="1">
        <f t="shared" si="1"/>
        <v>500000</v>
      </c>
      <c r="J82" s="1">
        <f t="shared" si="2"/>
        <v>0</v>
      </c>
      <c r="K82" s="1">
        <f t="shared" si="3"/>
        <v>0</v>
      </c>
      <c r="L82" s="1">
        <f t="shared" si="4"/>
        <v>6</v>
      </c>
      <c r="M82" s="1">
        <f t="shared" si="5"/>
        <v>0</v>
      </c>
      <c r="N82" s="1">
        <f t="shared" si="6"/>
        <v>264.6085764</v>
      </c>
      <c r="O82" s="1">
        <f t="shared" si="7"/>
        <v>0</v>
      </c>
      <c r="P82" s="1">
        <f t="shared" si="8"/>
        <v>46275</v>
      </c>
      <c r="Q82" s="1">
        <f t="shared" si="9"/>
        <v>29</v>
      </c>
      <c r="R82" s="1">
        <f t="shared" si="10"/>
        <v>19251046</v>
      </c>
      <c r="S82" s="1">
        <f t="shared" si="11"/>
        <v>393308.3582</v>
      </c>
      <c r="T82" s="1">
        <f t="shared" si="12"/>
        <v>106000</v>
      </c>
      <c r="U82" s="1">
        <f t="shared" si="13"/>
        <v>4519021</v>
      </c>
    </row>
    <row r="83" ht="19.5" customHeight="1">
      <c r="A83" s="1">
        <v>82.0</v>
      </c>
      <c r="B83" s="1" t="s">
        <v>146</v>
      </c>
      <c r="C83" s="1">
        <v>5000000.0</v>
      </c>
      <c r="D83" s="1" t="s">
        <v>25</v>
      </c>
      <c r="E83" s="1">
        <v>2160672.0</v>
      </c>
      <c r="F83" s="2">
        <v>50.0</v>
      </c>
      <c r="G83" s="2">
        <v>10.0</v>
      </c>
      <c r="H83" s="2" t="s">
        <v>119</v>
      </c>
      <c r="I83" s="1">
        <f t="shared" si="1"/>
        <v>500000</v>
      </c>
      <c r="J83" s="1">
        <f t="shared" si="2"/>
        <v>0</v>
      </c>
      <c r="K83" s="1">
        <f t="shared" si="3"/>
        <v>0</v>
      </c>
      <c r="L83" s="1">
        <f t="shared" si="4"/>
        <v>0</v>
      </c>
      <c r="M83" s="1">
        <f t="shared" si="5"/>
        <v>1080336</v>
      </c>
      <c r="N83" s="1">
        <f t="shared" si="6"/>
        <v>270.3956134</v>
      </c>
      <c r="O83" s="1">
        <f t="shared" si="7"/>
        <v>0</v>
      </c>
      <c r="P83" s="1">
        <f t="shared" si="8"/>
        <v>46275</v>
      </c>
      <c r="Q83" s="1">
        <f t="shared" si="9"/>
        <v>29</v>
      </c>
      <c r="R83" s="1">
        <f t="shared" si="10"/>
        <v>20331382</v>
      </c>
      <c r="S83" s="1">
        <f t="shared" si="11"/>
        <v>394442.849</v>
      </c>
      <c r="T83" s="1">
        <f t="shared" si="12"/>
        <v>106000</v>
      </c>
      <c r="U83" s="1">
        <f t="shared" si="13"/>
        <v>4625021</v>
      </c>
    </row>
    <row r="84" ht="19.5" customHeight="1">
      <c r="A84" s="1">
        <v>83.0</v>
      </c>
      <c r="B84" s="1" t="s">
        <v>148</v>
      </c>
      <c r="C84" s="1">
        <v>5000000.0</v>
      </c>
      <c r="D84" s="1" t="s">
        <v>22</v>
      </c>
      <c r="E84" s="1">
        <v>6000.0</v>
      </c>
      <c r="F84" s="2">
        <v>50.0</v>
      </c>
      <c r="G84" s="2">
        <v>10.0</v>
      </c>
      <c r="H84" s="2" t="s">
        <v>119</v>
      </c>
      <c r="I84" s="1">
        <f t="shared" si="1"/>
        <v>500000</v>
      </c>
      <c r="J84" s="1">
        <f t="shared" si="2"/>
        <v>0</v>
      </c>
      <c r="K84" s="1">
        <f t="shared" si="3"/>
        <v>3000</v>
      </c>
      <c r="L84" s="1">
        <f t="shared" si="4"/>
        <v>0</v>
      </c>
      <c r="M84" s="1">
        <f t="shared" si="5"/>
        <v>0</v>
      </c>
      <c r="N84" s="1">
        <f t="shared" si="6"/>
        <v>276.1826505</v>
      </c>
      <c r="O84" s="1">
        <f t="shared" si="7"/>
        <v>0</v>
      </c>
      <c r="P84" s="1">
        <f t="shared" si="8"/>
        <v>49275</v>
      </c>
      <c r="Q84" s="1">
        <f t="shared" si="9"/>
        <v>29</v>
      </c>
      <c r="R84" s="1">
        <f t="shared" si="10"/>
        <v>20331382</v>
      </c>
      <c r="S84" s="1">
        <f t="shared" si="11"/>
        <v>410831.4397</v>
      </c>
      <c r="T84" s="1">
        <f t="shared" si="12"/>
        <v>106000</v>
      </c>
      <c r="U84" s="1">
        <f t="shared" si="13"/>
        <v>4731021</v>
      </c>
    </row>
    <row r="85" ht="19.5" customHeight="1">
      <c r="A85" s="1">
        <v>84.0</v>
      </c>
      <c r="B85" s="1" t="s">
        <v>146</v>
      </c>
      <c r="C85" s="1">
        <v>5000000.0</v>
      </c>
      <c r="D85" s="1" t="s">
        <v>25</v>
      </c>
      <c r="E85" s="1">
        <v>2160672.0</v>
      </c>
      <c r="F85" s="2">
        <v>50.0</v>
      </c>
      <c r="G85" s="2">
        <v>10.0</v>
      </c>
      <c r="H85" s="2" t="s">
        <v>119</v>
      </c>
      <c r="I85" s="1">
        <f t="shared" si="1"/>
        <v>500000</v>
      </c>
      <c r="J85" s="1">
        <f t="shared" si="2"/>
        <v>0</v>
      </c>
      <c r="K85" s="1">
        <f t="shared" si="3"/>
        <v>0</v>
      </c>
      <c r="L85" s="1">
        <f t="shared" si="4"/>
        <v>0</v>
      </c>
      <c r="M85" s="1">
        <f t="shared" si="5"/>
        <v>1080336</v>
      </c>
      <c r="N85" s="1">
        <f t="shared" si="6"/>
        <v>281.9696875</v>
      </c>
      <c r="O85" s="1">
        <f t="shared" si="7"/>
        <v>0</v>
      </c>
      <c r="P85" s="1">
        <f t="shared" si="8"/>
        <v>49275</v>
      </c>
      <c r="Q85" s="1">
        <f t="shared" si="9"/>
        <v>29</v>
      </c>
      <c r="R85" s="1">
        <f t="shared" si="10"/>
        <v>21411718</v>
      </c>
      <c r="S85" s="1">
        <f t="shared" si="11"/>
        <v>411965.9305</v>
      </c>
      <c r="T85" s="1">
        <f t="shared" si="12"/>
        <v>106000</v>
      </c>
      <c r="U85" s="1">
        <f t="shared" si="13"/>
        <v>4837021</v>
      </c>
    </row>
    <row r="86" ht="19.5" customHeight="1">
      <c r="A86" s="1">
        <v>85.0</v>
      </c>
      <c r="B86" s="1" t="s">
        <v>149</v>
      </c>
      <c r="C86" s="1">
        <v>5000000.0</v>
      </c>
      <c r="D86" s="1" t="s">
        <v>22</v>
      </c>
      <c r="E86" s="1">
        <v>6150.0</v>
      </c>
      <c r="F86" s="2">
        <v>50.0</v>
      </c>
      <c r="G86" s="2">
        <v>10.0</v>
      </c>
      <c r="H86" s="2" t="s">
        <v>119</v>
      </c>
      <c r="I86" s="1">
        <f t="shared" si="1"/>
        <v>500000</v>
      </c>
      <c r="J86" s="1">
        <f t="shared" si="2"/>
        <v>0</v>
      </c>
      <c r="K86" s="1">
        <f t="shared" si="3"/>
        <v>3075</v>
      </c>
      <c r="L86" s="1">
        <f t="shared" si="4"/>
        <v>0</v>
      </c>
      <c r="M86" s="1">
        <f t="shared" si="5"/>
        <v>0</v>
      </c>
      <c r="N86" s="1">
        <f t="shared" si="6"/>
        <v>287.7567245</v>
      </c>
      <c r="O86" s="1">
        <f t="shared" si="7"/>
        <v>0</v>
      </c>
      <c r="P86" s="1">
        <f t="shared" si="8"/>
        <v>52350</v>
      </c>
      <c r="Q86" s="1">
        <f t="shared" si="9"/>
        <v>29</v>
      </c>
      <c r="R86" s="1">
        <f t="shared" si="10"/>
        <v>21411718</v>
      </c>
      <c r="S86" s="1">
        <f t="shared" si="11"/>
        <v>428735.8737</v>
      </c>
      <c r="T86" s="1">
        <f t="shared" si="12"/>
        <v>106000</v>
      </c>
      <c r="U86" s="1">
        <f t="shared" si="13"/>
        <v>4943021</v>
      </c>
    </row>
    <row r="87" ht="19.5" customHeight="1">
      <c r="A87" s="1">
        <v>86.0</v>
      </c>
      <c r="B87" s="1" t="s">
        <v>146</v>
      </c>
      <c r="C87" s="1">
        <v>5000000.0</v>
      </c>
      <c r="D87" s="1" t="s">
        <v>25</v>
      </c>
      <c r="E87" s="1">
        <v>2160672.0</v>
      </c>
      <c r="F87" s="2">
        <v>50.0</v>
      </c>
      <c r="G87" s="2">
        <v>10.0</v>
      </c>
      <c r="H87" s="2" t="s">
        <v>119</v>
      </c>
      <c r="I87" s="1">
        <f t="shared" si="1"/>
        <v>500000</v>
      </c>
      <c r="J87" s="1">
        <f t="shared" si="2"/>
        <v>0</v>
      </c>
      <c r="K87" s="1">
        <f t="shared" si="3"/>
        <v>0</v>
      </c>
      <c r="L87" s="1">
        <f t="shared" si="4"/>
        <v>0</v>
      </c>
      <c r="M87" s="1">
        <f t="shared" si="5"/>
        <v>1080336</v>
      </c>
      <c r="N87" s="1">
        <f t="shared" si="6"/>
        <v>293.5437616</v>
      </c>
      <c r="O87" s="1">
        <f t="shared" si="7"/>
        <v>0</v>
      </c>
      <c r="P87" s="1">
        <f t="shared" si="8"/>
        <v>52350</v>
      </c>
      <c r="Q87" s="1">
        <f t="shared" si="9"/>
        <v>29</v>
      </c>
      <c r="R87" s="1">
        <f t="shared" si="10"/>
        <v>22492054</v>
      </c>
      <c r="S87" s="1">
        <f t="shared" si="11"/>
        <v>429870.3645</v>
      </c>
      <c r="T87" s="1">
        <f t="shared" si="12"/>
        <v>106000</v>
      </c>
      <c r="U87" s="1">
        <f t="shared" si="13"/>
        <v>5049021</v>
      </c>
    </row>
    <row r="88" ht="19.5" customHeight="1">
      <c r="A88" s="1">
        <v>87.0</v>
      </c>
      <c r="B88" s="1" t="s">
        <v>150</v>
      </c>
      <c r="C88" s="1">
        <v>5000000.0</v>
      </c>
      <c r="D88" s="1" t="s">
        <v>22</v>
      </c>
      <c r="E88" s="1">
        <v>6300.0</v>
      </c>
      <c r="F88" s="2">
        <v>50.0</v>
      </c>
      <c r="G88" s="2">
        <v>10.0</v>
      </c>
      <c r="H88" s="2" t="s">
        <v>119</v>
      </c>
      <c r="I88" s="1">
        <f t="shared" si="1"/>
        <v>500000</v>
      </c>
      <c r="J88" s="1">
        <f t="shared" si="2"/>
        <v>0</v>
      </c>
      <c r="K88" s="1">
        <f t="shared" si="3"/>
        <v>3150</v>
      </c>
      <c r="L88" s="1">
        <f t="shared" si="4"/>
        <v>0</v>
      </c>
      <c r="M88" s="1">
        <f t="shared" si="5"/>
        <v>0</v>
      </c>
      <c r="N88" s="1">
        <f t="shared" si="6"/>
        <v>299.3307986</v>
      </c>
      <c r="O88" s="1">
        <f t="shared" si="7"/>
        <v>0</v>
      </c>
      <c r="P88" s="1">
        <f t="shared" si="8"/>
        <v>55500</v>
      </c>
      <c r="Q88" s="1">
        <f t="shared" si="9"/>
        <v>29</v>
      </c>
      <c r="R88" s="1">
        <f t="shared" si="10"/>
        <v>22492054</v>
      </c>
      <c r="S88" s="1">
        <f t="shared" si="11"/>
        <v>447021.6602</v>
      </c>
      <c r="T88" s="1">
        <f t="shared" si="12"/>
        <v>106000</v>
      </c>
      <c r="U88" s="1">
        <f t="shared" si="13"/>
        <v>5155021</v>
      </c>
    </row>
    <row r="89" ht="19.5" customHeight="1">
      <c r="A89" s="1">
        <v>88.0</v>
      </c>
      <c r="B89" s="1" t="s">
        <v>146</v>
      </c>
      <c r="C89" s="1">
        <v>5000000.0</v>
      </c>
      <c r="D89" s="1" t="s">
        <v>25</v>
      </c>
      <c r="E89" s="1">
        <v>2160672.0</v>
      </c>
      <c r="F89" s="2">
        <v>50.0</v>
      </c>
      <c r="G89" s="2">
        <v>10.0</v>
      </c>
      <c r="H89" s="2" t="s">
        <v>119</v>
      </c>
      <c r="I89" s="1">
        <f t="shared" si="1"/>
        <v>500000</v>
      </c>
      <c r="J89" s="1">
        <f t="shared" si="2"/>
        <v>0</v>
      </c>
      <c r="K89" s="1">
        <f t="shared" si="3"/>
        <v>0</v>
      </c>
      <c r="L89" s="1">
        <f t="shared" si="4"/>
        <v>0</v>
      </c>
      <c r="M89" s="1">
        <f t="shared" si="5"/>
        <v>1080336</v>
      </c>
      <c r="N89" s="1">
        <f t="shared" si="6"/>
        <v>305.1178356</v>
      </c>
      <c r="O89" s="1">
        <f t="shared" si="7"/>
        <v>0</v>
      </c>
      <c r="P89" s="1">
        <f t="shared" si="8"/>
        <v>55500</v>
      </c>
      <c r="Q89" s="1">
        <f t="shared" si="9"/>
        <v>29</v>
      </c>
      <c r="R89" s="1">
        <f t="shared" si="10"/>
        <v>23572390</v>
      </c>
      <c r="S89" s="1">
        <f t="shared" si="11"/>
        <v>448156.151</v>
      </c>
      <c r="T89" s="1">
        <f t="shared" si="12"/>
        <v>106000</v>
      </c>
      <c r="U89" s="1">
        <f t="shared" si="13"/>
        <v>5261021</v>
      </c>
    </row>
    <row r="90" ht="19.5" customHeight="1">
      <c r="A90" s="1">
        <v>89.0</v>
      </c>
      <c r="B90" s="1" t="s">
        <v>151</v>
      </c>
      <c r="C90" s="1">
        <v>5000000.0</v>
      </c>
      <c r="D90" s="1" t="s">
        <v>22</v>
      </c>
      <c r="E90" s="1">
        <v>6450.0</v>
      </c>
      <c r="F90" s="2">
        <v>50.0</v>
      </c>
      <c r="G90" s="2">
        <v>10.0</v>
      </c>
      <c r="H90" s="2" t="s">
        <v>119</v>
      </c>
      <c r="I90" s="1">
        <f t="shared" si="1"/>
        <v>500000</v>
      </c>
      <c r="J90" s="1">
        <f t="shared" si="2"/>
        <v>0</v>
      </c>
      <c r="K90" s="1">
        <f t="shared" si="3"/>
        <v>3225</v>
      </c>
      <c r="L90" s="1">
        <f t="shared" si="4"/>
        <v>0</v>
      </c>
      <c r="M90" s="1">
        <f t="shared" si="5"/>
        <v>0</v>
      </c>
      <c r="N90" s="1">
        <f t="shared" si="6"/>
        <v>310.9048727</v>
      </c>
      <c r="O90" s="1">
        <f t="shared" si="7"/>
        <v>0</v>
      </c>
      <c r="P90" s="1">
        <f t="shared" si="8"/>
        <v>58725</v>
      </c>
      <c r="Q90" s="1">
        <f t="shared" si="9"/>
        <v>29</v>
      </c>
      <c r="R90" s="1">
        <f t="shared" si="10"/>
        <v>23572390</v>
      </c>
      <c r="S90" s="1">
        <f t="shared" si="11"/>
        <v>465688.7992</v>
      </c>
      <c r="T90" s="1">
        <f t="shared" si="12"/>
        <v>106000</v>
      </c>
      <c r="U90" s="1">
        <f t="shared" si="13"/>
        <v>5367021</v>
      </c>
    </row>
    <row r="91" ht="19.5" customHeight="1">
      <c r="A91" s="1">
        <v>90.0</v>
      </c>
      <c r="B91" s="1" t="s">
        <v>146</v>
      </c>
      <c r="C91" s="1">
        <v>5000000.0</v>
      </c>
      <c r="D91" s="1" t="s">
        <v>25</v>
      </c>
      <c r="E91" s="1">
        <v>2160672.0</v>
      </c>
      <c r="F91" s="2">
        <v>50.0</v>
      </c>
      <c r="G91" s="2">
        <v>10.0</v>
      </c>
      <c r="H91" s="2" t="s">
        <v>119</v>
      </c>
      <c r="I91" s="1">
        <f t="shared" si="1"/>
        <v>500000</v>
      </c>
      <c r="J91" s="1">
        <f t="shared" si="2"/>
        <v>0</v>
      </c>
      <c r="K91" s="1">
        <f t="shared" si="3"/>
        <v>0</v>
      </c>
      <c r="L91" s="1">
        <f t="shared" si="4"/>
        <v>0</v>
      </c>
      <c r="M91" s="1">
        <f t="shared" si="5"/>
        <v>1080336</v>
      </c>
      <c r="N91" s="1">
        <f t="shared" si="6"/>
        <v>316.6919097</v>
      </c>
      <c r="O91" s="1">
        <f t="shared" si="7"/>
        <v>0</v>
      </c>
      <c r="P91" s="1">
        <f t="shared" si="8"/>
        <v>58725</v>
      </c>
      <c r="Q91" s="1">
        <f t="shared" si="9"/>
        <v>29</v>
      </c>
      <c r="R91" s="1">
        <f t="shared" si="10"/>
        <v>24652726</v>
      </c>
      <c r="S91" s="1">
        <f t="shared" si="11"/>
        <v>466823.29</v>
      </c>
      <c r="T91" s="1">
        <f t="shared" si="12"/>
        <v>106000</v>
      </c>
      <c r="U91" s="1">
        <f t="shared" si="13"/>
        <v>5473021</v>
      </c>
    </row>
    <row r="92" ht="19.5" customHeight="1">
      <c r="A92" s="1">
        <v>91.0</v>
      </c>
      <c r="B92" s="1" t="s">
        <v>253</v>
      </c>
      <c r="C92" s="1">
        <v>5000000.0</v>
      </c>
      <c r="D92" s="1" t="s">
        <v>244</v>
      </c>
      <c r="E92" s="1">
        <v>13.0</v>
      </c>
      <c r="F92" s="2">
        <v>50.0</v>
      </c>
      <c r="G92" s="2">
        <v>10.0</v>
      </c>
      <c r="H92" s="2" t="s">
        <v>119</v>
      </c>
      <c r="I92" s="1">
        <f t="shared" si="1"/>
        <v>500000</v>
      </c>
      <c r="J92" s="1">
        <f t="shared" si="2"/>
        <v>0</v>
      </c>
      <c r="K92" s="1">
        <f t="shared" si="3"/>
        <v>0</v>
      </c>
      <c r="L92" s="1">
        <f t="shared" si="4"/>
        <v>7</v>
      </c>
      <c r="M92" s="1">
        <f t="shared" si="5"/>
        <v>0</v>
      </c>
      <c r="N92" s="1">
        <f t="shared" si="6"/>
        <v>322.4789468</v>
      </c>
      <c r="O92" s="1">
        <f t="shared" si="7"/>
        <v>0</v>
      </c>
      <c r="P92" s="1">
        <f t="shared" si="8"/>
        <v>58725</v>
      </c>
      <c r="Q92" s="1">
        <f t="shared" si="9"/>
        <v>36</v>
      </c>
      <c r="R92" s="1">
        <f t="shared" si="10"/>
        <v>24652726</v>
      </c>
      <c r="S92" s="1">
        <f t="shared" si="11"/>
        <v>493577.7807</v>
      </c>
      <c r="T92" s="1">
        <f t="shared" si="12"/>
        <v>106000</v>
      </c>
      <c r="U92" s="1">
        <f t="shared" si="13"/>
        <v>5579021</v>
      </c>
    </row>
    <row r="93" ht="19.5" customHeight="1">
      <c r="A93" s="1">
        <v>92.0</v>
      </c>
      <c r="B93" s="1" t="s">
        <v>146</v>
      </c>
      <c r="C93" s="1">
        <v>5000000.0</v>
      </c>
      <c r="D93" s="1" t="s">
        <v>25</v>
      </c>
      <c r="E93" s="1">
        <v>2160672.0</v>
      </c>
      <c r="F93" s="2">
        <v>50.0</v>
      </c>
      <c r="G93" s="2">
        <v>10.0</v>
      </c>
      <c r="H93" s="2" t="s">
        <v>119</v>
      </c>
      <c r="I93" s="1">
        <f t="shared" si="1"/>
        <v>500000</v>
      </c>
      <c r="J93" s="1">
        <f t="shared" si="2"/>
        <v>0</v>
      </c>
      <c r="K93" s="1">
        <f t="shared" si="3"/>
        <v>0</v>
      </c>
      <c r="L93" s="1">
        <f t="shared" si="4"/>
        <v>0</v>
      </c>
      <c r="M93" s="1">
        <f t="shared" si="5"/>
        <v>1080336</v>
      </c>
      <c r="N93" s="1">
        <f t="shared" si="6"/>
        <v>328.2659838</v>
      </c>
      <c r="O93" s="1">
        <f t="shared" si="7"/>
        <v>0</v>
      </c>
      <c r="P93" s="1">
        <f t="shared" si="8"/>
        <v>58725</v>
      </c>
      <c r="Q93" s="1">
        <f t="shared" si="9"/>
        <v>36</v>
      </c>
      <c r="R93" s="1">
        <f t="shared" si="10"/>
        <v>25733062</v>
      </c>
      <c r="S93" s="1">
        <f t="shared" si="11"/>
        <v>494712.2715</v>
      </c>
      <c r="T93" s="1">
        <f t="shared" si="12"/>
        <v>106000</v>
      </c>
      <c r="U93" s="1">
        <f t="shared" si="13"/>
        <v>5685021</v>
      </c>
    </row>
    <row r="94" ht="19.5" customHeight="1">
      <c r="A94" s="1">
        <v>93.0</v>
      </c>
      <c r="B94" s="1" t="s">
        <v>153</v>
      </c>
      <c r="C94" s="1">
        <v>5000000.0</v>
      </c>
      <c r="D94" s="1" t="s">
        <v>22</v>
      </c>
      <c r="E94" s="1">
        <v>6750.0</v>
      </c>
      <c r="F94" s="2">
        <v>50.0</v>
      </c>
      <c r="G94" s="2">
        <v>10.0</v>
      </c>
      <c r="H94" s="2" t="s">
        <v>119</v>
      </c>
      <c r="I94" s="1">
        <f t="shared" si="1"/>
        <v>500000</v>
      </c>
      <c r="J94" s="1">
        <f t="shared" si="2"/>
        <v>0</v>
      </c>
      <c r="K94" s="1">
        <f t="shared" si="3"/>
        <v>3375</v>
      </c>
      <c r="L94" s="1">
        <f t="shared" si="4"/>
        <v>0</v>
      </c>
      <c r="M94" s="1">
        <f t="shared" si="5"/>
        <v>0</v>
      </c>
      <c r="N94" s="1">
        <f t="shared" si="6"/>
        <v>334.0530208</v>
      </c>
      <c r="O94" s="1">
        <f t="shared" si="7"/>
        <v>0</v>
      </c>
      <c r="P94" s="1">
        <f t="shared" si="8"/>
        <v>62100</v>
      </c>
      <c r="Q94" s="1">
        <f t="shared" si="9"/>
        <v>36</v>
      </c>
      <c r="R94" s="1">
        <f t="shared" si="10"/>
        <v>25733062</v>
      </c>
      <c r="S94" s="1">
        <f t="shared" si="11"/>
        <v>513007.6247</v>
      </c>
      <c r="T94" s="1">
        <f t="shared" si="12"/>
        <v>106000</v>
      </c>
      <c r="U94" s="1">
        <f t="shared" si="13"/>
        <v>5791021</v>
      </c>
    </row>
    <row r="95" ht="19.5" customHeight="1">
      <c r="A95" s="1">
        <v>94.0</v>
      </c>
      <c r="B95" s="1" t="s">
        <v>146</v>
      </c>
      <c r="C95" s="1">
        <v>5000000.0</v>
      </c>
      <c r="D95" s="1" t="s">
        <v>25</v>
      </c>
      <c r="E95" s="1">
        <v>2160672.0</v>
      </c>
      <c r="F95" s="2">
        <v>50.0</v>
      </c>
      <c r="G95" s="2">
        <v>10.0</v>
      </c>
      <c r="H95" s="2" t="s">
        <v>119</v>
      </c>
      <c r="I95" s="1">
        <f t="shared" si="1"/>
        <v>500000</v>
      </c>
      <c r="J95" s="1">
        <f t="shared" si="2"/>
        <v>0</v>
      </c>
      <c r="K95" s="1">
        <f t="shared" si="3"/>
        <v>0</v>
      </c>
      <c r="L95" s="1">
        <f t="shared" si="4"/>
        <v>0</v>
      </c>
      <c r="M95" s="1">
        <f t="shared" si="5"/>
        <v>1080336</v>
      </c>
      <c r="N95" s="1">
        <f t="shared" si="6"/>
        <v>339.8400579</v>
      </c>
      <c r="O95" s="1">
        <f t="shared" si="7"/>
        <v>0</v>
      </c>
      <c r="P95" s="1">
        <f t="shared" si="8"/>
        <v>62100</v>
      </c>
      <c r="Q95" s="1">
        <f t="shared" si="9"/>
        <v>36</v>
      </c>
      <c r="R95" s="1">
        <f t="shared" si="10"/>
        <v>26813398</v>
      </c>
      <c r="S95" s="1">
        <f t="shared" si="11"/>
        <v>514142.1155</v>
      </c>
      <c r="T95" s="1">
        <f t="shared" si="12"/>
        <v>106000</v>
      </c>
      <c r="U95" s="1">
        <f t="shared" si="13"/>
        <v>5897021</v>
      </c>
    </row>
    <row r="96" ht="19.5" customHeight="1">
      <c r="A96" s="1">
        <v>95.0</v>
      </c>
      <c r="B96" s="1" t="s">
        <v>154</v>
      </c>
      <c r="C96" s="1">
        <v>5000000.0</v>
      </c>
      <c r="D96" s="1" t="s">
        <v>22</v>
      </c>
      <c r="E96" s="1">
        <v>6900.0</v>
      </c>
      <c r="F96" s="2">
        <v>50.0</v>
      </c>
      <c r="G96" s="2">
        <v>10.0</v>
      </c>
      <c r="H96" s="2" t="s">
        <v>119</v>
      </c>
      <c r="I96" s="1">
        <f t="shared" si="1"/>
        <v>500000</v>
      </c>
      <c r="J96" s="1">
        <f t="shared" si="2"/>
        <v>0</v>
      </c>
      <c r="K96" s="1">
        <f t="shared" si="3"/>
        <v>3450</v>
      </c>
      <c r="L96" s="1">
        <f t="shared" si="4"/>
        <v>0</v>
      </c>
      <c r="M96" s="1">
        <f t="shared" si="5"/>
        <v>0</v>
      </c>
      <c r="N96" s="1">
        <f t="shared" si="6"/>
        <v>345.6270949</v>
      </c>
      <c r="O96" s="1">
        <f t="shared" si="7"/>
        <v>0</v>
      </c>
      <c r="P96" s="1">
        <f t="shared" si="8"/>
        <v>65550</v>
      </c>
      <c r="Q96" s="1">
        <f t="shared" si="9"/>
        <v>36</v>
      </c>
      <c r="R96" s="1">
        <f t="shared" si="10"/>
        <v>26813398</v>
      </c>
      <c r="S96" s="1">
        <f t="shared" si="11"/>
        <v>532818.8212</v>
      </c>
      <c r="T96" s="1">
        <f t="shared" si="12"/>
        <v>106000</v>
      </c>
      <c r="U96" s="1">
        <f t="shared" si="13"/>
        <v>6003021</v>
      </c>
    </row>
    <row r="97" ht="19.5" customHeight="1">
      <c r="A97" s="1">
        <v>96.0</v>
      </c>
      <c r="B97" s="1" t="s">
        <v>146</v>
      </c>
      <c r="C97" s="1">
        <v>5000000.0</v>
      </c>
      <c r="D97" s="1" t="s">
        <v>25</v>
      </c>
      <c r="E97" s="1">
        <v>2160672.0</v>
      </c>
      <c r="F97" s="2">
        <v>50.0</v>
      </c>
      <c r="G97" s="2">
        <v>10.0</v>
      </c>
      <c r="H97" s="2" t="s">
        <v>119</v>
      </c>
      <c r="I97" s="1">
        <f t="shared" si="1"/>
        <v>500000</v>
      </c>
      <c r="J97" s="1">
        <f t="shared" si="2"/>
        <v>0</v>
      </c>
      <c r="K97" s="1">
        <f t="shared" si="3"/>
        <v>0</v>
      </c>
      <c r="L97" s="1">
        <f t="shared" si="4"/>
        <v>0</v>
      </c>
      <c r="M97" s="1">
        <f t="shared" si="5"/>
        <v>1080336</v>
      </c>
      <c r="N97" s="1">
        <f t="shared" si="6"/>
        <v>351.4141319</v>
      </c>
      <c r="O97" s="1">
        <f t="shared" si="7"/>
        <v>0</v>
      </c>
      <c r="P97" s="1">
        <f t="shared" si="8"/>
        <v>65550</v>
      </c>
      <c r="Q97" s="1">
        <f t="shared" si="9"/>
        <v>36</v>
      </c>
      <c r="R97" s="1">
        <f t="shared" si="10"/>
        <v>27893734</v>
      </c>
      <c r="S97" s="1">
        <f t="shared" si="11"/>
        <v>533953.312</v>
      </c>
      <c r="T97" s="1">
        <f t="shared" si="12"/>
        <v>106000</v>
      </c>
      <c r="U97" s="1">
        <f t="shared" si="13"/>
        <v>6109021</v>
      </c>
    </row>
    <row r="98" ht="19.5" customHeight="1">
      <c r="A98" s="1">
        <v>97.0</v>
      </c>
      <c r="B98" s="1" t="s">
        <v>155</v>
      </c>
      <c r="C98" s="1">
        <v>5000000.0</v>
      </c>
      <c r="D98" s="1" t="s">
        <v>22</v>
      </c>
      <c r="E98" s="1">
        <v>7050.0</v>
      </c>
      <c r="F98" s="2">
        <v>50.0</v>
      </c>
      <c r="G98" s="2">
        <v>10.0</v>
      </c>
      <c r="H98" s="2" t="s">
        <v>119</v>
      </c>
      <c r="I98" s="1">
        <f t="shared" si="1"/>
        <v>500000</v>
      </c>
      <c r="J98" s="1">
        <f t="shared" si="2"/>
        <v>0</v>
      </c>
      <c r="K98" s="1">
        <f t="shared" si="3"/>
        <v>3525</v>
      </c>
      <c r="L98" s="1">
        <f t="shared" si="4"/>
        <v>0</v>
      </c>
      <c r="M98" s="1">
        <f t="shared" si="5"/>
        <v>0</v>
      </c>
      <c r="N98" s="1">
        <f t="shared" si="6"/>
        <v>357.201169</v>
      </c>
      <c r="O98" s="1">
        <f t="shared" si="7"/>
        <v>0</v>
      </c>
      <c r="P98" s="1">
        <f t="shared" si="8"/>
        <v>69075</v>
      </c>
      <c r="Q98" s="1">
        <f t="shared" si="9"/>
        <v>36</v>
      </c>
      <c r="R98" s="1">
        <f t="shared" si="10"/>
        <v>27893734</v>
      </c>
      <c r="S98" s="1">
        <f t="shared" si="11"/>
        <v>553011.3702</v>
      </c>
      <c r="T98" s="1">
        <f t="shared" si="12"/>
        <v>106000</v>
      </c>
      <c r="U98" s="1">
        <f t="shared" si="13"/>
        <v>6215021</v>
      </c>
    </row>
    <row r="99" ht="19.5" customHeight="1">
      <c r="A99" s="1">
        <v>98.0</v>
      </c>
      <c r="B99" s="1" t="s">
        <v>146</v>
      </c>
      <c r="C99" s="1">
        <v>5000000.0</v>
      </c>
      <c r="D99" s="1" t="s">
        <v>25</v>
      </c>
      <c r="E99" s="1">
        <v>2160672.0</v>
      </c>
      <c r="F99" s="2">
        <v>50.0</v>
      </c>
      <c r="G99" s="2">
        <v>10.0</v>
      </c>
      <c r="H99" s="2" t="s">
        <v>119</v>
      </c>
      <c r="I99" s="1">
        <f t="shared" si="1"/>
        <v>500000</v>
      </c>
      <c r="J99" s="1">
        <f t="shared" si="2"/>
        <v>0</v>
      </c>
      <c r="K99" s="1">
        <f t="shared" si="3"/>
        <v>0</v>
      </c>
      <c r="L99" s="1">
        <f t="shared" si="4"/>
        <v>0</v>
      </c>
      <c r="M99" s="1">
        <f t="shared" si="5"/>
        <v>1080336</v>
      </c>
      <c r="N99" s="1">
        <f t="shared" si="6"/>
        <v>362.988206</v>
      </c>
      <c r="O99" s="1">
        <f t="shared" si="7"/>
        <v>0</v>
      </c>
      <c r="P99" s="1">
        <f t="shared" si="8"/>
        <v>69075</v>
      </c>
      <c r="Q99" s="1">
        <f t="shared" si="9"/>
        <v>36</v>
      </c>
      <c r="R99" s="1">
        <f t="shared" si="10"/>
        <v>28974070</v>
      </c>
      <c r="S99" s="1">
        <f t="shared" si="11"/>
        <v>554145.861</v>
      </c>
      <c r="T99" s="1">
        <f t="shared" si="12"/>
        <v>106000</v>
      </c>
      <c r="U99" s="1">
        <f t="shared" si="13"/>
        <v>6321021</v>
      </c>
    </row>
    <row r="100" ht="19.5" customHeight="1">
      <c r="A100" s="1">
        <v>99.0</v>
      </c>
      <c r="B100" s="1" t="s">
        <v>156</v>
      </c>
      <c r="C100" s="1">
        <v>5000000.0</v>
      </c>
      <c r="D100" s="1" t="s">
        <v>22</v>
      </c>
      <c r="E100" s="1">
        <v>7200.0</v>
      </c>
      <c r="F100" s="2">
        <v>50.0</v>
      </c>
      <c r="G100" s="2">
        <v>10.0</v>
      </c>
      <c r="H100" s="2" t="s">
        <v>119</v>
      </c>
      <c r="I100" s="1">
        <f t="shared" si="1"/>
        <v>500000</v>
      </c>
      <c r="J100" s="1">
        <f t="shared" si="2"/>
        <v>0</v>
      </c>
      <c r="K100" s="1">
        <f t="shared" si="3"/>
        <v>3600</v>
      </c>
      <c r="L100" s="1">
        <f t="shared" si="4"/>
        <v>0</v>
      </c>
      <c r="M100" s="1">
        <f t="shared" si="5"/>
        <v>0</v>
      </c>
      <c r="N100" s="1">
        <f t="shared" si="6"/>
        <v>368.7752431</v>
      </c>
      <c r="O100" s="1">
        <f t="shared" si="7"/>
        <v>0</v>
      </c>
      <c r="P100" s="1">
        <f t="shared" si="8"/>
        <v>72675</v>
      </c>
      <c r="Q100" s="1">
        <f t="shared" si="9"/>
        <v>36</v>
      </c>
      <c r="R100" s="1">
        <f t="shared" si="10"/>
        <v>28974070</v>
      </c>
      <c r="S100" s="1">
        <f t="shared" si="11"/>
        <v>573585.2717</v>
      </c>
      <c r="T100" s="1">
        <f t="shared" si="12"/>
        <v>106000</v>
      </c>
      <c r="U100" s="1">
        <f t="shared" si="13"/>
        <v>6427021</v>
      </c>
    </row>
    <row r="101" ht="19.5" customHeight="1">
      <c r="A101" s="1">
        <v>100.0</v>
      </c>
      <c r="B101" s="1" t="s">
        <v>146</v>
      </c>
      <c r="C101" s="1">
        <v>5000000.0</v>
      </c>
      <c r="D101" s="1" t="s">
        <v>25</v>
      </c>
      <c r="E101" s="1">
        <v>2160672.0</v>
      </c>
      <c r="F101" s="2">
        <v>50.0</v>
      </c>
      <c r="G101" s="2">
        <v>10.0</v>
      </c>
      <c r="H101" s="2" t="s">
        <v>119</v>
      </c>
      <c r="I101" s="1">
        <f t="shared" si="1"/>
        <v>500000</v>
      </c>
      <c r="J101" s="1">
        <f t="shared" si="2"/>
        <v>0</v>
      </c>
      <c r="K101" s="1">
        <f t="shared" si="3"/>
        <v>0</v>
      </c>
      <c r="L101" s="1">
        <f t="shared" si="4"/>
        <v>0</v>
      </c>
      <c r="M101" s="1">
        <f t="shared" si="5"/>
        <v>1080336</v>
      </c>
      <c r="N101" s="1">
        <f t="shared" si="6"/>
        <v>374.5622801</v>
      </c>
      <c r="O101" s="1">
        <f t="shared" si="7"/>
        <v>0</v>
      </c>
      <c r="P101" s="1">
        <f t="shared" si="8"/>
        <v>72675</v>
      </c>
      <c r="Q101" s="1">
        <f t="shared" si="9"/>
        <v>36</v>
      </c>
      <c r="R101" s="1">
        <f t="shared" si="10"/>
        <v>30054406</v>
      </c>
      <c r="S101" s="1">
        <f t="shared" si="11"/>
        <v>574719.7625</v>
      </c>
      <c r="T101" s="1">
        <f t="shared" si="12"/>
        <v>106000</v>
      </c>
      <c r="U101" s="1">
        <f t="shared" si="13"/>
        <v>6533021</v>
      </c>
    </row>
    <row r="102" ht="19.5" customHeight="1">
      <c r="A102" s="1">
        <v>101.0</v>
      </c>
      <c r="B102" s="1" t="s">
        <v>254</v>
      </c>
      <c r="C102" s="1">
        <v>5000000.0</v>
      </c>
      <c r="D102" s="1" t="s">
        <v>244</v>
      </c>
      <c r="E102" s="1">
        <v>15.0</v>
      </c>
      <c r="F102" s="2">
        <v>50.0</v>
      </c>
      <c r="G102" s="2">
        <v>10.0</v>
      </c>
      <c r="H102" s="2" t="s">
        <v>119</v>
      </c>
      <c r="I102" s="1">
        <f t="shared" si="1"/>
        <v>500000</v>
      </c>
      <c r="J102" s="1">
        <f t="shared" si="2"/>
        <v>0</v>
      </c>
      <c r="K102" s="1">
        <f t="shared" si="3"/>
        <v>0</v>
      </c>
      <c r="L102" s="1">
        <f t="shared" si="4"/>
        <v>8</v>
      </c>
      <c r="M102" s="1">
        <f t="shared" si="5"/>
        <v>0</v>
      </c>
      <c r="N102" s="1">
        <f t="shared" si="6"/>
        <v>380.3493171</v>
      </c>
      <c r="O102" s="1">
        <f t="shared" si="7"/>
        <v>0</v>
      </c>
      <c r="P102" s="1">
        <f t="shared" si="8"/>
        <v>72675</v>
      </c>
      <c r="Q102" s="1">
        <f t="shared" si="9"/>
        <v>44</v>
      </c>
      <c r="R102" s="1">
        <f t="shared" si="10"/>
        <v>30054406</v>
      </c>
      <c r="S102" s="1">
        <f t="shared" si="11"/>
        <v>605134.2532</v>
      </c>
      <c r="T102" s="1">
        <f t="shared" si="12"/>
        <v>106000</v>
      </c>
      <c r="U102" s="1">
        <f t="shared" si="13"/>
        <v>6639021</v>
      </c>
    </row>
    <row r="103" ht="19.5" customHeight="1">
      <c r="A103" s="1">
        <v>102.0</v>
      </c>
      <c r="B103" s="1" t="s">
        <v>146</v>
      </c>
      <c r="C103" s="1">
        <v>5000000.0</v>
      </c>
      <c r="D103" s="1" t="s">
        <v>25</v>
      </c>
      <c r="E103" s="1">
        <v>2160672.0</v>
      </c>
      <c r="F103" s="2">
        <v>50.0</v>
      </c>
      <c r="G103" s="2">
        <v>10.0</v>
      </c>
      <c r="H103" s="2" t="s">
        <v>119</v>
      </c>
      <c r="I103" s="1">
        <f t="shared" si="1"/>
        <v>500000</v>
      </c>
      <c r="J103" s="1">
        <f t="shared" si="2"/>
        <v>0</v>
      </c>
      <c r="K103" s="1">
        <f t="shared" si="3"/>
        <v>0</v>
      </c>
      <c r="L103" s="1">
        <f t="shared" si="4"/>
        <v>0</v>
      </c>
      <c r="M103" s="1">
        <f t="shared" si="5"/>
        <v>1080336</v>
      </c>
      <c r="N103" s="1">
        <f t="shared" si="6"/>
        <v>386.1363542</v>
      </c>
      <c r="O103" s="1">
        <f t="shared" si="7"/>
        <v>0</v>
      </c>
      <c r="P103" s="1">
        <f t="shared" si="8"/>
        <v>72675</v>
      </c>
      <c r="Q103" s="1">
        <f t="shared" si="9"/>
        <v>44</v>
      </c>
      <c r="R103" s="1">
        <f t="shared" si="10"/>
        <v>31134742</v>
      </c>
      <c r="S103" s="1">
        <f t="shared" si="11"/>
        <v>606268.744</v>
      </c>
      <c r="T103" s="1">
        <f t="shared" si="12"/>
        <v>106000</v>
      </c>
      <c r="U103" s="1">
        <f t="shared" si="13"/>
        <v>6745021</v>
      </c>
    </row>
    <row r="104" ht="19.5" customHeight="1">
      <c r="A104" s="1">
        <v>103.0</v>
      </c>
      <c r="B104" s="1" t="s">
        <v>158</v>
      </c>
      <c r="C104" s="1">
        <v>5000000.0</v>
      </c>
      <c r="D104" s="1" t="s">
        <v>22</v>
      </c>
      <c r="E104" s="1">
        <v>7500.0</v>
      </c>
      <c r="F104" s="2">
        <v>50.0</v>
      </c>
      <c r="G104" s="2">
        <v>10.0</v>
      </c>
      <c r="H104" s="2" t="s">
        <v>119</v>
      </c>
      <c r="I104" s="1">
        <f t="shared" si="1"/>
        <v>500000</v>
      </c>
      <c r="J104" s="1">
        <f t="shared" si="2"/>
        <v>0</v>
      </c>
      <c r="K104" s="1">
        <f t="shared" si="3"/>
        <v>3750</v>
      </c>
      <c r="L104" s="1">
        <f t="shared" si="4"/>
        <v>0</v>
      </c>
      <c r="M104" s="1">
        <f t="shared" si="5"/>
        <v>0</v>
      </c>
      <c r="N104" s="1">
        <f t="shared" si="6"/>
        <v>391.9233912</v>
      </c>
      <c r="O104" s="1">
        <f t="shared" si="7"/>
        <v>0</v>
      </c>
      <c r="P104" s="1">
        <f t="shared" si="8"/>
        <v>76425</v>
      </c>
      <c r="Q104" s="1">
        <f t="shared" si="9"/>
        <v>44</v>
      </c>
      <c r="R104" s="1">
        <f t="shared" si="10"/>
        <v>31134742</v>
      </c>
      <c r="S104" s="1">
        <f t="shared" si="11"/>
        <v>626470.8597</v>
      </c>
      <c r="T104" s="1">
        <f t="shared" si="12"/>
        <v>106000</v>
      </c>
      <c r="U104" s="1">
        <f t="shared" si="13"/>
        <v>6851021</v>
      </c>
    </row>
    <row r="105" ht="19.5" customHeight="1">
      <c r="A105" s="1">
        <v>104.0</v>
      </c>
      <c r="B105" s="1" t="s">
        <v>146</v>
      </c>
      <c r="C105" s="1">
        <v>5000000.0</v>
      </c>
      <c r="D105" s="1" t="s">
        <v>25</v>
      </c>
      <c r="E105" s="1">
        <v>2160672.0</v>
      </c>
      <c r="F105" s="2">
        <v>50.0</v>
      </c>
      <c r="G105" s="2">
        <v>10.0</v>
      </c>
      <c r="H105" s="2" t="s">
        <v>119</v>
      </c>
      <c r="I105" s="1">
        <f t="shared" si="1"/>
        <v>500000</v>
      </c>
      <c r="J105" s="1">
        <f t="shared" si="2"/>
        <v>0</v>
      </c>
      <c r="K105" s="1">
        <f t="shared" si="3"/>
        <v>0</v>
      </c>
      <c r="L105" s="1">
        <f t="shared" si="4"/>
        <v>0</v>
      </c>
      <c r="M105" s="1">
        <f t="shared" si="5"/>
        <v>1080336</v>
      </c>
      <c r="N105" s="1">
        <f t="shared" si="6"/>
        <v>397.7104282</v>
      </c>
      <c r="O105" s="1">
        <f t="shared" si="7"/>
        <v>0</v>
      </c>
      <c r="P105" s="1">
        <f t="shared" si="8"/>
        <v>76425</v>
      </c>
      <c r="Q105" s="1">
        <f t="shared" si="9"/>
        <v>44</v>
      </c>
      <c r="R105" s="1">
        <f t="shared" si="10"/>
        <v>32215078</v>
      </c>
      <c r="S105" s="1">
        <f t="shared" si="11"/>
        <v>627605.3505</v>
      </c>
      <c r="T105" s="1">
        <f t="shared" si="12"/>
        <v>106000</v>
      </c>
      <c r="U105" s="1">
        <f t="shared" si="13"/>
        <v>6957021</v>
      </c>
    </row>
    <row r="106" ht="19.5" customHeight="1">
      <c r="A106" s="1">
        <v>105.0</v>
      </c>
      <c r="B106" s="1" t="s">
        <v>159</v>
      </c>
      <c r="C106" s="1">
        <v>5000000.0</v>
      </c>
      <c r="D106" s="1" t="s">
        <v>22</v>
      </c>
      <c r="E106" s="1">
        <v>7650.0</v>
      </c>
      <c r="F106" s="2">
        <v>50.0</v>
      </c>
      <c r="G106" s="2">
        <v>10.0</v>
      </c>
      <c r="H106" s="2" t="s">
        <v>119</v>
      </c>
      <c r="I106" s="1">
        <f t="shared" si="1"/>
        <v>500000</v>
      </c>
      <c r="J106" s="1">
        <f t="shared" si="2"/>
        <v>0</v>
      </c>
      <c r="K106" s="1">
        <f t="shared" si="3"/>
        <v>3825</v>
      </c>
      <c r="L106" s="1">
        <f t="shared" si="4"/>
        <v>0</v>
      </c>
      <c r="M106" s="1">
        <f t="shared" si="5"/>
        <v>0</v>
      </c>
      <c r="N106" s="1">
        <f t="shared" si="6"/>
        <v>403.4974653</v>
      </c>
      <c r="O106" s="1">
        <f t="shared" si="7"/>
        <v>0</v>
      </c>
      <c r="P106" s="1">
        <f t="shared" si="8"/>
        <v>80250</v>
      </c>
      <c r="Q106" s="1">
        <f t="shared" si="9"/>
        <v>44</v>
      </c>
      <c r="R106" s="1">
        <f t="shared" si="10"/>
        <v>32215078</v>
      </c>
      <c r="S106" s="1">
        <f t="shared" si="11"/>
        <v>648188.8187</v>
      </c>
      <c r="T106" s="1">
        <f t="shared" si="12"/>
        <v>106000</v>
      </c>
      <c r="U106" s="1">
        <f t="shared" si="13"/>
        <v>7063021</v>
      </c>
    </row>
    <row r="107" ht="19.5" customHeight="1">
      <c r="A107" s="1">
        <v>106.0</v>
      </c>
      <c r="B107" s="1" t="s">
        <v>160</v>
      </c>
      <c r="C107" s="1">
        <v>5000000.0</v>
      </c>
      <c r="D107" s="1" t="s">
        <v>25</v>
      </c>
      <c r="E107" s="1">
        <v>2160673.0</v>
      </c>
      <c r="F107" s="2">
        <v>50.0</v>
      </c>
      <c r="G107" s="2">
        <v>10.0</v>
      </c>
      <c r="H107" s="2" t="s">
        <v>119</v>
      </c>
      <c r="I107" s="1">
        <f t="shared" si="1"/>
        <v>500000</v>
      </c>
      <c r="J107" s="1">
        <f t="shared" si="2"/>
        <v>0</v>
      </c>
      <c r="K107" s="1">
        <f t="shared" si="3"/>
        <v>0</v>
      </c>
      <c r="L107" s="1">
        <f t="shared" si="4"/>
        <v>0</v>
      </c>
      <c r="M107" s="1">
        <f t="shared" si="5"/>
        <v>1080337</v>
      </c>
      <c r="N107" s="1">
        <f t="shared" si="6"/>
        <v>409.2845023</v>
      </c>
      <c r="O107" s="1">
        <f t="shared" si="7"/>
        <v>0</v>
      </c>
      <c r="P107" s="1">
        <f t="shared" si="8"/>
        <v>80250</v>
      </c>
      <c r="Q107" s="1">
        <f t="shared" si="9"/>
        <v>44</v>
      </c>
      <c r="R107" s="1">
        <f t="shared" si="10"/>
        <v>33295415</v>
      </c>
      <c r="S107" s="1">
        <f t="shared" si="11"/>
        <v>649323.3095</v>
      </c>
      <c r="T107" s="1">
        <f t="shared" si="12"/>
        <v>106000</v>
      </c>
      <c r="U107" s="1">
        <f t="shared" si="13"/>
        <v>7169021</v>
      </c>
    </row>
    <row r="108" ht="19.5" customHeight="1">
      <c r="A108" s="1">
        <v>107.0</v>
      </c>
      <c r="B108" s="1" t="s">
        <v>161</v>
      </c>
      <c r="C108" s="1">
        <v>5000000.0</v>
      </c>
      <c r="D108" s="1" t="s">
        <v>22</v>
      </c>
      <c r="E108" s="1">
        <v>7800.0</v>
      </c>
      <c r="F108" s="2">
        <v>50.0</v>
      </c>
      <c r="G108" s="2">
        <v>10.0</v>
      </c>
      <c r="H108" s="2" t="s">
        <v>119</v>
      </c>
      <c r="I108" s="1">
        <f t="shared" si="1"/>
        <v>500000</v>
      </c>
      <c r="J108" s="1">
        <f t="shared" si="2"/>
        <v>0</v>
      </c>
      <c r="K108" s="1">
        <f t="shared" si="3"/>
        <v>3900</v>
      </c>
      <c r="L108" s="1">
        <f t="shared" si="4"/>
        <v>0</v>
      </c>
      <c r="M108" s="1">
        <f t="shared" si="5"/>
        <v>0</v>
      </c>
      <c r="N108" s="1">
        <f t="shared" si="6"/>
        <v>415.0715394</v>
      </c>
      <c r="O108" s="1">
        <f t="shared" si="7"/>
        <v>0</v>
      </c>
      <c r="P108" s="1">
        <f t="shared" si="8"/>
        <v>84150</v>
      </c>
      <c r="Q108" s="1">
        <f t="shared" si="9"/>
        <v>44</v>
      </c>
      <c r="R108" s="1">
        <f t="shared" si="10"/>
        <v>33295415</v>
      </c>
      <c r="S108" s="1">
        <f t="shared" si="11"/>
        <v>670288.1302</v>
      </c>
      <c r="T108" s="1">
        <f t="shared" si="12"/>
        <v>106000</v>
      </c>
      <c r="U108" s="1">
        <f t="shared" si="13"/>
        <v>7275021</v>
      </c>
    </row>
    <row r="109" ht="19.5" customHeight="1">
      <c r="A109" s="1">
        <v>108.0</v>
      </c>
      <c r="B109" s="1" t="s">
        <v>160</v>
      </c>
      <c r="C109" s="1">
        <v>5000000.0</v>
      </c>
      <c r="D109" s="1" t="s">
        <v>25</v>
      </c>
      <c r="E109" s="1">
        <v>2160673.0</v>
      </c>
      <c r="F109" s="2">
        <v>50.0</v>
      </c>
      <c r="G109" s="2">
        <v>10.0</v>
      </c>
      <c r="H109" s="2" t="s">
        <v>119</v>
      </c>
      <c r="I109" s="1">
        <f t="shared" si="1"/>
        <v>500000</v>
      </c>
      <c r="J109" s="1">
        <f t="shared" si="2"/>
        <v>0</v>
      </c>
      <c r="K109" s="1">
        <f t="shared" si="3"/>
        <v>0</v>
      </c>
      <c r="L109" s="1">
        <f t="shared" si="4"/>
        <v>0</v>
      </c>
      <c r="M109" s="1">
        <f t="shared" si="5"/>
        <v>1080337</v>
      </c>
      <c r="N109" s="1">
        <f t="shared" si="6"/>
        <v>420.8585764</v>
      </c>
      <c r="O109" s="1">
        <f t="shared" si="7"/>
        <v>0</v>
      </c>
      <c r="P109" s="1">
        <f t="shared" si="8"/>
        <v>84150</v>
      </c>
      <c r="Q109" s="1">
        <f t="shared" si="9"/>
        <v>44</v>
      </c>
      <c r="R109" s="1">
        <f t="shared" si="10"/>
        <v>34375752</v>
      </c>
      <c r="S109" s="1">
        <f t="shared" si="11"/>
        <v>671422.621</v>
      </c>
      <c r="T109" s="1">
        <f t="shared" si="12"/>
        <v>106000</v>
      </c>
      <c r="U109" s="1">
        <f t="shared" si="13"/>
        <v>7381021</v>
      </c>
    </row>
    <row r="110" ht="19.5" customHeight="1">
      <c r="A110" s="1">
        <v>109.0</v>
      </c>
      <c r="B110" s="1" t="s">
        <v>162</v>
      </c>
      <c r="C110" s="1">
        <v>5000000.0</v>
      </c>
      <c r="D110" s="1" t="s">
        <v>22</v>
      </c>
      <c r="E110" s="1">
        <v>7950.0</v>
      </c>
      <c r="F110" s="2">
        <v>50.0</v>
      </c>
      <c r="G110" s="2">
        <v>10.0</v>
      </c>
      <c r="H110" s="2" t="s">
        <v>119</v>
      </c>
      <c r="I110" s="1">
        <f t="shared" si="1"/>
        <v>500000</v>
      </c>
      <c r="J110" s="1">
        <f t="shared" si="2"/>
        <v>0</v>
      </c>
      <c r="K110" s="1">
        <f t="shared" si="3"/>
        <v>3975</v>
      </c>
      <c r="L110" s="1">
        <f t="shared" si="4"/>
        <v>0</v>
      </c>
      <c r="M110" s="1">
        <f t="shared" si="5"/>
        <v>0</v>
      </c>
      <c r="N110" s="1">
        <f t="shared" si="6"/>
        <v>426.6456134</v>
      </c>
      <c r="O110" s="1">
        <f t="shared" si="7"/>
        <v>0</v>
      </c>
      <c r="P110" s="1">
        <f t="shared" si="8"/>
        <v>88125</v>
      </c>
      <c r="Q110" s="1">
        <f t="shared" si="9"/>
        <v>44</v>
      </c>
      <c r="R110" s="1">
        <f t="shared" si="10"/>
        <v>34375752</v>
      </c>
      <c r="S110" s="1">
        <f t="shared" si="11"/>
        <v>692768.7942</v>
      </c>
      <c r="T110" s="1">
        <f t="shared" si="12"/>
        <v>106000</v>
      </c>
      <c r="U110" s="1">
        <f t="shared" si="13"/>
        <v>7487021</v>
      </c>
    </row>
    <row r="111" ht="19.5" customHeight="1">
      <c r="A111" s="1">
        <v>110.0</v>
      </c>
      <c r="B111" s="1" t="s">
        <v>160</v>
      </c>
      <c r="C111" s="1">
        <v>5000000.0</v>
      </c>
      <c r="D111" s="1" t="s">
        <v>25</v>
      </c>
      <c r="E111" s="1">
        <v>2160673.0</v>
      </c>
      <c r="F111" s="2">
        <v>50.0</v>
      </c>
      <c r="G111" s="2">
        <v>10.0</v>
      </c>
      <c r="H111" s="2" t="s">
        <v>119</v>
      </c>
      <c r="I111" s="1">
        <f t="shared" si="1"/>
        <v>500000</v>
      </c>
      <c r="J111" s="1">
        <f t="shared" si="2"/>
        <v>0</v>
      </c>
      <c r="K111" s="1">
        <f t="shared" si="3"/>
        <v>0</v>
      </c>
      <c r="L111" s="1">
        <f t="shared" si="4"/>
        <v>0</v>
      </c>
      <c r="M111" s="1">
        <f t="shared" si="5"/>
        <v>1080337</v>
      </c>
      <c r="N111" s="1">
        <f t="shared" si="6"/>
        <v>432.4326505</v>
      </c>
      <c r="O111" s="1">
        <f t="shared" si="7"/>
        <v>0</v>
      </c>
      <c r="P111" s="1">
        <f t="shared" si="8"/>
        <v>88125</v>
      </c>
      <c r="Q111" s="1">
        <f t="shared" si="9"/>
        <v>44</v>
      </c>
      <c r="R111" s="1">
        <f t="shared" si="10"/>
        <v>35456089</v>
      </c>
      <c r="S111" s="1">
        <f t="shared" si="11"/>
        <v>693903.285</v>
      </c>
      <c r="T111" s="1">
        <f t="shared" si="12"/>
        <v>106000</v>
      </c>
      <c r="U111" s="1">
        <f t="shared" si="13"/>
        <v>7593021</v>
      </c>
    </row>
    <row r="112" ht="19.5" customHeight="1">
      <c r="A112" s="1">
        <v>111.0</v>
      </c>
      <c r="B112" s="1" t="s">
        <v>255</v>
      </c>
      <c r="C112" s="1">
        <v>5000000.0</v>
      </c>
      <c r="D112" s="1" t="s">
        <v>244</v>
      </c>
      <c r="E112" s="1">
        <v>16.0</v>
      </c>
      <c r="F112" s="2">
        <v>50.0</v>
      </c>
      <c r="G112" s="2">
        <v>10.0</v>
      </c>
      <c r="H112" s="2" t="s">
        <v>119</v>
      </c>
      <c r="I112" s="1">
        <f t="shared" si="1"/>
        <v>500000</v>
      </c>
      <c r="J112" s="1">
        <f t="shared" si="2"/>
        <v>0</v>
      </c>
      <c r="K112" s="1">
        <f t="shared" si="3"/>
        <v>0</v>
      </c>
      <c r="L112" s="1">
        <f t="shared" si="4"/>
        <v>8</v>
      </c>
      <c r="M112" s="1">
        <f t="shared" si="5"/>
        <v>0</v>
      </c>
      <c r="N112" s="1">
        <f t="shared" si="6"/>
        <v>438.2196875</v>
      </c>
      <c r="O112" s="1">
        <f t="shared" si="7"/>
        <v>0</v>
      </c>
      <c r="P112" s="1">
        <f t="shared" si="8"/>
        <v>88125</v>
      </c>
      <c r="Q112" s="1">
        <f t="shared" si="9"/>
        <v>52</v>
      </c>
      <c r="R112" s="1">
        <f t="shared" si="10"/>
        <v>35456089</v>
      </c>
      <c r="S112" s="1">
        <f t="shared" si="11"/>
        <v>724317.7757</v>
      </c>
      <c r="T112" s="1">
        <f t="shared" si="12"/>
        <v>106000</v>
      </c>
      <c r="U112" s="1">
        <f t="shared" si="13"/>
        <v>7699021</v>
      </c>
    </row>
    <row r="113" ht="19.5" customHeight="1">
      <c r="A113" s="1">
        <v>112.0</v>
      </c>
      <c r="B113" s="1" t="s">
        <v>164</v>
      </c>
      <c r="C113" s="1">
        <v>5000000.0</v>
      </c>
      <c r="D113" s="1" t="s">
        <v>25</v>
      </c>
      <c r="E113" s="1">
        <v>2160674.0</v>
      </c>
      <c r="F113" s="2">
        <v>50.0</v>
      </c>
      <c r="G113" s="2">
        <v>10.0</v>
      </c>
      <c r="H113" s="2" t="s">
        <v>119</v>
      </c>
      <c r="I113" s="1">
        <f t="shared" si="1"/>
        <v>500000</v>
      </c>
      <c r="J113" s="1">
        <f t="shared" si="2"/>
        <v>0</v>
      </c>
      <c r="K113" s="1">
        <f t="shared" si="3"/>
        <v>0</v>
      </c>
      <c r="L113" s="1">
        <f t="shared" si="4"/>
        <v>0</v>
      </c>
      <c r="M113" s="1">
        <f t="shared" si="5"/>
        <v>1080337</v>
      </c>
      <c r="N113" s="1">
        <f t="shared" si="6"/>
        <v>444.0067245</v>
      </c>
      <c r="O113" s="1">
        <f t="shared" si="7"/>
        <v>0</v>
      </c>
      <c r="P113" s="1">
        <f t="shared" si="8"/>
        <v>88125</v>
      </c>
      <c r="Q113" s="1">
        <f t="shared" si="9"/>
        <v>52</v>
      </c>
      <c r="R113" s="1">
        <f t="shared" si="10"/>
        <v>36536426</v>
      </c>
      <c r="S113" s="1">
        <f t="shared" si="11"/>
        <v>725452.2665</v>
      </c>
      <c r="T113" s="1">
        <f t="shared" si="12"/>
        <v>106000</v>
      </c>
      <c r="U113" s="1">
        <f t="shared" si="13"/>
        <v>7805021</v>
      </c>
    </row>
    <row r="114" ht="19.5" customHeight="1">
      <c r="A114" s="1">
        <v>113.0</v>
      </c>
      <c r="B114" s="1" t="s">
        <v>165</v>
      </c>
      <c r="C114" s="1">
        <v>5000000.0</v>
      </c>
      <c r="D114" s="1" t="s">
        <v>22</v>
      </c>
      <c r="E114" s="1">
        <v>8250.0</v>
      </c>
      <c r="F114" s="2">
        <v>50.0</v>
      </c>
      <c r="G114" s="2">
        <v>10.0</v>
      </c>
      <c r="H114" s="2" t="s">
        <v>119</v>
      </c>
      <c r="I114" s="1">
        <f t="shared" si="1"/>
        <v>500000</v>
      </c>
      <c r="J114" s="1">
        <f t="shared" si="2"/>
        <v>0</v>
      </c>
      <c r="K114" s="1">
        <f t="shared" si="3"/>
        <v>4125</v>
      </c>
      <c r="L114" s="1">
        <f t="shared" si="4"/>
        <v>0</v>
      </c>
      <c r="M114" s="1">
        <f t="shared" si="5"/>
        <v>0</v>
      </c>
      <c r="N114" s="1">
        <f t="shared" si="6"/>
        <v>449.7937616</v>
      </c>
      <c r="O114" s="1">
        <f t="shared" si="7"/>
        <v>0</v>
      </c>
      <c r="P114" s="1">
        <f t="shared" si="8"/>
        <v>92250</v>
      </c>
      <c r="Q114" s="1">
        <f t="shared" si="9"/>
        <v>52</v>
      </c>
      <c r="R114" s="1">
        <f t="shared" si="10"/>
        <v>36536426</v>
      </c>
      <c r="S114" s="1">
        <f t="shared" si="11"/>
        <v>747561.1447</v>
      </c>
      <c r="T114" s="1">
        <f t="shared" si="12"/>
        <v>106000</v>
      </c>
      <c r="U114" s="1">
        <f t="shared" si="13"/>
        <v>7911021</v>
      </c>
    </row>
    <row r="115" ht="19.5" customHeight="1">
      <c r="A115" s="1">
        <v>114.0</v>
      </c>
      <c r="B115" s="1" t="s">
        <v>164</v>
      </c>
      <c r="C115" s="1">
        <v>5000000.0</v>
      </c>
      <c r="D115" s="1" t="s">
        <v>25</v>
      </c>
      <c r="E115" s="1">
        <v>2160674.0</v>
      </c>
      <c r="F115" s="2">
        <v>50.0</v>
      </c>
      <c r="G115" s="2">
        <v>10.0</v>
      </c>
      <c r="H115" s="2" t="s">
        <v>119</v>
      </c>
      <c r="I115" s="1">
        <f t="shared" si="1"/>
        <v>500000</v>
      </c>
      <c r="J115" s="1">
        <f t="shared" si="2"/>
        <v>0</v>
      </c>
      <c r="K115" s="1">
        <f t="shared" si="3"/>
        <v>0</v>
      </c>
      <c r="L115" s="1">
        <f t="shared" si="4"/>
        <v>0</v>
      </c>
      <c r="M115" s="1">
        <f t="shared" si="5"/>
        <v>1080337</v>
      </c>
      <c r="N115" s="1">
        <f t="shared" si="6"/>
        <v>455.5807986</v>
      </c>
      <c r="O115" s="1">
        <f t="shared" si="7"/>
        <v>0</v>
      </c>
      <c r="P115" s="1">
        <f t="shared" si="8"/>
        <v>92250</v>
      </c>
      <c r="Q115" s="1">
        <f t="shared" si="9"/>
        <v>52</v>
      </c>
      <c r="R115" s="1">
        <f t="shared" si="10"/>
        <v>37616763</v>
      </c>
      <c r="S115" s="1">
        <f t="shared" si="11"/>
        <v>748695.6355</v>
      </c>
      <c r="T115" s="1">
        <f t="shared" si="12"/>
        <v>106000</v>
      </c>
      <c r="U115" s="1">
        <f t="shared" si="13"/>
        <v>8017021</v>
      </c>
    </row>
    <row r="116" ht="19.5" customHeight="1">
      <c r="A116" s="1">
        <v>115.0</v>
      </c>
      <c r="B116" s="1" t="s">
        <v>166</v>
      </c>
      <c r="C116" s="1">
        <v>5000000.0</v>
      </c>
      <c r="D116" s="1" t="s">
        <v>22</v>
      </c>
      <c r="E116" s="1">
        <v>8400.0</v>
      </c>
      <c r="F116" s="2">
        <v>50.0</v>
      </c>
      <c r="G116" s="2">
        <v>10.0</v>
      </c>
      <c r="H116" s="2" t="s">
        <v>119</v>
      </c>
      <c r="I116" s="1">
        <f t="shared" si="1"/>
        <v>500000</v>
      </c>
      <c r="J116" s="1">
        <f t="shared" si="2"/>
        <v>0</v>
      </c>
      <c r="K116" s="1">
        <f t="shared" si="3"/>
        <v>4200</v>
      </c>
      <c r="L116" s="1">
        <f t="shared" si="4"/>
        <v>0</v>
      </c>
      <c r="M116" s="1">
        <f t="shared" si="5"/>
        <v>0</v>
      </c>
      <c r="N116" s="1">
        <f t="shared" si="6"/>
        <v>461.3678356</v>
      </c>
      <c r="O116" s="1">
        <f t="shared" si="7"/>
        <v>0</v>
      </c>
      <c r="P116" s="1">
        <f t="shared" si="8"/>
        <v>96450</v>
      </c>
      <c r="Q116" s="1">
        <f t="shared" si="9"/>
        <v>52</v>
      </c>
      <c r="R116" s="1">
        <f t="shared" si="10"/>
        <v>37616763</v>
      </c>
      <c r="S116" s="1">
        <f t="shared" si="11"/>
        <v>771185.8662</v>
      </c>
      <c r="T116" s="1">
        <f t="shared" si="12"/>
        <v>106000</v>
      </c>
      <c r="U116" s="1">
        <f t="shared" si="13"/>
        <v>8123021</v>
      </c>
    </row>
    <row r="117" ht="19.5" customHeight="1">
      <c r="A117" s="1">
        <v>116.0</v>
      </c>
      <c r="B117" s="1" t="s">
        <v>164</v>
      </c>
      <c r="C117" s="1">
        <v>5000000.0</v>
      </c>
      <c r="D117" s="1" t="s">
        <v>25</v>
      </c>
      <c r="E117" s="1">
        <v>2160674.0</v>
      </c>
      <c r="F117" s="2">
        <v>50.0</v>
      </c>
      <c r="G117" s="2">
        <v>10.0</v>
      </c>
      <c r="H117" s="2" t="s">
        <v>119</v>
      </c>
      <c r="I117" s="1">
        <f t="shared" si="1"/>
        <v>500000</v>
      </c>
      <c r="J117" s="1">
        <f t="shared" si="2"/>
        <v>0</v>
      </c>
      <c r="K117" s="1">
        <f t="shared" si="3"/>
        <v>0</v>
      </c>
      <c r="L117" s="1">
        <f t="shared" si="4"/>
        <v>0</v>
      </c>
      <c r="M117" s="1">
        <f t="shared" si="5"/>
        <v>1080337</v>
      </c>
      <c r="N117" s="1">
        <f t="shared" si="6"/>
        <v>467.1548727</v>
      </c>
      <c r="O117" s="1">
        <f t="shared" si="7"/>
        <v>0</v>
      </c>
      <c r="P117" s="1">
        <f t="shared" si="8"/>
        <v>96450</v>
      </c>
      <c r="Q117" s="1">
        <f t="shared" si="9"/>
        <v>52</v>
      </c>
      <c r="R117" s="1">
        <f t="shared" si="10"/>
        <v>38697100</v>
      </c>
      <c r="S117" s="1">
        <f t="shared" si="11"/>
        <v>772320.357</v>
      </c>
      <c r="T117" s="1">
        <f t="shared" si="12"/>
        <v>106000</v>
      </c>
      <c r="U117" s="1">
        <f t="shared" si="13"/>
        <v>8229021</v>
      </c>
    </row>
    <row r="118" ht="19.5" customHeight="1">
      <c r="A118" s="1">
        <v>117.0</v>
      </c>
      <c r="B118" s="1" t="s">
        <v>167</v>
      </c>
      <c r="C118" s="1">
        <v>5000000.0</v>
      </c>
      <c r="D118" s="1" t="s">
        <v>22</v>
      </c>
      <c r="E118" s="1">
        <v>8550.0</v>
      </c>
      <c r="F118" s="2">
        <v>50.0</v>
      </c>
      <c r="G118" s="2">
        <v>10.0</v>
      </c>
      <c r="H118" s="2" t="s">
        <v>119</v>
      </c>
      <c r="I118" s="1">
        <f t="shared" si="1"/>
        <v>500000</v>
      </c>
      <c r="J118" s="1">
        <f t="shared" si="2"/>
        <v>0</v>
      </c>
      <c r="K118" s="1">
        <f t="shared" si="3"/>
        <v>4275</v>
      </c>
      <c r="L118" s="1">
        <f t="shared" si="4"/>
        <v>0</v>
      </c>
      <c r="M118" s="1">
        <f t="shared" si="5"/>
        <v>0</v>
      </c>
      <c r="N118" s="1">
        <f t="shared" si="6"/>
        <v>472.9419097</v>
      </c>
      <c r="O118" s="1">
        <f t="shared" si="7"/>
        <v>0</v>
      </c>
      <c r="P118" s="1">
        <f t="shared" si="8"/>
        <v>100725</v>
      </c>
      <c r="Q118" s="1">
        <f t="shared" si="9"/>
        <v>52</v>
      </c>
      <c r="R118" s="1">
        <f t="shared" si="10"/>
        <v>38697100</v>
      </c>
      <c r="S118" s="1">
        <f t="shared" si="11"/>
        <v>795191.9402</v>
      </c>
      <c r="T118" s="1">
        <f t="shared" si="12"/>
        <v>106000</v>
      </c>
      <c r="U118" s="1">
        <f t="shared" si="13"/>
        <v>8335021</v>
      </c>
    </row>
    <row r="119" ht="19.5" customHeight="1">
      <c r="A119" s="1">
        <v>118.0</v>
      </c>
      <c r="B119" s="1" t="s">
        <v>168</v>
      </c>
      <c r="C119" s="1">
        <v>5000000.0</v>
      </c>
      <c r="D119" s="1" t="s">
        <v>25</v>
      </c>
      <c r="E119" s="1">
        <v>2160675.0</v>
      </c>
      <c r="F119" s="2">
        <v>50.0</v>
      </c>
      <c r="G119" s="2">
        <v>10.0</v>
      </c>
      <c r="H119" s="2" t="s">
        <v>119</v>
      </c>
      <c r="I119" s="1">
        <f t="shared" si="1"/>
        <v>500000</v>
      </c>
      <c r="J119" s="1">
        <f t="shared" si="2"/>
        <v>0</v>
      </c>
      <c r="K119" s="1">
        <f t="shared" si="3"/>
        <v>0</v>
      </c>
      <c r="L119" s="1">
        <f t="shared" si="4"/>
        <v>0</v>
      </c>
      <c r="M119" s="1">
        <f t="shared" si="5"/>
        <v>1080338</v>
      </c>
      <c r="N119" s="1">
        <f t="shared" si="6"/>
        <v>478.7289468</v>
      </c>
      <c r="O119" s="1">
        <f t="shared" si="7"/>
        <v>0</v>
      </c>
      <c r="P119" s="1">
        <f t="shared" si="8"/>
        <v>100725</v>
      </c>
      <c r="Q119" s="1">
        <f t="shared" si="9"/>
        <v>52</v>
      </c>
      <c r="R119" s="1">
        <f t="shared" si="10"/>
        <v>39777438</v>
      </c>
      <c r="S119" s="1">
        <f t="shared" si="11"/>
        <v>796326.431</v>
      </c>
      <c r="T119" s="1">
        <f t="shared" si="12"/>
        <v>106000</v>
      </c>
      <c r="U119" s="1">
        <f t="shared" si="13"/>
        <v>8441021</v>
      </c>
    </row>
    <row r="120" ht="19.5" customHeight="1">
      <c r="A120" s="1">
        <v>119.0</v>
      </c>
      <c r="B120" s="1" t="s">
        <v>169</v>
      </c>
      <c r="C120" s="1">
        <v>5000000.0</v>
      </c>
      <c r="D120" s="1" t="s">
        <v>22</v>
      </c>
      <c r="E120" s="1">
        <v>8700.0</v>
      </c>
      <c r="F120" s="2">
        <v>50.0</v>
      </c>
      <c r="G120" s="2">
        <v>10.0</v>
      </c>
      <c r="H120" s="2" t="s">
        <v>119</v>
      </c>
      <c r="I120" s="1">
        <f t="shared" si="1"/>
        <v>500000</v>
      </c>
      <c r="J120" s="1">
        <f t="shared" si="2"/>
        <v>0</v>
      </c>
      <c r="K120" s="1">
        <f t="shared" si="3"/>
        <v>4350</v>
      </c>
      <c r="L120" s="1">
        <f t="shared" si="4"/>
        <v>0</v>
      </c>
      <c r="M120" s="1">
        <f t="shared" si="5"/>
        <v>0</v>
      </c>
      <c r="N120" s="1">
        <f t="shared" si="6"/>
        <v>484.5159838</v>
      </c>
      <c r="O120" s="1">
        <f t="shared" si="7"/>
        <v>0</v>
      </c>
      <c r="P120" s="1">
        <f t="shared" si="8"/>
        <v>105075</v>
      </c>
      <c r="Q120" s="1">
        <f t="shared" si="9"/>
        <v>52</v>
      </c>
      <c r="R120" s="1">
        <f t="shared" si="10"/>
        <v>39777438</v>
      </c>
      <c r="S120" s="1">
        <f t="shared" si="11"/>
        <v>819579.3667</v>
      </c>
      <c r="T120" s="1">
        <f t="shared" si="12"/>
        <v>106000</v>
      </c>
      <c r="U120" s="1">
        <f t="shared" si="13"/>
        <v>8547021</v>
      </c>
    </row>
    <row r="121" ht="19.5" customHeight="1">
      <c r="A121" s="1">
        <v>120.0</v>
      </c>
      <c r="B121" s="1" t="s">
        <v>168</v>
      </c>
      <c r="C121" s="1">
        <v>5000000.0</v>
      </c>
      <c r="D121" s="1" t="s">
        <v>25</v>
      </c>
      <c r="E121" s="1">
        <v>2160675.0</v>
      </c>
      <c r="F121" s="2">
        <v>50.0</v>
      </c>
      <c r="G121" s="2">
        <v>10.0</v>
      </c>
      <c r="H121" s="2" t="s">
        <v>119</v>
      </c>
      <c r="I121" s="1">
        <f t="shared" si="1"/>
        <v>500000</v>
      </c>
      <c r="J121" s="1">
        <f t="shared" si="2"/>
        <v>0</v>
      </c>
      <c r="K121" s="1">
        <f t="shared" si="3"/>
        <v>0</v>
      </c>
      <c r="L121" s="1">
        <f t="shared" si="4"/>
        <v>0</v>
      </c>
      <c r="M121" s="1">
        <f t="shared" si="5"/>
        <v>1080338</v>
      </c>
      <c r="N121" s="1">
        <f t="shared" si="6"/>
        <v>490.3030208</v>
      </c>
      <c r="O121" s="1">
        <f t="shared" si="7"/>
        <v>0</v>
      </c>
      <c r="P121" s="1">
        <f t="shared" si="8"/>
        <v>105075</v>
      </c>
      <c r="Q121" s="1">
        <f t="shared" si="9"/>
        <v>52</v>
      </c>
      <c r="R121" s="1">
        <f t="shared" si="10"/>
        <v>40857776</v>
      </c>
      <c r="S121" s="1">
        <f t="shared" si="11"/>
        <v>820713.8575</v>
      </c>
      <c r="T121" s="1">
        <f t="shared" si="12"/>
        <v>106000</v>
      </c>
      <c r="U121" s="1">
        <f t="shared" si="13"/>
        <v>8653021</v>
      </c>
    </row>
    <row r="122" ht="19.5" customHeight="1">
      <c r="A122" s="1">
        <v>121.0</v>
      </c>
      <c r="B122" s="1" t="s">
        <v>256</v>
      </c>
      <c r="C122" s="1">
        <v>5000000.0</v>
      </c>
      <c r="D122" s="1" t="s">
        <v>244</v>
      </c>
      <c r="E122" s="1">
        <v>17.0</v>
      </c>
      <c r="F122" s="2">
        <v>50.0</v>
      </c>
      <c r="G122" s="2">
        <v>10.0</v>
      </c>
      <c r="H122" s="2" t="s">
        <v>119</v>
      </c>
      <c r="I122" s="1">
        <f t="shared" si="1"/>
        <v>500000</v>
      </c>
      <c r="J122" s="1">
        <f t="shared" si="2"/>
        <v>0</v>
      </c>
      <c r="K122" s="1">
        <f t="shared" si="3"/>
        <v>0</v>
      </c>
      <c r="L122" s="1">
        <f t="shared" si="4"/>
        <v>9</v>
      </c>
      <c r="M122" s="1">
        <f t="shared" si="5"/>
        <v>0</v>
      </c>
      <c r="N122" s="1">
        <f t="shared" si="6"/>
        <v>496.0900579</v>
      </c>
      <c r="O122" s="1">
        <f t="shared" si="7"/>
        <v>0</v>
      </c>
      <c r="P122" s="1">
        <f t="shared" si="8"/>
        <v>105075</v>
      </c>
      <c r="Q122" s="1">
        <f t="shared" si="9"/>
        <v>61</v>
      </c>
      <c r="R122" s="1">
        <f t="shared" si="10"/>
        <v>40857776</v>
      </c>
      <c r="S122" s="1">
        <f t="shared" si="11"/>
        <v>854788.3482</v>
      </c>
      <c r="T122" s="1">
        <f t="shared" si="12"/>
        <v>106000</v>
      </c>
      <c r="U122" s="1">
        <f t="shared" si="13"/>
        <v>8759021</v>
      </c>
    </row>
    <row r="123" ht="19.5" customHeight="1">
      <c r="A123" s="1">
        <v>122.0</v>
      </c>
      <c r="B123" s="1" t="s">
        <v>168</v>
      </c>
      <c r="C123" s="1">
        <v>5000000.0</v>
      </c>
      <c r="D123" s="1" t="s">
        <v>25</v>
      </c>
      <c r="E123" s="1">
        <v>2160675.0</v>
      </c>
      <c r="F123" s="2">
        <v>50.0</v>
      </c>
      <c r="G123" s="2">
        <v>10.0</v>
      </c>
      <c r="H123" s="2" t="s">
        <v>119</v>
      </c>
      <c r="I123" s="1">
        <f t="shared" si="1"/>
        <v>500000</v>
      </c>
      <c r="J123" s="1">
        <f t="shared" si="2"/>
        <v>0</v>
      </c>
      <c r="K123" s="1">
        <f t="shared" si="3"/>
        <v>0</v>
      </c>
      <c r="L123" s="1">
        <f t="shared" si="4"/>
        <v>0</v>
      </c>
      <c r="M123" s="1">
        <f t="shared" si="5"/>
        <v>1080338</v>
      </c>
      <c r="N123" s="1">
        <f t="shared" si="6"/>
        <v>501.8770949</v>
      </c>
      <c r="O123" s="1">
        <f t="shared" si="7"/>
        <v>0</v>
      </c>
      <c r="P123" s="1">
        <f t="shared" si="8"/>
        <v>105075</v>
      </c>
      <c r="Q123" s="1">
        <f t="shared" si="9"/>
        <v>61</v>
      </c>
      <c r="R123" s="1">
        <f t="shared" si="10"/>
        <v>41938114</v>
      </c>
      <c r="S123" s="1">
        <f t="shared" si="11"/>
        <v>855922.839</v>
      </c>
      <c r="T123" s="1">
        <f t="shared" si="12"/>
        <v>106000</v>
      </c>
      <c r="U123" s="1">
        <f t="shared" si="13"/>
        <v>8865021</v>
      </c>
    </row>
    <row r="124" ht="19.5" customHeight="1">
      <c r="A124" s="1">
        <v>123.0</v>
      </c>
      <c r="B124" s="1" t="s">
        <v>171</v>
      </c>
      <c r="C124" s="1">
        <v>5000000.0</v>
      </c>
      <c r="D124" s="1" t="s">
        <v>22</v>
      </c>
      <c r="E124" s="1">
        <v>9000.0</v>
      </c>
      <c r="F124" s="2">
        <v>50.0</v>
      </c>
      <c r="G124" s="2">
        <v>10.0</v>
      </c>
      <c r="H124" s="2" t="s">
        <v>119</v>
      </c>
      <c r="I124" s="1">
        <f t="shared" si="1"/>
        <v>500000</v>
      </c>
      <c r="J124" s="1">
        <f t="shared" si="2"/>
        <v>0</v>
      </c>
      <c r="K124" s="1">
        <f t="shared" si="3"/>
        <v>4500</v>
      </c>
      <c r="L124" s="1">
        <f t="shared" si="4"/>
        <v>0</v>
      </c>
      <c r="M124" s="1">
        <f t="shared" si="5"/>
        <v>0</v>
      </c>
      <c r="N124" s="1">
        <f t="shared" si="6"/>
        <v>507.6641319</v>
      </c>
      <c r="O124" s="1">
        <f t="shared" si="7"/>
        <v>0</v>
      </c>
      <c r="P124" s="1">
        <f t="shared" si="8"/>
        <v>109575</v>
      </c>
      <c r="Q124" s="1">
        <f t="shared" si="9"/>
        <v>61</v>
      </c>
      <c r="R124" s="1">
        <f t="shared" si="10"/>
        <v>41938114</v>
      </c>
      <c r="S124" s="1">
        <f t="shared" si="11"/>
        <v>879938.4797</v>
      </c>
      <c r="T124" s="1">
        <f t="shared" si="12"/>
        <v>106000</v>
      </c>
      <c r="U124" s="1">
        <f t="shared" si="13"/>
        <v>8971021</v>
      </c>
    </row>
    <row r="125" ht="19.5" customHeight="1">
      <c r="A125" s="1">
        <v>124.0</v>
      </c>
      <c r="B125" s="1" t="s">
        <v>172</v>
      </c>
      <c r="C125" s="1">
        <v>5000000.0</v>
      </c>
      <c r="D125" s="1" t="s">
        <v>25</v>
      </c>
      <c r="E125" s="1">
        <v>2160676.0</v>
      </c>
      <c r="F125" s="2">
        <v>50.0</v>
      </c>
      <c r="G125" s="2">
        <v>10.0</v>
      </c>
      <c r="H125" s="2" t="s">
        <v>119</v>
      </c>
      <c r="I125" s="1">
        <f t="shared" si="1"/>
        <v>500000</v>
      </c>
      <c r="J125" s="1">
        <f t="shared" si="2"/>
        <v>0</v>
      </c>
      <c r="K125" s="1">
        <f t="shared" si="3"/>
        <v>0</v>
      </c>
      <c r="L125" s="1">
        <f t="shared" si="4"/>
        <v>0</v>
      </c>
      <c r="M125" s="1">
        <f t="shared" si="5"/>
        <v>1080338</v>
      </c>
      <c r="N125" s="1">
        <f t="shared" si="6"/>
        <v>513.451169</v>
      </c>
      <c r="O125" s="1">
        <f t="shared" si="7"/>
        <v>0</v>
      </c>
      <c r="P125" s="1">
        <f t="shared" si="8"/>
        <v>109575</v>
      </c>
      <c r="Q125" s="1">
        <f t="shared" si="9"/>
        <v>61</v>
      </c>
      <c r="R125" s="1">
        <f t="shared" si="10"/>
        <v>43018452</v>
      </c>
      <c r="S125" s="1">
        <f t="shared" si="11"/>
        <v>881072.9705</v>
      </c>
      <c r="T125" s="1">
        <f t="shared" si="12"/>
        <v>106000</v>
      </c>
      <c r="U125" s="1">
        <f t="shared" si="13"/>
        <v>9077021</v>
      </c>
    </row>
    <row r="126" ht="19.5" customHeight="1">
      <c r="A126" s="1">
        <v>125.0</v>
      </c>
      <c r="B126" s="1" t="s">
        <v>173</v>
      </c>
      <c r="C126" s="1">
        <v>5000000.0</v>
      </c>
      <c r="D126" s="1" t="s">
        <v>22</v>
      </c>
      <c r="E126" s="1">
        <v>9150.0</v>
      </c>
      <c r="F126" s="2">
        <v>50.0</v>
      </c>
      <c r="G126" s="2">
        <v>10.0</v>
      </c>
      <c r="H126" s="2" t="s">
        <v>119</v>
      </c>
      <c r="I126" s="1">
        <f t="shared" si="1"/>
        <v>500000</v>
      </c>
      <c r="J126" s="1">
        <f t="shared" si="2"/>
        <v>0</v>
      </c>
      <c r="K126" s="1">
        <f t="shared" si="3"/>
        <v>4575</v>
      </c>
      <c r="L126" s="1">
        <f t="shared" si="4"/>
        <v>0</v>
      </c>
      <c r="M126" s="1">
        <f t="shared" si="5"/>
        <v>0</v>
      </c>
      <c r="N126" s="1">
        <f t="shared" si="6"/>
        <v>519.238206</v>
      </c>
      <c r="O126" s="1">
        <f t="shared" si="7"/>
        <v>0</v>
      </c>
      <c r="P126" s="1">
        <f t="shared" si="8"/>
        <v>114150</v>
      </c>
      <c r="Q126" s="1">
        <f t="shared" si="9"/>
        <v>61</v>
      </c>
      <c r="R126" s="1">
        <f t="shared" si="10"/>
        <v>43018452</v>
      </c>
      <c r="S126" s="1">
        <f t="shared" si="11"/>
        <v>905469.9637</v>
      </c>
      <c r="T126" s="1">
        <f t="shared" si="12"/>
        <v>106000</v>
      </c>
      <c r="U126" s="1">
        <f t="shared" si="13"/>
        <v>9183021</v>
      </c>
    </row>
    <row r="127" ht="19.5" customHeight="1">
      <c r="A127" s="1">
        <v>126.0</v>
      </c>
      <c r="B127" s="1" t="s">
        <v>172</v>
      </c>
      <c r="C127" s="1">
        <v>5000000.0</v>
      </c>
      <c r="D127" s="1" t="s">
        <v>25</v>
      </c>
      <c r="E127" s="1">
        <v>2160676.0</v>
      </c>
      <c r="F127" s="2">
        <v>50.0</v>
      </c>
      <c r="G127" s="2">
        <v>10.0</v>
      </c>
      <c r="H127" s="2" t="s">
        <v>119</v>
      </c>
      <c r="I127" s="1">
        <f t="shared" si="1"/>
        <v>500000</v>
      </c>
      <c r="J127" s="1">
        <f t="shared" si="2"/>
        <v>0</v>
      </c>
      <c r="K127" s="1">
        <f t="shared" si="3"/>
        <v>0</v>
      </c>
      <c r="L127" s="1">
        <f t="shared" si="4"/>
        <v>0</v>
      </c>
      <c r="M127" s="1">
        <f t="shared" si="5"/>
        <v>1080338</v>
      </c>
      <c r="N127" s="1">
        <f t="shared" si="6"/>
        <v>525.0252431</v>
      </c>
      <c r="O127" s="1">
        <f t="shared" si="7"/>
        <v>0</v>
      </c>
      <c r="P127" s="1">
        <f t="shared" si="8"/>
        <v>114150</v>
      </c>
      <c r="Q127" s="1">
        <f t="shared" si="9"/>
        <v>61</v>
      </c>
      <c r="R127" s="1">
        <f t="shared" si="10"/>
        <v>44098790</v>
      </c>
      <c r="S127" s="1">
        <f t="shared" si="11"/>
        <v>906604.4545</v>
      </c>
      <c r="T127" s="1">
        <f t="shared" si="12"/>
        <v>106000</v>
      </c>
      <c r="U127" s="1">
        <f t="shared" si="13"/>
        <v>9289021</v>
      </c>
    </row>
    <row r="128" ht="19.5" customHeight="1">
      <c r="A128" s="1">
        <v>127.0</v>
      </c>
      <c r="B128" s="1" t="s">
        <v>174</v>
      </c>
      <c r="C128" s="1">
        <v>5000000.0</v>
      </c>
      <c r="D128" s="1" t="s">
        <v>22</v>
      </c>
      <c r="E128" s="1">
        <v>9300.0</v>
      </c>
      <c r="F128" s="2">
        <v>50.0</v>
      </c>
      <c r="G128" s="2">
        <v>10.0</v>
      </c>
      <c r="H128" s="2" t="s">
        <v>119</v>
      </c>
      <c r="I128" s="1">
        <f t="shared" si="1"/>
        <v>500000</v>
      </c>
      <c r="J128" s="1">
        <f t="shared" si="2"/>
        <v>0</v>
      </c>
      <c r="K128" s="1">
        <f t="shared" si="3"/>
        <v>4650</v>
      </c>
      <c r="L128" s="1">
        <f t="shared" si="4"/>
        <v>0</v>
      </c>
      <c r="M128" s="1">
        <f t="shared" si="5"/>
        <v>0</v>
      </c>
      <c r="N128" s="1">
        <f t="shared" si="6"/>
        <v>530.8122801</v>
      </c>
      <c r="O128" s="1">
        <f t="shared" si="7"/>
        <v>0</v>
      </c>
      <c r="P128" s="1">
        <f t="shared" si="8"/>
        <v>118800</v>
      </c>
      <c r="Q128" s="1">
        <f t="shared" si="9"/>
        <v>61</v>
      </c>
      <c r="R128" s="1">
        <f t="shared" si="10"/>
        <v>44098790</v>
      </c>
      <c r="S128" s="1">
        <f t="shared" si="11"/>
        <v>931382.8002</v>
      </c>
      <c r="T128" s="1">
        <f t="shared" si="12"/>
        <v>106000</v>
      </c>
      <c r="U128" s="1">
        <f t="shared" si="13"/>
        <v>9395021</v>
      </c>
    </row>
    <row r="129" ht="19.5" customHeight="1">
      <c r="A129" s="1">
        <v>128.0</v>
      </c>
      <c r="B129" s="1" t="s">
        <v>172</v>
      </c>
      <c r="C129" s="1">
        <v>5000000.0</v>
      </c>
      <c r="D129" s="1" t="s">
        <v>25</v>
      </c>
      <c r="E129" s="1">
        <v>2160676.0</v>
      </c>
      <c r="F129" s="2">
        <v>50.0</v>
      </c>
      <c r="G129" s="2">
        <v>10.0</v>
      </c>
      <c r="H129" s="2" t="s">
        <v>119</v>
      </c>
      <c r="I129" s="1">
        <f t="shared" si="1"/>
        <v>500000</v>
      </c>
      <c r="J129" s="1">
        <f t="shared" si="2"/>
        <v>0</v>
      </c>
      <c r="K129" s="1">
        <f t="shared" si="3"/>
        <v>0</v>
      </c>
      <c r="L129" s="1">
        <f t="shared" si="4"/>
        <v>0</v>
      </c>
      <c r="M129" s="1">
        <f t="shared" si="5"/>
        <v>1080338</v>
      </c>
      <c r="N129" s="1">
        <f t="shared" si="6"/>
        <v>536.5993171</v>
      </c>
      <c r="O129" s="1">
        <f t="shared" si="7"/>
        <v>0</v>
      </c>
      <c r="P129" s="1">
        <f t="shared" si="8"/>
        <v>118800</v>
      </c>
      <c r="Q129" s="1">
        <f t="shared" si="9"/>
        <v>61</v>
      </c>
      <c r="R129" s="1">
        <f t="shared" si="10"/>
        <v>45179128</v>
      </c>
      <c r="S129" s="1">
        <f t="shared" si="11"/>
        <v>932517.291</v>
      </c>
      <c r="T129" s="1">
        <f t="shared" si="12"/>
        <v>106000</v>
      </c>
      <c r="U129" s="1">
        <f t="shared" si="13"/>
        <v>9501021</v>
      </c>
    </row>
    <row r="130" ht="19.5" customHeight="1">
      <c r="A130" s="1">
        <v>129.0</v>
      </c>
      <c r="B130" s="1" t="s">
        <v>175</v>
      </c>
      <c r="C130" s="1">
        <v>5000000.0</v>
      </c>
      <c r="D130" s="1" t="s">
        <v>22</v>
      </c>
      <c r="E130" s="1">
        <v>9450.0</v>
      </c>
      <c r="F130" s="2">
        <v>50.0</v>
      </c>
      <c r="G130" s="2">
        <v>10.0</v>
      </c>
      <c r="H130" s="2" t="s">
        <v>119</v>
      </c>
      <c r="I130" s="1">
        <f t="shared" si="1"/>
        <v>500000</v>
      </c>
      <c r="J130" s="1">
        <f t="shared" si="2"/>
        <v>0</v>
      </c>
      <c r="K130" s="1">
        <f t="shared" si="3"/>
        <v>4725</v>
      </c>
      <c r="L130" s="1">
        <f t="shared" si="4"/>
        <v>0</v>
      </c>
      <c r="M130" s="1">
        <f t="shared" si="5"/>
        <v>0</v>
      </c>
      <c r="N130" s="1">
        <f t="shared" si="6"/>
        <v>542.3863542</v>
      </c>
      <c r="O130" s="1">
        <f t="shared" si="7"/>
        <v>0</v>
      </c>
      <c r="P130" s="1">
        <f t="shared" si="8"/>
        <v>123525</v>
      </c>
      <c r="Q130" s="1">
        <f t="shared" si="9"/>
        <v>61</v>
      </c>
      <c r="R130" s="1">
        <f t="shared" si="10"/>
        <v>45179128</v>
      </c>
      <c r="S130" s="1">
        <f t="shared" si="11"/>
        <v>957676.9892</v>
      </c>
      <c r="T130" s="1">
        <f t="shared" si="12"/>
        <v>106000</v>
      </c>
      <c r="U130" s="1">
        <f t="shared" si="13"/>
        <v>9607021</v>
      </c>
    </row>
    <row r="131" ht="19.5" customHeight="1">
      <c r="A131" s="1">
        <v>130.0</v>
      </c>
      <c r="B131" s="1" t="s">
        <v>176</v>
      </c>
      <c r="C131" s="1">
        <v>5000000.0</v>
      </c>
      <c r="D131" s="1" t="s">
        <v>25</v>
      </c>
      <c r="E131" s="1">
        <v>2160677.0</v>
      </c>
      <c r="F131" s="2">
        <v>50.0</v>
      </c>
      <c r="G131" s="2">
        <v>10.0</v>
      </c>
      <c r="H131" s="2" t="s">
        <v>119</v>
      </c>
      <c r="I131" s="1">
        <f t="shared" si="1"/>
        <v>500000</v>
      </c>
      <c r="J131" s="1">
        <f t="shared" si="2"/>
        <v>0</v>
      </c>
      <c r="K131" s="1">
        <f t="shared" si="3"/>
        <v>0</v>
      </c>
      <c r="L131" s="1">
        <f t="shared" si="4"/>
        <v>0</v>
      </c>
      <c r="M131" s="1">
        <f t="shared" si="5"/>
        <v>1080339</v>
      </c>
      <c r="N131" s="1">
        <f t="shared" si="6"/>
        <v>548.1733912</v>
      </c>
      <c r="O131" s="1">
        <f t="shared" si="7"/>
        <v>0</v>
      </c>
      <c r="P131" s="1">
        <f t="shared" si="8"/>
        <v>123525</v>
      </c>
      <c r="Q131" s="1">
        <f t="shared" si="9"/>
        <v>61</v>
      </c>
      <c r="R131" s="1">
        <f t="shared" si="10"/>
        <v>46259467</v>
      </c>
      <c r="S131" s="1">
        <f t="shared" si="11"/>
        <v>958811.48</v>
      </c>
      <c r="T131" s="1">
        <f t="shared" si="12"/>
        <v>106000</v>
      </c>
      <c r="U131" s="1">
        <f t="shared" si="13"/>
        <v>9713021</v>
      </c>
    </row>
    <row r="132" ht="19.5" customHeight="1">
      <c r="A132" s="1">
        <v>131.0</v>
      </c>
      <c r="B132" s="1" t="s">
        <v>177</v>
      </c>
      <c r="C132" s="1">
        <v>5000000.0</v>
      </c>
      <c r="D132" s="1" t="s">
        <v>22</v>
      </c>
      <c r="E132" s="1">
        <v>9600.0</v>
      </c>
      <c r="F132" s="2">
        <v>50.0</v>
      </c>
      <c r="G132" s="2">
        <v>10.0</v>
      </c>
      <c r="H132" s="2" t="s">
        <v>119</v>
      </c>
      <c r="I132" s="1">
        <f t="shared" si="1"/>
        <v>500000</v>
      </c>
      <c r="J132" s="1">
        <f t="shared" si="2"/>
        <v>0</v>
      </c>
      <c r="K132" s="1">
        <f t="shared" si="3"/>
        <v>4800</v>
      </c>
      <c r="L132" s="1">
        <f t="shared" si="4"/>
        <v>0</v>
      </c>
      <c r="M132" s="1">
        <f t="shared" si="5"/>
        <v>0</v>
      </c>
      <c r="N132" s="1">
        <f t="shared" si="6"/>
        <v>553.9604282</v>
      </c>
      <c r="O132" s="1">
        <f t="shared" si="7"/>
        <v>0</v>
      </c>
      <c r="P132" s="1">
        <f t="shared" si="8"/>
        <v>128325</v>
      </c>
      <c r="Q132" s="1">
        <f t="shared" si="9"/>
        <v>61</v>
      </c>
      <c r="R132" s="1">
        <f t="shared" si="10"/>
        <v>46259467</v>
      </c>
      <c r="S132" s="1">
        <f t="shared" si="11"/>
        <v>984352.5307</v>
      </c>
      <c r="T132" s="1">
        <f t="shared" si="12"/>
        <v>106000</v>
      </c>
      <c r="U132" s="1">
        <f t="shared" si="13"/>
        <v>9819021</v>
      </c>
    </row>
    <row r="133" ht="19.5" customHeight="1">
      <c r="A133" s="1">
        <v>132.0</v>
      </c>
      <c r="B133" s="1" t="s">
        <v>178</v>
      </c>
      <c r="C133" s="1">
        <v>5000000.0</v>
      </c>
      <c r="D133" s="1" t="s">
        <v>25</v>
      </c>
      <c r="E133" s="1">
        <v>2160678.0</v>
      </c>
      <c r="F133" s="2">
        <v>50.0</v>
      </c>
      <c r="G133" s="2">
        <v>10.0</v>
      </c>
      <c r="H133" s="2" t="s">
        <v>119</v>
      </c>
      <c r="I133" s="1">
        <f t="shared" si="1"/>
        <v>500000</v>
      </c>
      <c r="J133" s="1">
        <f t="shared" si="2"/>
        <v>0</v>
      </c>
      <c r="K133" s="1">
        <f t="shared" si="3"/>
        <v>0</v>
      </c>
      <c r="L133" s="1">
        <f t="shared" si="4"/>
        <v>0</v>
      </c>
      <c r="M133" s="1">
        <f t="shared" si="5"/>
        <v>1080339</v>
      </c>
      <c r="N133" s="1">
        <f t="shared" si="6"/>
        <v>559.7474653</v>
      </c>
      <c r="O133" s="1">
        <f t="shared" si="7"/>
        <v>0</v>
      </c>
      <c r="P133" s="1">
        <f t="shared" si="8"/>
        <v>128325</v>
      </c>
      <c r="Q133" s="1">
        <f t="shared" si="9"/>
        <v>61</v>
      </c>
      <c r="R133" s="1">
        <f t="shared" si="10"/>
        <v>47339806</v>
      </c>
      <c r="S133" s="1">
        <f t="shared" si="11"/>
        <v>985487.0215</v>
      </c>
      <c r="T133" s="1">
        <f t="shared" si="12"/>
        <v>106000</v>
      </c>
      <c r="U133" s="1">
        <f t="shared" si="13"/>
        <v>9925021</v>
      </c>
    </row>
    <row r="134" ht="19.5" customHeight="1">
      <c r="A134" s="1">
        <v>133.0</v>
      </c>
      <c r="B134" s="1" t="s">
        <v>179</v>
      </c>
      <c r="C134" s="1">
        <v>5000000.0</v>
      </c>
      <c r="D134" s="1" t="s">
        <v>22</v>
      </c>
      <c r="E134" s="1">
        <v>9750.0</v>
      </c>
      <c r="F134" s="2">
        <v>50.0</v>
      </c>
      <c r="G134" s="2">
        <v>10.0</v>
      </c>
      <c r="H134" s="2" t="s">
        <v>119</v>
      </c>
      <c r="I134" s="1">
        <f t="shared" si="1"/>
        <v>500000</v>
      </c>
      <c r="J134" s="1">
        <f t="shared" si="2"/>
        <v>0</v>
      </c>
      <c r="K134" s="1">
        <f t="shared" si="3"/>
        <v>4875</v>
      </c>
      <c r="L134" s="1">
        <f t="shared" si="4"/>
        <v>0</v>
      </c>
      <c r="M134" s="1">
        <f t="shared" si="5"/>
        <v>0</v>
      </c>
      <c r="N134" s="1">
        <f t="shared" si="6"/>
        <v>565.5345023</v>
      </c>
      <c r="O134" s="1">
        <f t="shared" si="7"/>
        <v>0</v>
      </c>
      <c r="P134" s="1">
        <f t="shared" si="8"/>
        <v>133200</v>
      </c>
      <c r="Q134" s="1">
        <f t="shared" si="9"/>
        <v>61</v>
      </c>
      <c r="R134" s="1">
        <f t="shared" si="10"/>
        <v>47339806</v>
      </c>
      <c r="S134" s="1">
        <f t="shared" si="11"/>
        <v>1011409.425</v>
      </c>
      <c r="T134" s="1">
        <f t="shared" si="12"/>
        <v>106000</v>
      </c>
      <c r="U134" s="1">
        <f t="shared" si="13"/>
        <v>10031021</v>
      </c>
    </row>
    <row r="135" ht="19.5" customHeight="1">
      <c r="A135" s="1">
        <v>134.0</v>
      </c>
      <c r="B135" s="1" t="s">
        <v>180</v>
      </c>
      <c r="C135" s="1">
        <v>5000000.0</v>
      </c>
      <c r="D135" s="1" t="s">
        <v>25</v>
      </c>
      <c r="E135" s="1">
        <v>2160679.0</v>
      </c>
      <c r="F135" s="2">
        <v>50.0</v>
      </c>
      <c r="G135" s="2">
        <v>10.0</v>
      </c>
      <c r="H135" s="2" t="s">
        <v>119</v>
      </c>
      <c r="I135" s="1">
        <f t="shared" si="1"/>
        <v>500000</v>
      </c>
      <c r="J135" s="1">
        <f t="shared" si="2"/>
        <v>0</v>
      </c>
      <c r="K135" s="1">
        <f t="shared" si="3"/>
        <v>0</v>
      </c>
      <c r="L135" s="1">
        <f t="shared" si="4"/>
        <v>0</v>
      </c>
      <c r="M135" s="1">
        <f t="shared" si="5"/>
        <v>1080340</v>
      </c>
      <c r="N135" s="1">
        <f t="shared" si="6"/>
        <v>571.3215394</v>
      </c>
      <c r="O135" s="1">
        <f t="shared" si="7"/>
        <v>0</v>
      </c>
      <c r="P135" s="1">
        <f t="shared" si="8"/>
        <v>133200</v>
      </c>
      <c r="Q135" s="1">
        <f t="shared" si="9"/>
        <v>61</v>
      </c>
      <c r="R135" s="1">
        <f t="shared" si="10"/>
        <v>48420146</v>
      </c>
      <c r="S135" s="1">
        <f t="shared" si="11"/>
        <v>1012543.915</v>
      </c>
      <c r="T135" s="1">
        <f t="shared" si="12"/>
        <v>106000</v>
      </c>
      <c r="U135" s="1">
        <f t="shared" si="13"/>
        <v>10137021</v>
      </c>
    </row>
    <row r="136" ht="19.5" customHeight="1">
      <c r="A136" s="1">
        <v>135.0</v>
      </c>
      <c r="B136" s="1" t="s">
        <v>181</v>
      </c>
      <c r="C136" s="1">
        <v>5000000.0</v>
      </c>
      <c r="D136" s="1" t="s">
        <v>22</v>
      </c>
      <c r="E136" s="1">
        <v>9900.0</v>
      </c>
      <c r="F136" s="2">
        <v>50.0</v>
      </c>
      <c r="G136" s="2">
        <v>10.0</v>
      </c>
      <c r="H136" s="2" t="s">
        <v>119</v>
      </c>
      <c r="I136" s="1">
        <f t="shared" si="1"/>
        <v>500000</v>
      </c>
      <c r="J136" s="1">
        <f t="shared" si="2"/>
        <v>0</v>
      </c>
      <c r="K136" s="1">
        <f t="shared" si="3"/>
        <v>4950</v>
      </c>
      <c r="L136" s="1">
        <f t="shared" si="4"/>
        <v>0</v>
      </c>
      <c r="M136" s="1">
        <f t="shared" si="5"/>
        <v>0</v>
      </c>
      <c r="N136" s="1">
        <f t="shared" si="6"/>
        <v>577.1085764</v>
      </c>
      <c r="O136" s="1">
        <f t="shared" si="7"/>
        <v>0</v>
      </c>
      <c r="P136" s="1">
        <f t="shared" si="8"/>
        <v>138150</v>
      </c>
      <c r="Q136" s="1">
        <f t="shared" si="9"/>
        <v>61</v>
      </c>
      <c r="R136" s="1">
        <f t="shared" si="10"/>
        <v>48420146</v>
      </c>
      <c r="S136" s="1">
        <f t="shared" si="11"/>
        <v>1038847.671</v>
      </c>
      <c r="T136" s="1">
        <f t="shared" si="12"/>
        <v>106000</v>
      </c>
      <c r="U136" s="1">
        <f t="shared" si="13"/>
        <v>10243021</v>
      </c>
    </row>
    <row r="137" ht="19.5" customHeight="1">
      <c r="A137" s="1">
        <v>136.0</v>
      </c>
      <c r="B137" s="1" t="s">
        <v>182</v>
      </c>
      <c r="C137" s="1">
        <v>5000000.0</v>
      </c>
      <c r="D137" s="1" t="s">
        <v>25</v>
      </c>
      <c r="E137" s="1">
        <v>2160680.0</v>
      </c>
      <c r="F137" s="2">
        <v>55.0</v>
      </c>
      <c r="G137" s="2">
        <v>10.0</v>
      </c>
      <c r="H137" s="2" t="s">
        <v>119</v>
      </c>
      <c r="I137" s="1">
        <f t="shared" si="1"/>
        <v>500000</v>
      </c>
      <c r="J137" s="1">
        <f t="shared" si="2"/>
        <v>0</v>
      </c>
      <c r="K137" s="1">
        <f t="shared" si="3"/>
        <v>0</v>
      </c>
      <c r="L137" s="1">
        <f t="shared" si="4"/>
        <v>0</v>
      </c>
      <c r="M137" s="1">
        <f t="shared" si="5"/>
        <v>1188374</v>
      </c>
      <c r="N137" s="1">
        <f t="shared" si="6"/>
        <v>582.8956134</v>
      </c>
      <c r="O137" s="1">
        <f t="shared" si="7"/>
        <v>0</v>
      </c>
      <c r="P137" s="1">
        <f t="shared" si="8"/>
        <v>138150</v>
      </c>
      <c r="Q137" s="1">
        <f t="shared" si="9"/>
        <v>61</v>
      </c>
      <c r="R137" s="1">
        <f t="shared" si="10"/>
        <v>49608520</v>
      </c>
      <c r="S137" s="1">
        <f t="shared" si="11"/>
        <v>1039982.162</v>
      </c>
      <c r="T137" s="1">
        <f t="shared" si="12"/>
        <v>106000</v>
      </c>
      <c r="U137" s="1">
        <f t="shared" si="13"/>
        <v>10349021</v>
      </c>
    </row>
    <row r="138" ht="19.5" customHeight="1">
      <c r="A138" s="1">
        <v>137.0</v>
      </c>
      <c r="B138" s="1" t="s">
        <v>257</v>
      </c>
      <c r="C138" s="1">
        <v>5000000.0</v>
      </c>
      <c r="D138" s="1" t="s">
        <v>244</v>
      </c>
      <c r="E138" s="1">
        <v>18.0</v>
      </c>
      <c r="F138" s="2">
        <v>55.0</v>
      </c>
      <c r="G138" s="2">
        <v>10.0</v>
      </c>
      <c r="H138" s="2" t="s">
        <v>119</v>
      </c>
      <c r="I138" s="1">
        <f t="shared" si="1"/>
        <v>500000</v>
      </c>
      <c r="J138" s="1">
        <f t="shared" si="2"/>
        <v>0</v>
      </c>
      <c r="K138" s="1">
        <f t="shared" si="3"/>
        <v>0</v>
      </c>
      <c r="L138" s="1">
        <f t="shared" si="4"/>
        <v>10</v>
      </c>
      <c r="M138" s="1">
        <f t="shared" si="5"/>
        <v>0</v>
      </c>
      <c r="N138" s="1">
        <f t="shared" si="6"/>
        <v>588.6826505</v>
      </c>
      <c r="O138" s="1">
        <f t="shared" si="7"/>
        <v>0</v>
      </c>
      <c r="P138" s="1">
        <f t="shared" si="8"/>
        <v>138150</v>
      </c>
      <c r="Q138" s="1">
        <f t="shared" si="9"/>
        <v>71</v>
      </c>
      <c r="R138" s="1">
        <f t="shared" si="10"/>
        <v>49608520</v>
      </c>
      <c r="S138" s="1">
        <f t="shared" si="11"/>
        <v>1077716.653</v>
      </c>
      <c r="T138" s="1">
        <f t="shared" si="12"/>
        <v>106000</v>
      </c>
      <c r="U138" s="1">
        <f t="shared" si="13"/>
        <v>10455021</v>
      </c>
    </row>
    <row r="139" ht="19.5" customHeight="1">
      <c r="A139" s="1">
        <v>138.0</v>
      </c>
      <c r="B139" s="1" t="s">
        <v>184</v>
      </c>
      <c r="C139" s="1">
        <v>5000000.0</v>
      </c>
      <c r="D139" s="1" t="s">
        <v>25</v>
      </c>
      <c r="E139" s="1">
        <v>2160681.0</v>
      </c>
      <c r="F139" s="2">
        <v>55.0</v>
      </c>
      <c r="G139" s="2">
        <v>10.0</v>
      </c>
      <c r="H139" s="2" t="s">
        <v>119</v>
      </c>
      <c r="I139" s="1">
        <f t="shared" si="1"/>
        <v>500000</v>
      </c>
      <c r="J139" s="1">
        <f t="shared" si="2"/>
        <v>0</v>
      </c>
      <c r="K139" s="1">
        <f t="shared" si="3"/>
        <v>0</v>
      </c>
      <c r="L139" s="1">
        <f t="shared" si="4"/>
        <v>0</v>
      </c>
      <c r="M139" s="1">
        <f t="shared" si="5"/>
        <v>1188375</v>
      </c>
      <c r="N139" s="1">
        <f t="shared" si="6"/>
        <v>594.4696875</v>
      </c>
      <c r="O139" s="1">
        <f t="shared" si="7"/>
        <v>0</v>
      </c>
      <c r="P139" s="1">
        <f t="shared" si="8"/>
        <v>138150</v>
      </c>
      <c r="Q139" s="1">
        <f t="shared" si="9"/>
        <v>71</v>
      </c>
      <c r="R139" s="1">
        <f t="shared" si="10"/>
        <v>50796895</v>
      </c>
      <c r="S139" s="1">
        <f t="shared" si="11"/>
        <v>1078851.143</v>
      </c>
      <c r="T139" s="1">
        <f t="shared" si="12"/>
        <v>106000</v>
      </c>
      <c r="U139" s="1">
        <f t="shared" si="13"/>
        <v>10561021</v>
      </c>
    </row>
    <row r="140" ht="19.5" customHeight="1">
      <c r="A140" s="1">
        <v>139.0</v>
      </c>
      <c r="B140" s="1" t="s">
        <v>185</v>
      </c>
      <c r="C140" s="1">
        <v>5000000.0</v>
      </c>
      <c r="D140" s="1" t="s">
        <v>22</v>
      </c>
      <c r="E140" s="1">
        <v>10200.0</v>
      </c>
      <c r="F140" s="2">
        <v>55.0</v>
      </c>
      <c r="G140" s="2">
        <v>10.0</v>
      </c>
      <c r="H140" s="2" t="s">
        <v>119</v>
      </c>
      <c r="I140" s="1">
        <f t="shared" si="1"/>
        <v>500000</v>
      </c>
      <c r="J140" s="1">
        <f t="shared" si="2"/>
        <v>0</v>
      </c>
      <c r="K140" s="1">
        <f t="shared" si="3"/>
        <v>5610</v>
      </c>
      <c r="L140" s="1">
        <f t="shared" si="4"/>
        <v>0</v>
      </c>
      <c r="M140" s="1">
        <f t="shared" si="5"/>
        <v>0</v>
      </c>
      <c r="N140" s="1">
        <f t="shared" si="6"/>
        <v>600.2567245</v>
      </c>
      <c r="O140" s="1">
        <f t="shared" si="7"/>
        <v>0</v>
      </c>
      <c r="P140" s="1">
        <f t="shared" si="8"/>
        <v>143760</v>
      </c>
      <c r="Q140" s="1">
        <f t="shared" si="9"/>
        <v>71</v>
      </c>
      <c r="R140" s="1">
        <f t="shared" si="10"/>
        <v>50796895</v>
      </c>
      <c r="S140" s="1">
        <f t="shared" si="11"/>
        <v>1108510.801</v>
      </c>
      <c r="T140" s="1">
        <f t="shared" si="12"/>
        <v>106000</v>
      </c>
      <c r="U140" s="1">
        <f t="shared" si="13"/>
        <v>10667021</v>
      </c>
    </row>
    <row r="141" ht="19.5" customHeight="1">
      <c r="A141" s="1">
        <v>140.0</v>
      </c>
      <c r="B141" s="1" t="s">
        <v>186</v>
      </c>
      <c r="C141" s="1">
        <v>5000000.0</v>
      </c>
      <c r="D141" s="1" t="s">
        <v>25</v>
      </c>
      <c r="E141" s="1">
        <v>2160682.0</v>
      </c>
      <c r="F141" s="2">
        <v>55.0</v>
      </c>
      <c r="G141" s="2">
        <v>10.0</v>
      </c>
      <c r="H141" s="2" t="s">
        <v>119</v>
      </c>
      <c r="I141" s="1">
        <f t="shared" si="1"/>
        <v>500000</v>
      </c>
      <c r="J141" s="1">
        <f t="shared" si="2"/>
        <v>0</v>
      </c>
      <c r="K141" s="1">
        <f t="shared" si="3"/>
        <v>0</v>
      </c>
      <c r="L141" s="1">
        <f t="shared" si="4"/>
        <v>0</v>
      </c>
      <c r="M141" s="1">
        <f t="shared" si="5"/>
        <v>1188376</v>
      </c>
      <c r="N141" s="1">
        <f t="shared" si="6"/>
        <v>606.0437616</v>
      </c>
      <c r="O141" s="1">
        <f t="shared" si="7"/>
        <v>0</v>
      </c>
      <c r="P141" s="1">
        <f t="shared" si="8"/>
        <v>143760</v>
      </c>
      <c r="Q141" s="1">
        <f t="shared" si="9"/>
        <v>71</v>
      </c>
      <c r="R141" s="1">
        <f t="shared" si="10"/>
        <v>51985271</v>
      </c>
      <c r="S141" s="1">
        <f t="shared" si="11"/>
        <v>1109645.292</v>
      </c>
      <c r="T141" s="1">
        <f t="shared" si="12"/>
        <v>106000</v>
      </c>
      <c r="U141" s="1">
        <f t="shared" si="13"/>
        <v>10773021</v>
      </c>
    </row>
    <row r="142" ht="19.5" customHeight="1">
      <c r="A142" s="1">
        <v>141.0</v>
      </c>
      <c r="B142" s="1" t="s">
        <v>187</v>
      </c>
      <c r="C142" s="1">
        <v>5000000.0</v>
      </c>
      <c r="D142" s="1" t="s">
        <v>22</v>
      </c>
      <c r="E142" s="1">
        <v>10350.0</v>
      </c>
      <c r="F142" s="2">
        <v>55.0</v>
      </c>
      <c r="G142" s="2">
        <v>10.0</v>
      </c>
      <c r="H142" s="2" t="s">
        <v>119</v>
      </c>
      <c r="I142" s="1">
        <f t="shared" si="1"/>
        <v>500000</v>
      </c>
      <c r="J142" s="1">
        <f t="shared" si="2"/>
        <v>0</v>
      </c>
      <c r="K142" s="1">
        <f t="shared" si="3"/>
        <v>5693</v>
      </c>
      <c r="L142" s="1">
        <f t="shared" si="4"/>
        <v>0</v>
      </c>
      <c r="M142" s="1">
        <f t="shared" si="5"/>
        <v>0</v>
      </c>
      <c r="N142" s="1">
        <f t="shared" si="6"/>
        <v>611.8307986</v>
      </c>
      <c r="O142" s="1">
        <f t="shared" si="7"/>
        <v>0</v>
      </c>
      <c r="P142" s="1">
        <f t="shared" si="8"/>
        <v>149453</v>
      </c>
      <c r="Q142" s="1">
        <f t="shared" si="9"/>
        <v>71</v>
      </c>
      <c r="R142" s="1">
        <f t="shared" si="10"/>
        <v>51985271</v>
      </c>
      <c r="S142" s="1">
        <f t="shared" si="11"/>
        <v>1139726.98</v>
      </c>
      <c r="T142" s="1">
        <f t="shared" si="12"/>
        <v>106000</v>
      </c>
      <c r="U142" s="1">
        <f t="shared" si="13"/>
        <v>10879021</v>
      </c>
    </row>
    <row r="143" ht="19.5" customHeight="1">
      <c r="A143" s="1">
        <v>142.0</v>
      </c>
      <c r="B143" s="1" t="s">
        <v>188</v>
      </c>
      <c r="C143" s="1">
        <v>5000000.0</v>
      </c>
      <c r="D143" s="1" t="s">
        <v>25</v>
      </c>
      <c r="E143" s="1">
        <v>2160683.0</v>
      </c>
      <c r="F143" s="2">
        <v>55.0</v>
      </c>
      <c r="G143" s="2">
        <v>10.0</v>
      </c>
      <c r="H143" s="2" t="s">
        <v>119</v>
      </c>
      <c r="I143" s="1">
        <f t="shared" si="1"/>
        <v>500000</v>
      </c>
      <c r="J143" s="1">
        <f t="shared" si="2"/>
        <v>0</v>
      </c>
      <c r="K143" s="1">
        <f t="shared" si="3"/>
        <v>0</v>
      </c>
      <c r="L143" s="1">
        <f t="shared" si="4"/>
        <v>0</v>
      </c>
      <c r="M143" s="1">
        <f t="shared" si="5"/>
        <v>1188376</v>
      </c>
      <c r="N143" s="1">
        <f t="shared" si="6"/>
        <v>617.6178356</v>
      </c>
      <c r="O143" s="1">
        <f t="shared" si="7"/>
        <v>0</v>
      </c>
      <c r="P143" s="1">
        <f t="shared" si="8"/>
        <v>149453</v>
      </c>
      <c r="Q143" s="1">
        <f t="shared" si="9"/>
        <v>71</v>
      </c>
      <c r="R143" s="1">
        <f t="shared" si="10"/>
        <v>53173647</v>
      </c>
      <c r="S143" s="1">
        <f t="shared" si="11"/>
        <v>1140861.471</v>
      </c>
      <c r="T143" s="1">
        <f t="shared" si="12"/>
        <v>106000</v>
      </c>
      <c r="U143" s="1">
        <f t="shared" si="13"/>
        <v>10985021</v>
      </c>
    </row>
    <row r="144" ht="19.5" customHeight="1">
      <c r="A144" s="1">
        <v>143.0</v>
      </c>
      <c r="B144" s="1" t="s">
        <v>189</v>
      </c>
      <c r="C144" s="1">
        <v>5000000.0</v>
      </c>
      <c r="D144" s="1" t="s">
        <v>22</v>
      </c>
      <c r="E144" s="1">
        <v>10500.0</v>
      </c>
      <c r="F144" s="2">
        <v>55.0</v>
      </c>
      <c r="G144" s="2">
        <v>10.0</v>
      </c>
      <c r="H144" s="2" t="s">
        <v>119</v>
      </c>
      <c r="I144" s="1">
        <f t="shared" si="1"/>
        <v>500000</v>
      </c>
      <c r="J144" s="1">
        <f t="shared" si="2"/>
        <v>0</v>
      </c>
      <c r="K144" s="1">
        <f t="shared" si="3"/>
        <v>5775</v>
      </c>
      <c r="L144" s="1">
        <f t="shared" si="4"/>
        <v>0</v>
      </c>
      <c r="M144" s="1">
        <f t="shared" si="5"/>
        <v>0</v>
      </c>
      <c r="N144" s="1">
        <f t="shared" si="6"/>
        <v>623.4048727</v>
      </c>
      <c r="O144" s="1">
        <f t="shared" si="7"/>
        <v>0</v>
      </c>
      <c r="P144" s="1">
        <f t="shared" si="8"/>
        <v>155228</v>
      </c>
      <c r="Q144" s="1">
        <f t="shared" si="9"/>
        <v>71</v>
      </c>
      <c r="R144" s="1">
        <f t="shared" si="10"/>
        <v>53173647</v>
      </c>
      <c r="S144" s="1">
        <f t="shared" si="11"/>
        <v>1171360.104</v>
      </c>
      <c r="T144" s="1">
        <f t="shared" si="12"/>
        <v>106000</v>
      </c>
      <c r="U144" s="1">
        <f t="shared" si="13"/>
        <v>11091021</v>
      </c>
    </row>
    <row r="145" ht="19.5" customHeight="1">
      <c r="A145" s="1">
        <v>144.0</v>
      </c>
      <c r="B145" s="1" t="s">
        <v>190</v>
      </c>
      <c r="C145" s="1">
        <v>5000000.0</v>
      </c>
      <c r="D145" s="1" t="s">
        <v>25</v>
      </c>
      <c r="E145" s="1">
        <v>2160684.0</v>
      </c>
      <c r="F145" s="2">
        <v>55.0</v>
      </c>
      <c r="G145" s="2">
        <v>10.0</v>
      </c>
      <c r="H145" s="2" t="s">
        <v>119</v>
      </c>
      <c r="I145" s="1">
        <f t="shared" si="1"/>
        <v>500000</v>
      </c>
      <c r="J145" s="1">
        <f t="shared" si="2"/>
        <v>0</v>
      </c>
      <c r="K145" s="1">
        <f t="shared" si="3"/>
        <v>0</v>
      </c>
      <c r="L145" s="1">
        <f t="shared" si="4"/>
        <v>0</v>
      </c>
      <c r="M145" s="1">
        <f t="shared" si="5"/>
        <v>1188377</v>
      </c>
      <c r="N145" s="1">
        <f t="shared" si="6"/>
        <v>629.1919097</v>
      </c>
      <c r="O145" s="1">
        <f t="shared" si="7"/>
        <v>0</v>
      </c>
      <c r="P145" s="1">
        <f t="shared" si="8"/>
        <v>155228</v>
      </c>
      <c r="Q145" s="1">
        <f t="shared" si="9"/>
        <v>71</v>
      </c>
      <c r="R145" s="1">
        <f t="shared" si="10"/>
        <v>54362024</v>
      </c>
      <c r="S145" s="1">
        <f t="shared" si="11"/>
        <v>1172494.595</v>
      </c>
      <c r="T145" s="1">
        <f t="shared" si="12"/>
        <v>106000</v>
      </c>
      <c r="U145" s="1">
        <f t="shared" si="13"/>
        <v>11197021</v>
      </c>
    </row>
    <row r="146" ht="19.5" customHeight="1">
      <c r="A146" s="1">
        <v>145.0</v>
      </c>
      <c r="B146" s="1" t="s">
        <v>191</v>
      </c>
      <c r="C146" s="1">
        <v>5000000.0</v>
      </c>
      <c r="D146" s="1" t="s">
        <v>22</v>
      </c>
      <c r="E146" s="1">
        <v>10650.0</v>
      </c>
      <c r="F146" s="2">
        <v>55.0</v>
      </c>
      <c r="G146" s="2">
        <v>10.0</v>
      </c>
      <c r="H146" s="2" t="s">
        <v>119</v>
      </c>
      <c r="I146" s="1">
        <f t="shared" si="1"/>
        <v>500000</v>
      </c>
      <c r="J146" s="1">
        <f t="shared" si="2"/>
        <v>0</v>
      </c>
      <c r="K146" s="1">
        <f t="shared" si="3"/>
        <v>5858</v>
      </c>
      <c r="L146" s="1">
        <f t="shared" si="4"/>
        <v>0</v>
      </c>
      <c r="M146" s="1">
        <f t="shared" si="5"/>
        <v>0</v>
      </c>
      <c r="N146" s="1">
        <f t="shared" si="6"/>
        <v>634.9789468</v>
      </c>
      <c r="O146" s="1">
        <f t="shared" si="7"/>
        <v>0</v>
      </c>
      <c r="P146" s="1">
        <f t="shared" si="8"/>
        <v>161086</v>
      </c>
      <c r="Q146" s="1">
        <f t="shared" si="9"/>
        <v>71</v>
      </c>
      <c r="R146" s="1">
        <f t="shared" si="10"/>
        <v>54362024</v>
      </c>
      <c r="S146" s="1">
        <f t="shared" si="11"/>
        <v>1203415.258</v>
      </c>
      <c r="T146" s="1">
        <f t="shared" si="12"/>
        <v>106000</v>
      </c>
      <c r="U146" s="1">
        <f t="shared" si="13"/>
        <v>11303021</v>
      </c>
    </row>
    <row r="147" ht="19.5" customHeight="1">
      <c r="A147" s="1">
        <v>146.0</v>
      </c>
      <c r="B147" s="1" t="s">
        <v>192</v>
      </c>
      <c r="C147" s="1">
        <v>5000000.0</v>
      </c>
      <c r="D147" s="1" t="s">
        <v>25</v>
      </c>
      <c r="E147" s="1">
        <v>2160685.0</v>
      </c>
      <c r="F147" s="2">
        <v>60.0</v>
      </c>
      <c r="G147" s="2">
        <v>60.0</v>
      </c>
      <c r="H147" s="2" t="s">
        <v>119</v>
      </c>
      <c r="I147" s="1">
        <f t="shared" si="1"/>
        <v>3000000</v>
      </c>
      <c r="J147" s="1">
        <f t="shared" si="2"/>
        <v>0</v>
      </c>
      <c r="K147" s="1">
        <f t="shared" si="3"/>
        <v>0</v>
      </c>
      <c r="L147" s="1">
        <f t="shared" si="4"/>
        <v>0</v>
      </c>
      <c r="M147" s="1">
        <f t="shared" si="5"/>
        <v>1296411</v>
      </c>
      <c r="N147" s="1">
        <f t="shared" si="6"/>
        <v>669.701169</v>
      </c>
      <c r="O147" s="1">
        <f t="shared" si="7"/>
        <v>0</v>
      </c>
      <c r="P147" s="1">
        <f t="shared" si="8"/>
        <v>161086</v>
      </c>
      <c r="Q147" s="1">
        <f t="shared" si="9"/>
        <v>71</v>
      </c>
      <c r="R147" s="1">
        <f t="shared" si="10"/>
        <v>55658435</v>
      </c>
      <c r="S147" s="1">
        <f t="shared" si="11"/>
        <v>1210222.202</v>
      </c>
      <c r="T147" s="1">
        <f t="shared" si="12"/>
        <v>106000</v>
      </c>
      <c r="U147" s="1">
        <f t="shared" si="13"/>
        <v>11409021</v>
      </c>
    </row>
    <row r="148" ht="19.5" customHeight="1">
      <c r="A148" s="1">
        <v>147.0</v>
      </c>
      <c r="B148" s="1" t="s">
        <v>257</v>
      </c>
      <c r="C148" s="1">
        <v>5000000.0</v>
      </c>
      <c r="D148" s="1" t="s">
        <v>244</v>
      </c>
      <c r="E148" s="1">
        <v>18.0</v>
      </c>
      <c r="F148" s="2">
        <v>60.0</v>
      </c>
      <c r="G148" s="2">
        <v>60.0</v>
      </c>
      <c r="H148" s="2" t="s">
        <v>119</v>
      </c>
      <c r="I148" s="1">
        <f t="shared" si="1"/>
        <v>3000000</v>
      </c>
      <c r="J148" s="1">
        <f t="shared" si="2"/>
        <v>0</v>
      </c>
      <c r="K148" s="1">
        <f t="shared" si="3"/>
        <v>0</v>
      </c>
      <c r="L148" s="1">
        <f t="shared" si="4"/>
        <v>11</v>
      </c>
      <c r="M148" s="1">
        <f t="shared" si="5"/>
        <v>0</v>
      </c>
      <c r="N148" s="1">
        <f t="shared" si="6"/>
        <v>704.4233912</v>
      </c>
      <c r="O148" s="1">
        <f t="shared" si="7"/>
        <v>0</v>
      </c>
      <c r="P148" s="1">
        <f t="shared" si="8"/>
        <v>161086</v>
      </c>
      <c r="Q148" s="1">
        <f t="shared" si="9"/>
        <v>82</v>
      </c>
      <c r="R148" s="1">
        <f t="shared" si="10"/>
        <v>55658435</v>
      </c>
      <c r="S148" s="1">
        <f t="shared" si="11"/>
        <v>1257289.147</v>
      </c>
      <c r="T148" s="1">
        <f t="shared" si="12"/>
        <v>106000</v>
      </c>
      <c r="U148" s="1">
        <f t="shared" si="13"/>
        <v>11515021</v>
      </c>
    </row>
    <row r="149" ht="19.5" customHeight="1">
      <c r="A149" s="1">
        <v>148.0</v>
      </c>
      <c r="B149" s="1" t="s">
        <v>194</v>
      </c>
      <c r="C149" s="1">
        <v>5000000.0</v>
      </c>
      <c r="D149" s="1" t="s">
        <v>25</v>
      </c>
      <c r="E149" s="1">
        <v>2160686.0</v>
      </c>
      <c r="F149" s="2">
        <v>60.0</v>
      </c>
      <c r="G149" s="2">
        <v>60.0</v>
      </c>
      <c r="H149" s="2" t="s">
        <v>119</v>
      </c>
      <c r="I149" s="1">
        <f t="shared" si="1"/>
        <v>3000000</v>
      </c>
      <c r="J149" s="1">
        <f t="shared" si="2"/>
        <v>0</v>
      </c>
      <c r="K149" s="1">
        <f t="shared" si="3"/>
        <v>0</v>
      </c>
      <c r="L149" s="1">
        <f t="shared" si="4"/>
        <v>0</v>
      </c>
      <c r="M149" s="1">
        <f t="shared" si="5"/>
        <v>1296412</v>
      </c>
      <c r="N149" s="1">
        <f t="shared" si="6"/>
        <v>739.1456134</v>
      </c>
      <c r="O149" s="1">
        <f t="shared" si="7"/>
        <v>0</v>
      </c>
      <c r="P149" s="1">
        <f t="shared" si="8"/>
        <v>161086</v>
      </c>
      <c r="Q149" s="1">
        <f t="shared" si="9"/>
        <v>82</v>
      </c>
      <c r="R149" s="1">
        <f t="shared" si="10"/>
        <v>56954847</v>
      </c>
      <c r="S149" s="1">
        <f t="shared" si="11"/>
        <v>1264096.091</v>
      </c>
      <c r="T149" s="1">
        <f t="shared" si="12"/>
        <v>106000</v>
      </c>
      <c r="U149" s="1">
        <f t="shared" si="13"/>
        <v>11621021</v>
      </c>
    </row>
    <row r="150" ht="19.5" customHeight="1">
      <c r="A150" s="1">
        <v>149.0</v>
      </c>
      <c r="B150" s="1" t="s">
        <v>195</v>
      </c>
      <c r="C150" s="1">
        <v>5000000.0</v>
      </c>
      <c r="D150" s="1" t="s">
        <v>22</v>
      </c>
      <c r="E150" s="1">
        <v>10950.0</v>
      </c>
      <c r="F150" s="2">
        <v>60.0</v>
      </c>
      <c r="G150" s="2">
        <v>60.0</v>
      </c>
      <c r="H150" s="2" t="s">
        <v>119</v>
      </c>
      <c r="I150" s="1">
        <f t="shared" si="1"/>
        <v>3000000</v>
      </c>
      <c r="J150" s="1">
        <f t="shared" si="2"/>
        <v>0</v>
      </c>
      <c r="K150" s="1">
        <f t="shared" si="3"/>
        <v>6570</v>
      </c>
      <c r="L150" s="1">
        <f t="shared" si="4"/>
        <v>0</v>
      </c>
      <c r="M150" s="1">
        <f t="shared" si="5"/>
        <v>0</v>
      </c>
      <c r="N150" s="1">
        <f t="shared" si="6"/>
        <v>773.8678356</v>
      </c>
      <c r="O150" s="1">
        <f t="shared" si="7"/>
        <v>0</v>
      </c>
      <c r="P150" s="1">
        <f t="shared" si="8"/>
        <v>167656</v>
      </c>
      <c r="Q150" s="1">
        <f t="shared" si="9"/>
        <v>82</v>
      </c>
      <c r="R150" s="1">
        <f t="shared" si="10"/>
        <v>56954847</v>
      </c>
      <c r="S150" s="1">
        <f t="shared" si="11"/>
        <v>1304309.515</v>
      </c>
      <c r="T150" s="1">
        <f t="shared" si="12"/>
        <v>106000</v>
      </c>
      <c r="U150" s="1">
        <f t="shared" si="13"/>
        <v>11727021</v>
      </c>
    </row>
    <row r="151" ht="19.5" customHeight="1">
      <c r="A151" s="1">
        <v>150.0</v>
      </c>
      <c r="B151" s="1" t="s">
        <v>196</v>
      </c>
      <c r="C151" s="1">
        <v>5000000.0</v>
      </c>
      <c r="D151" s="1" t="s">
        <v>25</v>
      </c>
      <c r="E151" s="1">
        <v>2160687.0</v>
      </c>
      <c r="F151" s="2">
        <v>60.0</v>
      </c>
      <c r="G151" s="2">
        <v>60.0</v>
      </c>
      <c r="H151" s="2" t="s">
        <v>119</v>
      </c>
      <c r="I151" s="1">
        <f t="shared" si="1"/>
        <v>3000000</v>
      </c>
      <c r="J151" s="1">
        <f t="shared" si="2"/>
        <v>0</v>
      </c>
      <c r="K151" s="1">
        <f t="shared" si="3"/>
        <v>0</v>
      </c>
      <c r="L151" s="1">
        <f t="shared" si="4"/>
        <v>0</v>
      </c>
      <c r="M151" s="1">
        <f t="shared" si="5"/>
        <v>1296413</v>
      </c>
      <c r="N151" s="1">
        <f t="shared" si="6"/>
        <v>808.5900579</v>
      </c>
      <c r="O151" s="1">
        <f t="shared" si="7"/>
        <v>0</v>
      </c>
      <c r="P151" s="1">
        <f t="shared" si="8"/>
        <v>167656</v>
      </c>
      <c r="Q151" s="1">
        <f t="shared" si="9"/>
        <v>82</v>
      </c>
      <c r="R151" s="1">
        <f t="shared" si="10"/>
        <v>58251260</v>
      </c>
      <c r="S151" s="1">
        <f t="shared" si="11"/>
        <v>1311116.459</v>
      </c>
      <c r="T151" s="1">
        <f t="shared" si="12"/>
        <v>106000</v>
      </c>
      <c r="U151" s="1">
        <f t="shared" si="13"/>
        <v>11833021</v>
      </c>
    </row>
    <row r="152" ht="19.5" customHeight="1">
      <c r="A152" s="1">
        <v>151.0</v>
      </c>
      <c r="B152" s="1" t="s">
        <v>197</v>
      </c>
      <c r="C152" s="1">
        <v>5000000.0</v>
      </c>
      <c r="D152" s="1" t="s">
        <v>22</v>
      </c>
      <c r="E152" s="1">
        <v>11100.0</v>
      </c>
      <c r="F152" s="2">
        <v>60.0</v>
      </c>
      <c r="G152" s="2">
        <v>60.0</v>
      </c>
      <c r="H152" s="2" t="s">
        <v>119</v>
      </c>
      <c r="I152" s="1">
        <f t="shared" si="1"/>
        <v>3000000</v>
      </c>
      <c r="J152" s="1">
        <f t="shared" si="2"/>
        <v>0</v>
      </c>
      <c r="K152" s="1">
        <f t="shared" si="3"/>
        <v>6660</v>
      </c>
      <c r="L152" s="1">
        <f t="shared" si="4"/>
        <v>0</v>
      </c>
      <c r="M152" s="1">
        <f t="shared" si="5"/>
        <v>0</v>
      </c>
      <c r="N152" s="1">
        <f t="shared" si="6"/>
        <v>843.3122801</v>
      </c>
      <c r="O152" s="1">
        <f t="shared" si="7"/>
        <v>0</v>
      </c>
      <c r="P152" s="1">
        <f t="shared" si="8"/>
        <v>174316</v>
      </c>
      <c r="Q152" s="1">
        <f t="shared" si="9"/>
        <v>82</v>
      </c>
      <c r="R152" s="1">
        <f t="shared" si="10"/>
        <v>58251260</v>
      </c>
      <c r="S152" s="1">
        <f t="shared" si="11"/>
        <v>1351787.506</v>
      </c>
      <c r="T152" s="1">
        <f t="shared" si="12"/>
        <v>106000</v>
      </c>
      <c r="U152" s="1">
        <f t="shared" si="13"/>
        <v>11939021</v>
      </c>
    </row>
    <row r="153" ht="19.5" customHeight="1">
      <c r="A153" s="1">
        <v>152.0</v>
      </c>
      <c r="B153" s="1" t="s">
        <v>198</v>
      </c>
      <c r="C153" s="1">
        <v>5000000.0</v>
      </c>
      <c r="D153" s="1" t="s">
        <v>25</v>
      </c>
      <c r="E153" s="1">
        <v>2160688.0</v>
      </c>
      <c r="F153" s="2">
        <v>60.0</v>
      </c>
      <c r="G153" s="2">
        <v>60.0</v>
      </c>
      <c r="H153" s="2" t="s">
        <v>119</v>
      </c>
      <c r="I153" s="1">
        <f t="shared" si="1"/>
        <v>3000000</v>
      </c>
      <c r="J153" s="1">
        <f t="shared" si="2"/>
        <v>0</v>
      </c>
      <c r="K153" s="1">
        <f t="shared" si="3"/>
        <v>0</v>
      </c>
      <c r="L153" s="1">
        <f t="shared" si="4"/>
        <v>0</v>
      </c>
      <c r="M153" s="1">
        <f t="shared" si="5"/>
        <v>1296413</v>
      </c>
      <c r="N153" s="1">
        <f t="shared" si="6"/>
        <v>878.0345023</v>
      </c>
      <c r="O153" s="1">
        <f t="shared" si="7"/>
        <v>0</v>
      </c>
      <c r="P153" s="1">
        <f t="shared" si="8"/>
        <v>174316</v>
      </c>
      <c r="Q153" s="1">
        <f t="shared" si="9"/>
        <v>82</v>
      </c>
      <c r="R153" s="1">
        <f t="shared" si="10"/>
        <v>59547673</v>
      </c>
      <c r="S153" s="1">
        <f t="shared" si="11"/>
        <v>1358594.45</v>
      </c>
      <c r="T153" s="1">
        <f t="shared" si="12"/>
        <v>106000</v>
      </c>
      <c r="U153" s="1">
        <f t="shared" si="13"/>
        <v>12045021</v>
      </c>
    </row>
    <row r="154" ht="19.5" customHeight="1">
      <c r="A154" s="1">
        <v>153.0</v>
      </c>
      <c r="B154" s="1" t="s">
        <v>199</v>
      </c>
      <c r="C154" s="1">
        <v>5000000.0</v>
      </c>
      <c r="D154" s="1" t="s">
        <v>22</v>
      </c>
      <c r="E154" s="1">
        <v>11250.0</v>
      </c>
      <c r="F154" s="2">
        <v>60.0</v>
      </c>
      <c r="G154" s="2">
        <v>60.0</v>
      </c>
      <c r="H154" s="2" t="s">
        <v>119</v>
      </c>
      <c r="I154" s="1">
        <f t="shared" si="1"/>
        <v>3000000</v>
      </c>
      <c r="J154" s="1">
        <f t="shared" si="2"/>
        <v>0</v>
      </c>
      <c r="K154" s="1">
        <f t="shared" si="3"/>
        <v>6750</v>
      </c>
      <c r="L154" s="1">
        <f t="shared" si="4"/>
        <v>0</v>
      </c>
      <c r="M154" s="1">
        <f t="shared" si="5"/>
        <v>0</v>
      </c>
      <c r="N154" s="1">
        <f t="shared" si="6"/>
        <v>912.7567245</v>
      </c>
      <c r="O154" s="1">
        <f t="shared" si="7"/>
        <v>0</v>
      </c>
      <c r="P154" s="1">
        <f t="shared" si="8"/>
        <v>181066</v>
      </c>
      <c r="Q154" s="1">
        <f t="shared" si="9"/>
        <v>82</v>
      </c>
      <c r="R154" s="1">
        <f t="shared" si="10"/>
        <v>59547673</v>
      </c>
      <c r="S154" s="1">
        <f t="shared" si="11"/>
        <v>1399723.12</v>
      </c>
      <c r="T154" s="1">
        <f t="shared" si="12"/>
        <v>106000</v>
      </c>
      <c r="U154" s="1">
        <f t="shared" si="13"/>
        <v>12151021</v>
      </c>
    </row>
    <row r="155" ht="19.5" customHeight="1">
      <c r="A155" s="1">
        <v>154.0</v>
      </c>
      <c r="B155" s="1" t="s">
        <v>200</v>
      </c>
      <c r="C155" s="1">
        <v>5000000.0</v>
      </c>
      <c r="D155" s="1" t="s">
        <v>25</v>
      </c>
      <c r="E155" s="1">
        <v>2160689.0</v>
      </c>
      <c r="F155" s="2">
        <v>60.0</v>
      </c>
      <c r="G155" s="2">
        <v>60.0</v>
      </c>
      <c r="H155" s="2" t="s">
        <v>119</v>
      </c>
      <c r="I155" s="1">
        <f t="shared" si="1"/>
        <v>3000000</v>
      </c>
      <c r="J155" s="1">
        <f t="shared" si="2"/>
        <v>0</v>
      </c>
      <c r="K155" s="1">
        <f t="shared" si="3"/>
        <v>0</v>
      </c>
      <c r="L155" s="1">
        <f t="shared" si="4"/>
        <v>0</v>
      </c>
      <c r="M155" s="1">
        <f t="shared" si="5"/>
        <v>1296414</v>
      </c>
      <c r="N155" s="1">
        <f t="shared" si="6"/>
        <v>947.4789468</v>
      </c>
      <c r="O155" s="1">
        <f t="shared" si="7"/>
        <v>0</v>
      </c>
      <c r="P155" s="1">
        <f t="shared" si="8"/>
        <v>181066</v>
      </c>
      <c r="Q155" s="1">
        <f t="shared" si="9"/>
        <v>82</v>
      </c>
      <c r="R155" s="1">
        <f t="shared" si="10"/>
        <v>60844087</v>
      </c>
      <c r="S155" s="1">
        <f t="shared" si="11"/>
        <v>1406530.064</v>
      </c>
      <c r="T155" s="1">
        <f t="shared" si="12"/>
        <v>106000</v>
      </c>
      <c r="U155" s="1">
        <f t="shared" si="13"/>
        <v>12257021</v>
      </c>
    </row>
    <row r="156" ht="19.5" customHeight="1">
      <c r="A156" s="1">
        <v>155.0</v>
      </c>
      <c r="B156" s="1" t="s">
        <v>201</v>
      </c>
      <c r="C156" s="1">
        <v>5000000.0</v>
      </c>
      <c r="D156" s="1" t="s">
        <v>22</v>
      </c>
      <c r="E156" s="1">
        <v>11400.0</v>
      </c>
      <c r="F156" s="2">
        <v>60.0</v>
      </c>
      <c r="G156" s="2">
        <v>60.0</v>
      </c>
      <c r="H156" s="2" t="s">
        <v>119</v>
      </c>
      <c r="I156" s="1">
        <f t="shared" si="1"/>
        <v>3000000</v>
      </c>
      <c r="J156" s="1">
        <f t="shared" si="2"/>
        <v>0</v>
      </c>
      <c r="K156" s="1">
        <f t="shared" si="3"/>
        <v>6840</v>
      </c>
      <c r="L156" s="1">
        <f t="shared" si="4"/>
        <v>0</v>
      </c>
      <c r="M156" s="1">
        <f t="shared" si="5"/>
        <v>0</v>
      </c>
      <c r="N156" s="1">
        <f t="shared" si="6"/>
        <v>982.201169</v>
      </c>
      <c r="O156" s="1">
        <f t="shared" si="7"/>
        <v>0</v>
      </c>
      <c r="P156" s="1">
        <f t="shared" si="8"/>
        <v>187906</v>
      </c>
      <c r="Q156" s="1">
        <f t="shared" si="9"/>
        <v>82</v>
      </c>
      <c r="R156" s="1">
        <f t="shared" si="10"/>
        <v>60844087</v>
      </c>
      <c r="S156" s="1">
        <f t="shared" si="11"/>
        <v>1448116.357</v>
      </c>
      <c r="T156" s="1">
        <f t="shared" si="12"/>
        <v>106000</v>
      </c>
      <c r="U156" s="1">
        <f t="shared" si="13"/>
        <v>12363021</v>
      </c>
    </row>
    <row r="157" ht="19.5" customHeight="1">
      <c r="A157" s="1">
        <v>156.0</v>
      </c>
      <c r="B157" s="1" t="s">
        <v>202</v>
      </c>
      <c r="C157" s="1">
        <v>5000000.0</v>
      </c>
      <c r="D157" s="1" t="s">
        <v>25</v>
      </c>
      <c r="E157" s="1">
        <v>2160690.0</v>
      </c>
      <c r="F157" s="2">
        <v>65.0</v>
      </c>
      <c r="G157" s="2">
        <v>65.0</v>
      </c>
      <c r="H157" s="2" t="s">
        <v>119</v>
      </c>
      <c r="I157" s="1">
        <f t="shared" si="1"/>
        <v>3250000</v>
      </c>
      <c r="J157" s="1">
        <f t="shared" si="2"/>
        <v>0</v>
      </c>
      <c r="K157" s="1">
        <f t="shared" si="3"/>
        <v>0</v>
      </c>
      <c r="L157" s="1">
        <f t="shared" si="4"/>
        <v>0</v>
      </c>
      <c r="M157" s="1">
        <f t="shared" si="5"/>
        <v>1404449</v>
      </c>
      <c r="N157" s="1">
        <f t="shared" si="6"/>
        <v>1019.81691</v>
      </c>
      <c r="O157" s="1">
        <f t="shared" si="7"/>
        <v>0</v>
      </c>
      <c r="P157" s="1">
        <f t="shared" si="8"/>
        <v>187906</v>
      </c>
      <c r="Q157" s="1">
        <f t="shared" si="9"/>
        <v>82</v>
      </c>
      <c r="R157" s="1">
        <f t="shared" si="10"/>
        <v>62248536</v>
      </c>
      <c r="S157" s="1">
        <f t="shared" si="11"/>
        <v>1455490.547</v>
      </c>
      <c r="T157" s="1">
        <f t="shared" si="12"/>
        <v>106000</v>
      </c>
      <c r="U157" s="1">
        <f t="shared" si="13"/>
        <v>12469021</v>
      </c>
    </row>
    <row r="158" ht="19.5" customHeight="1">
      <c r="A158" s="1">
        <v>157.0</v>
      </c>
      <c r="B158" s="1" t="s">
        <v>258</v>
      </c>
      <c r="C158" s="1">
        <v>5000000.0</v>
      </c>
      <c r="D158" s="1" t="s">
        <v>244</v>
      </c>
      <c r="E158" s="1">
        <v>19.0</v>
      </c>
      <c r="F158" s="2">
        <v>65.0</v>
      </c>
      <c r="G158" s="2">
        <v>65.0</v>
      </c>
      <c r="H158" s="2" t="s">
        <v>119</v>
      </c>
      <c r="I158" s="1">
        <f t="shared" si="1"/>
        <v>3250000</v>
      </c>
      <c r="J158" s="1">
        <f t="shared" si="2"/>
        <v>0</v>
      </c>
      <c r="K158" s="1">
        <f t="shared" si="3"/>
        <v>0</v>
      </c>
      <c r="L158" s="1">
        <f t="shared" si="4"/>
        <v>13</v>
      </c>
      <c r="M158" s="1">
        <f t="shared" si="5"/>
        <v>0</v>
      </c>
      <c r="N158" s="1">
        <f t="shared" si="6"/>
        <v>1057.43265</v>
      </c>
      <c r="O158" s="1">
        <f t="shared" si="7"/>
        <v>0</v>
      </c>
      <c r="P158" s="1">
        <f t="shared" si="8"/>
        <v>187906</v>
      </c>
      <c r="Q158" s="1">
        <f t="shared" si="9"/>
        <v>95</v>
      </c>
      <c r="R158" s="1">
        <f t="shared" si="10"/>
        <v>62248536</v>
      </c>
      <c r="S158" s="1">
        <f t="shared" si="11"/>
        <v>1510444.737</v>
      </c>
      <c r="T158" s="1">
        <f t="shared" si="12"/>
        <v>106000</v>
      </c>
      <c r="U158" s="1">
        <f t="shared" si="13"/>
        <v>12575021</v>
      </c>
    </row>
    <row r="159" ht="19.5" customHeight="1">
      <c r="A159" s="1">
        <v>158.0</v>
      </c>
      <c r="B159" s="1" t="s">
        <v>204</v>
      </c>
      <c r="C159" s="1">
        <v>5000000.0</v>
      </c>
      <c r="D159" s="1" t="s">
        <v>25</v>
      </c>
      <c r="E159" s="1">
        <v>2160691.0</v>
      </c>
      <c r="F159" s="2">
        <v>65.0</v>
      </c>
      <c r="G159" s="2">
        <v>65.0</v>
      </c>
      <c r="H159" s="2" t="s">
        <v>119</v>
      </c>
      <c r="I159" s="1">
        <f t="shared" si="1"/>
        <v>3250000</v>
      </c>
      <c r="J159" s="1">
        <f t="shared" si="2"/>
        <v>0</v>
      </c>
      <c r="K159" s="1">
        <f t="shared" si="3"/>
        <v>0</v>
      </c>
      <c r="L159" s="1">
        <f t="shared" si="4"/>
        <v>0</v>
      </c>
      <c r="M159" s="1">
        <f t="shared" si="5"/>
        <v>1404450</v>
      </c>
      <c r="N159" s="1">
        <f t="shared" si="6"/>
        <v>1095.048391</v>
      </c>
      <c r="O159" s="1">
        <f t="shared" si="7"/>
        <v>0</v>
      </c>
      <c r="P159" s="1">
        <f t="shared" si="8"/>
        <v>187906</v>
      </c>
      <c r="Q159" s="1">
        <f t="shared" si="9"/>
        <v>95</v>
      </c>
      <c r="R159" s="1">
        <f t="shared" si="10"/>
        <v>63652986</v>
      </c>
      <c r="S159" s="1">
        <f t="shared" si="11"/>
        <v>1517818.927</v>
      </c>
      <c r="T159" s="1">
        <f t="shared" si="12"/>
        <v>106000</v>
      </c>
      <c r="U159" s="1">
        <f t="shared" si="13"/>
        <v>12681021</v>
      </c>
    </row>
    <row r="160" ht="19.5" customHeight="1">
      <c r="A160" s="1">
        <v>159.0</v>
      </c>
      <c r="B160" s="1" t="s">
        <v>205</v>
      </c>
      <c r="C160" s="1">
        <v>5000000.0</v>
      </c>
      <c r="D160" s="1" t="s">
        <v>22</v>
      </c>
      <c r="E160" s="1">
        <v>11700.0</v>
      </c>
      <c r="F160" s="2">
        <v>65.0</v>
      </c>
      <c r="G160" s="2">
        <v>65.0</v>
      </c>
      <c r="H160" s="2" t="s">
        <v>119</v>
      </c>
      <c r="I160" s="1">
        <f t="shared" si="1"/>
        <v>3250000</v>
      </c>
      <c r="J160" s="1">
        <f t="shared" si="2"/>
        <v>0</v>
      </c>
      <c r="K160" s="1">
        <f t="shared" si="3"/>
        <v>7605</v>
      </c>
      <c r="L160" s="1">
        <f t="shared" si="4"/>
        <v>0</v>
      </c>
      <c r="M160" s="1">
        <f t="shared" si="5"/>
        <v>0</v>
      </c>
      <c r="N160" s="1">
        <f t="shared" si="6"/>
        <v>1132.664132</v>
      </c>
      <c r="O160" s="1">
        <f t="shared" si="7"/>
        <v>0</v>
      </c>
      <c r="P160" s="1">
        <f t="shared" si="8"/>
        <v>195511</v>
      </c>
      <c r="Q160" s="1">
        <f t="shared" si="9"/>
        <v>95</v>
      </c>
      <c r="R160" s="1">
        <f t="shared" si="10"/>
        <v>63652986</v>
      </c>
      <c r="S160" s="1">
        <f t="shared" si="11"/>
        <v>1563862.26</v>
      </c>
      <c r="T160" s="1">
        <f t="shared" si="12"/>
        <v>106000</v>
      </c>
      <c r="U160" s="1">
        <f t="shared" si="13"/>
        <v>12787021</v>
      </c>
    </row>
    <row r="161" ht="19.5" customHeight="1">
      <c r="A161" s="1">
        <v>160.0</v>
      </c>
      <c r="B161" s="1" t="s">
        <v>206</v>
      </c>
      <c r="C161" s="1">
        <v>5000000.0</v>
      </c>
      <c r="D161" s="1" t="s">
        <v>25</v>
      </c>
      <c r="E161" s="1">
        <v>2160692.0</v>
      </c>
      <c r="F161" s="2">
        <v>65.0</v>
      </c>
      <c r="G161" s="2">
        <v>65.0</v>
      </c>
      <c r="H161" s="2" t="s">
        <v>119</v>
      </c>
      <c r="I161" s="1">
        <f t="shared" si="1"/>
        <v>3250000</v>
      </c>
      <c r="J161" s="1">
        <f t="shared" si="2"/>
        <v>0</v>
      </c>
      <c r="K161" s="1">
        <f t="shared" si="3"/>
        <v>0</v>
      </c>
      <c r="L161" s="1">
        <f t="shared" si="4"/>
        <v>0</v>
      </c>
      <c r="M161" s="1">
        <f t="shared" si="5"/>
        <v>1404450</v>
      </c>
      <c r="N161" s="1">
        <f t="shared" si="6"/>
        <v>1170.279873</v>
      </c>
      <c r="O161" s="1">
        <f t="shared" si="7"/>
        <v>0</v>
      </c>
      <c r="P161" s="1">
        <f t="shared" si="8"/>
        <v>195511</v>
      </c>
      <c r="Q161" s="1">
        <f t="shared" si="9"/>
        <v>95</v>
      </c>
      <c r="R161" s="1">
        <f t="shared" si="10"/>
        <v>65057436</v>
      </c>
      <c r="S161" s="1">
        <f t="shared" si="11"/>
        <v>1571236.45</v>
      </c>
      <c r="T161" s="1">
        <f t="shared" si="12"/>
        <v>106000</v>
      </c>
      <c r="U161" s="1">
        <f t="shared" si="13"/>
        <v>12893021</v>
      </c>
    </row>
    <row r="162" ht="19.5" customHeight="1">
      <c r="A162" s="1">
        <v>161.0</v>
      </c>
      <c r="B162" s="1" t="s">
        <v>207</v>
      </c>
      <c r="C162" s="1">
        <v>5000000.0</v>
      </c>
      <c r="D162" s="1" t="s">
        <v>22</v>
      </c>
      <c r="E162" s="1">
        <v>11850.0</v>
      </c>
      <c r="F162" s="2">
        <v>65.0</v>
      </c>
      <c r="G162" s="2">
        <v>65.0</v>
      </c>
      <c r="H162" s="2" t="s">
        <v>119</v>
      </c>
      <c r="I162" s="1">
        <f t="shared" si="1"/>
        <v>3250000</v>
      </c>
      <c r="J162" s="1">
        <f t="shared" si="2"/>
        <v>0</v>
      </c>
      <c r="K162" s="1">
        <f t="shared" si="3"/>
        <v>7703</v>
      </c>
      <c r="L162" s="1">
        <f t="shared" si="4"/>
        <v>0</v>
      </c>
      <c r="M162" s="1">
        <f t="shared" si="5"/>
        <v>0</v>
      </c>
      <c r="N162" s="1">
        <f t="shared" si="6"/>
        <v>1207.895613</v>
      </c>
      <c r="O162" s="1">
        <f t="shared" si="7"/>
        <v>0</v>
      </c>
      <c r="P162" s="1">
        <f t="shared" si="8"/>
        <v>203214</v>
      </c>
      <c r="Q162" s="1">
        <f t="shared" si="9"/>
        <v>95</v>
      </c>
      <c r="R162" s="1">
        <f t="shared" si="10"/>
        <v>65057436</v>
      </c>
      <c r="S162" s="1">
        <f t="shared" si="11"/>
        <v>1617778.084</v>
      </c>
      <c r="T162" s="1">
        <f t="shared" si="12"/>
        <v>106000</v>
      </c>
      <c r="U162" s="1">
        <f t="shared" si="13"/>
        <v>12999021</v>
      </c>
    </row>
    <row r="163" ht="19.5" customHeight="1">
      <c r="A163" s="1">
        <v>162.0</v>
      </c>
      <c r="B163" s="1" t="s">
        <v>208</v>
      </c>
      <c r="C163" s="1">
        <v>5000000.0</v>
      </c>
      <c r="D163" s="1" t="s">
        <v>25</v>
      </c>
      <c r="E163" s="1">
        <v>2160693.0</v>
      </c>
      <c r="F163" s="2">
        <v>65.0</v>
      </c>
      <c r="G163" s="2">
        <v>65.0</v>
      </c>
      <c r="H163" s="2" t="s">
        <v>119</v>
      </c>
      <c r="I163" s="1">
        <f t="shared" si="1"/>
        <v>3250000</v>
      </c>
      <c r="J163" s="1">
        <f t="shared" si="2"/>
        <v>0</v>
      </c>
      <c r="K163" s="1">
        <f t="shared" si="3"/>
        <v>0</v>
      </c>
      <c r="L163" s="1">
        <f t="shared" si="4"/>
        <v>0</v>
      </c>
      <c r="M163" s="1">
        <f t="shared" si="5"/>
        <v>1404451</v>
      </c>
      <c r="N163" s="1">
        <f t="shared" si="6"/>
        <v>1245.511354</v>
      </c>
      <c r="O163" s="1">
        <f t="shared" si="7"/>
        <v>0</v>
      </c>
      <c r="P163" s="1">
        <f t="shared" si="8"/>
        <v>203214</v>
      </c>
      <c r="Q163" s="1">
        <f t="shared" si="9"/>
        <v>95</v>
      </c>
      <c r="R163" s="1">
        <f t="shared" si="10"/>
        <v>66461887</v>
      </c>
      <c r="S163" s="1">
        <f t="shared" si="11"/>
        <v>1625152.274</v>
      </c>
      <c r="T163" s="1">
        <f t="shared" si="12"/>
        <v>106000</v>
      </c>
      <c r="U163" s="1">
        <f t="shared" si="13"/>
        <v>13105021</v>
      </c>
    </row>
    <row r="164" ht="19.5" customHeight="1">
      <c r="A164" s="1">
        <v>163.0</v>
      </c>
      <c r="B164" s="1" t="s">
        <v>209</v>
      </c>
      <c r="C164" s="1">
        <v>5000000.0</v>
      </c>
      <c r="D164" s="1" t="s">
        <v>22</v>
      </c>
      <c r="E164" s="1">
        <v>12000.0</v>
      </c>
      <c r="F164" s="2">
        <v>65.0</v>
      </c>
      <c r="G164" s="2">
        <v>65.0</v>
      </c>
      <c r="H164" s="2" t="s">
        <v>119</v>
      </c>
      <c r="I164" s="1">
        <f t="shared" si="1"/>
        <v>3250000</v>
      </c>
      <c r="J164" s="1">
        <f t="shared" si="2"/>
        <v>0</v>
      </c>
      <c r="K164" s="1">
        <f t="shared" si="3"/>
        <v>7800</v>
      </c>
      <c r="L164" s="1">
        <f t="shared" si="4"/>
        <v>0</v>
      </c>
      <c r="M164" s="1">
        <f t="shared" si="5"/>
        <v>0</v>
      </c>
      <c r="N164" s="1">
        <f t="shared" si="6"/>
        <v>1283.127095</v>
      </c>
      <c r="O164" s="1">
        <f t="shared" si="7"/>
        <v>0</v>
      </c>
      <c r="P164" s="1">
        <f t="shared" si="8"/>
        <v>211014</v>
      </c>
      <c r="Q164" s="1">
        <f t="shared" si="9"/>
        <v>95</v>
      </c>
      <c r="R164" s="1">
        <f t="shared" si="10"/>
        <v>66461887</v>
      </c>
      <c r="S164" s="1">
        <f t="shared" si="11"/>
        <v>1672187.124</v>
      </c>
      <c r="T164" s="1">
        <f t="shared" si="12"/>
        <v>106000</v>
      </c>
      <c r="U164" s="1">
        <f t="shared" si="13"/>
        <v>13211021</v>
      </c>
    </row>
    <row r="165" ht="19.5" customHeight="1">
      <c r="A165" s="1">
        <v>164.0</v>
      </c>
      <c r="B165" s="1" t="s">
        <v>208</v>
      </c>
      <c r="C165" s="1">
        <v>5000000.0</v>
      </c>
      <c r="D165" s="1" t="s">
        <v>25</v>
      </c>
      <c r="E165" s="1">
        <v>2160693.0</v>
      </c>
      <c r="F165" s="2">
        <v>65.0</v>
      </c>
      <c r="G165" s="2">
        <v>65.0</v>
      </c>
      <c r="H165" s="2" t="s">
        <v>119</v>
      </c>
      <c r="I165" s="1">
        <f t="shared" si="1"/>
        <v>3250000</v>
      </c>
      <c r="J165" s="1">
        <f t="shared" si="2"/>
        <v>0</v>
      </c>
      <c r="K165" s="1">
        <f t="shared" si="3"/>
        <v>0</v>
      </c>
      <c r="L165" s="1">
        <f t="shared" si="4"/>
        <v>0</v>
      </c>
      <c r="M165" s="1">
        <f t="shared" si="5"/>
        <v>1404451</v>
      </c>
      <c r="N165" s="1">
        <f t="shared" si="6"/>
        <v>1320.742836</v>
      </c>
      <c r="O165" s="1">
        <f t="shared" si="7"/>
        <v>0</v>
      </c>
      <c r="P165" s="1">
        <f t="shared" si="8"/>
        <v>211014</v>
      </c>
      <c r="Q165" s="1">
        <f t="shared" si="9"/>
        <v>95</v>
      </c>
      <c r="R165" s="1">
        <f t="shared" si="10"/>
        <v>67866338</v>
      </c>
      <c r="S165" s="1">
        <f t="shared" si="11"/>
        <v>1679561.313</v>
      </c>
      <c r="T165" s="1">
        <f t="shared" si="12"/>
        <v>106000</v>
      </c>
      <c r="U165" s="1">
        <f t="shared" si="13"/>
        <v>13317021</v>
      </c>
    </row>
    <row r="166" ht="19.5" customHeight="1">
      <c r="A166" s="1">
        <v>165.0</v>
      </c>
      <c r="B166" s="1" t="s">
        <v>210</v>
      </c>
      <c r="C166" s="1">
        <v>5000000.0</v>
      </c>
      <c r="D166" s="1" t="s">
        <v>22</v>
      </c>
      <c r="E166" s="1">
        <v>12150.0</v>
      </c>
      <c r="F166" s="2">
        <v>65.0</v>
      </c>
      <c r="G166" s="2">
        <v>65.0</v>
      </c>
      <c r="H166" s="2" t="s">
        <v>119</v>
      </c>
      <c r="I166" s="1">
        <f t="shared" si="1"/>
        <v>3250000</v>
      </c>
      <c r="J166" s="1">
        <f t="shared" si="2"/>
        <v>0</v>
      </c>
      <c r="K166" s="1">
        <f t="shared" si="3"/>
        <v>7898</v>
      </c>
      <c r="L166" s="1">
        <f t="shared" si="4"/>
        <v>0</v>
      </c>
      <c r="M166" s="1">
        <f t="shared" si="5"/>
        <v>0</v>
      </c>
      <c r="N166" s="1">
        <f t="shared" si="6"/>
        <v>1358.358576</v>
      </c>
      <c r="O166" s="1">
        <f t="shared" si="7"/>
        <v>0</v>
      </c>
      <c r="P166" s="1">
        <f t="shared" si="8"/>
        <v>218912</v>
      </c>
      <c r="Q166" s="1">
        <f t="shared" si="9"/>
        <v>95</v>
      </c>
      <c r="R166" s="1">
        <f t="shared" si="10"/>
        <v>67866338</v>
      </c>
      <c r="S166" s="1">
        <f t="shared" si="11"/>
        <v>1727094.464</v>
      </c>
      <c r="T166" s="1">
        <f t="shared" si="12"/>
        <v>106000</v>
      </c>
      <c r="U166" s="1">
        <f t="shared" si="13"/>
        <v>13423021</v>
      </c>
    </row>
    <row r="167" ht="19.5" customHeight="1">
      <c r="A167" s="1">
        <v>166.0</v>
      </c>
      <c r="B167" s="1" t="s">
        <v>208</v>
      </c>
      <c r="C167" s="1">
        <v>5000000.0</v>
      </c>
      <c r="D167" s="1" t="s">
        <v>25</v>
      </c>
      <c r="E167" s="1">
        <v>2160693.0</v>
      </c>
      <c r="F167" s="2">
        <v>75.0</v>
      </c>
      <c r="G167" s="2">
        <v>75.0</v>
      </c>
      <c r="H167" s="2" t="s">
        <v>119</v>
      </c>
      <c r="I167" s="1">
        <f t="shared" si="1"/>
        <v>3750000</v>
      </c>
      <c r="J167" s="1">
        <f t="shared" si="2"/>
        <v>0</v>
      </c>
      <c r="K167" s="1">
        <f t="shared" si="3"/>
        <v>0</v>
      </c>
      <c r="L167" s="1">
        <f t="shared" si="4"/>
        <v>0</v>
      </c>
      <c r="M167" s="1">
        <f t="shared" si="5"/>
        <v>1620520</v>
      </c>
      <c r="N167" s="1">
        <f t="shared" si="6"/>
        <v>1401.761354</v>
      </c>
      <c r="O167" s="1">
        <f t="shared" si="7"/>
        <v>0</v>
      </c>
      <c r="P167" s="1">
        <f t="shared" si="8"/>
        <v>218912</v>
      </c>
      <c r="Q167" s="1">
        <f t="shared" si="9"/>
        <v>95</v>
      </c>
      <c r="R167" s="1">
        <f t="shared" si="10"/>
        <v>69486858</v>
      </c>
      <c r="S167" s="1">
        <f t="shared" si="11"/>
        <v>1735603.145</v>
      </c>
      <c r="T167" s="1">
        <f t="shared" si="12"/>
        <v>106000</v>
      </c>
      <c r="U167" s="1">
        <f t="shared" si="13"/>
        <v>13529021</v>
      </c>
    </row>
    <row r="168" ht="19.5" customHeight="1">
      <c r="A168" s="1">
        <v>167.0</v>
      </c>
      <c r="B168" s="1" t="s">
        <v>259</v>
      </c>
      <c r="C168" s="1">
        <v>5000000.0</v>
      </c>
      <c r="D168" s="1" t="s">
        <v>244</v>
      </c>
      <c r="E168" s="1">
        <v>20.0</v>
      </c>
      <c r="F168" s="2">
        <v>75.0</v>
      </c>
      <c r="G168" s="2">
        <v>75.0</v>
      </c>
      <c r="H168" s="2" t="s">
        <v>119</v>
      </c>
      <c r="I168" s="1">
        <f t="shared" si="1"/>
        <v>3750000</v>
      </c>
      <c r="J168" s="1">
        <f t="shared" si="2"/>
        <v>0</v>
      </c>
      <c r="K168" s="1">
        <f t="shared" si="3"/>
        <v>0</v>
      </c>
      <c r="L168" s="1">
        <f t="shared" si="4"/>
        <v>15</v>
      </c>
      <c r="M168" s="1">
        <f t="shared" si="5"/>
        <v>0</v>
      </c>
      <c r="N168" s="1">
        <f t="shared" si="6"/>
        <v>1445.164132</v>
      </c>
      <c r="O168" s="1">
        <f t="shared" si="7"/>
        <v>0</v>
      </c>
      <c r="P168" s="1">
        <f t="shared" si="8"/>
        <v>218912</v>
      </c>
      <c r="Q168" s="1">
        <f t="shared" si="9"/>
        <v>110</v>
      </c>
      <c r="R168" s="1">
        <f t="shared" si="10"/>
        <v>69486858</v>
      </c>
      <c r="S168" s="1">
        <f t="shared" si="11"/>
        <v>1799011.825</v>
      </c>
      <c r="T168" s="1">
        <f t="shared" si="12"/>
        <v>106000</v>
      </c>
      <c r="U168" s="1">
        <f t="shared" si="13"/>
        <v>13635021</v>
      </c>
    </row>
    <row r="169" ht="19.5" customHeight="1">
      <c r="A169" s="1">
        <v>168.0</v>
      </c>
      <c r="B169" s="1" t="s">
        <v>208</v>
      </c>
      <c r="C169" s="1">
        <v>5000000.0</v>
      </c>
      <c r="D169" s="1" t="s">
        <v>25</v>
      </c>
      <c r="E169" s="1">
        <v>2160693.0</v>
      </c>
      <c r="F169" s="2">
        <v>75.0</v>
      </c>
      <c r="G169" s="2">
        <v>75.0</v>
      </c>
      <c r="H169" s="2" t="s">
        <v>119</v>
      </c>
      <c r="I169" s="1">
        <f t="shared" si="1"/>
        <v>3750000</v>
      </c>
      <c r="J169" s="1">
        <f t="shared" si="2"/>
        <v>0</v>
      </c>
      <c r="K169" s="1">
        <f t="shared" si="3"/>
        <v>0</v>
      </c>
      <c r="L169" s="1">
        <f t="shared" si="4"/>
        <v>0</v>
      </c>
      <c r="M169" s="1">
        <f t="shared" si="5"/>
        <v>1620520</v>
      </c>
      <c r="N169" s="1">
        <f t="shared" si="6"/>
        <v>1488.56691</v>
      </c>
      <c r="O169" s="1">
        <f t="shared" si="7"/>
        <v>0</v>
      </c>
      <c r="P169" s="1">
        <f t="shared" si="8"/>
        <v>218912</v>
      </c>
      <c r="Q169" s="1">
        <f t="shared" si="9"/>
        <v>110</v>
      </c>
      <c r="R169" s="1">
        <f t="shared" si="10"/>
        <v>71107378</v>
      </c>
      <c r="S169" s="1">
        <f t="shared" si="11"/>
        <v>1807520.506</v>
      </c>
      <c r="T169" s="1">
        <f t="shared" si="12"/>
        <v>106000</v>
      </c>
      <c r="U169" s="1">
        <f t="shared" si="13"/>
        <v>13741021</v>
      </c>
    </row>
    <row r="170" ht="19.5" customHeight="1">
      <c r="A170" s="1">
        <v>169.0</v>
      </c>
      <c r="B170" s="1" t="s">
        <v>212</v>
      </c>
      <c r="C170" s="1">
        <v>5000000.0</v>
      </c>
      <c r="D170" s="1" t="s">
        <v>22</v>
      </c>
      <c r="E170" s="1">
        <v>12450.0</v>
      </c>
      <c r="F170" s="2">
        <v>75.0</v>
      </c>
      <c r="G170" s="2">
        <v>75.0</v>
      </c>
      <c r="H170" s="2" t="s">
        <v>119</v>
      </c>
      <c r="I170" s="1">
        <f t="shared" si="1"/>
        <v>3750000</v>
      </c>
      <c r="J170" s="1">
        <f t="shared" si="2"/>
        <v>0</v>
      </c>
      <c r="K170" s="1">
        <f t="shared" si="3"/>
        <v>9338</v>
      </c>
      <c r="L170" s="1">
        <f t="shared" si="4"/>
        <v>0</v>
      </c>
      <c r="M170" s="1">
        <f t="shared" si="5"/>
        <v>0</v>
      </c>
      <c r="N170" s="1">
        <f t="shared" si="6"/>
        <v>1531.969688</v>
      </c>
      <c r="O170" s="1">
        <f t="shared" si="7"/>
        <v>0</v>
      </c>
      <c r="P170" s="1">
        <f t="shared" si="8"/>
        <v>228250</v>
      </c>
      <c r="Q170" s="1">
        <f t="shared" si="9"/>
        <v>110</v>
      </c>
      <c r="R170" s="1">
        <f t="shared" si="10"/>
        <v>71107378</v>
      </c>
      <c r="S170" s="1">
        <f t="shared" si="11"/>
        <v>1863510.115</v>
      </c>
      <c r="T170" s="1">
        <f t="shared" si="12"/>
        <v>106000</v>
      </c>
      <c r="U170" s="1">
        <f t="shared" si="13"/>
        <v>13847021</v>
      </c>
    </row>
    <row r="171" ht="19.5" customHeight="1">
      <c r="A171" s="1">
        <v>170.0</v>
      </c>
      <c r="B171" s="1" t="s">
        <v>208</v>
      </c>
      <c r="C171" s="1">
        <v>5000000.0</v>
      </c>
      <c r="D171" s="1" t="s">
        <v>25</v>
      </c>
      <c r="E171" s="1">
        <v>2160693.0</v>
      </c>
      <c r="F171" s="2">
        <v>75.0</v>
      </c>
      <c r="G171" s="2">
        <v>75.0</v>
      </c>
      <c r="H171" s="2" t="s">
        <v>119</v>
      </c>
      <c r="I171" s="1">
        <f t="shared" si="1"/>
        <v>3750000</v>
      </c>
      <c r="J171" s="1">
        <f t="shared" si="2"/>
        <v>0</v>
      </c>
      <c r="K171" s="1">
        <f t="shared" si="3"/>
        <v>0</v>
      </c>
      <c r="L171" s="1">
        <f t="shared" si="4"/>
        <v>0</v>
      </c>
      <c r="M171" s="1">
        <f t="shared" si="5"/>
        <v>1620520</v>
      </c>
      <c r="N171" s="1">
        <f t="shared" si="6"/>
        <v>1575.372465</v>
      </c>
      <c r="O171" s="1">
        <f t="shared" si="7"/>
        <v>0</v>
      </c>
      <c r="P171" s="1">
        <f t="shared" si="8"/>
        <v>228250</v>
      </c>
      <c r="Q171" s="1">
        <f t="shared" si="9"/>
        <v>110</v>
      </c>
      <c r="R171" s="1">
        <f t="shared" si="10"/>
        <v>72727898</v>
      </c>
      <c r="S171" s="1">
        <f t="shared" si="11"/>
        <v>1872018.796</v>
      </c>
      <c r="T171" s="1">
        <f t="shared" si="12"/>
        <v>106000</v>
      </c>
      <c r="U171" s="1">
        <f t="shared" si="13"/>
        <v>13953021</v>
      </c>
    </row>
    <row r="172" ht="19.5" customHeight="1">
      <c r="A172" s="1">
        <v>171.0</v>
      </c>
      <c r="B172" s="1" t="s">
        <v>213</v>
      </c>
      <c r="C172" s="1">
        <v>5000000.0</v>
      </c>
      <c r="D172" s="1" t="s">
        <v>22</v>
      </c>
      <c r="E172" s="1">
        <v>12600.0</v>
      </c>
      <c r="F172" s="2">
        <v>75.0</v>
      </c>
      <c r="G172" s="2">
        <v>75.0</v>
      </c>
      <c r="H172" s="2" t="s">
        <v>119</v>
      </c>
      <c r="I172" s="1">
        <f t="shared" si="1"/>
        <v>3750000</v>
      </c>
      <c r="J172" s="1">
        <f t="shared" si="2"/>
        <v>0</v>
      </c>
      <c r="K172" s="1">
        <f t="shared" si="3"/>
        <v>9450</v>
      </c>
      <c r="L172" s="1">
        <f t="shared" si="4"/>
        <v>0</v>
      </c>
      <c r="M172" s="1">
        <f t="shared" si="5"/>
        <v>0</v>
      </c>
      <c r="N172" s="1">
        <f t="shared" si="6"/>
        <v>1618.775243</v>
      </c>
      <c r="O172" s="1">
        <f t="shared" si="7"/>
        <v>0</v>
      </c>
      <c r="P172" s="1">
        <f t="shared" si="8"/>
        <v>237700</v>
      </c>
      <c r="Q172" s="1">
        <f t="shared" si="9"/>
        <v>110</v>
      </c>
      <c r="R172" s="1">
        <f t="shared" si="10"/>
        <v>72727898</v>
      </c>
      <c r="S172" s="1">
        <f t="shared" si="11"/>
        <v>1928577.891</v>
      </c>
      <c r="T172" s="1">
        <f t="shared" si="12"/>
        <v>106000</v>
      </c>
      <c r="U172" s="1">
        <f t="shared" si="13"/>
        <v>14059021</v>
      </c>
    </row>
    <row r="173" ht="19.5" customHeight="1">
      <c r="A173" s="1">
        <v>172.0</v>
      </c>
      <c r="B173" s="1" t="s">
        <v>208</v>
      </c>
      <c r="C173" s="1">
        <v>5000000.0</v>
      </c>
      <c r="D173" s="1" t="s">
        <v>25</v>
      </c>
      <c r="E173" s="1">
        <v>2160693.0</v>
      </c>
      <c r="F173" s="2">
        <v>75.0</v>
      </c>
      <c r="G173" s="2">
        <v>75.0</v>
      </c>
      <c r="H173" s="2" t="s">
        <v>119</v>
      </c>
      <c r="I173" s="1">
        <f t="shared" si="1"/>
        <v>3750000</v>
      </c>
      <c r="J173" s="1">
        <f t="shared" si="2"/>
        <v>0</v>
      </c>
      <c r="K173" s="1">
        <f t="shared" si="3"/>
        <v>0</v>
      </c>
      <c r="L173" s="1">
        <f t="shared" si="4"/>
        <v>0</v>
      </c>
      <c r="M173" s="1">
        <f t="shared" si="5"/>
        <v>1620520</v>
      </c>
      <c r="N173" s="1">
        <f t="shared" si="6"/>
        <v>1662.178021</v>
      </c>
      <c r="O173" s="1">
        <f t="shared" si="7"/>
        <v>0</v>
      </c>
      <c r="P173" s="1">
        <f t="shared" si="8"/>
        <v>237700</v>
      </c>
      <c r="Q173" s="1">
        <f t="shared" si="9"/>
        <v>110</v>
      </c>
      <c r="R173" s="1">
        <f t="shared" si="10"/>
        <v>74348418</v>
      </c>
      <c r="S173" s="1">
        <f t="shared" si="11"/>
        <v>1937086.572</v>
      </c>
      <c r="T173" s="1">
        <f t="shared" si="12"/>
        <v>106000</v>
      </c>
      <c r="U173" s="1">
        <f t="shared" si="13"/>
        <v>14165021</v>
      </c>
    </row>
    <row r="174" ht="19.5" customHeight="1">
      <c r="A174" s="1">
        <v>173.0</v>
      </c>
      <c r="B174" s="1" t="s">
        <v>214</v>
      </c>
      <c r="C174" s="1">
        <v>5000000.0</v>
      </c>
      <c r="D174" s="1" t="s">
        <v>22</v>
      </c>
      <c r="E174" s="1">
        <v>12750.0</v>
      </c>
      <c r="F174" s="2">
        <v>75.0</v>
      </c>
      <c r="G174" s="2">
        <v>75.0</v>
      </c>
      <c r="H174" s="2" t="s">
        <v>119</v>
      </c>
      <c r="I174" s="1">
        <f t="shared" si="1"/>
        <v>3750000</v>
      </c>
      <c r="J174" s="1">
        <f t="shared" si="2"/>
        <v>0</v>
      </c>
      <c r="K174" s="1">
        <f t="shared" si="3"/>
        <v>9563</v>
      </c>
      <c r="L174" s="1">
        <f t="shared" si="4"/>
        <v>0</v>
      </c>
      <c r="M174" s="1">
        <f t="shared" si="5"/>
        <v>0</v>
      </c>
      <c r="N174" s="1">
        <f t="shared" si="6"/>
        <v>1705.580799</v>
      </c>
      <c r="O174" s="1">
        <f t="shared" si="7"/>
        <v>0</v>
      </c>
      <c r="P174" s="1">
        <f t="shared" si="8"/>
        <v>247263</v>
      </c>
      <c r="Q174" s="1">
        <f t="shared" si="9"/>
        <v>110</v>
      </c>
      <c r="R174" s="1">
        <f t="shared" si="10"/>
        <v>74348418</v>
      </c>
      <c r="S174" s="1">
        <f t="shared" si="11"/>
        <v>1994220.239</v>
      </c>
      <c r="T174" s="1">
        <f t="shared" si="12"/>
        <v>106000</v>
      </c>
      <c r="U174" s="1">
        <f t="shared" si="13"/>
        <v>14271021</v>
      </c>
    </row>
    <row r="175" ht="19.5" customHeight="1">
      <c r="A175" s="1">
        <v>174.0</v>
      </c>
      <c r="B175" s="1" t="s">
        <v>208</v>
      </c>
      <c r="C175" s="1">
        <v>5000000.0</v>
      </c>
      <c r="D175" s="1" t="s">
        <v>25</v>
      </c>
      <c r="E175" s="1">
        <v>2160693.0</v>
      </c>
      <c r="F175" s="2">
        <v>75.0</v>
      </c>
      <c r="G175" s="2">
        <v>75.0</v>
      </c>
      <c r="H175" s="2" t="s">
        <v>119</v>
      </c>
      <c r="I175" s="1">
        <f t="shared" si="1"/>
        <v>3750000</v>
      </c>
      <c r="J175" s="1">
        <f t="shared" si="2"/>
        <v>0</v>
      </c>
      <c r="K175" s="1">
        <f t="shared" si="3"/>
        <v>0</v>
      </c>
      <c r="L175" s="1">
        <f t="shared" si="4"/>
        <v>0</v>
      </c>
      <c r="M175" s="1">
        <f t="shared" si="5"/>
        <v>1620520</v>
      </c>
      <c r="N175" s="1">
        <f t="shared" si="6"/>
        <v>1748.983576</v>
      </c>
      <c r="O175" s="1">
        <f t="shared" si="7"/>
        <v>0</v>
      </c>
      <c r="P175" s="1">
        <f t="shared" si="8"/>
        <v>247263</v>
      </c>
      <c r="Q175" s="1">
        <f t="shared" si="9"/>
        <v>110</v>
      </c>
      <c r="R175" s="1">
        <f t="shared" si="10"/>
        <v>75968938</v>
      </c>
      <c r="S175" s="1">
        <f t="shared" si="11"/>
        <v>2002728.919</v>
      </c>
      <c r="T175" s="1">
        <f t="shared" si="12"/>
        <v>106000</v>
      </c>
      <c r="U175" s="1">
        <f t="shared" si="13"/>
        <v>14377021</v>
      </c>
    </row>
    <row r="176" ht="19.5" customHeight="1">
      <c r="A176" s="1">
        <v>175.0</v>
      </c>
      <c r="B176" s="1" t="s">
        <v>215</v>
      </c>
      <c r="C176" s="1">
        <v>5000000.0</v>
      </c>
      <c r="D176" s="1" t="s">
        <v>22</v>
      </c>
      <c r="E176" s="1">
        <v>12900.0</v>
      </c>
      <c r="F176" s="2">
        <v>75.0</v>
      </c>
      <c r="G176" s="2">
        <v>75.0</v>
      </c>
      <c r="H176" s="2" t="s">
        <v>119</v>
      </c>
      <c r="I176" s="1">
        <f t="shared" si="1"/>
        <v>3750000</v>
      </c>
      <c r="J176" s="1">
        <f t="shared" si="2"/>
        <v>0</v>
      </c>
      <c r="K176" s="1">
        <f t="shared" si="3"/>
        <v>9675</v>
      </c>
      <c r="L176" s="1">
        <f t="shared" si="4"/>
        <v>0</v>
      </c>
      <c r="M176" s="1">
        <f t="shared" si="5"/>
        <v>0</v>
      </c>
      <c r="N176" s="1">
        <f t="shared" si="6"/>
        <v>1792.386354</v>
      </c>
      <c r="O176" s="1">
        <f t="shared" si="7"/>
        <v>0</v>
      </c>
      <c r="P176" s="1">
        <f t="shared" si="8"/>
        <v>256938</v>
      </c>
      <c r="Q176" s="1">
        <f t="shared" si="9"/>
        <v>110</v>
      </c>
      <c r="R176" s="1">
        <f t="shared" si="10"/>
        <v>75968938</v>
      </c>
      <c r="S176" s="1">
        <f t="shared" si="11"/>
        <v>2060432.072</v>
      </c>
      <c r="T176" s="1">
        <f t="shared" si="12"/>
        <v>106000</v>
      </c>
      <c r="U176" s="1">
        <f t="shared" si="13"/>
        <v>14483021</v>
      </c>
    </row>
    <row r="177" ht="19.5" customHeight="1">
      <c r="A177" s="1">
        <v>176.0</v>
      </c>
      <c r="B177" s="1" t="s">
        <v>208</v>
      </c>
      <c r="C177" s="1">
        <v>5000000.0</v>
      </c>
      <c r="D177" s="1" t="s">
        <v>25</v>
      </c>
      <c r="E177" s="1">
        <v>2160693.0</v>
      </c>
      <c r="F177" s="2">
        <v>85.0</v>
      </c>
      <c r="G177" s="2">
        <v>85.0</v>
      </c>
      <c r="H177" s="2" t="s">
        <v>119</v>
      </c>
      <c r="I177" s="1">
        <f t="shared" si="1"/>
        <v>4250000</v>
      </c>
      <c r="J177" s="1">
        <f t="shared" si="2"/>
        <v>0</v>
      </c>
      <c r="K177" s="1">
        <f t="shared" si="3"/>
        <v>0</v>
      </c>
      <c r="L177" s="1">
        <f t="shared" si="4"/>
        <v>0</v>
      </c>
      <c r="M177" s="1">
        <f t="shared" si="5"/>
        <v>1836590</v>
      </c>
      <c r="N177" s="1">
        <f t="shared" si="6"/>
        <v>1841.576169</v>
      </c>
      <c r="O177" s="1">
        <f t="shared" si="7"/>
        <v>0</v>
      </c>
      <c r="P177" s="1">
        <f t="shared" si="8"/>
        <v>256938</v>
      </c>
      <c r="Q177" s="1">
        <f t="shared" si="9"/>
        <v>110</v>
      </c>
      <c r="R177" s="1">
        <f t="shared" si="10"/>
        <v>77805528</v>
      </c>
      <c r="S177" s="1">
        <f t="shared" si="11"/>
        <v>2070075.244</v>
      </c>
      <c r="T177" s="1">
        <f t="shared" si="12"/>
        <v>106000</v>
      </c>
      <c r="U177" s="1">
        <f t="shared" si="13"/>
        <v>14589021</v>
      </c>
    </row>
    <row r="178" ht="19.5" customHeight="1">
      <c r="A178" s="1">
        <v>177.0</v>
      </c>
      <c r="B178" s="1" t="s">
        <v>260</v>
      </c>
      <c r="C178" s="1">
        <v>5000000.0</v>
      </c>
      <c r="D178" s="1" t="s">
        <v>244</v>
      </c>
      <c r="E178" s="1">
        <v>21.0</v>
      </c>
      <c r="F178" s="2">
        <v>85.0</v>
      </c>
      <c r="G178" s="2">
        <v>85.0</v>
      </c>
      <c r="H178" s="2" t="s">
        <v>119</v>
      </c>
      <c r="I178" s="1">
        <f t="shared" si="1"/>
        <v>4250000</v>
      </c>
      <c r="J178" s="1">
        <f t="shared" si="2"/>
        <v>0</v>
      </c>
      <c r="K178" s="1">
        <f t="shared" si="3"/>
        <v>0</v>
      </c>
      <c r="L178" s="1">
        <f t="shared" si="4"/>
        <v>18</v>
      </c>
      <c r="M178" s="1">
        <f t="shared" si="5"/>
        <v>0</v>
      </c>
      <c r="N178" s="1">
        <f t="shared" si="6"/>
        <v>1890.765984</v>
      </c>
      <c r="O178" s="1">
        <f t="shared" si="7"/>
        <v>0</v>
      </c>
      <c r="P178" s="1">
        <f t="shared" si="8"/>
        <v>256938</v>
      </c>
      <c r="Q178" s="1">
        <f t="shared" si="9"/>
        <v>128</v>
      </c>
      <c r="R178" s="1">
        <f t="shared" si="10"/>
        <v>77805528</v>
      </c>
      <c r="S178" s="1">
        <f t="shared" si="11"/>
        <v>2145598.415</v>
      </c>
      <c r="T178" s="1">
        <f t="shared" si="12"/>
        <v>106000</v>
      </c>
      <c r="U178" s="1">
        <f t="shared" si="13"/>
        <v>14695021</v>
      </c>
    </row>
    <row r="179" ht="19.5" customHeight="1">
      <c r="A179" s="1">
        <v>178.0</v>
      </c>
      <c r="B179" s="1" t="s">
        <v>208</v>
      </c>
      <c r="C179" s="1">
        <v>5000000.0</v>
      </c>
      <c r="D179" s="1" t="s">
        <v>25</v>
      </c>
      <c r="E179" s="1">
        <v>2160693.0</v>
      </c>
      <c r="F179" s="2">
        <v>85.0</v>
      </c>
      <c r="G179" s="2">
        <v>85.0</v>
      </c>
      <c r="H179" s="2" t="s">
        <v>119</v>
      </c>
      <c r="I179" s="1">
        <f t="shared" si="1"/>
        <v>4250000</v>
      </c>
      <c r="J179" s="1">
        <f t="shared" si="2"/>
        <v>0</v>
      </c>
      <c r="K179" s="1">
        <f t="shared" si="3"/>
        <v>0</v>
      </c>
      <c r="L179" s="1">
        <f t="shared" si="4"/>
        <v>0</v>
      </c>
      <c r="M179" s="1">
        <f t="shared" si="5"/>
        <v>1836590</v>
      </c>
      <c r="N179" s="1">
        <f t="shared" si="6"/>
        <v>1939.955799</v>
      </c>
      <c r="O179" s="1">
        <f t="shared" si="7"/>
        <v>0</v>
      </c>
      <c r="P179" s="1">
        <f t="shared" si="8"/>
        <v>256938</v>
      </c>
      <c r="Q179" s="1">
        <f t="shared" si="9"/>
        <v>128</v>
      </c>
      <c r="R179" s="1">
        <f t="shared" si="10"/>
        <v>79642118</v>
      </c>
      <c r="S179" s="1">
        <f t="shared" si="11"/>
        <v>2155241.586</v>
      </c>
      <c r="T179" s="1">
        <f t="shared" si="12"/>
        <v>106000</v>
      </c>
      <c r="U179" s="1">
        <f t="shared" si="13"/>
        <v>14801021</v>
      </c>
    </row>
    <row r="180" ht="19.5" customHeight="1">
      <c r="A180" s="1">
        <v>179.0</v>
      </c>
      <c r="B180" s="1" t="s">
        <v>217</v>
      </c>
      <c r="C180" s="1">
        <v>5000000.0</v>
      </c>
      <c r="D180" s="1" t="s">
        <v>22</v>
      </c>
      <c r="E180" s="1">
        <v>13200.0</v>
      </c>
      <c r="F180" s="2">
        <v>85.0</v>
      </c>
      <c r="G180" s="2">
        <v>85.0</v>
      </c>
      <c r="H180" s="2" t="s">
        <v>119</v>
      </c>
      <c r="I180" s="1">
        <f t="shared" si="1"/>
        <v>4250000</v>
      </c>
      <c r="J180" s="1">
        <f t="shared" si="2"/>
        <v>0</v>
      </c>
      <c r="K180" s="1">
        <f t="shared" si="3"/>
        <v>11220</v>
      </c>
      <c r="L180" s="1">
        <f t="shared" si="4"/>
        <v>0</v>
      </c>
      <c r="M180" s="1">
        <f t="shared" si="5"/>
        <v>0</v>
      </c>
      <c r="N180" s="1">
        <f t="shared" si="6"/>
        <v>1989.145613</v>
      </c>
      <c r="O180" s="1">
        <f t="shared" si="7"/>
        <v>0</v>
      </c>
      <c r="P180" s="1">
        <f t="shared" si="8"/>
        <v>268158</v>
      </c>
      <c r="Q180" s="1">
        <f t="shared" si="9"/>
        <v>128</v>
      </c>
      <c r="R180" s="1">
        <f t="shared" si="10"/>
        <v>79642118</v>
      </c>
      <c r="S180" s="1">
        <f t="shared" si="11"/>
        <v>2221935.092</v>
      </c>
      <c r="T180" s="1">
        <f t="shared" si="12"/>
        <v>106000</v>
      </c>
      <c r="U180" s="1">
        <f t="shared" si="13"/>
        <v>14907021</v>
      </c>
    </row>
    <row r="181" ht="19.5" customHeight="1">
      <c r="A181" s="1">
        <v>180.0</v>
      </c>
      <c r="B181" s="1" t="s">
        <v>208</v>
      </c>
      <c r="C181" s="1">
        <v>5000000.0</v>
      </c>
      <c r="D181" s="1" t="s">
        <v>25</v>
      </c>
      <c r="E181" s="1">
        <v>2160693.0</v>
      </c>
      <c r="F181" s="2">
        <v>85.0</v>
      </c>
      <c r="G181" s="2">
        <v>85.0</v>
      </c>
      <c r="H181" s="2" t="s">
        <v>119</v>
      </c>
      <c r="I181" s="1">
        <f t="shared" si="1"/>
        <v>4250000</v>
      </c>
      <c r="J181" s="1">
        <f t="shared" si="2"/>
        <v>0</v>
      </c>
      <c r="K181" s="1">
        <f t="shared" si="3"/>
        <v>0</v>
      </c>
      <c r="L181" s="1">
        <f t="shared" si="4"/>
        <v>0</v>
      </c>
      <c r="M181" s="1">
        <f t="shared" si="5"/>
        <v>1836590</v>
      </c>
      <c r="N181" s="1">
        <f t="shared" si="6"/>
        <v>2038.335428</v>
      </c>
      <c r="O181" s="1">
        <f t="shared" si="7"/>
        <v>0</v>
      </c>
      <c r="P181" s="1">
        <f t="shared" si="8"/>
        <v>268158</v>
      </c>
      <c r="Q181" s="1">
        <f t="shared" si="9"/>
        <v>128</v>
      </c>
      <c r="R181" s="1">
        <f t="shared" si="10"/>
        <v>81478708</v>
      </c>
      <c r="S181" s="1">
        <f t="shared" si="11"/>
        <v>2231578.263</v>
      </c>
      <c r="T181" s="1">
        <f t="shared" si="12"/>
        <v>106000</v>
      </c>
      <c r="U181" s="1">
        <f t="shared" si="13"/>
        <v>15013021</v>
      </c>
    </row>
    <row r="182" ht="19.5" customHeight="1">
      <c r="A182" s="1">
        <v>181.0</v>
      </c>
      <c r="B182" s="1" t="s">
        <v>218</v>
      </c>
      <c r="C182" s="1">
        <v>5000000.0</v>
      </c>
      <c r="D182" s="1" t="s">
        <v>22</v>
      </c>
      <c r="E182" s="1">
        <v>13350.0</v>
      </c>
      <c r="F182" s="2">
        <v>85.0</v>
      </c>
      <c r="G182" s="2">
        <v>85.0</v>
      </c>
      <c r="H182" s="2" t="s">
        <v>119</v>
      </c>
      <c r="I182" s="1">
        <f t="shared" si="1"/>
        <v>4250000</v>
      </c>
      <c r="J182" s="1">
        <f t="shared" si="2"/>
        <v>0</v>
      </c>
      <c r="K182" s="1">
        <f t="shared" si="3"/>
        <v>11348</v>
      </c>
      <c r="L182" s="1">
        <f t="shared" si="4"/>
        <v>0</v>
      </c>
      <c r="M182" s="1">
        <f t="shared" si="5"/>
        <v>0</v>
      </c>
      <c r="N182" s="1">
        <f t="shared" si="6"/>
        <v>2087.525243</v>
      </c>
      <c r="O182" s="1">
        <f t="shared" si="7"/>
        <v>0</v>
      </c>
      <c r="P182" s="1">
        <f t="shared" si="8"/>
        <v>279506</v>
      </c>
      <c r="Q182" s="1">
        <f t="shared" si="9"/>
        <v>128</v>
      </c>
      <c r="R182" s="1">
        <f t="shared" si="10"/>
        <v>81478708</v>
      </c>
      <c r="S182" s="1">
        <f t="shared" si="11"/>
        <v>2298922.61</v>
      </c>
      <c r="T182" s="1">
        <f t="shared" si="12"/>
        <v>106000</v>
      </c>
      <c r="U182" s="1">
        <f t="shared" si="13"/>
        <v>15119021</v>
      </c>
    </row>
    <row r="183" ht="19.5" customHeight="1">
      <c r="A183" s="1">
        <v>182.0</v>
      </c>
      <c r="B183" s="1" t="s">
        <v>208</v>
      </c>
      <c r="C183" s="1">
        <v>5000000.0</v>
      </c>
      <c r="D183" s="1" t="s">
        <v>25</v>
      </c>
      <c r="E183" s="1">
        <v>2160693.0</v>
      </c>
      <c r="F183" s="2">
        <v>85.0</v>
      </c>
      <c r="G183" s="2">
        <v>85.0</v>
      </c>
      <c r="H183" s="2" t="s">
        <v>119</v>
      </c>
      <c r="I183" s="1">
        <f t="shared" si="1"/>
        <v>4250000</v>
      </c>
      <c r="J183" s="1">
        <f t="shared" si="2"/>
        <v>0</v>
      </c>
      <c r="K183" s="1">
        <f t="shared" si="3"/>
        <v>0</v>
      </c>
      <c r="L183" s="1">
        <f t="shared" si="4"/>
        <v>0</v>
      </c>
      <c r="M183" s="1">
        <f t="shared" si="5"/>
        <v>1836590</v>
      </c>
      <c r="N183" s="1">
        <f t="shared" si="6"/>
        <v>2136.715058</v>
      </c>
      <c r="O183" s="1">
        <f t="shared" si="7"/>
        <v>0</v>
      </c>
      <c r="P183" s="1">
        <f t="shared" si="8"/>
        <v>279506</v>
      </c>
      <c r="Q183" s="1">
        <f t="shared" si="9"/>
        <v>128</v>
      </c>
      <c r="R183" s="1">
        <f t="shared" si="10"/>
        <v>83315298</v>
      </c>
      <c r="S183" s="1">
        <f t="shared" si="11"/>
        <v>2308565.782</v>
      </c>
      <c r="T183" s="1">
        <f t="shared" si="12"/>
        <v>106000</v>
      </c>
      <c r="U183" s="1">
        <f t="shared" si="13"/>
        <v>15225021</v>
      </c>
    </row>
    <row r="184" ht="19.5" customHeight="1">
      <c r="A184" s="1">
        <v>183.0</v>
      </c>
      <c r="B184" s="1" t="s">
        <v>219</v>
      </c>
      <c r="C184" s="1">
        <v>5000000.0</v>
      </c>
      <c r="D184" s="1" t="s">
        <v>22</v>
      </c>
      <c r="E184" s="1">
        <v>13500.0</v>
      </c>
      <c r="F184" s="2">
        <v>85.0</v>
      </c>
      <c r="G184" s="2">
        <v>85.0</v>
      </c>
      <c r="H184" s="2" t="s">
        <v>119</v>
      </c>
      <c r="I184" s="1">
        <f t="shared" si="1"/>
        <v>4250000</v>
      </c>
      <c r="J184" s="1">
        <f t="shared" si="2"/>
        <v>0</v>
      </c>
      <c r="K184" s="1">
        <f t="shared" si="3"/>
        <v>11475</v>
      </c>
      <c r="L184" s="1">
        <f t="shared" si="4"/>
        <v>0</v>
      </c>
      <c r="M184" s="1">
        <f t="shared" si="5"/>
        <v>0</v>
      </c>
      <c r="N184" s="1">
        <f t="shared" si="6"/>
        <v>2185.904873</v>
      </c>
      <c r="O184" s="1">
        <f t="shared" si="7"/>
        <v>0</v>
      </c>
      <c r="P184" s="1">
        <f t="shared" si="8"/>
        <v>290981</v>
      </c>
      <c r="Q184" s="1">
        <f t="shared" si="9"/>
        <v>128</v>
      </c>
      <c r="R184" s="1">
        <f t="shared" si="10"/>
        <v>83315298</v>
      </c>
      <c r="S184" s="1">
        <f t="shared" si="11"/>
        <v>2376555.885</v>
      </c>
      <c r="T184" s="1">
        <f t="shared" si="12"/>
        <v>106000</v>
      </c>
      <c r="U184" s="1">
        <f t="shared" si="13"/>
        <v>15331021</v>
      </c>
    </row>
    <row r="185" ht="19.5" customHeight="1">
      <c r="A185" s="1">
        <v>184.0</v>
      </c>
      <c r="B185" s="1" t="s">
        <v>208</v>
      </c>
      <c r="C185" s="1">
        <v>5000000.0</v>
      </c>
      <c r="D185" s="1" t="s">
        <v>25</v>
      </c>
      <c r="E185" s="1">
        <v>2160693.0</v>
      </c>
      <c r="F185" s="2">
        <v>85.0</v>
      </c>
      <c r="G185" s="2">
        <v>85.0</v>
      </c>
      <c r="H185" s="2" t="s">
        <v>119</v>
      </c>
      <c r="I185" s="1">
        <f t="shared" si="1"/>
        <v>4250000</v>
      </c>
      <c r="J185" s="1">
        <f t="shared" si="2"/>
        <v>0</v>
      </c>
      <c r="K185" s="1">
        <f t="shared" si="3"/>
        <v>0</v>
      </c>
      <c r="L185" s="1">
        <f t="shared" si="4"/>
        <v>0</v>
      </c>
      <c r="M185" s="1">
        <f t="shared" si="5"/>
        <v>1836590</v>
      </c>
      <c r="N185" s="1">
        <f t="shared" si="6"/>
        <v>2235.094688</v>
      </c>
      <c r="O185" s="1">
        <f t="shared" si="7"/>
        <v>0</v>
      </c>
      <c r="P185" s="1">
        <f t="shared" si="8"/>
        <v>290981</v>
      </c>
      <c r="Q185" s="1">
        <f t="shared" si="9"/>
        <v>128</v>
      </c>
      <c r="R185" s="1">
        <f t="shared" si="10"/>
        <v>85151888</v>
      </c>
      <c r="S185" s="1">
        <f t="shared" si="11"/>
        <v>2386199.057</v>
      </c>
      <c r="T185" s="1">
        <f t="shared" si="12"/>
        <v>106000</v>
      </c>
      <c r="U185" s="1">
        <f t="shared" si="13"/>
        <v>15437021</v>
      </c>
    </row>
    <row r="186" ht="19.5" customHeight="1">
      <c r="A186" s="1">
        <v>185.0</v>
      </c>
      <c r="B186" s="1" t="s">
        <v>220</v>
      </c>
      <c r="C186" s="1">
        <v>5000000.0</v>
      </c>
      <c r="D186" s="1" t="s">
        <v>22</v>
      </c>
      <c r="E186" s="1">
        <v>13650.0</v>
      </c>
      <c r="F186" s="2">
        <v>85.0</v>
      </c>
      <c r="G186" s="2">
        <v>85.0</v>
      </c>
      <c r="H186" s="2" t="s">
        <v>119</v>
      </c>
      <c r="I186" s="1">
        <f t="shared" si="1"/>
        <v>4250000</v>
      </c>
      <c r="J186" s="1">
        <f t="shared" si="2"/>
        <v>0</v>
      </c>
      <c r="K186" s="1">
        <f t="shared" si="3"/>
        <v>11603</v>
      </c>
      <c r="L186" s="1">
        <f t="shared" si="4"/>
        <v>0</v>
      </c>
      <c r="M186" s="1">
        <f t="shared" si="5"/>
        <v>0</v>
      </c>
      <c r="N186" s="1">
        <f t="shared" si="6"/>
        <v>2284.284502</v>
      </c>
      <c r="O186" s="1">
        <f t="shared" si="7"/>
        <v>0</v>
      </c>
      <c r="P186" s="1">
        <f t="shared" si="8"/>
        <v>302584</v>
      </c>
      <c r="Q186" s="1">
        <f t="shared" si="9"/>
        <v>128</v>
      </c>
      <c r="R186" s="1">
        <f t="shared" si="10"/>
        <v>85151888</v>
      </c>
      <c r="S186" s="1">
        <f t="shared" si="11"/>
        <v>2454840.002</v>
      </c>
      <c r="T186" s="1">
        <f t="shared" si="12"/>
        <v>106000</v>
      </c>
      <c r="U186" s="1">
        <f t="shared" si="13"/>
        <v>15543021</v>
      </c>
    </row>
    <row r="187" ht="19.5" customHeight="1">
      <c r="A187" s="1">
        <v>186.0</v>
      </c>
      <c r="B187" s="1" t="s">
        <v>208</v>
      </c>
      <c r="C187" s="1">
        <v>5000000.0</v>
      </c>
      <c r="D187" s="1" t="s">
        <v>25</v>
      </c>
      <c r="E187" s="1">
        <v>2160693.0</v>
      </c>
      <c r="F187" s="2">
        <v>90.0</v>
      </c>
      <c r="G187" s="2">
        <v>90.0</v>
      </c>
      <c r="H187" s="2" t="s">
        <v>119</v>
      </c>
      <c r="I187" s="1">
        <f t="shared" si="1"/>
        <v>4500000</v>
      </c>
      <c r="J187" s="1">
        <f t="shared" si="2"/>
        <v>0</v>
      </c>
      <c r="K187" s="1">
        <f t="shared" si="3"/>
        <v>0</v>
      </c>
      <c r="L187" s="1">
        <f t="shared" si="4"/>
        <v>0</v>
      </c>
      <c r="M187" s="1">
        <f t="shared" si="5"/>
        <v>1944624</v>
      </c>
      <c r="N187" s="1">
        <f t="shared" si="6"/>
        <v>2336.367836</v>
      </c>
      <c r="O187" s="1">
        <f t="shared" si="7"/>
        <v>0</v>
      </c>
      <c r="P187" s="1">
        <f t="shared" si="8"/>
        <v>302584</v>
      </c>
      <c r="Q187" s="1">
        <f t="shared" si="9"/>
        <v>128</v>
      </c>
      <c r="R187" s="1">
        <f t="shared" si="10"/>
        <v>87096512</v>
      </c>
      <c r="S187" s="1">
        <f t="shared" si="11"/>
        <v>2465050.419</v>
      </c>
      <c r="T187" s="1">
        <f t="shared" si="12"/>
        <v>106000</v>
      </c>
      <c r="U187" s="1">
        <f t="shared" si="13"/>
        <v>15649021</v>
      </c>
    </row>
    <row r="188" ht="19.5" customHeight="1">
      <c r="A188" s="1">
        <v>187.0</v>
      </c>
      <c r="B188" s="1" t="s">
        <v>261</v>
      </c>
      <c r="C188" s="1">
        <v>5000000.0</v>
      </c>
      <c r="D188" s="1" t="s">
        <v>244</v>
      </c>
      <c r="E188" s="1">
        <v>22.0</v>
      </c>
      <c r="F188" s="2">
        <v>90.0</v>
      </c>
      <c r="G188" s="2">
        <v>90.0</v>
      </c>
      <c r="H188" s="2" t="s">
        <v>119</v>
      </c>
      <c r="I188" s="1">
        <f t="shared" si="1"/>
        <v>4500000</v>
      </c>
      <c r="J188" s="1">
        <f t="shared" si="2"/>
        <v>0</v>
      </c>
      <c r="K188" s="1">
        <f t="shared" si="3"/>
        <v>0</v>
      </c>
      <c r="L188" s="1">
        <f t="shared" si="4"/>
        <v>20</v>
      </c>
      <c r="M188" s="1">
        <f t="shared" si="5"/>
        <v>0</v>
      </c>
      <c r="N188" s="1">
        <f t="shared" si="6"/>
        <v>2388.451169</v>
      </c>
      <c r="O188" s="1">
        <f t="shared" si="7"/>
        <v>0</v>
      </c>
      <c r="P188" s="1">
        <f t="shared" si="8"/>
        <v>302584</v>
      </c>
      <c r="Q188" s="1">
        <f t="shared" si="9"/>
        <v>148</v>
      </c>
      <c r="R188" s="1">
        <f t="shared" si="10"/>
        <v>87096512</v>
      </c>
      <c r="S188" s="1">
        <f t="shared" si="11"/>
        <v>2548460.836</v>
      </c>
      <c r="T188" s="1">
        <f t="shared" si="12"/>
        <v>106000</v>
      </c>
      <c r="U188" s="1">
        <f t="shared" si="13"/>
        <v>15755021</v>
      </c>
    </row>
    <row r="189" ht="19.5" customHeight="1">
      <c r="A189" s="1">
        <v>188.0</v>
      </c>
      <c r="B189" s="1" t="s">
        <v>208</v>
      </c>
      <c r="C189" s="1">
        <v>5000000.0</v>
      </c>
      <c r="D189" s="1" t="s">
        <v>25</v>
      </c>
      <c r="E189" s="1">
        <v>2160693.0</v>
      </c>
      <c r="F189" s="2">
        <v>90.0</v>
      </c>
      <c r="G189" s="2">
        <v>90.0</v>
      </c>
      <c r="H189" s="2" t="s">
        <v>119</v>
      </c>
      <c r="I189" s="1">
        <f t="shared" si="1"/>
        <v>4500000</v>
      </c>
      <c r="J189" s="1">
        <f t="shared" si="2"/>
        <v>0</v>
      </c>
      <c r="K189" s="1">
        <f t="shared" si="3"/>
        <v>0</v>
      </c>
      <c r="L189" s="1">
        <f t="shared" si="4"/>
        <v>0</v>
      </c>
      <c r="M189" s="1">
        <f t="shared" si="5"/>
        <v>1944624</v>
      </c>
      <c r="N189" s="1">
        <f t="shared" si="6"/>
        <v>2440.534502</v>
      </c>
      <c r="O189" s="1">
        <f t="shared" si="7"/>
        <v>0</v>
      </c>
      <c r="P189" s="1">
        <f t="shared" si="8"/>
        <v>302584</v>
      </c>
      <c r="Q189" s="1">
        <f t="shared" si="9"/>
        <v>148</v>
      </c>
      <c r="R189" s="1">
        <f t="shared" si="10"/>
        <v>89041136</v>
      </c>
      <c r="S189" s="1">
        <f t="shared" si="11"/>
        <v>2558671.253</v>
      </c>
      <c r="T189" s="1">
        <f t="shared" si="12"/>
        <v>106000</v>
      </c>
      <c r="U189" s="1">
        <f t="shared" si="13"/>
        <v>15861021</v>
      </c>
    </row>
    <row r="190" ht="19.5" customHeight="1">
      <c r="A190" s="1">
        <v>189.0</v>
      </c>
      <c r="B190" s="1" t="s">
        <v>222</v>
      </c>
      <c r="C190" s="1">
        <v>5000000.0</v>
      </c>
      <c r="D190" s="1" t="s">
        <v>22</v>
      </c>
      <c r="E190" s="1">
        <v>13950.0</v>
      </c>
      <c r="F190" s="2">
        <v>90.0</v>
      </c>
      <c r="G190" s="2">
        <v>90.0</v>
      </c>
      <c r="H190" s="2" t="s">
        <v>119</v>
      </c>
      <c r="I190" s="1">
        <f t="shared" si="1"/>
        <v>4500000</v>
      </c>
      <c r="J190" s="1">
        <f t="shared" si="2"/>
        <v>0</v>
      </c>
      <c r="K190" s="1">
        <f t="shared" si="3"/>
        <v>12555</v>
      </c>
      <c r="L190" s="1">
        <f t="shared" si="4"/>
        <v>0</v>
      </c>
      <c r="M190" s="1">
        <f t="shared" si="5"/>
        <v>0</v>
      </c>
      <c r="N190" s="1">
        <f t="shared" si="6"/>
        <v>2492.617836</v>
      </c>
      <c r="O190" s="1">
        <f t="shared" si="7"/>
        <v>0</v>
      </c>
      <c r="P190" s="1">
        <f t="shared" si="8"/>
        <v>315139</v>
      </c>
      <c r="Q190" s="1">
        <f t="shared" si="9"/>
        <v>148</v>
      </c>
      <c r="R190" s="1">
        <f t="shared" si="10"/>
        <v>89041136</v>
      </c>
      <c r="S190" s="1">
        <f t="shared" si="11"/>
        <v>2632720.078</v>
      </c>
      <c r="T190" s="1">
        <f t="shared" si="12"/>
        <v>106000</v>
      </c>
      <c r="U190" s="1">
        <f t="shared" si="13"/>
        <v>15967021</v>
      </c>
    </row>
    <row r="191" ht="19.5" customHeight="1">
      <c r="A191" s="1">
        <v>190.0</v>
      </c>
      <c r="B191" s="1" t="s">
        <v>208</v>
      </c>
      <c r="C191" s="1">
        <v>5000000.0</v>
      </c>
      <c r="D191" s="1" t="s">
        <v>25</v>
      </c>
      <c r="E191" s="1">
        <v>2160693.0</v>
      </c>
      <c r="F191" s="2">
        <v>90.0</v>
      </c>
      <c r="G191" s="2">
        <v>90.0</v>
      </c>
      <c r="H191" s="2" t="s">
        <v>119</v>
      </c>
      <c r="I191" s="1">
        <f t="shared" si="1"/>
        <v>4500000</v>
      </c>
      <c r="J191" s="1">
        <f t="shared" si="2"/>
        <v>0</v>
      </c>
      <c r="K191" s="1">
        <f t="shared" si="3"/>
        <v>0</v>
      </c>
      <c r="L191" s="1">
        <f t="shared" si="4"/>
        <v>0</v>
      </c>
      <c r="M191" s="1">
        <f t="shared" si="5"/>
        <v>1944624</v>
      </c>
      <c r="N191" s="1">
        <f t="shared" si="6"/>
        <v>2544.701169</v>
      </c>
      <c r="O191" s="1">
        <f t="shared" si="7"/>
        <v>0</v>
      </c>
      <c r="P191" s="1">
        <f t="shared" si="8"/>
        <v>315139</v>
      </c>
      <c r="Q191" s="1">
        <f t="shared" si="9"/>
        <v>148</v>
      </c>
      <c r="R191" s="1">
        <f t="shared" si="10"/>
        <v>90985760</v>
      </c>
      <c r="S191" s="1">
        <f t="shared" si="11"/>
        <v>2642930.495</v>
      </c>
      <c r="T191" s="1">
        <f t="shared" si="12"/>
        <v>106000</v>
      </c>
      <c r="U191" s="1">
        <f t="shared" si="13"/>
        <v>16073021</v>
      </c>
    </row>
    <row r="192" ht="19.5" customHeight="1">
      <c r="A192" s="1">
        <v>191.0</v>
      </c>
      <c r="B192" s="1" t="s">
        <v>223</v>
      </c>
      <c r="C192" s="1">
        <v>5000000.0</v>
      </c>
      <c r="D192" s="1" t="s">
        <v>22</v>
      </c>
      <c r="E192" s="1">
        <v>14100.0</v>
      </c>
      <c r="F192" s="2">
        <v>90.0</v>
      </c>
      <c r="G192" s="2">
        <v>90.0</v>
      </c>
      <c r="H192" s="2" t="s">
        <v>119</v>
      </c>
      <c r="I192" s="1">
        <f t="shared" si="1"/>
        <v>4500000</v>
      </c>
      <c r="J192" s="1">
        <f t="shared" si="2"/>
        <v>0</v>
      </c>
      <c r="K192" s="1">
        <f t="shared" si="3"/>
        <v>12690</v>
      </c>
      <c r="L192" s="1">
        <f t="shared" si="4"/>
        <v>0</v>
      </c>
      <c r="M192" s="1">
        <f t="shared" si="5"/>
        <v>0</v>
      </c>
      <c r="N192" s="1">
        <f t="shared" si="6"/>
        <v>2596.784502</v>
      </c>
      <c r="O192" s="1">
        <f t="shared" si="7"/>
        <v>0</v>
      </c>
      <c r="P192" s="1">
        <f t="shared" si="8"/>
        <v>327829</v>
      </c>
      <c r="Q192" s="1">
        <f t="shared" si="9"/>
        <v>148</v>
      </c>
      <c r="R192" s="1">
        <f t="shared" si="10"/>
        <v>90985760</v>
      </c>
      <c r="S192" s="1">
        <f t="shared" si="11"/>
        <v>2717665.754</v>
      </c>
      <c r="T192" s="1">
        <f t="shared" si="12"/>
        <v>106000</v>
      </c>
      <c r="U192" s="1">
        <f t="shared" si="13"/>
        <v>16179021</v>
      </c>
    </row>
    <row r="193" ht="19.5" customHeight="1">
      <c r="A193" s="1">
        <v>192.0</v>
      </c>
      <c r="B193" s="1" t="s">
        <v>208</v>
      </c>
      <c r="C193" s="1">
        <v>5000000.0</v>
      </c>
      <c r="D193" s="1" t="s">
        <v>25</v>
      </c>
      <c r="E193" s="1">
        <v>2160693.0</v>
      </c>
      <c r="F193" s="2">
        <v>90.0</v>
      </c>
      <c r="G193" s="2">
        <v>90.0</v>
      </c>
      <c r="H193" s="2" t="s">
        <v>119</v>
      </c>
      <c r="I193" s="1">
        <f t="shared" si="1"/>
        <v>4500000</v>
      </c>
      <c r="J193" s="1">
        <f t="shared" si="2"/>
        <v>0</v>
      </c>
      <c r="K193" s="1">
        <f t="shared" si="3"/>
        <v>0</v>
      </c>
      <c r="L193" s="1">
        <f t="shared" si="4"/>
        <v>0</v>
      </c>
      <c r="M193" s="1">
        <f t="shared" si="5"/>
        <v>1944624</v>
      </c>
      <c r="N193" s="1">
        <f t="shared" si="6"/>
        <v>2648.867836</v>
      </c>
      <c r="O193" s="1">
        <f t="shared" si="7"/>
        <v>0</v>
      </c>
      <c r="P193" s="1">
        <f t="shared" si="8"/>
        <v>327829</v>
      </c>
      <c r="Q193" s="1">
        <f t="shared" si="9"/>
        <v>148</v>
      </c>
      <c r="R193" s="1">
        <f t="shared" si="10"/>
        <v>92930384</v>
      </c>
      <c r="S193" s="1">
        <f t="shared" si="11"/>
        <v>2727876.171</v>
      </c>
      <c r="T193" s="1">
        <f t="shared" si="12"/>
        <v>106000</v>
      </c>
      <c r="U193" s="1">
        <f t="shared" si="13"/>
        <v>16285021</v>
      </c>
    </row>
    <row r="194" ht="19.5" customHeight="1">
      <c r="A194" s="1">
        <v>193.0</v>
      </c>
      <c r="B194" s="1" t="s">
        <v>224</v>
      </c>
      <c r="C194" s="1">
        <v>5000000.0</v>
      </c>
      <c r="D194" s="1" t="s">
        <v>22</v>
      </c>
      <c r="E194" s="1">
        <v>14250.0</v>
      </c>
      <c r="F194" s="2">
        <v>90.0</v>
      </c>
      <c r="G194" s="2">
        <v>90.0</v>
      </c>
      <c r="H194" s="2" t="s">
        <v>119</v>
      </c>
      <c r="I194" s="1">
        <f t="shared" si="1"/>
        <v>4500000</v>
      </c>
      <c r="J194" s="1">
        <f t="shared" si="2"/>
        <v>0</v>
      </c>
      <c r="K194" s="1">
        <f t="shared" si="3"/>
        <v>12825</v>
      </c>
      <c r="L194" s="1">
        <f t="shared" si="4"/>
        <v>0</v>
      </c>
      <c r="M194" s="1">
        <f t="shared" si="5"/>
        <v>0</v>
      </c>
      <c r="N194" s="1">
        <f t="shared" si="6"/>
        <v>2700.951169</v>
      </c>
      <c r="O194" s="1">
        <f t="shared" si="7"/>
        <v>0</v>
      </c>
      <c r="P194" s="1">
        <f t="shared" si="8"/>
        <v>340654</v>
      </c>
      <c r="Q194" s="1">
        <f t="shared" si="9"/>
        <v>148</v>
      </c>
      <c r="R194" s="1">
        <f t="shared" si="10"/>
        <v>92930384</v>
      </c>
      <c r="S194" s="1">
        <f t="shared" si="11"/>
        <v>2803297.865</v>
      </c>
      <c r="T194" s="1">
        <f t="shared" si="12"/>
        <v>106000</v>
      </c>
      <c r="U194" s="1">
        <f t="shared" si="13"/>
        <v>16391021</v>
      </c>
    </row>
    <row r="195" ht="19.5" customHeight="1">
      <c r="A195" s="1">
        <v>194.0</v>
      </c>
      <c r="B195" s="1" t="s">
        <v>208</v>
      </c>
      <c r="C195" s="1">
        <v>5000000.0</v>
      </c>
      <c r="D195" s="1" t="s">
        <v>25</v>
      </c>
      <c r="E195" s="1">
        <v>2160693.0</v>
      </c>
      <c r="F195" s="2">
        <v>90.0</v>
      </c>
      <c r="G195" s="2">
        <v>90.0</v>
      </c>
      <c r="H195" s="2" t="s">
        <v>119</v>
      </c>
      <c r="I195" s="1">
        <f t="shared" si="1"/>
        <v>4500000</v>
      </c>
      <c r="J195" s="1">
        <f t="shared" si="2"/>
        <v>0</v>
      </c>
      <c r="K195" s="1">
        <f t="shared" si="3"/>
        <v>0</v>
      </c>
      <c r="L195" s="1">
        <f t="shared" si="4"/>
        <v>0</v>
      </c>
      <c r="M195" s="1">
        <f t="shared" si="5"/>
        <v>1944624</v>
      </c>
      <c r="N195" s="1">
        <f t="shared" si="6"/>
        <v>2753.034502</v>
      </c>
      <c r="O195" s="1">
        <f t="shared" si="7"/>
        <v>0</v>
      </c>
      <c r="P195" s="1">
        <f t="shared" si="8"/>
        <v>340654</v>
      </c>
      <c r="Q195" s="1">
        <f t="shared" si="9"/>
        <v>148</v>
      </c>
      <c r="R195" s="1">
        <f t="shared" si="10"/>
        <v>94875008</v>
      </c>
      <c r="S195" s="1">
        <f t="shared" si="11"/>
        <v>2813508.282</v>
      </c>
      <c r="T195" s="1">
        <f t="shared" si="12"/>
        <v>106000</v>
      </c>
      <c r="U195" s="1">
        <f t="shared" si="13"/>
        <v>16497021</v>
      </c>
    </row>
    <row r="196" ht="19.5" customHeight="1">
      <c r="A196" s="1">
        <v>195.0</v>
      </c>
      <c r="B196" s="1" t="s">
        <v>225</v>
      </c>
      <c r="C196" s="1">
        <v>5000000.0</v>
      </c>
      <c r="D196" s="1" t="s">
        <v>22</v>
      </c>
      <c r="E196" s="1">
        <v>14400.0</v>
      </c>
      <c r="F196" s="2">
        <v>90.0</v>
      </c>
      <c r="G196" s="2">
        <v>90.0</v>
      </c>
      <c r="H196" s="2" t="s">
        <v>119</v>
      </c>
      <c r="I196" s="1">
        <f t="shared" si="1"/>
        <v>4500000</v>
      </c>
      <c r="J196" s="1">
        <f t="shared" si="2"/>
        <v>0</v>
      </c>
      <c r="K196" s="1">
        <f t="shared" si="3"/>
        <v>12960</v>
      </c>
      <c r="L196" s="1">
        <f t="shared" si="4"/>
        <v>0</v>
      </c>
      <c r="M196" s="1">
        <f t="shared" si="5"/>
        <v>0</v>
      </c>
      <c r="N196" s="1">
        <f t="shared" si="6"/>
        <v>2805.117836</v>
      </c>
      <c r="O196" s="1">
        <f t="shared" si="7"/>
        <v>0</v>
      </c>
      <c r="P196" s="1">
        <f t="shared" si="8"/>
        <v>353614</v>
      </c>
      <c r="Q196" s="1">
        <f t="shared" si="9"/>
        <v>148</v>
      </c>
      <c r="R196" s="1">
        <f t="shared" si="10"/>
        <v>94875008</v>
      </c>
      <c r="S196" s="1">
        <f t="shared" si="11"/>
        <v>2889616.411</v>
      </c>
      <c r="T196" s="1">
        <f t="shared" si="12"/>
        <v>106000</v>
      </c>
      <c r="U196" s="1">
        <f t="shared" si="13"/>
        <v>16603021</v>
      </c>
    </row>
    <row r="197" ht="19.5" customHeight="1">
      <c r="A197" s="1">
        <v>196.0</v>
      </c>
      <c r="B197" s="1" t="s">
        <v>208</v>
      </c>
      <c r="C197" s="1">
        <v>5000000.0</v>
      </c>
      <c r="D197" s="1" t="s">
        <v>25</v>
      </c>
      <c r="E197" s="1">
        <v>2160693.0</v>
      </c>
      <c r="F197" s="2">
        <v>100.0</v>
      </c>
      <c r="G197" s="2">
        <v>100.0</v>
      </c>
      <c r="H197" s="2" t="s">
        <v>119</v>
      </c>
      <c r="I197" s="1">
        <f t="shared" si="1"/>
        <v>5000000</v>
      </c>
      <c r="J197" s="1">
        <f t="shared" si="2"/>
        <v>0</v>
      </c>
      <c r="K197" s="1">
        <f t="shared" si="3"/>
        <v>0</v>
      </c>
      <c r="L197" s="1">
        <f t="shared" si="4"/>
        <v>0</v>
      </c>
      <c r="M197" s="1">
        <f t="shared" si="5"/>
        <v>2160693</v>
      </c>
      <c r="N197" s="1">
        <f t="shared" si="6"/>
        <v>2862.988206</v>
      </c>
      <c r="O197" s="1">
        <f t="shared" si="7"/>
        <v>0</v>
      </c>
      <c r="P197" s="1">
        <f t="shared" si="8"/>
        <v>353614</v>
      </c>
      <c r="Q197" s="1">
        <f t="shared" si="9"/>
        <v>148</v>
      </c>
      <c r="R197" s="1">
        <f t="shared" si="10"/>
        <v>97035701</v>
      </c>
      <c r="S197" s="1">
        <f t="shared" si="11"/>
        <v>2900961.318</v>
      </c>
      <c r="T197" s="1">
        <f t="shared" si="12"/>
        <v>106000</v>
      </c>
      <c r="U197" s="1">
        <f t="shared" si="13"/>
        <v>16709021</v>
      </c>
    </row>
    <row r="198" ht="19.5" customHeight="1">
      <c r="A198" s="1">
        <v>197.0</v>
      </c>
      <c r="B198" s="1" t="s">
        <v>262</v>
      </c>
      <c r="C198" s="1">
        <v>5000000.0</v>
      </c>
      <c r="D198" s="1" t="s">
        <v>244</v>
      </c>
      <c r="E198" s="1">
        <v>23.0</v>
      </c>
      <c r="F198" s="2">
        <v>100.0</v>
      </c>
      <c r="G198" s="2">
        <v>100.0</v>
      </c>
      <c r="H198" s="2" t="s">
        <v>119</v>
      </c>
      <c r="I198" s="1">
        <f t="shared" si="1"/>
        <v>5000000</v>
      </c>
      <c r="J198" s="1">
        <f t="shared" si="2"/>
        <v>0</v>
      </c>
      <c r="K198" s="1">
        <f t="shared" si="3"/>
        <v>0</v>
      </c>
      <c r="L198" s="1">
        <f t="shared" si="4"/>
        <v>23</v>
      </c>
      <c r="M198" s="1">
        <f t="shared" si="5"/>
        <v>0</v>
      </c>
      <c r="N198" s="1">
        <f t="shared" si="6"/>
        <v>2920.858576</v>
      </c>
      <c r="O198" s="1">
        <f t="shared" si="7"/>
        <v>0</v>
      </c>
      <c r="P198" s="1">
        <f t="shared" si="8"/>
        <v>353614</v>
      </c>
      <c r="Q198" s="1">
        <f t="shared" si="9"/>
        <v>171</v>
      </c>
      <c r="R198" s="1">
        <f t="shared" si="10"/>
        <v>97035701</v>
      </c>
      <c r="S198" s="1">
        <f t="shared" si="11"/>
        <v>2996486.226</v>
      </c>
      <c r="T198" s="1">
        <f t="shared" si="12"/>
        <v>106000</v>
      </c>
      <c r="U198" s="1">
        <f t="shared" si="13"/>
        <v>16815021</v>
      </c>
    </row>
    <row r="199" ht="19.5" customHeight="1">
      <c r="A199" s="1">
        <v>198.0</v>
      </c>
      <c r="B199" s="1" t="s">
        <v>208</v>
      </c>
      <c r="C199" s="1">
        <v>5000000.0</v>
      </c>
      <c r="D199" s="1" t="s">
        <v>25</v>
      </c>
      <c r="E199" s="1">
        <v>2160693.0</v>
      </c>
      <c r="F199" s="2">
        <v>100.0</v>
      </c>
      <c r="G199" s="2">
        <v>100.0</v>
      </c>
      <c r="H199" s="2" t="s">
        <v>119</v>
      </c>
      <c r="I199" s="1">
        <f t="shared" si="1"/>
        <v>5000000</v>
      </c>
      <c r="J199" s="1">
        <f t="shared" si="2"/>
        <v>0</v>
      </c>
      <c r="K199" s="1">
        <f t="shared" si="3"/>
        <v>0</v>
      </c>
      <c r="L199" s="1">
        <f t="shared" si="4"/>
        <v>0</v>
      </c>
      <c r="M199" s="1">
        <f t="shared" si="5"/>
        <v>2160693</v>
      </c>
      <c r="N199" s="1">
        <f t="shared" si="6"/>
        <v>2978.728947</v>
      </c>
      <c r="O199" s="1">
        <f t="shared" si="7"/>
        <v>0</v>
      </c>
      <c r="P199" s="1">
        <f t="shared" si="8"/>
        <v>353614</v>
      </c>
      <c r="Q199" s="1">
        <f t="shared" si="9"/>
        <v>171</v>
      </c>
      <c r="R199" s="1">
        <f t="shared" si="10"/>
        <v>99196394</v>
      </c>
      <c r="S199" s="1">
        <f t="shared" si="11"/>
        <v>3007831.133</v>
      </c>
      <c r="T199" s="1">
        <f t="shared" si="12"/>
        <v>106000</v>
      </c>
      <c r="U199" s="1">
        <f t="shared" si="13"/>
        <v>16921021</v>
      </c>
    </row>
    <row r="200" ht="19.5" customHeight="1">
      <c r="A200" s="1">
        <v>199.0</v>
      </c>
      <c r="B200" s="1" t="s">
        <v>227</v>
      </c>
      <c r="C200" s="1">
        <v>5000000.0</v>
      </c>
      <c r="D200" s="1" t="s">
        <v>22</v>
      </c>
      <c r="E200" s="1">
        <v>14700.0</v>
      </c>
      <c r="F200" s="2">
        <v>100.0</v>
      </c>
      <c r="G200" s="2">
        <v>100.0</v>
      </c>
      <c r="H200" s="2" t="s">
        <v>119</v>
      </c>
      <c r="I200" s="1">
        <f t="shared" si="1"/>
        <v>5000000</v>
      </c>
      <c r="J200" s="1">
        <f t="shared" si="2"/>
        <v>0</v>
      </c>
      <c r="K200" s="1">
        <f t="shared" si="3"/>
        <v>14700</v>
      </c>
      <c r="L200" s="1">
        <f t="shared" si="4"/>
        <v>0</v>
      </c>
      <c r="M200" s="1">
        <f t="shared" si="5"/>
        <v>0</v>
      </c>
      <c r="N200" s="1">
        <f t="shared" si="6"/>
        <v>3036.599317</v>
      </c>
      <c r="O200" s="1">
        <f t="shared" si="7"/>
        <v>0</v>
      </c>
      <c r="P200" s="1">
        <f t="shared" si="8"/>
        <v>368314</v>
      </c>
      <c r="Q200" s="1">
        <f t="shared" si="9"/>
        <v>171</v>
      </c>
      <c r="R200" s="1">
        <f t="shared" si="10"/>
        <v>99196394</v>
      </c>
      <c r="S200" s="1">
        <f t="shared" si="11"/>
        <v>3093921.131</v>
      </c>
      <c r="T200" s="1">
        <f t="shared" si="12"/>
        <v>106000</v>
      </c>
      <c r="U200" s="1">
        <f t="shared" si="13"/>
        <v>17027021</v>
      </c>
    </row>
    <row r="201" ht="19.5" customHeight="1">
      <c r="A201" s="1">
        <v>200.0</v>
      </c>
      <c r="B201" s="1" t="s">
        <v>208</v>
      </c>
      <c r="C201" s="1">
        <v>5000000.0</v>
      </c>
      <c r="D201" s="1" t="s">
        <v>25</v>
      </c>
      <c r="E201" s="1">
        <v>2160693.0</v>
      </c>
      <c r="F201" s="2">
        <v>100.0</v>
      </c>
      <c r="G201" s="2">
        <v>100.0</v>
      </c>
      <c r="H201" s="2" t="s">
        <v>119</v>
      </c>
      <c r="I201" s="1">
        <f t="shared" si="1"/>
        <v>5000000</v>
      </c>
      <c r="J201" s="1">
        <f t="shared" si="2"/>
        <v>0</v>
      </c>
      <c r="K201" s="1">
        <f t="shared" si="3"/>
        <v>0</v>
      </c>
      <c r="L201" s="1">
        <f t="shared" si="4"/>
        <v>0</v>
      </c>
      <c r="M201" s="1">
        <f t="shared" si="5"/>
        <v>2160693</v>
      </c>
      <c r="N201" s="1">
        <f t="shared" si="6"/>
        <v>3094.469688</v>
      </c>
      <c r="O201" s="1">
        <f t="shared" si="7"/>
        <v>0</v>
      </c>
      <c r="P201" s="1">
        <f t="shared" si="8"/>
        <v>368314</v>
      </c>
      <c r="Q201" s="1">
        <f t="shared" si="9"/>
        <v>171</v>
      </c>
      <c r="R201" s="1">
        <f t="shared" si="10"/>
        <v>101357087</v>
      </c>
      <c r="S201" s="1">
        <f t="shared" si="11"/>
        <v>3105266.038</v>
      </c>
      <c r="T201" s="1">
        <f t="shared" si="12"/>
        <v>106000</v>
      </c>
      <c r="U201" s="1">
        <f t="shared" si="13"/>
        <v>17133021</v>
      </c>
    </row>
    <row r="202" ht="19.5" customHeight="1">
      <c r="A202" s="1">
        <v>201.0</v>
      </c>
      <c r="B202" s="1" t="s">
        <v>228</v>
      </c>
      <c r="C202" s="1">
        <v>5000000.0</v>
      </c>
      <c r="D202" s="1" t="s">
        <v>22</v>
      </c>
      <c r="E202" s="1">
        <v>14861.0</v>
      </c>
      <c r="F202" s="2">
        <v>100.0</v>
      </c>
      <c r="G202" s="2">
        <v>100.0</v>
      </c>
      <c r="H202" s="2" t="s">
        <v>229</v>
      </c>
      <c r="I202" s="1">
        <f t="shared" si="1"/>
        <v>5000000</v>
      </c>
      <c r="J202" s="1">
        <f t="shared" si="2"/>
        <v>0</v>
      </c>
      <c r="K202" s="1">
        <f t="shared" si="3"/>
        <v>14861</v>
      </c>
      <c r="L202" s="1">
        <f t="shared" si="4"/>
        <v>0</v>
      </c>
      <c r="M202" s="1">
        <f t="shared" si="5"/>
        <v>0</v>
      </c>
      <c r="N202" s="1">
        <f t="shared" si="6"/>
        <v>3152.340058</v>
      </c>
      <c r="O202" s="1">
        <f t="shared" si="7"/>
        <v>0</v>
      </c>
      <c r="P202" s="1">
        <f t="shared" si="8"/>
        <v>383175</v>
      </c>
      <c r="Q202" s="1">
        <f t="shared" si="9"/>
        <v>171</v>
      </c>
      <c r="R202" s="1">
        <f t="shared" si="10"/>
        <v>101357087</v>
      </c>
      <c r="S202" s="1">
        <f t="shared" si="11"/>
        <v>3192174.672</v>
      </c>
      <c r="T202" s="1">
        <f t="shared" si="12"/>
        <v>108120</v>
      </c>
      <c r="U202" s="1">
        <f t="shared" si="13"/>
        <v>17241141</v>
      </c>
    </row>
    <row r="203" ht="19.5" customHeight="1">
      <c r="A203" s="1">
        <v>202.0</v>
      </c>
      <c r="B203" s="1" t="s">
        <v>230</v>
      </c>
      <c r="C203" s="1">
        <v>5000000.0</v>
      </c>
      <c r="D203" s="1" t="s">
        <v>25</v>
      </c>
      <c r="E203" s="1">
        <v>2317343.0</v>
      </c>
      <c r="F203" s="2">
        <v>100.0</v>
      </c>
      <c r="G203" s="2">
        <v>100.0</v>
      </c>
      <c r="H203" s="2" t="s">
        <v>229</v>
      </c>
      <c r="I203" s="1">
        <f t="shared" si="1"/>
        <v>5000000</v>
      </c>
      <c r="J203" s="1">
        <f t="shared" si="2"/>
        <v>0</v>
      </c>
      <c r="K203" s="1">
        <f t="shared" si="3"/>
        <v>0</v>
      </c>
      <c r="L203" s="1">
        <f t="shared" si="4"/>
        <v>0</v>
      </c>
      <c r="M203" s="1">
        <f t="shared" si="5"/>
        <v>2317343</v>
      </c>
      <c r="N203" s="1">
        <f t="shared" si="6"/>
        <v>3210.210428</v>
      </c>
      <c r="O203" s="1">
        <f t="shared" si="7"/>
        <v>0</v>
      </c>
      <c r="P203" s="1">
        <f t="shared" si="8"/>
        <v>383175</v>
      </c>
      <c r="Q203" s="1">
        <f t="shared" si="9"/>
        <v>171</v>
      </c>
      <c r="R203" s="1">
        <f t="shared" si="10"/>
        <v>103674430</v>
      </c>
      <c r="S203" s="1">
        <f t="shared" si="11"/>
        <v>3203519.58</v>
      </c>
      <c r="T203" s="1">
        <f t="shared" si="12"/>
        <v>108120</v>
      </c>
      <c r="U203" s="1">
        <f t="shared" si="13"/>
        <v>17349261</v>
      </c>
    </row>
    <row r="204" ht="19.5" customHeight="1">
      <c r="A204" s="1">
        <v>203.0</v>
      </c>
      <c r="B204" s="1" t="s">
        <v>231</v>
      </c>
      <c r="C204" s="1">
        <v>5000000.0</v>
      </c>
      <c r="D204" s="1" t="s">
        <v>22</v>
      </c>
      <c r="E204" s="1">
        <v>15022.0</v>
      </c>
      <c r="F204" s="2">
        <v>100.0</v>
      </c>
      <c r="G204" s="2">
        <v>100.0</v>
      </c>
      <c r="H204" s="2" t="s">
        <v>229</v>
      </c>
      <c r="I204" s="1">
        <f t="shared" si="1"/>
        <v>5000000</v>
      </c>
      <c r="J204" s="1">
        <f t="shared" si="2"/>
        <v>0</v>
      </c>
      <c r="K204" s="1">
        <f t="shared" si="3"/>
        <v>15022</v>
      </c>
      <c r="L204" s="1">
        <f t="shared" si="4"/>
        <v>0</v>
      </c>
      <c r="M204" s="1">
        <f t="shared" si="5"/>
        <v>0</v>
      </c>
      <c r="N204" s="1">
        <f t="shared" si="6"/>
        <v>3268.080799</v>
      </c>
      <c r="O204" s="1">
        <f t="shared" si="7"/>
        <v>0</v>
      </c>
      <c r="P204" s="1">
        <f t="shared" si="8"/>
        <v>398197</v>
      </c>
      <c r="Q204" s="1">
        <f t="shared" si="9"/>
        <v>171</v>
      </c>
      <c r="R204" s="1">
        <f t="shared" si="10"/>
        <v>103674430</v>
      </c>
      <c r="S204" s="1">
        <f t="shared" si="11"/>
        <v>3291246.851</v>
      </c>
      <c r="T204" s="1">
        <f t="shared" si="12"/>
        <v>108120</v>
      </c>
      <c r="U204" s="1">
        <f t="shared" si="13"/>
        <v>17457381</v>
      </c>
    </row>
    <row r="205" ht="19.5" customHeight="1">
      <c r="A205" s="1">
        <v>204.0</v>
      </c>
      <c r="B205" s="1" t="s">
        <v>230</v>
      </c>
      <c r="C205" s="1">
        <v>5000000.0</v>
      </c>
      <c r="D205" s="1" t="s">
        <v>25</v>
      </c>
      <c r="E205" s="1">
        <v>2317343.0</v>
      </c>
      <c r="F205" s="2">
        <v>100.0</v>
      </c>
      <c r="G205" s="2">
        <v>100.0</v>
      </c>
      <c r="H205" s="2" t="s">
        <v>229</v>
      </c>
      <c r="I205" s="1">
        <f t="shared" si="1"/>
        <v>5000000</v>
      </c>
      <c r="J205" s="1">
        <f t="shared" si="2"/>
        <v>0</v>
      </c>
      <c r="K205" s="1">
        <f t="shared" si="3"/>
        <v>0</v>
      </c>
      <c r="L205" s="1">
        <f t="shared" si="4"/>
        <v>0</v>
      </c>
      <c r="M205" s="1">
        <f t="shared" si="5"/>
        <v>2317343</v>
      </c>
      <c r="N205" s="1">
        <f t="shared" si="6"/>
        <v>3325.951169</v>
      </c>
      <c r="O205" s="1">
        <f t="shared" si="7"/>
        <v>0</v>
      </c>
      <c r="P205" s="1">
        <f t="shared" si="8"/>
        <v>398197</v>
      </c>
      <c r="Q205" s="1">
        <f t="shared" si="9"/>
        <v>171</v>
      </c>
      <c r="R205" s="1">
        <f t="shared" si="10"/>
        <v>105991773</v>
      </c>
      <c r="S205" s="1">
        <f t="shared" si="11"/>
        <v>3302591.758</v>
      </c>
      <c r="T205" s="1">
        <f t="shared" si="12"/>
        <v>108120</v>
      </c>
      <c r="U205" s="1">
        <f t="shared" si="13"/>
        <v>17565501</v>
      </c>
    </row>
    <row r="206" ht="19.5" customHeight="1">
      <c r="A206" s="1">
        <v>205.0</v>
      </c>
      <c r="B206" s="1" t="s">
        <v>232</v>
      </c>
      <c r="C206" s="1">
        <v>5000000.0</v>
      </c>
      <c r="D206" s="1" t="s">
        <v>22</v>
      </c>
      <c r="E206" s="1">
        <v>15183.0</v>
      </c>
      <c r="F206" s="2">
        <v>100.0</v>
      </c>
      <c r="G206" s="2">
        <v>100.0</v>
      </c>
      <c r="H206" s="2" t="s">
        <v>229</v>
      </c>
      <c r="I206" s="1">
        <f t="shared" si="1"/>
        <v>5000000</v>
      </c>
      <c r="J206" s="1">
        <f t="shared" si="2"/>
        <v>0</v>
      </c>
      <c r="K206" s="1">
        <f t="shared" si="3"/>
        <v>15183</v>
      </c>
      <c r="L206" s="1">
        <f t="shared" si="4"/>
        <v>0</v>
      </c>
      <c r="M206" s="1">
        <f t="shared" si="5"/>
        <v>0</v>
      </c>
      <c r="N206" s="1">
        <f t="shared" si="6"/>
        <v>3383.821539</v>
      </c>
      <c r="O206" s="1">
        <f t="shared" si="7"/>
        <v>0</v>
      </c>
      <c r="P206" s="1">
        <f t="shared" si="8"/>
        <v>413380</v>
      </c>
      <c r="Q206" s="1">
        <f t="shared" si="9"/>
        <v>171</v>
      </c>
      <c r="R206" s="1">
        <f t="shared" si="10"/>
        <v>105991773</v>
      </c>
      <c r="S206" s="1">
        <f t="shared" si="11"/>
        <v>3391137.666</v>
      </c>
      <c r="T206" s="1">
        <f t="shared" si="12"/>
        <v>108120</v>
      </c>
      <c r="U206" s="1">
        <f t="shared" si="13"/>
        <v>17673621</v>
      </c>
    </row>
    <row r="207" ht="19.5" customHeight="1">
      <c r="A207" s="1">
        <v>206.0</v>
      </c>
      <c r="B207" s="1" t="s">
        <v>230</v>
      </c>
      <c r="C207" s="1">
        <v>5000000.0</v>
      </c>
      <c r="D207" s="1" t="s">
        <v>25</v>
      </c>
      <c r="E207" s="1">
        <v>2317343.0</v>
      </c>
      <c r="F207" s="2">
        <v>100.0</v>
      </c>
      <c r="G207" s="2">
        <v>100.0</v>
      </c>
      <c r="H207" s="2" t="s">
        <v>229</v>
      </c>
      <c r="I207" s="1">
        <f t="shared" si="1"/>
        <v>5000000</v>
      </c>
      <c r="J207" s="1">
        <f t="shared" si="2"/>
        <v>0</v>
      </c>
      <c r="K207" s="1">
        <f t="shared" si="3"/>
        <v>0</v>
      </c>
      <c r="L207" s="1">
        <f t="shared" si="4"/>
        <v>0</v>
      </c>
      <c r="M207" s="1">
        <f t="shared" si="5"/>
        <v>2317343</v>
      </c>
      <c r="N207" s="1">
        <f t="shared" si="6"/>
        <v>3441.69191</v>
      </c>
      <c r="O207" s="1">
        <f t="shared" si="7"/>
        <v>0</v>
      </c>
      <c r="P207" s="1">
        <f t="shared" si="8"/>
        <v>413380</v>
      </c>
      <c r="Q207" s="1">
        <f t="shared" si="9"/>
        <v>171</v>
      </c>
      <c r="R207" s="1">
        <f t="shared" si="10"/>
        <v>108309116</v>
      </c>
      <c r="S207" s="1">
        <f t="shared" si="11"/>
        <v>3402482.573</v>
      </c>
      <c r="T207" s="1">
        <f t="shared" si="12"/>
        <v>108120</v>
      </c>
      <c r="U207" s="1">
        <f t="shared" si="13"/>
        <v>17781741</v>
      </c>
    </row>
    <row r="208" ht="19.5" customHeight="1">
      <c r="A208" s="1">
        <v>207.0</v>
      </c>
      <c r="B208" s="1" t="s">
        <v>263</v>
      </c>
      <c r="C208" s="1">
        <v>5000000.0</v>
      </c>
      <c r="D208" s="1" t="s">
        <v>244</v>
      </c>
      <c r="E208" s="1">
        <v>24.0</v>
      </c>
      <c r="F208" s="2">
        <v>100.0</v>
      </c>
      <c r="G208" s="2">
        <v>100.0</v>
      </c>
      <c r="H208" s="2" t="s">
        <v>229</v>
      </c>
      <c r="I208" s="1">
        <f t="shared" si="1"/>
        <v>5000000</v>
      </c>
      <c r="J208" s="1">
        <f t="shared" si="2"/>
        <v>0</v>
      </c>
      <c r="K208" s="1">
        <f t="shared" si="3"/>
        <v>0</v>
      </c>
      <c r="L208" s="1">
        <f t="shared" si="4"/>
        <v>24</v>
      </c>
      <c r="M208" s="1">
        <f t="shared" si="5"/>
        <v>0</v>
      </c>
      <c r="N208" s="1">
        <f t="shared" si="6"/>
        <v>3499.56228</v>
      </c>
      <c r="O208" s="1">
        <f t="shared" si="7"/>
        <v>0</v>
      </c>
      <c r="P208" s="1">
        <f t="shared" si="8"/>
        <v>413380</v>
      </c>
      <c r="Q208" s="1">
        <f t="shared" si="9"/>
        <v>195</v>
      </c>
      <c r="R208" s="1">
        <f t="shared" si="10"/>
        <v>108309116</v>
      </c>
      <c r="S208" s="1">
        <f t="shared" si="11"/>
        <v>3501667.481</v>
      </c>
      <c r="T208" s="1">
        <f t="shared" si="12"/>
        <v>108120</v>
      </c>
      <c r="U208" s="1">
        <f t="shared" si="13"/>
        <v>17889861</v>
      </c>
    </row>
    <row r="209" ht="19.5" customHeight="1">
      <c r="A209" s="1">
        <v>208.0</v>
      </c>
      <c r="B209" s="1" t="s">
        <v>230</v>
      </c>
      <c r="C209" s="1">
        <v>5000000.0</v>
      </c>
      <c r="D209" s="1" t="s">
        <v>25</v>
      </c>
      <c r="E209" s="1">
        <v>2317343.0</v>
      </c>
      <c r="F209" s="2">
        <v>100.0</v>
      </c>
      <c r="G209" s="2">
        <v>100.0</v>
      </c>
      <c r="H209" s="2" t="s">
        <v>229</v>
      </c>
      <c r="I209" s="1">
        <f t="shared" si="1"/>
        <v>5000000</v>
      </c>
      <c r="J209" s="1">
        <f t="shared" si="2"/>
        <v>0</v>
      </c>
      <c r="K209" s="1">
        <f t="shared" si="3"/>
        <v>0</v>
      </c>
      <c r="L209" s="1">
        <f t="shared" si="4"/>
        <v>0</v>
      </c>
      <c r="M209" s="1">
        <f t="shared" si="5"/>
        <v>2317343</v>
      </c>
      <c r="N209" s="1">
        <f t="shared" si="6"/>
        <v>3557.43265</v>
      </c>
      <c r="O209" s="1">
        <f t="shared" si="7"/>
        <v>0</v>
      </c>
      <c r="P209" s="1">
        <f t="shared" si="8"/>
        <v>413380</v>
      </c>
      <c r="Q209" s="1">
        <f t="shared" si="9"/>
        <v>195</v>
      </c>
      <c r="R209" s="1">
        <f t="shared" si="10"/>
        <v>110626459</v>
      </c>
      <c r="S209" s="1">
        <f t="shared" si="11"/>
        <v>3513012.388</v>
      </c>
      <c r="T209" s="1">
        <f t="shared" si="12"/>
        <v>108120</v>
      </c>
      <c r="U209" s="1">
        <f t="shared" si="13"/>
        <v>17997981</v>
      </c>
    </row>
    <row r="210" ht="19.5" customHeight="1">
      <c r="A210" s="1">
        <v>209.0</v>
      </c>
      <c r="B210" s="1" t="s">
        <v>234</v>
      </c>
      <c r="C210" s="1">
        <v>5000000.0</v>
      </c>
      <c r="D210" s="1" t="s">
        <v>22</v>
      </c>
      <c r="E210" s="1">
        <v>15505.0</v>
      </c>
      <c r="F210" s="2">
        <v>100.0</v>
      </c>
      <c r="G210" s="2">
        <v>100.0</v>
      </c>
      <c r="H210" s="2" t="s">
        <v>229</v>
      </c>
      <c r="I210" s="1">
        <f t="shared" si="1"/>
        <v>5000000</v>
      </c>
      <c r="J210" s="1">
        <f t="shared" si="2"/>
        <v>0</v>
      </c>
      <c r="K210" s="1">
        <f t="shared" si="3"/>
        <v>15505</v>
      </c>
      <c r="L210" s="1">
        <f t="shared" si="4"/>
        <v>0</v>
      </c>
      <c r="M210" s="1">
        <f t="shared" si="5"/>
        <v>0</v>
      </c>
      <c r="N210" s="1">
        <f t="shared" si="6"/>
        <v>3615.303021</v>
      </c>
      <c r="O210" s="1">
        <f t="shared" si="7"/>
        <v>0</v>
      </c>
      <c r="P210" s="1">
        <f t="shared" si="8"/>
        <v>428885</v>
      </c>
      <c r="Q210" s="1">
        <f t="shared" si="9"/>
        <v>195</v>
      </c>
      <c r="R210" s="1">
        <f t="shared" si="10"/>
        <v>110626459</v>
      </c>
      <c r="S210" s="1">
        <f t="shared" si="11"/>
        <v>3603195.569</v>
      </c>
      <c r="T210" s="1">
        <f t="shared" si="12"/>
        <v>108120</v>
      </c>
      <c r="U210" s="1">
        <f t="shared" si="13"/>
        <v>18106101</v>
      </c>
    </row>
    <row r="211" ht="19.5" customHeight="1">
      <c r="A211" s="1">
        <v>210.0</v>
      </c>
      <c r="B211" s="1" t="s">
        <v>230</v>
      </c>
      <c r="C211" s="1">
        <v>5000000.0</v>
      </c>
      <c r="D211" s="1" t="s">
        <v>25</v>
      </c>
      <c r="E211" s="1">
        <v>2317343.0</v>
      </c>
      <c r="F211" s="2">
        <v>100.0</v>
      </c>
      <c r="G211" s="2">
        <v>100.0</v>
      </c>
      <c r="H211" s="2" t="s">
        <v>229</v>
      </c>
      <c r="I211" s="1">
        <f t="shared" si="1"/>
        <v>5000000</v>
      </c>
      <c r="J211" s="1">
        <f t="shared" si="2"/>
        <v>0</v>
      </c>
      <c r="K211" s="1">
        <f t="shared" si="3"/>
        <v>0</v>
      </c>
      <c r="L211" s="1">
        <f t="shared" si="4"/>
        <v>0</v>
      </c>
      <c r="M211" s="1">
        <f t="shared" si="5"/>
        <v>2317343</v>
      </c>
      <c r="N211" s="1">
        <f t="shared" si="6"/>
        <v>3673.173391</v>
      </c>
      <c r="O211" s="1">
        <f t="shared" si="7"/>
        <v>0</v>
      </c>
      <c r="P211" s="1">
        <f t="shared" si="8"/>
        <v>428885</v>
      </c>
      <c r="Q211" s="1">
        <f t="shared" si="9"/>
        <v>195</v>
      </c>
      <c r="R211" s="1">
        <f t="shared" si="10"/>
        <v>112943802</v>
      </c>
      <c r="S211" s="1">
        <f t="shared" si="11"/>
        <v>3614540.477</v>
      </c>
      <c r="T211" s="1">
        <f t="shared" si="12"/>
        <v>108120</v>
      </c>
      <c r="U211" s="1">
        <f t="shared" si="13"/>
        <v>18214221</v>
      </c>
    </row>
    <row r="212" ht="19.5" customHeight="1">
      <c r="A212" s="1">
        <v>211.0</v>
      </c>
      <c r="B212" s="1" t="s">
        <v>235</v>
      </c>
      <c r="C212" s="1">
        <v>5000000.0</v>
      </c>
      <c r="D212" s="1" t="s">
        <v>22</v>
      </c>
      <c r="E212" s="1">
        <v>15666.0</v>
      </c>
      <c r="F212" s="2">
        <v>100.0</v>
      </c>
      <c r="G212" s="2">
        <v>100.0</v>
      </c>
      <c r="H212" s="2" t="s">
        <v>229</v>
      </c>
      <c r="I212" s="1">
        <f t="shared" si="1"/>
        <v>5000000</v>
      </c>
      <c r="J212" s="1">
        <f t="shared" si="2"/>
        <v>0</v>
      </c>
      <c r="K212" s="1">
        <f t="shared" si="3"/>
        <v>15666</v>
      </c>
      <c r="L212" s="1">
        <f t="shared" si="4"/>
        <v>0</v>
      </c>
      <c r="M212" s="1">
        <f t="shared" si="5"/>
        <v>0</v>
      </c>
      <c r="N212" s="1">
        <f t="shared" si="6"/>
        <v>3731.043762</v>
      </c>
      <c r="O212" s="1">
        <f t="shared" si="7"/>
        <v>0</v>
      </c>
      <c r="P212" s="1">
        <f t="shared" si="8"/>
        <v>444551</v>
      </c>
      <c r="Q212" s="1">
        <f t="shared" si="9"/>
        <v>195</v>
      </c>
      <c r="R212" s="1">
        <f t="shared" si="10"/>
        <v>112943802</v>
      </c>
      <c r="S212" s="1">
        <f t="shared" si="11"/>
        <v>3705542.295</v>
      </c>
      <c r="T212" s="1">
        <f t="shared" si="12"/>
        <v>108120</v>
      </c>
      <c r="U212" s="1">
        <f t="shared" si="13"/>
        <v>18322341</v>
      </c>
    </row>
    <row r="213" ht="19.5" customHeight="1">
      <c r="A213" s="1">
        <v>212.0</v>
      </c>
      <c r="B213" s="1" t="s">
        <v>230</v>
      </c>
      <c r="C213" s="1">
        <v>5000000.0</v>
      </c>
      <c r="D213" s="1" t="s">
        <v>25</v>
      </c>
      <c r="E213" s="1">
        <v>2317343.0</v>
      </c>
      <c r="F213" s="2">
        <v>100.0</v>
      </c>
      <c r="G213" s="2">
        <v>100.0</v>
      </c>
      <c r="H213" s="2" t="s">
        <v>229</v>
      </c>
      <c r="I213" s="1">
        <f t="shared" si="1"/>
        <v>5000000</v>
      </c>
      <c r="J213" s="1">
        <f t="shared" si="2"/>
        <v>0</v>
      </c>
      <c r="K213" s="1">
        <f t="shared" si="3"/>
        <v>0</v>
      </c>
      <c r="L213" s="1">
        <f t="shared" si="4"/>
        <v>0</v>
      </c>
      <c r="M213" s="1">
        <f t="shared" si="5"/>
        <v>2317343</v>
      </c>
      <c r="N213" s="1">
        <f t="shared" si="6"/>
        <v>3788.914132</v>
      </c>
      <c r="O213" s="1">
        <f t="shared" si="7"/>
        <v>0</v>
      </c>
      <c r="P213" s="1">
        <f t="shared" si="8"/>
        <v>444551</v>
      </c>
      <c r="Q213" s="1">
        <f t="shared" si="9"/>
        <v>195</v>
      </c>
      <c r="R213" s="1">
        <f t="shared" si="10"/>
        <v>115261145</v>
      </c>
      <c r="S213" s="1">
        <f t="shared" si="11"/>
        <v>3716887.202</v>
      </c>
      <c r="T213" s="1">
        <f t="shared" si="12"/>
        <v>108120</v>
      </c>
      <c r="U213" s="1">
        <f t="shared" si="13"/>
        <v>18430461</v>
      </c>
    </row>
    <row r="214" ht="19.5" customHeight="1">
      <c r="A214" s="1">
        <v>213.0</v>
      </c>
      <c r="B214" s="1" t="s">
        <v>236</v>
      </c>
      <c r="C214" s="1">
        <v>5000000.0</v>
      </c>
      <c r="D214" s="1" t="s">
        <v>22</v>
      </c>
      <c r="E214" s="1">
        <v>15827.0</v>
      </c>
      <c r="F214" s="2">
        <v>100.0</v>
      </c>
      <c r="G214" s="2">
        <v>100.0</v>
      </c>
      <c r="H214" s="2" t="s">
        <v>229</v>
      </c>
      <c r="I214" s="1">
        <f t="shared" si="1"/>
        <v>5000000</v>
      </c>
      <c r="J214" s="1">
        <f t="shared" si="2"/>
        <v>0</v>
      </c>
      <c r="K214" s="1">
        <f t="shared" si="3"/>
        <v>15827</v>
      </c>
      <c r="L214" s="1">
        <f t="shared" si="4"/>
        <v>0</v>
      </c>
      <c r="M214" s="1">
        <f t="shared" si="5"/>
        <v>0</v>
      </c>
      <c r="N214" s="1">
        <f t="shared" si="6"/>
        <v>3846.784502</v>
      </c>
      <c r="O214" s="1">
        <f t="shared" si="7"/>
        <v>0</v>
      </c>
      <c r="P214" s="1">
        <f t="shared" si="8"/>
        <v>460378</v>
      </c>
      <c r="Q214" s="1">
        <f t="shared" si="9"/>
        <v>195</v>
      </c>
      <c r="R214" s="1">
        <f t="shared" si="10"/>
        <v>115261145</v>
      </c>
      <c r="S214" s="1">
        <f t="shared" si="11"/>
        <v>3808707.657</v>
      </c>
      <c r="T214" s="1">
        <f t="shared" si="12"/>
        <v>108120</v>
      </c>
      <c r="U214" s="1">
        <f t="shared" si="13"/>
        <v>18538581</v>
      </c>
    </row>
    <row r="215" ht="19.5" customHeight="1">
      <c r="A215" s="1">
        <v>214.0</v>
      </c>
      <c r="B215" s="1" t="s">
        <v>230</v>
      </c>
      <c r="C215" s="1">
        <v>5000000.0</v>
      </c>
      <c r="D215" s="1" t="s">
        <v>25</v>
      </c>
      <c r="E215" s="1">
        <v>2317343.0</v>
      </c>
      <c r="F215" s="2">
        <v>100.0</v>
      </c>
      <c r="G215" s="2">
        <v>100.0</v>
      </c>
      <c r="H215" s="2" t="s">
        <v>229</v>
      </c>
      <c r="I215" s="1">
        <f t="shared" si="1"/>
        <v>5000000</v>
      </c>
      <c r="J215" s="1">
        <f t="shared" si="2"/>
        <v>0</v>
      </c>
      <c r="K215" s="1">
        <f t="shared" si="3"/>
        <v>0</v>
      </c>
      <c r="L215" s="1">
        <f t="shared" si="4"/>
        <v>0</v>
      </c>
      <c r="M215" s="1">
        <f t="shared" si="5"/>
        <v>2317343</v>
      </c>
      <c r="N215" s="1">
        <f t="shared" si="6"/>
        <v>3904.654873</v>
      </c>
      <c r="O215" s="1">
        <f t="shared" si="7"/>
        <v>0</v>
      </c>
      <c r="P215" s="1">
        <f t="shared" si="8"/>
        <v>460378</v>
      </c>
      <c r="Q215" s="1">
        <f t="shared" si="9"/>
        <v>195</v>
      </c>
      <c r="R215" s="1">
        <f t="shared" si="10"/>
        <v>117578488</v>
      </c>
      <c r="S215" s="1">
        <f t="shared" si="11"/>
        <v>3820052.564</v>
      </c>
      <c r="T215" s="1">
        <f t="shared" si="12"/>
        <v>108120</v>
      </c>
      <c r="U215" s="1">
        <f t="shared" si="13"/>
        <v>18646701</v>
      </c>
    </row>
    <row r="216" ht="19.5" customHeight="1">
      <c r="A216" s="1">
        <v>215.0</v>
      </c>
      <c r="B216" s="1" t="s">
        <v>237</v>
      </c>
      <c r="C216" s="1">
        <v>5000000.0</v>
      </c>
      <c r="D216" s="1" t="s">
        <v>22</v>
      </c>
      <c r="E216" s="1">
        <v>15988.0</v>
      </c>
      <c r="F216" s="2">
        <v>100.0</v>
      </c>
      <c r="G216" s="2">
        <v>100.0</v>
      </c>
      <c r="H216" s="2" t="s">
        <v>229</v>
      </c>
      <c r="I216" s="1">
        <f t="shared" si="1"/>
        <v>5000000</v>
      </c>
      <c r="J216" s="1">
        <f t="shared" si="2"/>
        <v>0</v>
      </c>
      <c r="K216" s="1">
        <f t="shared" si="3"/>
        <v>15988</v>
      </c>
      <c r="L216" s="1">
        <f t="shared" si="4"/>
        <v>0</v>
      </c>
      <c r="M216" s="1">
        <f t="shared" si="5"/>
        <v>0</v>
      </c>
      <c r="N216" s="1">
        <f t="shared" si="6"/>
        <v>3962.525243</v>
      </c>
      <c r="O216" s="1">
        <f t="shared" si="7"/>
        <v>0</v>
      </c>
      <c r="P216" s="1">
        <f t="shared" si="8"/>
        <v>476366</v>
      </c>
      <c r="Q216" s="1">
        <f t="shared" si="9"/>
        <v>195</v>
      </c>
      <c r="R216" s="1">
        <f t="shared" si="10"/>
        <v>117578488</v>
      </c>
      <c r="S216" s="1">
        <f t="shared" si="11"/>
        <v>3912691.655</v>
      </c>
      <c r="T216" s="1">
        <f t="shared" si="12"/>
        <v>108120</v>
      </c>
      <c r="U216" s="1">
        <f t="shared" si="13"/>
        <v>18754821</v>
      </c>
    </row>
    <row r="217" ht="19.5" customHeight="1">
      <c r="A217" s="1">
        <v>216.0</v>
      </c>
      <c r="B217" s="1" t="s">
        <v>230</v>
      </c>
      <c r="C217" s="1">
        <v>5000000.0</v>
      </c>
      <c r="D217" s="1" t="s">
        <v>25</v>
      </c>
      <c r="E217" s="1">
        <v>2317343.0</v>
      </c>
      <c r="F217" s="2">
        <v>100.0</v>
      </c>
      <c r="G217" s="2">
        <v>100.0</v>
      </c>
      <c r="H217" s="2" t="s">
        <v>229</v>
      </c>
      <c r="I217" s="1">
        <f t="shared" si="1"/>
        <v>5000000</v>
      </c>
      <c r="J217" s="1">
        <f t="shared" si="2"/>
        <v>0</v>
      </c>
      <c r="K217" s="1">
        <f t="shared" si="3"/>
        <v>0</v>
      </c>
      <c r="L217" s="1">
        <f t="shared" si="4"/>
        <v>0</v>
      </c>
      <c r="M217" s="1">
        <f t="shared" si="5"/>
        <v>2317343</v>
      </c>
      <c r="N217" s="1">
        <f t="shared" si="6"/>
        <v>4020.395613</v>
      </c>
      <c r="O217" s="1">
        <f t="shared" si="7"/>
        <v>0</v>
      </c>
      <c r="P217" s="1">
        <f t="shared" si="8"/>
        <v>476366</v>
      </c>
      <c r="Q217" s="1">
        <f t="shared" si="9"/>
        <v>195</v>
      </c>
      <c r="R217" s="1">
        <f t="shared" si="10"/>
        <v>119895831</v>
      </c>
      <c r="S217" s="1">
        <f t="shared" si="11"/>
        <v>3924036.563</v>
      </c>
      <c r="T217" s="1">
        <f t="shared" si="12"/>
        <v>108120</v>
      </c>
      <c r="U217" s="1">
        <f t="shared" si="13"/>
        <v>18862941</v>
      </c>
    </row>
    <row r="218" ht="19.5" customHeight="1">
      <c r="A218" s="1">
        <v>217.0</v>
      </c>
      <c r="B218" s="1" t="s">
        <v>264</v>
      </c>
      <c r="C218" s="1">
        <v>5000000.0</v>
      </c>
      <c r="D218" s="1" t="s">
        <v>244</v>
      </c>
      <c r="E218" s="1">
        <v>25.0</v>
      </c>
      <c r="F218" s="2">
        <v>100.0</v>
      </c>
      <c r="G218" s="2">
        <v>100.0</v>
      </c>
      <c r="H218" s="2" t="s">
        <v>229</v>
      </c>
      <c r="I218" s="1">
        <f t="shared" si="1"/>
        <v>5000000</v>
      </c>
      <c r="J218" s="1">
        <f t="shared" si="2"/>
        <v>0</v>
      </c>
      <c r="K218" s="1">
        <f t="shared" si="3"/>
        <v>0</v>
      </c>
      <c r="L218" s="1">
        <f t="shared" si="4"/>
        <v>25</v>
      </c>
      <c r="M218" s="1">
        <f t="shared" si="5"/>
        <v>0</v>
      </c>
      <c r="N218" s="1">
        <f t="shared" si="6"/>
        <v>4078.265984</v>
      </c>
      <c r="O218" s="1">
        <f t="shared" si="7"/>
        <v>0</v>
      </c>
      <c r="P218" s="1">
        <f t="shared" si="8"/>
        <v>476366</v>
      </c>
      <c r="Q218" s="1">
        <f t="shared" si="9"/>
        <v>220</v>
      </c>
      <c r="R218" s="1">
        <f t="shared" si="10"/>
        <v>119895831</v>
      </c>
      <c r="S218" s="1">
        <f t="shared" si="11"/>
        <v>4026881.47</v>
      </c>
      <c r="T218" s="1">
        <f t="shared" si="12"/>
        <v>108120</v>
      </c>
      <c r="U218" s="1">
        <f t="shared" si="13"/>
        <v>18971061</v>
      </c>
    </row>
    <row r="219" ht="19.5" customHeight="1">
      <c r="A219" s="1">
        <v>218.0</v>
      </c>
      <c r="B219" s="1" t="s">
        <v>230</v>
      </c>
      <c r="C219" s="1">
        <v>5000000.0</v>
      </c>
      <c r="D219" s="1" t="s">
        <v>25</v>
      </c>
      <c r="E219" s="1">
        <v>2317343.0</v>
      </c>
      <c r="F219" s="2">
        <v>100.0</v>
      </c>
      <c r="G219" s="2">
        <v>100.0</v>
      </c>
      <c r="H219" s="2" t="s">
        <v>229</v>
      </c>
      <c r="I219" s="1">
        <f t="shared" si="1"/>
        <v>5000000</v>
      </c>
      <c r="J219" s="1">
        <f t="shared" si="2"/>
        <v>0</v>
      </c>
      <c r="K219" s="1">
        <f t="shared" si="3"/>
        <v>0</v>
      </c>
      <c r="L219" s="1">
        <f t="shared" si="4"/>
        <v>0</v>
      </c>
      <c r="M219" s="1">
        <f t="shared" si="5"/>
        <v>2317343</v>
      </c>
      <c r="N219" s="1">
        <f t="shared" si="6"/>
        <v>4136.136354</v>
      </c>
      <c r="O219" s="1">
        <f t="shared" si="7"/>
        <v>0</v>
      </c>
      <c r="P219" s="1">
        <f t="shared" si="8"/>
        <v>476366</v>
      </c>
      <c r="Q219" s="1">
        <f t="shared" si="9"/>
        <v>220</v>
      </c>
      <c r="R219" s="1">
        <f t="shared" si="10"/>
        <v>122213174</v>
      </c>
      <c r="S219" s="1">
        <f t="shared" si="11"/>
        <v>4038226.378</v>
      </c>
      <c r="T219" s="1">
        <f t="shared" si="12"/>
        <v>108120</v>
      </c>
      <c r="U219" s="1">
        <f t="shared" si="13"/>
        <v>19079181</v>
      </c>
    </row>
    <row r="220" ht="19.5" customHeight="1">
      <c r="A220" s="1">
        <v>219.0</v>
      </c>
      <c r="B220" s="1" t="s">
        <v>239</v>
      </c>
      <c r="C220" s="1">
        <v>5000000.0</v>
      </c>
      <c r="D220" s="1" t="s">
        <v>22</v>
      </c>
      <c r="E220" s="1">
        <v>16310.0</v>
      </c>
      <c r="F220" s="2">
        <v>100.0</v>
      </c>
      <c r="G220" s="2">
        <v>100.0</v>
      </c>
      <c r="H220" s="2" t="s">
        <v>229</v>
      </c>
      <c r="I220" s="1">
        <f t="shared" si="1"/>
        <v>5000000</v>
      </c>
      <c r="J220" s="1">
        <f t="shared" si="2"/>
        <v>0</v>
      </c>
      <c r="K220" s="1">
        <f t="shared" si="3"/>
        <v>16310</v>
      </c>
      <c r="L220" s="1">
        <f t="shared" si="4"/>
        <v>0</v>
      </c>
      <c r="M220" s="1">
        <f t="shared" si="5"/>
        <v>0</v>
      </c>
      <c r="N220" s="1">
        <f t="shared" si="6"/>
        <v>4194.006725</v>
      </c>
      <c r="O220" s="1">
        <f t="shared" si="7"/>
        <v>0</v>
      </c>
      <c r="P220" s="1">
        <f t="shared" si="8"/>
        <v>492676</v>
      </c>
      <c r="Q220" s="1">
        <f t="shared" si="9"/>
        <v>220</v>
      </c>
      <c r="R220" s="1">
        <f t="shared" si="10"/>
        <v>122213174</v>
      </c>
      <c r="S220" s="1">
        <f t="shared" si="11"/>
        <v>4132502.742</v>
      </c>
      <c r="T220" s="1">
        <f t="shared" si="12"/>
        <v>108120</v>
      </c>
      <c r="U220" s="1">
        <f t="shared" si="13"/>
        <v>19187301</v>
      </c>
    </row>
    <row r="221" ht="19.5" customHeight="1">
      <c r="A221" s="1">
        <v>220.0</v>
      </c>
      <c r="B221" s="1" t="s">
        <v>230</v>
      </c>
      <c r="C221" s="1">
        <v>5000000.0</v>
      </c>
      <c r="D221" s="1" t="s">
        <v>25</v>
      </c>
      <c r="E221" s="1">
        <v>2317343.0</v>
      </c>
      <c r="F221" s="2">
        <v>100.0</v>
      </c>
      <c r="G221" s="2">
        <v>100.0</v>
      </c>
      <c r="H221" s="2" t="s">
        <v>229</v>
      </c>
      <c r="I221" s="1">
        <f t="shared" si="1"/>
        <v>5000000</v>
      </c>
      <c r="J221" s="1">
        <f t="shared" si="2"/>
        <v>0</v>
      </c>
      <c r="K221" s="1">
        <f t="shared" si="3"/>
        <v>0</v>
      </c>
      <c r="L221" s="1">
        <f t="shared" si="4"/>
        <v>0</v>
      </c>
      <c r="M221" s="1">
        <f t="shared" si="5"/>
        <v>2317343</v>
      </c>
      <c r="N221" s="1">
        <f t="shared" si="6"/>
        <v>4251.877095</v>
      </c>
      <c r="O221" s="1">
        <f t="shared" si="7"/>
        <v>0</v>
      </c>
      <c r="P221" s="1">
        <f t="shared" si="8"/>
        <v>492676</v>
      </c>
      <c r="Q221" s="1">
        <f t="shared" si="9"/>
        <v>220</v>
      </c>
      <c r="R221" s="1">
        <f t="shared" si="10"/>
        <v>124530517</v>
      </c>
      <c r="S221" s="1">
        <f t="shared" si="11"/>
        <v>4143847.65</v>
      </c>
      <c r="T221" s="1">
        <f t="shared" si="12"/>
        <v>108120</v>
      </c>
      <c r="U221" s="1">
        <f t="shared" si="13"/>
        <v>19295421</v>
      </c>
    </row>
    <row r="222" ht="19.5" customHeight="1">
      <c r="A222" s="1">
        <v>221.0</v>
      </c>
      <c r="B222" s="1" t="s">
        <v>240</v>
      </c>
      <c r="C222" s="1">
        <v>5000000.0</v>
      </c>
      <c r="D222" s="1" t="s">
        <v>22</v>
      </c>
      <c r="E222" s="1">
        <v>16471.0</v>
      </c>
      <c r="F222" s="2">
        <v>100.0</v>
      </c>
      <c r="G222" s="2">
        <v>100.0</v>
      </c>
      <c r="H222" s="2" t="s">
        <v>229</v>
      </c>
      <c r="I222" s="1">
        <f t="shared" si="1"/>
        <v>5000000</v>
      </c>
      <c r="J222" s="1">
        <f t="shared" si="2"/>
        <v>0</v>
      </c>
      <c r="K222" s="1">
        <f t="shared" si="3"/>
        <v>16471</v>
      </c>
      <c r="L222" s="1">
        <f t="shared" si="4"/>
        <v>0</v>
      </c>
      <c r="M222" s="1">
        <f t="shared" si="5"/>
        <v>0</v>
      </c>
      <c r="N222" s="1">
        <f t="shared" si="6"/>
        <v>4309.747465</v>
      </c>
      <c r="O222" s="1">
        <f t="shared" si="7"/>
        <v>0</v>
      </c>
      <c r="P222" s="1">
        <f t="shared" si="8"/>
        <v>509147</v>
      </c>
      <c r="Q222" s="1">
        <f t="shared" si="9"/>
        <v>220</v>
      </c>
      <c r="R222" s="1">
        <f t="shared" si="10"/>
        <v>124530517</v>
      </c>
      <c r="S222" s="1">
        <f t="shared" si="11"/>
        <v>4238942.651</v>
      </c>
      <c r="T222" s="1">
        <f t="shared" si="12"/>
        <v>108120</v>
      </c>
      <c r="U222" s="1">
        <f t="shared" si="13"/>
        <v>19403541</v>
      </c>
    </row>
    <row r="223" ht="19.5" customHeight="1">
      <c r="A223" s="1">
        <v>222.0</v>
      </c>
      <c r="B223" s="1" t="s">
        <v>230</v>
      </c>
      <c r="C223" s="1">
        <v>5000000.0</v>
      </c>
      <c r="D223" s="1" t="s">
        <v>25</v>
      </c>
      <c r="E223" s="1">
        <v>2317343.0</v>
      </c>
      <c r="F223" s="2">
        <v>100.0</v>
      </c>
      <c r="G223" s="2">
        <v>100.0</v>
      </c>
      <c r="H223" s="2" t="s">
        <v>229</v>
      </c>
      <c r="I223" s="1">
        <f t="shared" si="1"/>
        <v>5000000</v>
      </c>
      <c r="J223" s="1">
        <f t="shared" si="2"/>
        <v>0</v>
      </c>
      <c r="K223" s="1">
        <f t="shared" si="3"/>
        <v>0</v>
      </c>
      <c r="L223" s="1">
        <f t="shared" si="4"/>
        <v>0</v>
      </c>
      <c r="M223" s="1">
        <f t="shared" si="5"/>
        <v>2317343</v>
      </c>
      <c r="N223" s="1">
        <f t="shared" si="6"/>
        <v>4367.617836</v>
      </c>
      <c r="O223" s="1">
        <f t="shared" si="7"/>
        <v>0</v>
      </c>
      <c r="P223" s="1">
        <f t="shared" si="8"/>
        <v>509147</v>
      </c>
      <c r="Q223" s="1">
        <f t="shared" si="9"/>
        <v>220</v>
      </c>
      <c r="R223" s="1">
        <f t="shared" si="10"/>
        <v>126847860</v>
      </c>
      <c r="S223" s="1">
        <f t="shared" si="11"/>
        <v>4250287.558</v>
      </c>
      <c r="T223" s="1">
        <f t="shared" si="12"/>
        <v>108120</v>
      </c>
      <c r="U223" s="1">
        <f t="shared" si="13"/>
        <v>19511661</v>
      </c>
    </row>
    <row r="224" ht="19.5" customHeight="1">
      <c r="A224" s="1">
        <v>223.0</v>
      </c>
      <c r="B224" s="1" t="s">
        <v>241</v>
      </c>
      <c r="C224" s="1">
        <v>5000000.0</v>
      </c>
      <c r="D224" s="1" t="s">
        <v>22</v>
      </c>
      <c r="E224" s="1">
        <v>16632.0</v>
      </c>
      <c r="F224" s="2">
        <v>100.0</v>
      </c>
      <c r="G224" s="2">
        <v>100.0</v>
      </c>
      <c r="H224" s="2" t="s">
        <v>229</v>
      </c>
      <c r="I224" s="1">
        <f t="shared" si="1"/>
        <v>5000000</v>
      </c>
      <c r="J224" s="1">
        <f t="shared" si="2"/>
        <v>0</v>
      </c>
      <c r="K224" s="1">
        <f t="shared" si="3"/>
        <v>16632</v>
      </c>
      <c r="L224" s="1">
        <f t="shared" si="4"/>
        <v>0</v>
      </c>
      <c r="M224" s="1">
        <f t="shared" si="5"/>
        <v>0</v>
      </c>
      <c r="N224" s="1">
        <f t="shared" si="6"/>
        <v>4425.488206</v>
      </c>
      <c r="O224" s="1">
        <f t="shared" si="7"/>
        <v>0</v>
      </c>
      <c r="P224" s="1">
        <f t="shared" si="8"/>
        <v>525779</v>
      </c>
      <c r="Q224" s="1">
        <f t="shared" si="9"/>
        <v>220</v>
      </c>
      <c r="R224" s="1">
        <f t="shared" si="10"/>
        <v>126847860</v>
      </c>
      <c r="S224" s="1">
        <f t="shared" si="11"/>
        <v>4346201.196</v>
      </c>
      <c r="T224" s="1">
        <f t="shared" si="12"/>
        <v>108120</v>
      </c>
      <c r="U224" s="1">
        <f t="shared" si="13"/>
        <v>19619781</v>
      </c>
    </row>
    <row r="225" ht="19.5" customHeight="1">
      <c r="A225" s="1">
        <v>224.0</v>
      </c>
      <c r="B225" s="1" t="s">
        <v>230</v>
      </c>
      <c r="C225" s="1">
        <v>5000000.0</v>
      </c>
      <c r="D225" s="1" t="s">
        <v>25</v>
      </c>
      <c r="E225" s="1">
        <v>2317343.0</v>
      </c>
      <c r="F225" s="2">
        <v>100.0</v>
      </c>
      <c r="G225" s="2">
        <v>100.0</v>
      </c>
      <c r="H225" s="2" t="s">
        <v>229</v>
      </c>
      <c r="I225" s="1">
        <f t="shared" si="1"/>
        <v>5000000</v>
      </c>
      <c r="J225" s="1">
        <f t="shared" si="2"/>
        <v>0</v>
      </c>
      <c r="K225" s="1">
        <f t="shared" si="3"/>
        <v>0</v>
      </c>
      <c r="L225" s="1">
        <f t="shared" si="4"/>
        <v>0</v>
      </c>
      <c r="M225" s="1">
        <f t="shared" si="5"/>
        <v>2317343</v>
      </c>
      <c r="N225" s="1">
        <f t="shared" si="6"/>
        <v>4483.358576</v>
      </c>
      <c r="O225" s="1">
        <f t="shared" si="7"/>
        <v>0</v>
      </c>
      <c r="P225" s="1">
        <f t="shared" si="8"/>
        <v>525779</v>
      </c>
      <c r="Q225" s="1">
        <f t="shared" si="9"/>
        <v>220</v>
      </c>
      <c r="R225" s="1">
        <f t="shared" si="10"/>
        <v>129165203</v>
      </c>
      <c r="S225" s="1">
        <f t="shared" si="11"/>
        <v>4357546.104</v>
      </c>
      <c r="T225" s="1">
        <f t="shared" si="12"/>
        <v>108120</v>
      </c>
      <c r="U225" s="1">
        <f t="shared" si="13"/>
        <v>19727901</v>
      </c>
    </row>
    <row r="226" ht="19.5" customHeight="1">
      <c r="A226" s="1">
        <v>225.0</v>
      </c>
      <c r="B226" s="1" t="s">
        <v>242</v>
      </c>
      <c r="C226" s="1">
        <v>5000000.0</v>
      </c>
      <c r="D226" s="1" t="s">
        <v>22</v>
      </c>
      <c r="E226" s="1">
        <v>16793.0</v>
      </c>
      <c r="F226" s="2">
        <v>100.0</v>
      </c>
      <c r="G226" s="2">
        <v>100.0</v>
      </c>
      <c r="H226" s="2" t="s">
        <v>229</v>
      </c>
      <c r="I226" s="1">
        <f t="shared" si="1"/>
        <v>5000000</v>
      </c>
      <c r="J226" s="1">
        <f t="shared" si="2"/>
        <v>0</v>
      </c>
      <c r="K226" s="1">
        <f t="shared" si="3"/>
        <v>16793</v>
      </c>
      <c r="L226" s="1">
        <f t="shared" si="4"/>
        <v>0</v>
      </c>
      <c r="M226" s="1">
        <f t="shared" si="5"/>
        <v>0</v>
      </c>
      <c r="N226" s="1">
        <f t="shared" si="6"/>
        <v>4541.228947</v>
      </c>
      <c r="O226" s="1">
        <f t="shared" si="7"/>
        <v>0</v>
      </c>
      <c r="P226" s="1">
        <f t="shared" si="8"/>
        <v>542572</v>
      </c>
      <c r="Q226" s="1">
        <f t="shared" si="9"/>
        <v>220</v>
      </c>
      <c r="R226" s="1">
        <f t="shared" si="10"/>
        <v>129165203</v>
      </c>
      <c r="S226" s="1">
        <f t="shared" si="11"/>
        <v>4454278.378</v>
      </c>
      <c r="T226" s="1">
        <f t="shared" si="12"/>
        <v>108120</v>
      </c>
      <c r="U226" s="1">
        <f t="shared" si="13"/>
        <v>19836021</v>
      </c>
    </row>
    <row r="227" ht="19.5" customHeight="1">
      <c r="F227" s="2"/>
      <c r="G227" s="2"/>
      <c r="H227" s="2"/>
      <c r="R227" s="2"/>
    </row>
    <row r="228" ht="19.5" customHeight="1">
      <c r="F228" s="2"/>
      <c r="G228" s="2"/>
      <c r="H228" s="2"/>
      <c r="R228" s="2"/>
    </row>
    <row r="229" ht="19.5" customHeight="1">
      <c r="F229" s="2"/>
      <c r="G229" s="2"/>
    </row>
    <row r="230" ht="19.5" customHeight="1">
      <c r="F230" s="2"/>
      <c r="G230" s="2"/>
    </row>
    <row r="231" ht="19.5" customHeight="1">
      <c r="F231" s="2"/>
      <c r="G231" s="2"/>
    </row>
    <row r="232" ht="19.5" customHeight="1">
      <c r="F232" s="2"/>
      <c r="G232" s="2"/>
    </row>
    <row r="233" ht="19.5" customHeight="1">
      <c r="F233" s="2"/>
      <c r="G233" s="2"/>
    </row>
    <row r="234" ht="19.5" customHeight="1">
      <c r="F234" s="2"/>
      <c r="G234" s="2"/>
    </row>
    <row r="235" ht="19.5" customHeight="1">
      <c r="F235" s="2"/>
      <c r="G235" s="2"/>
    </row>
    <row r="236" ht="19.5" customHeight="1">
      <c r="F236" s="2"/>
      <c r="G236" s="2"/>
    </row>
    <row r="237" ht="19.5" customHeight="1">
      <c r="F237" s="2"/>
      <c r="G237" s="2"/>
    </row>
    <row r="238" ht="19.5" customHeight="1">
      <c r="F238" s="2"/>
      <c r="G238" s="2"/>
    </row>
    <row r="239" ht="19.5" customHeight="1">
      <c r="F239" s="2"/>
      <c r="G239" s="2"/>
    </row>
    <row r="240" ht="19.5" customHeight="1">
      <c r="F240" s="2"/>
      <c r="G240" s="2"/>
    </row>
    <row r="241" ht="19.5" customHeight="1">
      <c r="F241" s="2"/>
      <c r="G241" s="2"/>
    </row>
    <row r="242" ht="19.5" customHeight="1">
      <c r="F242" s="2"/>
      <c r="G242" s="2"/>
    </row>
    <row r="243" ht="19.5" customHeight="1">
      <c r="F243" s="2"/>
      <c r="G243" s="2"/>
    </row>
    <row r="244" ht="19.5" customHeight="1">
      <c r="F244" s="2"/>
      <c r="G244" s="2"/>
    </row>
    <row r="245" ht="19.5" customHeight="1">
      <c r="F245" s="2"/>
      <c r="G245" s="2"/>
    </row>
    <row r="246" ht="19.5" customHeight="1">
      <c r="F246" s="2"/>
      <c r="G246" s="2"/>
    </row>
    <row r="247" ht="19.5" customHeight="1">
      <c r="F247" s="2"/>
      <c r="G247" s="2"/>
    </row>
    <row r="248" ht="19.5" customHeight="1">
      <c r="F248" s="2"/>
      <c r="G248" s="2"/>
    </row>
    <row r="249" ht="19.5" customHeight="1">
      <c r="F249" s="2"/>
      <c r="G249" s="2"/>
    </row>
    <row r="250" ht="19.5" customHeight="1">
      <c r="F250" s="2"/>
      <c r="G250" s="2"/>
    </row>
    <row r="251" ht="19.5" customHeight="1">
      <c r="F251" s="2"/>
      <c r="G251" s="2"/>
    </row>
    <row r="252" ht="19.5" customHeight="1">
      <c r="F252" s="2"/>
      <c r="G252" s="2"/>
    </row>
    <row r="253" ht="19.5" customHeight="1">
      <c r="F253" s="2"/>
      <c r="G253" s="2"/>
    </row>
    <row r="254" ht="19.5" customHeight="1">
      <c r="F254" s="2"/>
      <c r="G254" s="2"/>
    </row>
    <row r="255" ht="19.5" customHeight="1">
      <c r="F255" s="2"/>
      <c r="G255" s="2"/>
    </row>
    <row r="256" ht="19.5" customHeight="1">
      <c r="F256" s="2"/>
      <c r="G256" s="2"/>
    </row>
    <row r="257" ht="19.5" customHeight="1">
      <c r="F257" s="2"/>
      <c r="G257" s="2"/>
    </row>
    <row r="258" ht="19.5" customHeight="1">
      <c r="F258" s="2"/>
      <c r="G258" s="2"/>
    </row>
    <row r="259" ht="19.5" customHeight="1">
      <c r="F259" s="2"/>
      <c r="G259" s="2"/>
    </row>
    <row r="260" ht="19.5" customHeight="1">
      <c r="F260" s="2"/>
      <c r="G260" s="2"/>
    </row>
    <row r="261" ht="19.5" customHeight="1">
      <c r="F261" s="2"/>
      <c r="G261" s="2"/>
    </row>
    <row r="262" ht="19.5" customHeight="1">
      <c r="F262" s="2"/>
      <c r="G262" s="2"/>
    </row>
    <row r="263" ht="19.5" customHeight="1">
      <c r="F263" s="2"/>
      <c r="G263" s="2"/>
    </row>
    <row r="264" ht="19.5" customHeight="1">
      <c r="F264" s="2"/>
      <c r="G264" s="2"/>
    </row>
    <row r="265" ht="19.5" customHeight="1">
      <c r="F265" s="2"/>
      <c r="G265" s="2"/>
    </row>
    <row r="266" ht="19.5" customHeight="1">
      <c r="F266" s="2"/>
      <c r="G266" s="2"/>
    </row>
    <row r="267" ht="19.5" customHeight="1">
      <c r="F267" s="2"/>
      <c r="G267" s="2"/>
    </row>
    <row r="268" ht="19.5" customHeight="1">
      <c r="F268" s="2"/>
      <c r="G268" s="2"/>
    </row>
    <row r="269" ht="19.5" customHeight="1">
      <c r="F269" s="2"/>
      <c r="G269" s="2"/>
    </row>
    <row r="270" ht="19.5" customHeight="1">
      <c r="F270" s="2"/>
      <c r="G270" s="2"/>
    </row>
    <row r="271" ht="19.5" customHeight="1">
      <c r="F271" s="2"/>
      <c r="G271" s="2"/>
    </row>
    <row r="272" ht="19.5" customHeight="1">
      <c r="F272" s="2"/>
      <c r="G272" s="2"/>
    </row>
    <row r="273" ht="19.5" customHeight="1">
      <c r="F273" s="2"/>
      <c r="G273" s="2"/>
    </row>
    <row r="274" ht="19.5" customHeight="1">
      <c r="F274" s="2"/>
      <c r="G274" s="2"/>
    </row>
    <row r="275" ht="19.5" customHeight="1">
      <c r="F275" s="2"/>
      <c r="G275" s="2"/>
    </row>
    <row r="276" ht="19.5" customHeight="1">
      <c r="F276" s="2"/>
      <c r="G276" s="2"/>
    </row>
    <row r="277" ht="19.5" customHeight="1">
      <c r="F277" s="2"/>
      <c r="G277" s="2"/>
    </row>
    <row r="278" ht="19.5" customHeight="1">
      <c r="F278" s="2"/>
      <c r="G278" s="2"/>
    </row>
    <row r="279" ht="19.5" customHeight="1">
      <c r="F279" s="2"/>
      <c r="G279" s="2"/>
    </row>
    <row r="280" ht="19.5" customHeight="1">
      <c r="F280" s="2"/>
      <c r="G280" s="2"/>
    </row>
    <row r="281" ht="19.5" customHeight="1">
      <c r="F281" s="2"/>
      <c r="G281" s="2"/>
    </row>
    <row r="282" ht="19.5" customHeight="1">
      <c r="F282" s="2"/>
      <c r="G282" s="2"/>
    </row>
    <row r="283" ht="19.5" customHeight="1">
      <c r="F283" s="2"/>
      <c r="G283" s="2"/>
    </row>
    <row r="284" ht="19.5" customHeight="1">
      <c r="F284" s="2"/>
      <c r="G284" s="2"/>
    </row>
    <row r="285" ht="19.5" customHeight="1">
      <c r="F285" s="2"/>
      <c r="G285" s="2"/>
    </row>
    <row r="286" ht="19.5" customHeight="1">
      <c r="F286" s="2"/>
      <c r="G286" s="2"/>
    </row>
    <row r="287" ht="19.5" customHeight="1">
      <c r="F287" s="2"/>
      <c r="G287" s="2"/>
    </row>
    <row r="288" ht="19.5" customHeight="1">
      <c r="F288" s="2"/>
      <c r="G288" s="2"/>
    </row>
    <row r="289" ht="19.5" customHeight="1">
      <c r="F289" s="2"/>
      <c r="G289" s="2"/>
    </row>
    <row r="290" ht="19.5" customHeight="1">
      <c r="F290" s="2"/>
      <c r="G290" s="2"/>
    </row>
    <row r="291" ht="19.5" customHeight="1">
      <c r="F291" s="2"/>
      <c r="G291" s="2"/>
    </row>
    <row r="292" ht="19.5" customHeight="1">
      <c r="F292" s="2"/>
      <c r="G292" s="2"/>
    </row>
    <row r="293" ht="19.5" customHeight="1">
      <c r="F293" s="2"/>
      <c r="G293" s="2"/>
    </row>
    <row r="294" ht="19.5" customHeight="1">
      <c r="F294" s="2"/>
      <c r="G294" s="2"/>
    </row>
    <row r="295" ht="19.5" customHeight="1">
      <c r="F295" s="2"/>
      <c r="G295" s="2"/>
    </row>
    <row r="296" ht="19.5" customHeight="1">
      <c r="F296" s="2"/>
      <c r="G296" s="2"/>
    </row>
    <row r="297" ht="19.5" customHeight="1">
      <c r="F297" s="2"/>
      <c r="G297" s="2"/>
    </row>
    <row r="298" ht="19.5" customHeight="1">
      <c r="F298" s="2"/>
      <c r="G298" s="2"/>
    </row>
    <row r="299" ht="19.5" customHeight="1">
      <c r="F299" s="2"/>
      <c r="G299" s="2"/>
    </row>
    <row r="300" ht="19.5" customHeight="1">
      <c r="F300" s="2"/>
      <c r="G300" s="2"/>
    </row>
    <row r="301" ht="19.5" customHeight="1">
      <c r="F301" s="2"/>
      <c r="G301" s="2"/>
    </row>
    <row r="302" ht="19.5" customHeight="1">
      <c r="F302" s="2"/>
      <c r="G302" s="2"/>
    </row>
    <row r="303" ht="19.5" customHeight="1">
      <c r="F303" s="2"/>
      <c r="G303" s="2"/>
    </row>
    <row r="304" ht="19.5" customHeight="1">
      <c r="F304" s="2"/>
      <c r="G304" s="2"/>
    </row>
    <row r="305" ht="19.5" customHeight="1">
      <c r="F305" s="2"/>
      <c r="G305" s="2"/>
    </row>
    <row r="306" ht="19.5" customHeight="1">
      <c r="F306" s="2"/>
      <c r="G306" s="2"/>
    </row>
    <row r="307" ht="19.5" customHeight="1">
      <c r="F307" s="2"/>
      <c r="G307" s="2"/>
    </row>
    <row r="308" ht="19.5" customHeight="1">
      <c r="F308" s="2"/>
      <c r="G308" s="2"/>
    </row>
    <row r="309" ht="19.5" customHeight="1">
      <c r="F309" s="2"/>
      <c r="G309" s="2"/>
    </row>
    <row r="310" ht="19.5" customHeight="1">
      <c r="F310" s="2"/>
      <c r="G310" s="2"/>
    </row>
    <row r="311" ht="19.5" customHeight="1">
      <c r="F311" s="2"/>
      <c r="G311" s="2"/>
    </row>
    <row r="312" ht="19.5" customHeight="1">
      <c r="F312" s="2"/>
      <c r="G312" s="2"/>
    </row>
    <row r="313" ht="19.5" customHeight="1">
      <c r="F313" s="2"/>
      <c r="G313" s="2"/>
    </row>
    <row r="314" ht="19.5" customHeight="1">
      <c r="F314" s="2"/>
      <c r="G314" s="2"/>
    </row>
    <row r="315" ht="19.5" customHeight="1">
      <c r="F315" s="2"/>
      <c r="G315" s="2"/>
    </row>
    <row r="316" ht="19.5" customHeight="1">
      <c r="F316" s="2"/>
      <c r="G316" s="2"/>
    </row>
    <row r="317" ht="19.5" customHeight="1">
      <c r="F317" s="2"/>
      <c r="G317" s="2"/>
    </row>
    <row r="318" ht="19.5" customHeight="1">
      <c r="F318" s="2"/>
      <c r="G318" s="2"/>
    </row>
    <row r="319" ht="19.5" customHeight="1">
      <c r="F319" s="2"/>
      <c r="G319" s="2"/>
    </row>
    <row r="320" ht="19.5" customHeight="1">
      <c r="F320" s="2"/>
      <c r="G320" s="2"/>
    </row>
    <row r="321" ht="19.5" customHeight="1">
      <c r="F321" s="2"/>
      <c r="G321" s="2"/>
    </row>
    <row r="322" ht="19.5" customHeight="1">
      <c r="F322" s="2"/>
      <c r="G322" s="2"/>
    </row>
    <row r="323" ht="19.5" customHeight="1">
      <c r="F323" s="2"/>
      <c r="G323" s="2"/>
    </row>
    <row r="324" ht="19.5" customHeight="1">
      <c r="F324" s="2"/>
      <c r="G324" s="2"/>
    </row>
    <row r="325" ht="19.5" customHeight="1">
      <c r="F325" s="2"/>
      <c r="G325" s="2"/>
    </row>
    <row r="326" ht="19.5" customHeight="1">
      <c r="F326" s="2"/>
      <c r="G326" s="2"/>
    </row>
    <row r="327" ht="19.5" customHeight="1">
      <c r="F327" s="2"/>
      <c r="G327" s="2"/>
    </row>
    <row r="328" ht="19.5" customHeight="1">
      <c r="F328" s="2"/>
      <c r="G328" s="2"/>
    </row>
    <row r="329" ht="19.5" customHeight="1">
      <c r="F329" s="2"/>
      <c r="G329" s="2"/>
    </row>
    <row r="330" ht="19.5" customHeight="1">
      <c r="F330" s="2"/>
      <c r="G330" s="2"/>
    </row>
    <row r="331" ht="19.5" customHeight="1">
      <c r="F331" s="2"/>
      <c r="G331" s="2"/>
    </row>
    <row r="332" ht="19.5" customHeight="1">
      <c r="F332" s="2"/>
      <c r="G332" s="2"/>
    </row>
    <row r="333" ht="19.5" customHeight="1">
      <c r="F333" s="2"/>
      <c r="G333" s="2"/>
    </row>
    <row r="334" ht="19.5" customHeight="1">
      <c r="F334" s="2"/>
      <c r="G334" s="2"/>
    </row>
    <row r="335" ht="19.5" customHeight="1">
      <c r="F335" s="2"/>
      <c r="G335" s="2"/>
    </row>
    <row r="336" ht="19.5" customHeight="1">
      <c r="F336" s="2"/>
      <c r="G336" s="2"/>
    </row>
    <row r="337" ht="19.5" customHeight="1">
      <c r="F337" s="2"/>
      <c r="G337" s="2"/>
    </row>
    <row r="338" ht="19.5" customHeight="1">
      <c r="F338" s="2"/>
      <c r="G338" s="2"/>
    </row>
    <row r="339" ht="19.5" customHeight="1">
      <c r="F339" s="2"/>
      <c r="G339" s="2"/>
    </row>
    <row r="340" ht="19.5" customHeight="1">
      <c r="F340" s="2"/>
      <c r="G340" s="2"/>
    </row>
    <row r="341" ht="19.5" customHeight="1">
      <c r="F341" s="2"/>
      <c r="G341" s="2"/>
    </row>
    <row r="342" ht="19.5" customHeight="1">
      <c r="F342" s="2"/>
      <c r="G342" s="2"/>
    </row>
    <row r="343" ht="19.5" customHeight="1">
      <c r="F343" s="2"/>
      <c r="G343" s="2"/>
    </row>
    <row r="344" ht="19.5" customHeight="1">
      <c r="F344" s="2"/>
      <c r="G344" s="2"/>
    </row>
    <row r="345" ht="19.5" customHeight="1">
      <c r="F345" s="2"/>
      <c r="G345" s="2"/>
    </row>
    <row r="346" ht="19.5" customHeight="1">
      <c r="F346" s="2"/>
      <c r="G346" s="2"/>
    </row>
    <row r="347" ht="19.5" customHeight="1">
      <c r="F347" s="2"/>
      <c r="G347" s="2"/>
    </row>
    <row r="348" ht="19.5" customHeight="1">
      <c r="F348" s="2"/>
      <c r="G348" s="2"/>
    </row>
    <row r="349" ht="19.5" customHeight="1">
      <c r="F349" s="2"/>
      <c r="G349" s="2"/>
    </row>
    <row r="350" ht="19.5" customHeight="1">
      <c r="F350" s="2"/>
      <c r="G350" s="2"/>
    </row>
    <row r="351" ht="19.5" customHeight="1">
      <c r="F351" s="2"/>
      <c r="G351" s="2"/>
    </row>
    <row r="352" ht="19.5" customHeight="1">
      <c r="F352" s="2"/>
      <c r="G352" s="2"/>
    </row>
    <row r="353" ht="19.5" customHeight="1">
      <c r="F353" s="2"/>
      <c r="G353" s="2"/>
    </row>
    <row r="354" ht="19.5" customHeight="1">
      <c r="F354" s="2"/>
      <c r="G354" s="2"/>
    </row>
    <row r="355" ht="19.5" customHeight="1">
      <c r="F355" s="2"/>
      <c r="G355" s="2"/>
    </row>
    <row r="356" ht="19.5" customHeight="1">
      <c r="F356" s="2"/>
      <c r="G356" s="2"/>
    </row>
    <row r="357" ht="19.5" customHeight="1">
      <c r="F357" s="2"/>
      <c r="G357" s="2"/>
    </row>
    <row r="358" ht="19.5" customHeight="1">
      <c r="F358" s="2"/>
      <c r="G358" s="2"/>
    </row>
    <row r="359" ht="19.5" customHeight="1">
      <c r="F359" s="2"/>
      <c r="G359" s="2"/>
    </row>
    <row r="360" ht="19.5" customHeight="1">
      <c r="F360" s="2"/>
      <c r="G360" s="2"/>
    </row>
    <row r="361" ht="19.5" customHeight="1">
      <c r="F361" s="2"/>
      <c r="G361" s="2"/>
    </row>
    <row r="362" ht="19.5" customHeight="1">
      <c r="F362" s="2"/>
      <c r="G362" s="2"/>
    </row>
    <row r="363" ht="19.5" customHeight="1">
      <c r="F363" s="2"/>
      <c r="G363" s="2"/>
    </row>
    <row r="364" ht="19.5" customHeight="1">
      <c r="F364" s="2"/>
      <c r="G364" s="2"/>
    </row>
    <row r="365" ht="19.5" customHeight="1">
      <c r="F365" s="2"/>
      <c r="G365" s="2"/>
    </row>
    <row r="366" ht="19.5" customHeight="1">
      <c r="F366" s="2"/>
      <c r="G366" s="2"/>
    </row>
    <row r="367" ht="19.5" customHeight="1">
      <c r="F367" s="2"/>
      <c r="G367" s="2"/>
    </row>
    <row r="368" ht="19.5" customHeight="1">
      <c r="F368" s="2"/>
      <c r="G368" s="2"/>
    </row>
    <row r="369" ht="19.5" customHeight="1">
      <c r="F369" s="2"/>
      <c r="G369" s="2"/>
    </row>
    <row r="370" ht="19.5" customHeight="1">
      <c r="F370" s="2"/>
      <c r="G370" s="2"/>
    </row>
    <row r="371" ht="19.5" customHeight="1">
      <c r="F371" s="2"/>
      <c r="G371" s="2"/>
    </row>
    <row r="372" ht="19.5" customHeight="1">
      <c r="F372" s="2"/>
      <c r="G372" s="2"/>
    </row>
    <row r="373" ht="19.5" customHeight="1">
      <c r="F373" s="2"/>
      <c r="G373" s="2"/>
    </row>
    <row r="374" ht="19.5" customHeight="1">
      <c r="F374" s="2"/>
      <c r="G374" s="2"/>
    </row>
    <row r="375" ht="19.5" customHeight="1">
      <c r="F375" s="2"/>
      <c r="G375" s="2"/>
    </row>
    <row r="376" ht="19.5" customHeight="1">
      <c r="F376" s="2"/>
      <c r="G376" s="2"/>
    </row>
    <row r="377" ht="19.5" customHeight="1">
      <c r="F377" s="2"/>
      <c r="G377" s="2"/>
    </row>
    <row r="378" ht="19.5" customHeight="1">
      <c r="F378" s="2"/>
      <c r="G378" s="2"/>
    </row>
    <row r="379" ht="19.5" customHeight="1">
      <c r="F379" s="2"/>
      <c r="G379" s="2"/>
    </row>
    <row r="380" ht="19.5" customHeight="1">
      <c r="F380" s="2"/>
      <c r="G380" s="2"/>
    </row>
    <row r="381" ht="19.5" customHeight="1">
      <c r="F381" s="2"/>
      <c r="G381" s="2"/>
    </row>
    <row r="382" ht="19.5" customHeight="1">
      <c r="F382" s="2"/>
      <c r="G382" s="2"/>
    </row>
    <row r="383" ht="19.5" customHeight="1">
      <c r="F383" s="2"/>
      <c r="G383" s="2"/>
    </row>
    <row r="384" ht="19.5" customHeight="1">
      <c r="F384" s="2"/>
      <c r="G384" s="2"/>
    </row>
    <row r="385" ht="19.5" customHeight="1">
      <c r="F385" s="2"/>
      <c r="G385" s="2"/>
    </row>
    <row r="386" ht="19.5" customHeight="1">
      <c r="F386" s="2"/>
      <c r="G386" s="2"/>
    </row>
    <row r="387" ht="19.5" customHeight="1">
      <c r="F387" s="2"/>
      <c r="G387" s="2"/>
    </row>
    <row r="388" ht="19.5" customHeight="1">
      <c r="F388" s="2"/>
      <c r="G388" s="2"/>
    </row>
    <row r="389" ht="19.5" customHeight="1">
      <c r="F389" s="2"/>
      <c r="G389" s="2"/>
    </row>
    <row r="390" ht="19.5" customHeight="1">
      <c r="F390" s="2"/>
      <c r="G390" s="2"/>
    </row>
    <row r="391" ht="19.5" customHeight="1">
      <c r="F391" s="2"/>
      <c r="G391" s="2"/>
    </row>
    <row r="392" ht="19.5" customHeight="1">
      <c r="F392" s="2"/>
      <c r="G392" s="2"/>
    </row>
    <row r="393" ht="19.5" customHeight="1">
      <c r="F393" s="2"/>
      <c r="G393" s="2"/>
    </row>
    <row r="394" ht="19.5" customHeight="1">
      <c r="F394" s="2"/>
      <c r="G394" s="2"/>
    </row>
    <row r="395" ht="19.5" customHeight="1">
      <c r="F395" s="2"/>
      <c r="G395" s="2"/>
    </row>
    <row r="396" ht="19.5" customHeight="1">
      <c r="F396" s="2"/>
      <c r="G396" s="2"/>
    </row>
    <row r="397" ht="19.5" customHeight="1">
      <c r="F397" s="2"/>
      <c r="G397" s="2"/>
    </row>
    <row r="398" ht="19.5" customHeight="1">
      <c r="F398" s="2"/>
      <c r="G398" s="2"/>
    </row>
    <row r="399" ht="19.5" customHeight="1">
      <c r="F399" s="2"/>
      <c r="G399" s="2"/>
    </row>
    <row r="400" ht="19.5" customHeight="1">
      <c r="F400" s="2"/>
      <c r="G400" s="2"/>
    </row>
    <row r="401" ht="19.5" customHeight="1">
      <c r="F401" s="2"/>
      <c r="G401" s="2"/>
    </row>
    <row r="402" ht="19.5" customHeight="1">
      <c r="F402" s="2"/>
      <c r="G402" s="2"/>
    </row>
    <row r="403" ht="19.5" customHeight="1">
      <c r="F403" s="2"/>
      <c r="G403" s="2"/>
    </row>
    <row r="404" ht="19.5" customHeight="1">
      <c r="F404" s="2"/>
      <c r="G404" s="2"/>
    </row>
    <row r="405" ht="19.5" customHeight="1">
      <c r="F405" s="2"/>
      <c r="G405" s="2"/>
    </row>
    <row r="406" ht="19.5" customHeight="1">
      <c r="F406" s="2"/>
      <c r="G406" s="2"/>
    </row>
    <row r="407" ht="19.5" customHeight="1">
      <c r="F407" s="2"/>
      <c r="G407" s="2"/>
    </row>
    <row r="408" ht="19.5" customHeight="1">
      <c r="F408" s="2"/>
      <c r="G408" s="2"/>
    </row>
    <row r="409" ht="19.5" customHeight="1">
      <c r="F409" s="2"/>
      <c r="G409" s="2"/>
    </row>
    <row r="410" ht="19.5" customHeight="1">
      <c r="F410" s="2"/>
      <c r="G410" s="2"/>
    </row>
    <row r="411" ht="19.5" customHeight="1">
      <c r="F411" s="2"/>
      <c r="G411" s="2"/>
    </row>
    <row r="412" ht="19.5" customHeight="1">
      <c r="F412" s="2"/>
      <c r="G412" s="2"/>
    </row>
    <row r="413" ht="19.5" customHeight="1">
      <c r="F413" s="2"/>
      <c r="G413" s="2"/>
    </row>
    <row r="414" ht="19.5" customHeight="1">
      <c r="F414" s="2"/>
      <c r="G414" s="2"/>
    </row>
    <row r="415" ht="19.5" customHeight="1">
      <c r="F415" s="2"/>
      <c r="G415" s="2"/>
    </row>
    <row r="416" ht="19.5" customHeight="1">
      <c r="F416" s="2"/>
      <c r="G416" s="2"/>
    </row>
    <row r="417" ht="19.5" customHeight="1">
      <c r="F417" s="2"/>
      <c r="G417" s="2"/>
    </row>
    <row r="418" ht="19.5" customHeight="1">
      <c r="F418" s="2"/>
      <c r="G418" s="2"/>
    </row>
    <row r="419" ht="19.5" customHeight="1">
      <c r="F419" s="2"/>
      <c r="G419" s="2"/>
    </row>
    <row r="420" ht="19.5" customHeight="1">
      <c r="F420" s="2"/>
      <c r="G420" s="2"/>
    </row>
    <row r="421" ht="19.5" customHeight="1">
      <c r="F421" s="2"/>
      <c r="G421" s="2"/>
    </row>
    <row r="422" ht="19.5" customHeight="1">
      <c r="F422" s="2"/>
      <c r="G422" s="2"/>
    </row>
    <row r="423" ht="19.5" customHeight="1">
      <c r="F423" s="2"/>
      <c r="G423" s="2"/>
    </row>
    <row r="424" ht="19.5" customHeight="1">
      <c r="F424" s="2"/>
      <c r="G424" s="2"/>
    </row>
    <row r="425" ht="19.5" customHeight="1">
      <c r="F425" s="2"/>
      <c r="G425" s="2"/>
    </row>
    <row r="426" ht="19.5" customHeight="1">
      <c r="F426" s="2"/>
      <c r="G426" s="2"/>
    </row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5.0"/>
    <col customWidth="1" min="2" max="2" width="17.0"/>
    <col customWidth="1" min="3" max="3" width="17.11"/>
    <col customWidth="1" min="4" max="4" width="12.0"/>
    <col customWidth="1" min="5" max="5" width="6.89"/>
    <col customWidth="1" min="6" max="6" width="18.78"/>
    <col customWidth="1" min="7" max="7" width="19.11"/>
    <col customWidth="1" min="8" max="8" width="8.33"/>
    <col customWidth="1" min="9" max="9" width="7.67"/>
    <col customWidth="1" min="10" max="10" width="14.89"/>
    <col customWidth="1" min="11" max="11" width="12.11"/>
    <col customWidth="1" min="12" max="12" width="13.56"/>
    <col customWidth="1" min="13" max="13" width="15.33"/>
    <col customWidth="1" min="14" max="14" width="19.33"/>
    <col customWidth="1" min="15" max="15" width="16.56"/>
    <col customWidth="1" min="16" max="16" width="18.0"/>
    <col customWidth="1" min="17" max="17" width="12.22"/>
    <col customWidth="1" min="18" max="18" width="8.33"/>
    <col customWidth="1" min="19" max="19" width="6.44"/>
    <col customWidth="1" min="20" max="20" width="10.33"/>
    <col customWidth="1" min="21" max="26" width="8.3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3" t="s">
        <v>20</v>
      </c>
    </row>
    <row r="2" ht="19.5" customHeight="1">
      <c r="A2" s="1">
        <v>1.0</v>
      </c>
      <c r="B2" s="1" t="s">
        <v>265</v>
      </c>
      <c r="C2" s="1">
        <v>990.0</v>
      </c>
      <c r="D2" s="1" t="s">
        <v>266</v>
      </c>
      <c r="E2" s="1">
        <v>100.0</v>
      </c>
      <c r="F2" s="2">
        <v>100.0</v>
      </c>
      <c r="G2" s="2">
        <v>100.0</v>
      </c>
      <c r="H2" s="2" t="s">
        <v>23</v>
      </c>
      <c r="I2" s="1">
        <f t="shared" ref="I2:I226" si="1">roundup(C2*G2/100,0)</f>
        <v>990</v>
      </c>
      <c r="J2" s="1">
        <f t="shared" ref="J2:J226" si="2">roundup(IF(D2="elementalEmber", E2*F2/100,0),0)</f>
        <v>100</v>
      </c>
      <c r="K2" s="1">
        <f t="shared" ref="K2:K226" si="3">roundup(IF(D2="electrumBar", E2*F2/100,0),0)</f>
        <v>0</v>
      </c>
      <c r="L2" s="1">
        <f t="shared" ref="L2:L226" si="4">roundup(IF(D2="cosmicCharge", E2*F2/100,0),0)</f>
        <v>0</v>
      </c>
      <c r="M2" s="1">
        <f t="shared" ref="M2:M226" si="5">roundup(IF(D2="piercing", E2*F2/100,0),0)</f>
        <v>0</v>
      </c>
      <c r="N2" s="1">
        <f t="shared" ref="N2:N226" si="6">SUM($I$2:I2)/(60*60*24)</f>
        <v>0.01145833333</v>
      </c>
      <c r="O2" s="1">
        <f t="shared" ref="O2:O226" si="7">SUM($J$2:J2)</f>
        <v>100</v>
      </c>
      <c r="P2" s="1">
        <f t="shared" ref="P2:P226" si="8">SUM($K$2:$K2)</f>
        <v>0</v>
      </c>
      <c r="Q2" s="1">
        <f t="shared" ref="Q2:Q226" si="9">SUM($L$2:L2)</f>
        <v>0</v>
      </c>
      <c r="R2" s="1">
        <f t="shared" ref="R2:R226" si="10">SUM($M$2:M2)</f>
        <v>0</v>
      </c>
      <c r="S2" s="1">
        <f t="shared" ref="S2:S226" si="11">N2*60*60*24*0.0022689815+O2*3.3898+P2*5.0847+Q2*3660</f>
        <v>341.2262917</v>
      </c>
      <c r="T2" s="1">
        <f t="shared" ref="T2:T226" si="12">VALUE(MID(H2,FIND(":",H2)+1,LEN(H2)))</f>
        <v>1</v>
      </c>
      <c r="U2" s="1">
        <f t="shared" ref="U2:U226" si="13">SUM($T$2:T2)</f>
        <v>1</v>
      </c>
    </row>
    <row r="3" ht="19.5" customHeight="1">
      <c r="A3" s="1">
        <v>2.0</v>
      </c>
      <c r="B3" s="1" t="s">
        <v>24</v>
      </c>
      <c r="C3" s="1">
        <v>3510.0</v>
      </c>
      <c r="D3" s="1" t="s">
        <v>25</v>
      </c>
      <c r="E3" s="1">
        <v>208.0</v>
      </c>
      <c r="F3" s="2">
        <v>100.0</v>
      </c>
      <c r="G3" s="2">
        <v>100.0</v>
      </c>
      <c r="H3" s="2" t="s">
        <v>26</v>
      </c>
      <c r="I3" s="1">
        <f t="shared" si="1"/>
        <v>3510</v>
      </c>
      <c r="J3" s="1">
        <f t="shared" si="2"/>
        <v>0</v>
      </c>
      <c r="K3" s="1">
        <f t="shared" si="3"/>
        <v>0</v>
      </c>
      <c r="L3" s="1">
        <f t="shared" si="4"/>
        <v>0</v>
      </c>
      <c r="M3" s="1">
        <f t="shared" si="5"/>
        <v>208</v>
      </c>
      <c r="N3" s="1">
        <f t="shared" si="6"/>
        <v>0.05208333333</v>
      </c>
      <c r="O3" s="1">
        <f t="shared" si="7"/>
        <v>100</v>
      </c>
      <c r="P3" s="1">
        <f t="shared" si="8"/>
        <v>0</v>
      </c>
      <c r="Q3" s="1">
        <f t="shared" si="9"/>
        <v>0</v>
      </c>
      <c r="R3" s="1">
        <f t="shared" si="10"/>
        <v>208</v>
      </c>
      <c r="S3" s="1">
        <f t="shared" si="11"/>
        <v>349.1904168</v>
      </c>
      <c r="T3" s="1">
        <f t="shared" si="12"/>
        <v>13</v>
      </c>
      <c r="U3" s="1">
        <f t="shared" si="13"/>
        <v>14</v>
      </c>
    </row>
    <row r="4" ht="19.5" customHeight="1">
      <c r="A4" s="1">
        <v>3.0</v>
      </c>
      <c r="B4" s="1" t="s">
        <v>267</v>
      </c>
      <c r="C4" s="1">
        <v>7200.0</v>
      </c>
      <c r="D4" s="1" t="s">
        <v>266</v>
      </c>
      <c r="E4" s="1">
        <v>200.0</v>
      </c>
      <c r="F4" s="2">
        <v>100.0</v>
      </c>
      <c r="G4" s="2">
        <v>100.0</v>
      </c>
      <c r="H4" s="2" t="s">
        <v>28</v>
      </c>
      <c r="I4" s="1">
        <f t="shared" si="1"/>
        <v>7200</v>
      </c>
      <c r="J4" s="1">
        <f t="shared" si="2"/>
        <v>200</v>
      </c>
      <c r="K4" s="1">
        <f t="shared" si="3"/>
        <v>0</v>
      </c>
      <c r="L4" s="1">
        <f t="shared" si="4"/>
        <v>0</v>
      </c>
      <c r="M4" s="1">
        <f t="shared" si="5"/>
        <v>0</v>
      </c>
      <c r="N4" s="1">
        <f t="shared" si="6"/>
        <v>0.1354166667</v>
      </c>
      <c r="O4" s="1">
        <f t="shared" si="7"/>
        <v>300</v>
      </c>
      <c r="P4" s="1">
        <f t="shared" si="8"/>
        <v>0</v>
      </c>
      <c r="Q4" s="1">
        <f t="shared" si="9"/>
        <v>0</v>
      </c>
      <c r="R4" s="1">
        <f t="shared" si="10"/>
        <v>208</v>
      </c>
      <c r="S4" s="1">
        <f t="shared" si="11"/>
        <v>1043.487084</v>
      </c>
      <c r="T4" s="1">
        <f t="shared" si="12"/>
        <v>60</v>
      </c>
      <c r="U4" s="1">
        <f t="shared" si="13"/>
        <v>74</v>
      </c>
    </row>
    <row r="5" ht="19.5" customHeight="1">
      <c r="A5" s="1">
        <v>4.0</v>
      </c>
      <c r="B5" s="1" t="s">
        <v>29</v>
      </c>
      <c r="C5" s="1">
        <v>10800.0</v>
      </c>
      <c r="D5" s="1" t="s">
        <v>25</v>
      </c>
      <c r="E5" s="1">
        <v>861.0</v>
      </c>
      <c r="F5" s="2">
        <v>100.0</v>
      </c>
      <c r="G5" s="2">
        <v>100.0</v>
      </c>
      <c r="H5" s="2" t="s">
        <v>30</v>
      </c>
      <c r="I5" s="1">
        <f t="shared" si="1"/>
        <v>10800</v>
      </c>
      <c r="J5" s="1">
        <f t="shared" si="2"/>
        <v>0</v>
      </c>
      <c r="K5" s="1">
        <f t="shared" si="3"/>
        <v>0</v>
      </c>
      <c r="L5" s="1">
        <f t="shared" si="4"/>
        <v>0</v>
      </c>
      <c r="M5" s="1">
        <f t="shared" si="5"/>
        <v>861</v>
      </c>
      <c r="N5" s="1">
        <f t="shared" si="6"/>
        <v>0.2604166667</v>
      </c>
      <c r="O5" s="1">
        <f t="shared" si="7"/>
        <v>300</v>
      </c>
      <c r="P5" s="1">
        <f t="shared" si="8"/>
        <v>0</v>
      </c>
      <c r="Q5" s="1">
        <f t="shared" si="9"/>
        <v>0</v>
      </c>
      <c r="R5" s="1">
        <f t="shared" si="10"/>
        <v>1069</v>
      </c>
      <c r="S5" s="1">
        <f t="shared" si="11"/>
        <v>1067.992084</v>
      </c>
      <c r="T5" s="1">
        <f t="shared" si="12"/>
        <v>140</v>
      </c>
      <c r="U5" s="1">
        <f t="shared" si="13"/>
        <v>214</v>
      </c>
    </row>
    <row r="6" ht="19.5" customHeight="1">
      <c r="A6" s="1">
        <v>5.0</v>
      </c>
      <c r="B6" s="1" t="s">
        <v>268</v>
      </c>
      <c r="C6" s="1">
        <v>16200.0</v>
      </c>
      <c r="D6" s="1" t="s">
        <v>266</v>
      </c>
      <c r="E6" s="1">
        <v>300.0</v>
      </c>
      <c r="F6" s="2">
        <v>100.0</v>
      </c>
      <c r="G6" s="2">
        <v>100.0</v>
      </c>
      <c r="H6" s="2" t="s">
        <v>32</v>
      </c>
      <c r="I6" s="1">
        <f t="shared" si="1"/>
        <v>16200</v>
      </c>
      <c r="J6" s="1">
        <f t="shared" si="2"/>
        <v>300</v>
      </c>
      <c r="K6" s="1">
        <f t="shared" si="3"/>
        <v>0</v>
      </c>
      <c r="L6" s="1">
        <f t="shared" si="4"/>
        <v>0</v>
      </c>
      <c r="M6" s="1">
        <f t="shared" si="5"/>
        <v>0</v>
      </c>
      <c r="N6" s="1">
        <f t="shared" si="6"/>
        <v>0.4479166667</v>
      </c>
      <c r="O6" s="1">
        <f t="shared" si="7"/>
        <v>600</v>
      </c>
      <c r="P6" s="1">
        <f t="shared" si="8"/>
        <v>0</v>
      </c>
      <c r="Q6" s="1">
        <f t="shared" si="9"/>
        <v>0</v>
      </c>
      <c r="R6" s="1">
        <f t="shared" si="10"/>
        <v>1069</v>
      </c>
      <c r="S6" s="1">
        <f t="shared" si="11"/>
        <v>2121.689584</v>
      </c>
      <c r="T6" s="1">
        <f t="shared" si="12"/>
        <v>240</v>
      </c>
      <c r="U6" s="1">
        <f t="shared" si="13"/>
        <v>454</v>
      </c>
    </row>
    <row r="7" ht="19.5" customHeight="1">
      <c r="A7" s="1">
        <v>6.0</v>
      </c>
      <c r="B7" s="1" t="s">
        <v>33</v>
      </c>
      <c r="C7" s="1">
        <v>21600.0</v>
      </c>
      <c r="D7" s="1" t="s">
        <v>25</v>
      </c>
      <c r="E7" s="1">
        <v>1894.0</v>
      </c>
      <c r="F7" s="2">
        <v>100.0</v>
      </c>
      <c r="G7" s="2">
        <v>100.0</v>
      </c>
      <c r="H7" s="2" t="s">
        <v>34</v>
      </c>
      <c r="I7" s="1">
        <f t="shared" si="1"/>
        <v>21600</v>
      </c>
      <c r="J7" s="1">
        <f t="shared" si="2"/>
        <v>0</v>
      </c>
      <c r="K7" s="1">
        <f t="shared" si="3"/>
        <v>0</v>
      </c>
      <c r="L7" s="1">
        <f t="shared" si="4"/>
        <v>0</v>
      </c>
      <c r="M7" s="1">
        <f t="shared" si="5"/>
        <v>1894</v>
      </c>
      <c r="N7" s="1">
        <f t="shared" si="6"/>
        <v>0.6979166667</v>
      </c>
      <c r="O7" s="1">
        <f t="shared" si="7"/>
        <v>600</v>
      </c>
      <c r="P7" s="1">
        <f t="shared" si="8"/>
        <v>0</v>
      </c>
      <c r="Q7" s="1">
        <f t="shared" si="9"/>
        <v>0</v>
      </c>
      <c r="R7" s="1">
        <f t="shared" si="10"/>
        <v>2963</v>
      </c>
      <c r="S7" s="1">
        <f t="shared" si="11"/>
        <v>2170.699584</v>
      </c>
      <c r="T7" s="1">
        <f t="shared" si="12"/>
        <v>405</v>
      </c>
      <c r="U7" s="1">
        <f t="shared" si="13"/>
        <v>859</v>
      </c>
    </row>
    <row r="8" ht="19.5" customHeight="1">
      <c r="A8" s="1">
        <v>7.0</v>
      </c>
      <c r="B8" s="1" t="s">
        <v>269</v>
      </c>
      <c r="C8" s="1">
        <v>28800.0</v>
      </c>
      <c r="D8" s="1" t="s">
        <v>266</v>
      </c>
      <c r="E8" s="1">
        <v>400.0</v>
      </c>
      <c r="F8" s="2">
        <v>100.0</v>
      </c>
      <c r="G8" s="2">
        <v>100.0</v>
      </c>
      <c r="H8" s="2" t="s">
        <v>36</v>
      </c>
      <c r="I8" s="1">
        <f t="shared" si="1"/>
        <v>28800</v>
      </c>
      <c r="J8" s="1">
        <f t="shared" si="2"/>
        <v>400</v>
      </c>
      <c r="K8" s="1">
        <f t="shared" si="3"/>
        <v>0</v>
      </c>
      <c r="L8" s="1">
        <f t="shared" si="4"/>
        <v>0</v>
      </c>
      <c r="M8" s="1">
        <f t="shared" si="5"/>
        <v>0</v>
      </c>
      <c r="N8" s="1">
        <f t="shared" si="6"/>
        <v>1.03125</v>
      </c>
      <c r="O8" s="1">
        <f t="shared" si="7"/>
        <v>1000</v>
      </c>
      <c r="P8" s="1">
        <f t="shared" si="8"/>
        <v>0</v>
      </c>
      <c r="Q8" s="1">
        <f t="shared" si="9"/>
        <v>0</v>
      </c>
      <c r="R8" s="1">
        <f t="shared" si="10"/>
        <v>2963</v>
      </c>
      <c r="S8" s="1">
        <f t="shared" si="11"/>
        <v>3591.966252</v>
      </c>
      <c r="T8" s="1">
        <f t="shared" si="12"/>
        <v>600</v>
      </c>
      <c r="U8" s="1">
        <f t="shared" si="13"/>
        <v>1459</v>
      </c>
    </row>
    <row r="9" ht="19.5" customHeight="1">
      <c r="A9" s="1">
        <v>8.0</v>
      </c>
      <c r="B9" s="1" t="s">
        <v>37</v>
      </c>
      <c r="C9" s="1">
        <v>36000.0</v>
      </c>
      <c r="D9" s="1" t="s">
        <v>25</v>
      </c>
      <c r="E9" s="1">
        <v>3714.0</v>
      </c>
      <c r="F9" s="2">
        <v>100.0</v>
      </c>
      <c r="G9" s="2">
        <v>100.0</v>
      </c>
      <c r="H9" s="2" t="s">
        <v>36</v>
      </c>
      <c r="I9" s="1">
        <f t="shared" si="1"/>
        <v>36000</v>
      </c>
      <c r="J9" s="1">
        <f t="shared" si="2"/>
        <v>0</v>
      </c>
      <c r="K9" s="1">
        <f t="shared" si="3"/>
        <v>0</v>
      </c>
      <c r="L9" s="1">
        <f t="shared" si="4"/>
        <v>0</v>
      </c>
      <c r="M9" s="1">
        <f t="shared" si="5"/>
        <v>3714</v>
      </c>
      <c r="N9" s="1">
        <f t="shared" si="6"/>
        <v>1.447916667</v>
      </c>
      <c r="O9" s="1">
        <f t="shared" si="7"/>
        <v>1000</v>
      </c>
      <c r="P9" s="1">
        <f t="shared" si="8"/>
        <v>0</v>
      </c>
      <c r="Q9" s="1">
        <f t="shared" si="9"/>
        <v>0</v>
      </c>
      <c r="R9" s="1">
        <f t="shared" si="10"/>
        <v>6677</v>
      </c>
      <c r="S9" s="1">
        <f t="shared" si="11"/>
        <v>3673.649586</v>
      </c>
      <c r="T9" s="1">
        <f t="shared" si="12"/>
        <v>600</v>
      </c>
      <c r="U9" s="1">
        <f t="shared" si="13"/>
        <v>2059</v>
      </c>
    </row>
    <row r="10" ht="19.5" customHeight="1">
      <c r="A10" s="1">
        <v>9.0</v>
      </c>
      <c r="B10" s="1" t="s">
        <v>270</v>
      </c>
      <c r="C10" s="1">
        <v>43200.0</v>
      </c>
      <c r="D10" s="1" t="s">
        <v>266</v>
      </c>
      <c r="E10" s="1">
        <v>600.0</v>
      </c>
      <c r="F10" s="2">
        <v>100.0</v>
      </c>
      <c r="G10" s="2">
        <v>100.0</v>
      </c>
      <c r="H10" s="2" t="s">
        <v>39</v>
      </c>
      <c r="I10" s="1">
        <f t="shared" si="1"/>
        <v>43200</v>
      </c>
      <c r="J10" s="1">
        <f t="shared" si="2"/>
        <v>600</v>
      </c>
      <c r="K10" s="1">
        <f t="shared" si="3"/>
        <v>0</v>
      </c>
      <c r="L10" s="1">
        <f t="shared" si="4"/>
        <v>0</v>
      </c>
      <c r="M10" s="1">
        <f t="shared" si="5"/>
        <v>0</v>
      </c>
      <c r="N10" s="1">
        <f t="shared" si="6"/>
        <v>1.947916667</v>
      </c>
      <c r="O10" s="1">
        <f t="shared" si="7"/>
        <v>1600</v>
      </c>
      <c r="P10" s="1">
        <f t="shared" si="8"/>
        <v>0</v>
      </c>
      <c r="Q10" s="1">
        <f t="shared" si="9"/>
        <v>0</v>
      </c>
      <c r="R10" s="1">
        <f t="shared" si="10"/>
        <v>6677</v>
      </c>
      <c r="S10" s="1">
        <f t="shared" si="11"/>
        <v>5805.549586</v>
      </c>
      <c r="T10" s="1">
        <f t="shared" si="12"/>
        <v>750</v>
      </c>
      <c r="U10" s="1">
        <f t="shared" si="13"/>
        <v>2809</v>
      </c>
    </row>
    <row r="11" ht="19.5" customHeight="1">
      <c r="A11" s="1">
        <v>10.0</v>
      </c>
      <c r="B11" s="1" t="s">
        <v>40</v>
      </c>
      <c r="C11" s="1">
        <v>57600.0</v>
      </c>
      <c r="D11" s="1" t="s">
        <v>25</v>
      </c>
      <c r="E11" s="1">
        <v>8712.0</v>
      </c>
      <c r="F11" s="2">
        <v>100.0</v>
      </c>
      <c r="G11" s="2">
        <v>100.0</v>
      </c>
      <c r="H11" s="2" t="s">
        <v>41</v>
      </c>
      <c r="I11" s="1">
        <f t="shared" si="1"/>
        <v>57600</v>
      </c>
      <c r="J11" s="1">
        <f t="shared" si="2"/>
        <v>0</v>
      </c>
      <c r="K11" s="1">
        <f t="shared" si="3"/>
        <v>0</v>
      </c>
      <c r="L11" s="1">
        <f t="shared" si="4"/>
        <v>0</v>
      </c>
      <c r="M11" s="1">
        <f t="shared" si="5"/>
        <v>8712</v>
      </c>
      <c r="N11" s="1">
        <f t="shared" si="6"/>
        <v>2.614583333</v>
      </c>
      <c r="O11" s="1">
        <f t="shared" si="7"/>
        <v>1600</v>
      </c>
      <c r="P11" s="1">
        <f t="shared" si="8"/>
        <v>0</v>
      </c>
      <c r="Q11" s="1">
        <f t="shared" si="9"/>
        <v>0</v>
      </c>
      <c r="R11" s="1">
        <f t="shared" si="10"/>
        <v>15389</v>
      </c>
      <c r="S11" s="1">
        <f t="shared" si="11"/>
        <v>5936.242921</v>
      </c>
      <c r="T11" s="1">
        <f t="shared" si="12"/>
        <v>912</v>
      </c>
      <c r="U11" s="1">
        <f t="shared" si="13"/>
        <v>3721</v>
      </c>
    </row>
    <row r="12" ht="19.5" customHeight="1">
      <c r="A12" s="1">
        <v>11.0</v>
      </c>
      <c r="B12" s="1" t="s">
        <v>271</v>
      </c>
      <c r="C12" s="1">
        <v>72000.0</v>
      </c>
      <c r="D12" s="1" t="s">
        <v>266</v>
      </c>
      <c r="E12" s="1">
        <v>800.0</v>
      </c>
      <c r="F12" s="2">
        <v>50.0</v>
      </c>
      <c r="G12" s="2">
        <v>50.0</v>
      </c>
      <c r="H12" s="2" t="s">
        <v>43</v>
      </c>
      <c r="I12" s="1">
        <f t="shared" si="1"/>
        <v>36000</v>
      </c>
      <c r="J12" s="1">
        <f t="shared" si="2"/>
        <v>400</v>
      </c>
      <c r="K12" s="1">
        <f t="shared" si="3"/>
        <v>0</v>
      </c>
      <c r="L12" s="1">
        <f t="shared" si="4"/>
        <v>0</v>
      </c>
      <c r="M12" s="1">
        <f t="shared" si="5"/>
        <v>0</v>
      </c>
      <c r="N12" s="1">
        <f t="shared" si="6"/>
        <v>3.03125</v>
      </c>
      <c r="O12" s="1">
        <f t="shared" si="7"/>
        <v>2000</v>
      </c>
      <c r="P12" s="1">
        <f t="shared" si="8"/>
        <v>0</v>
      </c>
      <c r="Q12" s="1">
        <f t="shared" si="9"/>
        <v>0</v>
      </c>
      <c r="R12" s="1">
        <f t="shared" si="10"/>
        <v>15389</v>
      </c>
      <c r="S12" s="1">
        <f t="shared" si="11"/>
        <v>7373.846255</v>
      </c>
      <c r="T12" s="1">
        <f t="shared" si="12"/>
        <v>936</v>
      </c>
      <c r="U12" s="1">
        <f t="shared" si="13"/>
        <v>4657</v>
      </c>
    </row>
    <row r="13" ht="19.5" customHeight="1">
      <c r="A13" s="1">
        <v>12.0</v>
      </c>
      <c r="B13" s="1" t="s">
        <v>44</v>
      </c>
      <c r="C13" s="1">
        <v>86400.0</v>
      </c>
      <c r="D13" s="1" t="s">
        <v>25</v>
      </c>
      <c r="E13" s="1">
        <v>17819.0</v>
      </c>
      <c r="F13" s="2">
        <v>50.0</v>
      </c>
      <c r="G13" s="2">
        <v>50.0</v>
      </c>
      <c r="H13" s="2" t="s">
        <v>45</v>
      </c>
      <c r="I13" s="1">
        <f t="shared" si="1"/>
        <v>43200</v>
      </c>
      <c r="J13" s="1">
        <f t="shared" si="2"/>
        <v>0</v>
      </c>
      <c r="K13" s="1">
        <f t="shared" si="3"/>
        <v>0</v>
      </c>
      <c r="L13" s="1">
        <f t="shared" si="4"/>
        <v>0</v>
      </c>
      <c r="M13" s="1">
        <f t="shared" si="5"/>
        <v>8910</v>
      </c>
      <c r="N13" s="1">
        <f t="shared" si="6"/>
        <v>3.53125</v>
      </c>
      <c r="O13" s="1">
        <f t="shared" si="7"/>
        <v>2000</v>
      </c>
      <c r="P13" s="1">
        <f t="shared" si="8"/>
        <v>0</v>
      </c>
      <c r="Q13" s="1">
        <f t="shared" si="9"/>
        <v>0</v>
      </c>
      <c r="R13" s="1">
        <f t="shared" si="10"/>
        <v>24299</v>
      </c>
      <c r="S13" s="1">
        <f t="shared" si="11"/>
        <v>7471.866256</v>
      </c>
      <c r="T13" s="1">
        <f t="shared" si="12"/>
        <v>1280</v>
      </c>
      <c r="U13" s="1">
        <f t="shared" si="13"/>
        <v>5937</v>
      </c>
    </row>
    <row r="14" ht="19.5" customHeight="1">
      <c r="A14" s="1">
        <v>13.0</v>
      </c>
      <c r="B14" s="1" t="s">
        <v>272</v>
      </c>
      <c r="C14" s="1">
        <v>129600.0</v>
      </c>
      <c r="D14" s="1" t="s">
        <v>266</v>
      </c>
      <c r="E14" s="1">
        <v>1000.0</v>
      </c>
      <c r="F14" s="2">
        <v>50.0</v>
      </c>
      <c r="G14" s="2">
        <v>50.0</v>
      </c>
      <c r="H14" s="2" t="s">
        <v>47</v>
      </c>
      <c r="I14" s="1">
        <f t="shared" si="1"/>
        <v>64800</v>
      </c>
      <c r="J14" s="1">
        <f t="shared" si="2"/>
        <v>500</v>
      </c>
      <c r="K14" s="1">
        <f t="shared" si="3"/>
        <v>0</v>
      </c>
      <c r="L14" s="1">
        <f t="shared" si="4"/>
        <v>0</v>
      </c>
      <c r="M14" s="1">
        <f t="shared" si="5"/>
        <v>0</v>
      </c>
      <c r="N14" s="1">
        <f t="shared" si="6"/>
        <v>4.28125</v>
      </c>
      <c r="O14" s="1">
        <f t="shared" si="7"/>
        <v>2500</v>
      </c>
      <c r="P14" s="1">
        <f t="shared" si="8"/>
        <v>0</v>
      </c>
      <c r="Q14" s="1">
        <f t="shared" si="9"/>
        <v>0</v>
      </c>
      <c r="R14" s="1">
        <f t="shared" si="10"/>
        <v>24299</v>
      </c>
      <c r="S14" s="1">
        <f t="shared" si="11"/>
        <v>9313.796257</v>
      </c>
      <c r="T14" s="1">
        <f t="shared" si="12"/>
        <v>1644</v>
      </c>
      <c r="U14" s="1">
        <f t="shared" si="13"/>
        <v>7581</v>
      </c>
    </row>
    <row r="15" ht="19.5" customHeight="1">
      <c r="A15" s="1">
        <v>14.0</v>
      </c>
      <c r="B15" s="1" t="s">
        <v>48</v>
      </c>
      <c r="C15" s="1">
        <v>172800.0</v>
      </c>
      <c r="D15" s="1" t="s">
        <v>25</v>
      </c>
      <c r="E15" s="1">
        <v>38115.0</v>
      </c>
      <c r="F15" s="2">
        <v>50.0</v>
      </c>
      <c r="G15" s="2">
        <v>50.0</v>
      </c>
      <c r="H15" s="2" t="s">
        <v>49</v>
      </c>
      <c r="I15" s="1">
        <f t="shared" si="1"/>
        <v>86400</v>
      </c>
      <c r="J15" s="1">
        <f t="shared" si="2"/>
        <v>0</v>
      </c>
      <c r="K15" s="1">
        <f t="shared" si="3"/>
        <v>0</v>
      </c>
      <c r="L15" s="1">
        <f t="shared" si="4"/>
        <v>0</v>
      </c>
      <c r="M15" s="1">
        <f t="shared" si="5"/>
        <v>19058</v>
      </c>
      <c r="N15" s="1">
        <f t="shared" si="6"/>
        <v>5.28125</v>
      </c>
      <c r="O15" s="1">
        <f t="shared" si="7"/>
        <v>2500</v>
      </c>
      <c r="P15" s="1">
        <f t="shared" si="8"/>
        <v>0</v>
      </c>
      <c r="Q15" s="1">
        <f t="shared" si="9"/>
        <v>0</v>
      </c>
      <c r="R15" s="1">
        <f t="shared" si="10"/>
        <v>43357</v>
      </c>
      <c r="S15" s="1">
        <f t="shared" si="11"/>
        <v>9509.836258</v>
      </c>
      <c r="T15" s="1">
        <f t="shared" si="12"/>
        <v>1691</v>
      </c>
      <c r="U15" s="1">
        <f t="shared" si="13"/>
        <v>9272</v>
      </c>
    </row>
    <row r="16" ht="19.5" customHeight="1">
      <c r="A16" s="1">
        <v>15.0</v>
      </c>
      <c r="B16" s="1" t="s">
        <v>273</v>
      </c>
      <c r="C16" s="1">
        <v>216000.0</v>
      </c>
      <c r="D16" s="1" t="s">
        <v>266</v>
      </c>
      <c r="E16" s="1">
        <v>1200.0</v>
      </c>
      <c r="F16" s="2">
        <v>50.0</v>
      </c>
      <c r="G16" s="2">
        <v>50.0</v>
      </c>
      <c r="H16" s="2" t="s">
        <v>51</v>
      </c>
      <c r="I16" s="1">
        <f t="shared" si="1"/>
        <v>108000</v>
      </c>
      <c r="J16" s="1">
        <f t="shared" si="2"/>
        <v>600</v>
      </c>
      <c r="K16" s="1">
        <f t="shared" si="3"/>
        <v>0</v>
      </c>
      <c r="L16" s="1">
        <f t="shared" si="4"/>
        <v>0</v>
      </c>
      <c r="M16" s="1">
        <f t="shared" si="5"/>
        <v>0</v>
      </c>
      <c r="N16" s="1">
        <f t="shared" si="6"/>
        <v>6.53125</v>
      </c>
      <c r="O16" s="1">
        <f t="shared" si="7"/>
        <v>3100</v>
      </c>
      <c r="P16" s="1">
        <f t="shared" si="8"/>
        <v>0</v>
      </c>
      <c r="Q16" s="1">
        <f t="shared" si="9"/>
        <v>0</v>
      </c>
      <c r="R16" s="1">
        <f t="shared" si="10"/>
        <v>43357</v>
      </c>
      <c r="S16" s="1">
        <f t="shared" si="11"/>
        <v>11788.76626</v>
      </c>
      <c r="T16" s="1">
        <f t="shared" si="12"/>
        <v>2087</v>
      </c>
      <c r="U16" s="1">
        <f t="shared" si="13"/>
        <v>11359</v>
      </c>
    </row>
    <row r="17" ht="19.5" customHeight="1">
      <c r="A17" s="1">
        <v>16.0</v>
      </c>
      <c r="B17" s="1" t="s">
        <v>52</v>
      </c>
      <c r="C17" s="1">
        <v>259200.0</v>
      </c>
      <c r="D17" s="1" t="s">
        <v>25</v>
      </c>
      <c r="E17" s="1">
        <v>57617.0</v>
      </c>
      <c r="F17" s="2">
        <v>50.0</v>
      </c>
      <c r="G17" s="2">
        <v>50.0</v>
      </c>
      <c r="H17" s="2" t="s">
        <v>53</v>
      </c>
      <c r="I17" s="1">
        <f t="shared" si="1"/>
        <v>129600</v>
      </c>
      <c r="J17" s="1">
        <f t="shared" si="2"/>
        <v>0</v>
      </c>
      <c r="K17" s="1">
        <f t="shared" si="3"/>
        <v>0</v>
      </c>
      <c r="L17" s="1">
        <f t="shared" si="4"/>
        <v>0</v>
      </c>
      <c r="M17" s="1">
        <f t="shared" si="5"/>
        <v>28809</v>
      </c>
      <c r="N17" s="1">
        <f t="shared" si="6"/>
        <v>8.03125</v>
      </c>
      <c r="O17" s="1">
        <f t="shared" si="7"/>
        <v>3100</v>
      </c>
      <c r="P17" s="1">
        <f t="shared" si="8"/>
        <v>0</v>
      </c>
      <c r="Q17" s="1">
        <f t="shared" si="9"/>
        <v>0</v>
      </c>
      <c r="R17" s="1">
        <f t="shared" si="10"/>
        <v>72166</v>
      </c>
      <c r="S17" s="1">
        <f t="shared" si="11"/>
        <v>12082.82626</v>
      </c>
      <c r="T17" s="1">
        <f t="shared" si="12"/>
        <v>2546</v>
      </c>
      <c r="U17" s="1">
        <f t="shared" si="13"/>
        <v>13905</v>
      </c>
    </row>
    <row r="18" ht="19.5" customHeight="1">
      <c r="A18" s="1">
        <v>17.0</v>
      </c>
      <c r="B18" s="1" t="s">
        <v>274</v>
      </c>
      <c r="C18" s="1">
        <v>302400.0</v>
      </c>
      <c r="D18" s="1" t="s">
        <v>266</v>
      </c>
      <c r="E18" s="1">
        <v>1400.0</v>
      </c>
      <c r="F18" s="2">
        <v>50.0</v>
      </c>
      <c r="G18" s="2">
        <v>50.0</v>
      </c>
      <c r="H18" s="2" t="s">
        <v>55</v>
      </c>
      <c r="I18" s="1">
        <f t="shared" si="1"/>
        <v>151200</v>
      </c>
      <c r="J18" s="1">
        <f t="shared" si="2"/>
        <v>700</v>
      </c>
      <c r="K18" s="1">
        <f t="shared" si="3"/>
        <v>0</v>
      </c>
      <c r="L18" s="1">
        <f t="shared" si="4"/>
        <v>0</v>
      </c>
      <c r="M18" s="1">
        <f t="shared" si="5"/>
        <v>0</v>
      </c>
      <c r="N18" s="1">
        <f t="shared" si="6"/>
        <v>9.78125</v>
      </c>
      <c r="O18" s="1">
        <f t="shared" si="7"/>
        <v>3800</v>
      </c>
      <c r="P18" s="1">
        <f t="shared" si="8"/>
        <v>0</v>
      </c>
      <c r="Q18" s="1">
        <f t="shared" si="9"/>
        <v>0</v>
      </c>
      <c r="R18" s="1">
        <f t="shared" si="10"/>
        <v>72166</v>
      </c>
      <c r="S18" s="1">
        <f t="shared" si="11"/>
        <v>14798.75627</v>
      </c>
      <c r="T18" s="1">
        <f t="shared" si="12"/>
        <v>3048</v>
      </c>
      <c r="U18" s="1">
        <f t="shared" si="13"/>
        <v>16953</v>
      </c>
    </row>
    <row r="19" ht="19.5" customHeight="1">
      <c r="A19" s="1">
        <v>18.0</v>
      </c>
      <c r="B19" s="1" t="s">
        <v>56</v>
      </c>
      <c r="C19" s="1">
        <v>345600.0</v>
      </c>
      <c r="D19" s="1" t="s">
        <v>25</v>
      </c>
      <c r="E19" s="1">
        <v>86400.0</v>
      </c>
      <c r="F19" s="2">
        <v>50.0</v>
      </c>
      <c r="G19" s="2">
        <v>50.0</v>
      </c>
      <c r="H19" s="2" t="s">
        <v>57</v>
      </c>
      <c r="I19" s="1">
        <f t="shared" si="1"/>
        <v>172800</v>
      </c>
      <c r="J19" s="1">
        <f t="shared" si="2"/>
        <v>0</v>
      </c>
      <c r="K19" s="1">
        <f t="shared" si="3"/>
        <v>0</v>
      </c>
      <c r="L19" s="1">
        <f t="shared" si="4"/>
        <v>0</v>
      </c>
      <c r="M19" s="1">
        <f t="shared" si="5"/>
        <v>43200</v>
      </c>
      <c r="N19" s="1">
        <f t="shared" si="6"/>
        <v>11.78125</v>
      </c>
      <c r="O19" s="1">
        <f t="shared" si="7"/>
        <v>3800</v>
      </c>
      <c r="P19" s="1">
        <f t="shared" si="8"/>
        <v>0</v>
      </c>
      <c r="Q19" s="1">
        <f t="shared" si="9"/>
        <v>0</v>
      </c>
      <c r="R19" s="1">
        <f t="shared" si="10"/>
        <v>115366</v>
      </c>
      <c r="S19" s="1">
        <f t="shared" si="11"/>
        <v>15190.83627</v>
      </c>
      <c r="T19" s="1">
        <f t="shared" si="12"/>
        <v>4000</v>
      </c>
      <c r="U19" s="1">
        <f t="shared" si="13"/>
        <v>20953</v>
      </c>
    </row>
    <row r="20" ht="19.5" customHeight="1">
      <c r="A20" s="1">
        <v>19.0</v>
      </c>
      <c r="B20" s="1" t="s">
        <v>275</v>
      </c>
      <c r="C20" s="1">
        <v>388800.0</v>
      </c>
      <c r="D20" s="1" t="s">
        <v>266</v>
      </c>
      <c r="E20" s="1">
        <v>1600.0</v>
      </c>
      <c r="F20" s="2">
        <v>50.0</v>
      </c>
      <c r="G20" s="2">
        <v>10.0</v>
      </c>
      <c r="H20" s="2" t="s">
        <v>59</v>
      </c>
      <c r="I20" s="1">
        <f t="shared" si="1"/>
        <v>38880</v>
      </c>
      <c r="J20" s="1">
        <f t="shared" si="2"/>
        <v>800</v>
      </c>
      <c r="K20" s="1">
        <f t="shared" si="3"/>
        <v>0</v>
      </c>
      <c r="L20" s="1">
        <f t="shared" si="4"/>
        <v>0</v>
      </c>
      <c r="M20" s="1">
        <f t="shared" si="5"/>
        <v>0</v>
      </c>
      <c r="N20" s="1">
        <f t="shared" si="6"/>
        <v>12.23125</v>
      </c>
      <c r="O20" s="1">
        <f t="shared" si="7"/>
        <v>4600</v>
      </c>
      <c r="P20" s="1">
        <f t="shared" si="8"/>
        <v>0</v>
      </c>
      <c r="Q20" s="1">
        <f t="shared" si="9"/>
        <v>0</v>
      </c>
      <c r="R20" s="1">
        <f t="shared" si="10"/>
        <v>115366</v>
      </c>
      <c r="S20" s="1">
        <f t="shared" si="11"/>
        <v>17990.89427</v>
      </c>
      <c r="T20" s="1">
        <f t="shared" si="12"/>
        <v>5334</v>
      </c>
      <c r="U20" s="1">
        <f t="shared" si="13"/>
        <v>26287</v>
      </c>
    </row>
    <row r="21" ht="19.5" customHeight="1">
      <c r="A21" s="1">
        <v>20.0</v>
      </c>
      <c r="B21" s="1" t="s">
        <v>60</v>
      </c>
      <c r="C21" s="1">
        <v>432000.0</v>
      </c>
      <c r="D21" s="1" t="s">
        <v>25</v>
      </c>
      <c r="E21" s="1">
        <v>154799.0</v>
      </c>
      <c r="F21" s="2">
        <v>50.0</v>
      </c>
      <c r="G21" s="2">
        <v>10.0</v>
      </c>
      <c r="H21" s="2" t="s">
        <v>61</v>
      </c>
      <c r="I21" s="1">
        <f t="shared" si="1"/>
        <v>43200</v>
      </c>
      <c r="J21" s="1">
        <f t="shared" si="2"/>
        <v>0</v>
      </c>
      <c r="K21" s="1">
        <f t="shared" si="3"/>
        <v>0</v>
      </c>
      <c r="L21" s="1">
        <f t="shared" si="4"/>
        <v>0</v>
      </c>
      <c r="M21" s="1">
        <f t="shared" si="5"/>
        <v>77400</v>
      </c>
      <c r="N21" s="1">
        <f t="shared" si="6"/>
        <v>12.73125</v>
      </c>
      <c r="O21" s="1">
        <f t="shared" si="7"/>
        <v>4600</v>
      </c>
      <c r="P21" s="1">
        <f t="shared" si="8"/>
        <v>0</v>
      </c>
      <c r="Q21" s="1">
        <f t="shared" si="9"/>
        <v>0</v>
      </c>
      <c r="R21" s="1">
        <f t="shared" si="10"/>
        <v>192766</v>
      </c>
      <c r="S21" s="1">
        <f t="shared" si="11"/>
        <v>18088.91427</v>
      </c>
      <c r="T21" s="1">
        <f t="shared" si="12"/>
        <v>7000</v>
      </c>
      <c r="U21" s="1">
        <f t="shared" si="13"/>
        <v>33287</v>
      </c>
    </row>
    <row r="22" ht="19.5" customHeight="1">
      <c r="A22" s="1">
        <v>21.0</v>
      </c>
      <c r="B22" s="1" t="s">
        <v>276</v>
      </c>
      <c r="C22" s="1">
        <v>518400.0</v>
      </c>
      <c r="D22" s="1" t="s">
        <v>266</v>
      </c>
      <c r="E22" s="1">
        <v>1800.0</v>
      </c>
      <c r="F22" s="2">
        <v>50.0</v>
      </c>
      <c r="G22" s="2">
        <v>10.0</v>
      </c>
      <c r="H22" s="2" t="s">
        <v>63</v>
      </c>
      <c r="I22" s="1">
        <f t="shared" si="1"/>
        <v>51840</v>
      </c>
      <c r="J22" s="1">
        <f t="shared" si="2"/>
        <v>900</v>
      </c>
      <c r="K22" s="1">
        <f t="shared" si="3"/>
        <v>0</v>
      </c>
      <c r="L22" s="1">
        <f t="shared" si="4"/>
        <v>0</v>
      </c>
      <c r="M22" s="1">
        <f t="shared" si="5"/>
        <v>0</v>
      </c>
      <c r="N22" s="1">
        <f t="shared" si="6"/>
        <v>13.33125</v>
      </c>
      <c r="O22" s="1">
        <f t="shared" si="7"/>
        <v>5500</v>
      </c>
      <c r="P22" s="1">
        <f t="shared" si="8"/>
        <v>0</v>
      </c>
      <c r="Q22" s="1">
        <f t="shared" si="9"/>
        <v>0</v>
      </c>
      <c r="R22" s="1">
        <f t="shared" si="10"/>
        <v>192766</v>
      </c>
      <c r="S22" s="1">
        <f t="shared" si="11"/>
        <v>21257.35827</v>
      </c>
      <c r="T22" s="1">
        <f t="shared" si="12"/>
        <v>9143</v>
      </c>
      <c r="U22" s="1">
        <f t="shared" si="13"/>
        <v>42430</v>
      </c>
    </row>
    <row r="23" ht="19.5" customHeight="1">
      <c r="A23" s="1">
        <v>22.0</v>
      </c>
      <c r="B23" s="1" t="s">
        <v>64</v>
      </c>
      <c r="C23" s="1">
        <v>604800.0</v>
      </c>
      <c r="D23" s="1" t="s">
        <v>25</v>
      </c>
      <c r="E23" s="1">
        <v>219599.0</v>
      </c>
      <c r="F23" s="2">
        <v>50.0</v>
      </c>
      <c r="G23" s="2">
        <v>10.0</v>
      </c>
      <c r="H23" s="2" t="s">
        <v>65</v>
      </c>
      <c r="I23" s="1">
        <f t="shared" si="1"/>
        <v>60480</v>
      </c>
      <c r="J23" s="1">
        <f t="shared" si="2"/>
        <v>0</v>
      </c>
      <c r="K23" s="1">
        <f t="shared" si="3"/>
        <v>0</v>
      </c>
      <c r="L23" s="1">
        <f t="shared" si="4"/>
        <v>0</v>
      </c>
      <c r="M23" s="1">
        <f t="shared" si="5"/>
        <v>109800</v>
      </c>
      <c r="N23" s="1">
        <f t="shared" si="6"/>
        <v>14.03125</v>
      </c>
      <c r="O23" s="1">
        <f t="shared" si="7"/>
        <v>5500</v>
      </c>
      <c r="P23" s="1">
        <f t="shared" si="8"/>
        <v>0</v>
      </c>
      <c r="Q23" s="1">
        <f t="shared" si="9"/>
        <v>0</v>
      </c>
      <c r="R23" s="1">
        <f t="shared" si="10"/>
        <v>302566</v>
      </c>
      <c r="S23" s="1">
        <f t="shared" si="11"/>
        <v>21394.58627</v>
      </c>
      <c r="T23" s="1">
        <f t="shared" si="12"/>
        <v>12000</v>
      </c>
      <c r="U23" s="1">
        <f t="shared" si="13"/>
        <v>54430</v>
      </c>
    </row>
    <row r="24" ht="19.5" customHeight="1">
      <c r="A24" s="1">
        <v>23.0</v>
      </c>
      <c r="B24" s="1" t="s">
        <v>277</v>
      </c>
      <c r="C24" s="1">
        <v>691200.0</v>
      </c>
      <c r="D24" s="1" t="s">
        <v>266</v>
      </c>
      <c r="E24" s="1">
        <v>2000.0</v>
      </c>
      <c r="F24" s="2">
        <v>50.0</v>
      </c>
      <c r="G24" s="2">
        <v>10.0</v>
      </c>
      <c r="H24" s="2" t="s">
        <v>67</v>
      </c>
      <c r="I24" s="1">
        <f t="shared" si="1"/>
        <v>69120</v>
      </c>
      <c r="J24" s="1">
        <f t="shared" si="2"/>
        <v>1000</v>
      </c>
      <c r="K24" s="1">
        <f t="shared" si="3"/>
        <v>0</v>
      </c>
      <c r="L24" s="1">
        <f t="shared" si="4"/>
        <v>0</v>
      </c>
      <c r="M24" s="1">
        <f t="shared" si="5"/>
        <v>0</v>
      </c>
      <c r="N24" s="1">
        <f t="shared" si="6"/>
        <v>14.83125</v>
      </c>
      <c r="O24" s="1">
        <f t="shared" si="7"/>
        <v>6500</v>
      </c>
      <c r="P24" s="1">
        <f t="shared" si="8"/>
        <v>0</v>
      </c>
      <c r="Q24" s="1">
        <f t="shared" si="9"/>
        <v>0</v>
      </c>
      <c r="R24" s="1">
        <f t="shared" si="10"/>
        <v>302566</v>
      </c>
      <c r="S24" s="1">
        <f t="shared" si="11"/>
        <v>24941.21827</v>
      </c>
      <c r="T24" s="1">
        <f t="shared" si="12"/>
        <v>16000</v>
      </c>
      <c r="U24" s="1">
        <f t="shared" si="13"/>
        <v>70430</v>
      </c>
    </row>
    <row r="25" ht="19.5" customHeight="1">
      <c r="A25" s="1">
        <v>24.0</v>
      </c>
      <c r="B25" s="1" t="s">
        <v>68</v>
      </c>
      <c r="C25" s="1">
        <v>864000.0</v>
      </c>
      <c r="D25" s="1" t="s">
        <v>25</v>
      </c>
      <c r="E25" s="1">
        <v>269232.0</v>
      </c>
      <c r="F25" s="2">
        <v>50.0</v>
      </c>
      <c r="G25" s="2">
        <v>10.0</v>
      </c>
      <c r="H25" s="2" t="s">
        <v>69</v>
      </c>
      <c r="I25" s="1">
        <f t="shared" si="1"/>
        <v>86400</v>
      </c>
      <c r="J25" s="1">
        <f t="shared" si="2"/>
        <v>0</v>
      </c>
      <c r="K25" s="1">
        <f t="shared" si="3"/>
        <v>0</v>
      </c>
      <c r="L25" s="1">
        <f t="shared" si="4"/>
        <v>0</v>
      </c>
      <c r="M25" s="1">
        <f t="shared" si="5"/>
        <v>134616</v>
      </c>
      <c r="N25" s="1">
        <f t="shared" si="6"/>
        <v>15.83125</v>
      </c>
      <c r="O25" s="1">
        <f t="shared" si="7"/>
        <v>6500</v>
      </c>
      <c r="P25" s="1">
        <f t="shared" si="8"/>
        <v>0</v>
      </c>
      <c r="Q25" s="1">
        <f t="shared" si="9"/>
        <v>0</v>
      </c>
      <c r="R25" s="1">
        <f t="shared" si="10"/>
        <v>437182</v>
      </c>
      <c r="S25" s="1">
        <f t="shared" si="11"/>
        <v>25137.25828</v>
      </c>
      <c r="T25" s="1">
        <f t="shared" si="12"/>
        <v>17600</v>
      </c>
      <c r="U25" s="1">
        <f t="shared" si="13"/>
        <v>88030</v>
      </c>
    </row>
    <row r="26" ht="19.5" customHeight="1">
      <c r="A26" s="1">
        <v>25.0</v>
      </c>
      <c r="B26" s="1" t="s">
        <v>278</v>
      </c>
      <c r="C26" s="1">
        <v>864000.0</v>
      </c>
      <c r="D26" s="1" t="s">
        <v>266</v>
      </c>
      <c r="E26" s="1">
        <v>2200.0</v>
      </c>
      <c r="F26" s="2">
        <v>50.0</v>
      </c>
      <c r="G26" s="2">
        <v>10.0</v>
      </c>
      <c r="H26" s="2" t="s">
        <v>71</v>
      </c>
      <c r="I26" s="1">
        <f t="shared" si="1"/>
        <v>86400</v>
      </c>
      <c r="J26" s="1">
        <f t="shared" si="2"/>
        <v>1100</v>
      </c>
      <c r="K26" s="1">
        <f t="shared" si="3"/>
        <v>0</v>
      </c>
      <c r="L26" s="1">
        <f t="shared" si="4"/>
        <v>0</v>
      </c>
      <c r="M26" s="1">
        <f t="shared" si="5"/>
        <v>0</v>
      </c>
      <c r="N26" s="1">
        <f t="shared" si="6"/>
        <v>16.83125</v>
      </c>
      <c r="O26" s="1">
        <f t="shared" si="7"/>
        <v>7600</v>
      </c>
      <c r="P26" s="1">
        <f t="shared" si="8"/>
        <v>0</v>
      </c>
      <c r="Q26" s="1">
        <f t="shared" si="9"/>
        <v>0</v>
      </c>
      <c r="R26" s="1">
        <f t="shared" si="10"/>
        <v>437182</v>
      </c>
      <c r="S26" s="1">
        <f t="shared" si="11"/>
        <v>29062.07828</v>
      </c>
      <c r="T26" s="1">
        <f t="shared" si="12"/>
        <v>19200</v>
      </c>
      <c r="U26" s="1">
        <f t="shared" si="13"/>
        <v>107230</v>
      </c>
    </row>
    <row r="27" ht="19.5" customHeight="1">
      <c r="A27" s="1">
        <v>26.0</v>
      </c>
      <c r="B27" s="1" t="s">
        <v>72</v>
      </c>
      <c r="C27" s="1">
        <v>936000.0</v>
      </c>
      <c r="D27" s="1" t="s">
        <v>25</v>
      </c>
      <c r="E27" s="1">
        <v>340800.0</v>
      </c>
      <c r="F27" s="2">
        <v>50.0</v>
      </c>
      <c r="G27" s="2">
        <v>10.0</v>
      </c>
      <c r="H27" s="2" t="s">
        <v>73</v>
      </c>
      <c r="I27" s="1">
        <f t="shared" si="1"/>
        <v>93600</v>
      </c>
      <c r="J27" s="1">
        <f t="shared" si="2"/>
        <v>0</v>
      </c>
      <c r="K27" s="1">
        <f t="shared" si="3"/>
        <v>0</v>
      </c>
      <c r="L27" s="1">
        <f t="shared" si="4"/>
        <v>0</v>
      </c>
      <c r="M27" s="1">
        <f t="shared" si="5"/>
        <v>170400</v>
      </c>
      <c r="N27" s="1">
        <f t="shared" si="6"/>
        <v>17.91458333</v>
      </c>
      <c r="O27" s="1">
        <f t="shared" si="7"/>
        <v>7600</v>
      </c>
      <c r="P27" s="1">
        <f t="shared" si="8"/>
        <v>0</v>
      </c>
      <c r="Q27" s="1">
        <f t="shared" si="9"/>
        <v>0</v>
      </c>
      <c r="R27" s="1">
        <f t="shared" si="10"/>
        <v>607582</v>
      </c>
      <c r="S27" s="1">
        <f t="shared" si="11"/>
        <v>29274.45495</v>
      </c>
      <c r="T27" s="1">
        <f t="shared" si="12"/>
        <v>20800</v>
      </c>
      <c r="U27" s="1">
        <f t="shared" si="13"/>
        <v>128030</v>
      </c>
    </row>
    <row r="28" ht="19.5" customHeight="1">
      <c r="A28" s="1">
        <v>27.0</v>
      </c>
      <c r="B28" s="1" t="s">
        <v>279</v>
      </c>
      <c r="C28" s="1">
        <v>1080000.0</v>
      </c>
      <c r="D28" s="1" t="s">
        <v>266</v>
      </c>
      <c r="E28" s="1">
        <v>2400.0</v>
      </c>
      <c r="F28" s="2">
        <v>50.0</v>
      </c>
      <c r="G28" s="2">
        <v>10.0</v>
      </c>
      <c r="H28" s="2" t="s">
        <v>75</v>
      </c>
      <c r="I28" s="1">
        <f t="shared" si="1"/>
        <v>108000</v>
      </c>
      <c r="J28" s="1">
        <f t="shared" si="2"/>
        <v>1200</v>
      </c>
      <c r="K28" s="1">
        <f t="shared" si="3"/>
        <v>0</v>
      </c>
      <c r="L28" s="1">
        <f t="shared" si="4"/>
        <v>0</v>
      </c>
      <c r="M28" s="1">
        <f t="shared" si="5"/>
        <v>0</v>
      </c>
      <c r="N28" s="1">
        <f t="shared" si="6"/>
        <v>19.16458333</v>
      </c>
      <c r="O28" s="1">
        <f t="shared" si="7"/>
        <v>8800</v>
      </c>
      <c r="P28" s="1">
        <f t="shared" si="8"/>
        <v>0</v>
      </c>
      <c r="Q28" s="1">
        <f t="shared" si="9"/>
        <v>0</v>
      </c>
      <c r="R28" s="1">
        <f t="shared" si="10"/>
        <v>607582</v>
      </c>
      <c r="S28" s="1">
        <f t="shared" si="11"/>
        <v>33587.26495</v>
      </c>
      <c r="T28" s="1">
        <f t="shared" si="12"/>
        <v>24000</v>
      </c>
      <c r="U28" s="1">
        <f t="shared" si="13"/>
        <v>152030</v>
      </c>
    </row>
    <row r="29" ht="19.5" customHeight="1">
      <c r="A29" s="1">
        <v>28.0</v>
      </c>
      <c r="B29" s="1" t="s">
        <v>76</v>
      </c>
      <c r="C29" s="1">
        <v>1152000.0</v>
      </c>
      <c r="D29" s="1" t="s">
        <v>25</v>
      </c>
      <c r="E29" s="1">
        <v>422592.0</v>
      </c>
      <c r="F29" s="2">
        <v>50.0</v>
      </c>
      <c r="G29" s="2">
        <v>10.0</v>
      </c>
      <c r="H29" s="2" t="s">
        <v>77</v>
      </c>
      <c r="I29" s="1">
        <f t="shared" si="1"/>
        <v>115200</v>
      </c>
      <c r="J29" s="1">
        <f t="shared" si="2"/>
        <v>0</v>
      </c>
      <c r="K29" s="1">
        <f t="shared" si="3"/>
        <v>0</v>
      </c>
      <c r="L29" s="1">
        <f t="shared" si="4"/>
        <v>0</v>
      </c>
      <c r="M29" s="1">
        <f t="shared" si="5"/>
        <v>211296</v>
      </c>
      <c r="N29" s="1">
        <f t="shared" si="6"/>
        <v>20.49791667</v>
      </c>
      <c r="O29" s="1">
        <f t="shared" si="7"/>
        <v>8800</v>
      </c>
      <c r="P29" s="1">
        <f t="shared" si="8"/>
        <v>0</v>
      </c>
      <c r="Q29" s="1">
        <f t="shared" si="9"/>
        <v>0</v>
      </c>
      <c r="R29" s="1">
        <f t="shared" si="10"/>
        <v>818878</v>
      </c>
      <c r="S29" s="1">
        <f t="shared" si="11"/>
        <v>33848.65162</v>
      </c>
      <c r="T29" s="1">
        <f t="shared" si="12"/>
        <v>25600</v>
      </c>
      <c r="U29" s="1">
        <f t="shared" si="13"/>
        <v>177630</v>
      </c>
    </row>
    <row r="30" ht="19.5" customHeight="1">
      <c r="A30" s="1">
        <v>29.0</v>
      </c>
      <c r="B30" s="1" t="s">
        <v>280</v>
      </c>
      <c r="C30" s="1">
        <v>1224000.0</v>
      </c>
      <c r="D30" s="1" t="s">
        <v>266</v>
      </c>
      <c r="E30" s="1">
        <v>2600.0</v>
      </c>
      <c r="F30" s="2">
        <v>50.0</v>
      </c>
      <c r="G30" s="2">
        <v>10.0</v>
      </c>
      <c r="H30" s="2" t="s">
        <v>79</v>
      </c>
      <c r="I30" s="1">
        <f t="shared" si="1"/>
        <v>122400</v>
      </c>
      <c r="J30" s="1">
        <f t="shared" si="2"/>
        <v>1300</v>
      </c>
      <c r="K30" s="1">
        <f t="shared" si="3"/>
        <v>0</v>
      </c>
      <c r="L30" s="1">
        <f t="shared" si="4"/>
        <v>0</v>
      </c>
      <c r="M30" s="1">
        <f t="shared" si="5"/>
        <v>0</v>
      </c>
      <c r="N30" s="1">
        <f t="shared" si="6"/>
        <v>21.91458333</v>
      </c>
      <c r="O30" s="1">
        <f t="shared" si="7"/>
        <v>10100</v>
      </c>
      <c r="P30" s="1">
        <f t="shared" si="8"/>
        <v>0</v>
      </c>
      <c r="Q30" s="1">
        <f t="shared" si="9"/>
        <v>0</v>
      </c>
      <c r="R30" s="1">
        <f t="shared" si="10"/>
        <v>818878</v>
      </c>
      <c r="S30" s="1">
        <f t="shared" si="11"/>
        <v>38533.11495</v>
      </c>
      <c r="T30" s="1">
        <f t="shared" si="12"/>
        <v>27200</v>
      </c>
      <c r="U30" s="1">
        <f t="shared" si="13"/>
        <v>204830</v>
      </c>
    </row>
    <row r="31" ht="19.5" customHeight="1">
      <c r="A31" s="1">
        <v>30.0</v>
      </c>
      <c r="B31" s="1" t="s">
        <v>80</v>
      </c>
      <c r="C31" s="1">
        <v>1224000.0</v>
      </c>
      <c r="D31" s="1" t="s">
        <v>25</v>
      </c>
      <c r="E31" s="1">
        <v>504384.0</v>
      </c>
      <c r="F31" s="2">
        <v>50.0</v>
      </c>
      <c r="G31" s="2">
        <v>10.0</v>
      </c>
      <c r="H31" s="2" t="s">
        <v>81</v>
      </c>
      <c r="I31" s="1">
        <f t="shared" si="1"/>
        <v>122400</v>
      </c>
      <c r="J31" s="1">
        <f t="shared" si="2"/>
        <v>0</v>
      </c>
      <c r="K31" s="1">
        <f t="shared" si="3"/>
        <v>0</v>
      </c>
      <c r="L31" s="1">
        <f t="shared" si="4"/>
        <v>0</v>
      </c>
      <c r="M31" s="1">
        <f t="shared" si="5"/>
        <v>252192</v>
      </c>
      <c r="N31" s="1">
        <f t="shared" si="6"/>
        <v>23.33125</v>
      </c>
      <c r="O31" s="1">
        <f t="shared" si="7"/>
        <v>10100</v>
      </c>
      <c r="P31" s="1">
        <f t="shared" si="8"/>
        <v>0</v>
      </c>
      <c r="Q31" s="1">
        <f t="shared" si="9"/>
        <v>0</v>
      </c>
      <c r="R31" s="1">
        <f t="shared" si="10"/>
        <v>1071070</v>
      </c>
      <c r="S31" s="1">
        <f t="shared" si="11"/>
        <v>38810.83829</v>
      </c>
      <c r="T31" s="1">
        <f t="shared" si="12"/>
        <v>30400</v>
      </c>
      <c r="U31" s="1">
        <f t="shared" si="13"/>
        <v>235230</v>
      </c>
    </row>
    <row r="32" ht="19.5" customHeight="1">
      <c r="A32" s="1">
        <v>31.0</v>
      </c>
      <c r="B32" s="1" t="s">
        <v>281</v>
      </c>
      <c r="C32" s="1">
        <v>1370990.0</v>
      </c>
      <c r="D32" s="1" t="s">
        <v>266</v>
      </c>
      <c r="E32" s="1">
        <v>2800.0</v>
      </c>
      <c r="F32" s="2">
        <v>50.0</v>
      </c>
      <c r="G32" s="2">
        <v>10.0</v>
      </c>
      <c r="H32" s="2" t="s">
        <v>83</v>
      </c>
      <c r="I32" s="1">
        <f t="shared" si="1"/>
        <v>137099</v>
      </c>
      <c r="J32" s="1">
        <f t="shared" si="2"/>
        <v>1400</v>
      </c>
      <c r="K32" s="1">
        <f t="shared" si="3"/>
        <v>0</v>
      </c>
      <c r="L32" s="1">
        <f t="shared" si="4"/>
        <v>0</v>
      </c>
      <c r="M32" s="1">
        <f t="shared" si="5"/>
        <v>0</v>
      </c>
      <c r="N32" s="1">
        <f t="shared" si="6"/>
        <v>24.91804398</v>
      </c>
      <c r="O32" s="1">
        <f t="shared" si="7"/>
        <v>11500</v>
      </c>
      <c r="P32" s="1">
        <f t="shared" si="8"/>
        <v>0</v>
      </c>
      <c r="Q32" s="1">
        <f t="shared" si="9"/>
        <v>0</v>
      </c>
      <c r="R32" s="1">
        <f t="shared" si="10"/>
        <v>1071070</v>
      </c>
      <c r="S32" s="1">
        <f t="shared" si="11"/>
        <v>43867.63338</v>
      </c>
      <c r="T32" s="1">
        <f t="shared" si="12"/>
        <v>32000</v>
      </c>
      <c r="U32" s="1">
        <f t="shared" si="13"/>
        <v>267230</v>
      </c>
    </row>
    <row r="33" ht="19.5" customHeight="1">
      <c r="A33" s="1">
        <v>32.0</v>
      </c>
      <c r="B33" s="1" t="s">
        <v>84</v>
      </c>
      <c r="C33" s="1">
        <v>1468800.0</v>
      </c>
      <c r="D33" s="1" t="s">
        <v>25</v>
      </c>
      <c r="E33" s="1">
        <v>586176.0</v>
      </c>
      <c r="F33" s="2">
        <v>50.0</v>
      </c>
      <c r="G33" s="2">
        <v>10.0</v>
      </c>
      <c r="H33" s="2" t="s">
        <v>85</v>
      </c>
      <c r="I33" s="1">
        <f t="shared" si="1"/>
        <v>146880</v>
      </c>
      <c r="J33" s="1">
        <f t="shared" si="2"/>
        <v>0</v>
      </c>
      <c r="K33" s="1">
        <f t="shared" si="3"/>
        <v>0</v>
      </c>
      <c r="L33" s="1">
        <f t="shared" si="4"/>
        <v>0</v>
      </c>
      <c r="M33" s="1">
        <f t="shared" si="5"/>
        <v>293088</v>
      </c>
      <c r="N33" s="1">
        <f t="shared" si="6"/>
        <v>26.61804398</v>
      </c>
      <c r="O33" s="1">
        <f t="shared" si="7"/>
        <v>11500</v>
      </c>
      <c r="P33" s="1">
        <f t="shared" si="8"/>
        <v>0</v>
      </c>
      <c r="Q33" s="1">
        <f t="shared" si="9"/>
        <v>0</v>
      </c>
      <c r="R33" s="1">
        <f t="shared" si="10"/>
        <v>1364158</v>
      </c>
      <c r="S33" s="1">
        <f t="shared" si="11"/>
        <v>44200.90138</v>
      </c>
      <c r="T33" s="1">
        <f t="shared" si="12"/>
        <v>33600</v>
      </c>
      <c r="U33" s="1">
        <f t="shared" si="13"/>
        <v>300830</v>
      </c>
    </row>
    <row r="34" ht="19.5" customHeight="1">
      <c r="A34" s="1">
        <v>33.0</v>
      </c>
      <c r="B34" s="1" t="s">
        <v>282</v>
      </c>
      <c r="C34" s="1">
        <v>1566720.0</v>
      </c>
      <c r="D34" s="1" t="s">
        <v>266</v>
      </c>
      <c r="E34" s="1">
        <v>3000.0</v>
      </c>
      <c r="F34" s="2">
        <v>50.0</v>
      </c>
      <c r="G34" s="2">
        <v>10.0</v>
      </c>
      <c r="H34" s="2" t="s">
        <v>85</v>
      </c>
      <c r="I34" s="1">
        <f t="shared" si="1"/>
        <v>156672</v>
      </c>
      <c r="J34" s="1">
        <f t="shared" si="2"/>
        <v>1500</v>
      </c>
      <c r="K34" s="1">
        <f t="shared" si="3"/>
        <v>0</v>
      </c>
      <c r="L34" s="1">
        <f t="shared" si="4"/>
        <v>0</v>
      </c>
      <c r="M34" s="1">
        <f t="shared" si="5"/>
        <v>0</v>
      </c>
      <c r="N34" s="1">
        <f t="shared" si="6"/>
        <v>28.43137731</v>
      </c>
      <c r="O34" s="1">
        <f t="shared" si="7"/>
        <v>13000</v>
      </c>
      <c r="P34" s="1">
        <f t="shared" si="8"/>
        <v>0</v>
      </c>
      <c r="Q34" s="1">
        <f t="shared" si="9"/>
        <v>0</v>
      </c>
      <c r="R34" s="1">
        <f t="shared" si="10"/>
        <v>1364158</v>
      </c>
      <c r="S34" s="1">
        <f t="shared" si="11"/>
        <v>49641.08725</v>
      </c>
      <c r="T34" s="1">
        <f t="shared" si="12"/>
        <v>33600</v>
      </c>
      <c r="U34" s="1">
        <f t="shared" si="13"/>
        <v>334430</v>
      </c>
    </row>
    <row r="35" ht="19.5" customHeight="1">
      <c r="A35" s="1">
        <v>34.0</v>
      </c>
      <c r="B35" s="1" t="s">
        <v>87</v>
      </c>
      <c r="C35" s="1">
        <v>1664640.0</v>
      </c>
      <c r="D35" s="1" t="s">
        <v>25</v>
      </c>
      <c r="E35" s="1">
        <v>667968.0</v>
      </c>
      <c r="F35" s="2">
        <v>50.0</v>
      </c>
      <c r="G35" s="2">
        <v>10.0</v>
      </c>
      <c r="H35" s="2" t="s">
        <v>85</v>
      </c>
      <c r="I35" s="1">
        <f t="shared" si="1"/>
        <v>166464</v>
      </c>
      <c r="J35" s="1">
        <f t="shared" si="2"/>
        <v>0</v>
      </c>
      <c r="K35" s="1">
        <f t="shared" si="3"/>
        <v>0</v>
      </c>
      <c r="L35" s="1">
        <f t="shared" si="4"/>
        <v>0</v>
      </c>
      <c r="M35" s="1">
        <f t="shared" si="5"/>
        <v>333984</v>
      </c>
      <c r="N35" s="1">
        <f t="shared" si="6"/>
        <v>30.35804398</v>
      </c>
      <c r="O35" s="1">
        <f t="shared" si="7"/>
        <v>13000</v>
      </c>
      <c r="P35" s="1">
        <f t="shared" si="8"/>
        <v>0</v>
      </c>
      <c r="Q35" s="1">
        <f t="shared" si="9"/>
        <v>0</v>
      </c>
      <c r="R35" s="1">
        <f t="shared" si="10"/>
        <v>1698142</v>
      </c>
      <c r="S35" s="1">
        <f t="shared" si="11"/>
        <v>50018.79099</v>
      </c>
      <c r="T35" s="1">
        <f t="shared" si="12"/>
        <v>33600</v>
      </c>
      <c r="U35" s="1">
        <f t="shared" si="13"/>
        <v>368030</v>
      </c>
    </row>
    <row r="36" ht="19.5" customHeight="1">
      <c r="A36" s="1">
        <v>35.0</v>
      </c>
      <c r="B36" s="1" t="s">
        <v>283</v>
      </c>
      <c r="C36" s="1">
        <v>1762560.0</v>
      </c>
      <c r="D36" s="1" t="s">
        <v>266</v>
      </c>
      <c r="E36" s="1">
        <v>3200.0</v>
      </c>
      <c r="F36" s="2">
        <v>50.0</v>
      </c>
      <c r="G36" s="2">
        <v>10.0</v>
      </c>
      <c r="H36" s="2" t="s">
        <v>85</v>
      </c>
      <c r="I36" s="1">
        <f t="shared" si="1"/>
        <v>176256</v>
      </c>
      <c r="J36" s="1">
        <f t="shared" si="2"/>
        <v>1600</v>
      </c>
      <c r="K36" s="1">
        <f t="shared" si="3"/>
        <v>0</v>
      </c>
      <c r="L36" s="1">
        <f t="shared" si="4"/>
        <v>0</v>
      </c>
      <c r="M36" s="1">
        <f t="shared" si="5"/>
        <v>0</v>
      </c>
      <c r="N36" s="1">
        <f t="shared" si="6"/>
        <v>32.39804398</v>
      </c>
      <c r="O36" s="1">
        <f t="shared" si="7"/>
        <v>14600</v>
      </c>
      <c r="P36" s="1">
        <f t="shared" si="8"/>
        <v>0</v>
      </c>
      <c r="Q36" s="1">
        <f t="shared" si="9"/>
        <v>0</v>
      </c>
      <c r="R36" s="1">
        <f t="shared" si="10"/>
        <v>1698142</v>
      </c>
      <c r="S36" s="1">
        <f t="shared" si="11"/>
        <v>55842.39259</v>
      </c>
      <c r="T36" s="1">
        <f t="shared" si="12"/>
        <v>33600</v>
      </c>
      <c r="U36" s="1">
        <f t="shared" si="13"/>
        <v>401630</v>
      </c>
    </row>
    <row r="37" ht="19.5" customHeight="1">
      <c r="A37" s="1">
        <v>36.0</v>
      </c>
      <c r="B37" s="1" t="s">
        <v>89</v>
      </c>
      <c r="C37" s="1">
        <v>1762560.0</v>
      </c>
      <c r="D37" s="1" t="s">
        <v>25</v>
      </c>
      <c r="E37" s="1">
        <v>749760.0</v>
      </c>
      <c r="F37" s="2">
        <v>50.0</v>
      </c>
      <c r="G37" s="2">
        <v>10.0</v>
      </c>
      <c r="H37" s="2" t="s">
        <v>85</v>
      </c>
      <c r="I37" s="1">
        <f t="shared" si="1"/>
        <v>176256</v>
      </c>
      <c r="J37" s="1">
        <f t="shared" si="2"/>
        <v>0</v>
      </c>
      <c r="K37" s="1">
        <f t="shared" si="3"/>
        <v>0</v>
      </c>
      <c r="L37" s="1">
        <f t="shared" si="4"/>
        <v>0</v>
      </c>
      <c r="M37" s="1">
        <f t="shared" si="5"/>
        <v>374880</v>
      </c>
      <c r="N37" s="1">
        <f t="shared" si="6"/>
        <v>34.43804398</v>
      </c>
      <c r="O37" s="1">
        <f t="shared" si="7"/>
        <v>14600</v>
      </c>
      <c r="P37" s="1">
        <f t="shared" si="8"/>
        <v>0</v>
      </c>
      <c r="Q37" s="1">
        <f t="shared" si="9"/>
        <v>0</v>
      </c>
      <c r="R37" s="1">
        <f t="shared" si="10"/>
        <v>2073022</v>
      </c>
      <c r="S37" s="1">
        <f t="shared" si="11"/>
        <v>56242.3142</v>
      </c>
      <c r="T37" s="1">
        <f t="shared" si="12"/>
        <v>33600</v>
      </c>
      <c r="U37" s="1">
        <f t="shared" si="13"/>
        <v>435230</v>
      </c>
    </row>
    <row r="38" ht="19.5" customHeight="1">
      <c r="A38" s="1">
        <v>37.0</v>
      </c>
      <c r="B38" s="1" t="s">
        <v>284</v>
      </c>
      <c r="C38" s="1">
        <v>1762560.0</v>
      </c>
      <c r="D38" s="1" t="s">
        <v>266</v>
      </c>
      <c r="E38" s="1">
        <v>3400.0</v>
      </c>
      <c r="F38" s="2">
        <v>50.0</v>
      </c>
      <c r="G38" s="2">
        <v>10.0</v>
      </c>
      <c r="H38" s="2" t="s">
        <v>85</v>
      </c>
      <c r="I38" s="1">
        <f t="shared" si="1"/>
        <v>176256</v>
      </c>
      <c r="J38" s="1">
        <f t="shared" si="2"/>
        <v>1700</v>
      </c>
      <c r="K38" s="1">
        <f t="shared" si="3"/>
        <v>0</v>
      </c>
      <c r="L38" s="1">
        <f t="shared" si="4"/>
        <v>0</v>
      </c>
      <c r="M38" s="1">
        <f t="shared" si="5"/>
        <v>0</v>
      </c>
      <c r="N38" s="1">
        <f t="shared" si="6"/>
        <v>36.47804398</v>
      </c>
      <c r="O38" s="1">
        <f t="shared" si="7"/>
        <v>16300</v>
      </c>
      <c r="P38" s="1">
        <f t="shared" si="8"/>
        <v>0</v>
      </c>
      <c r="Q38" s="1">
        <f t="shared" si="9"/>
        <v>0</v>
      </c>
      <c r="R38" s="1">
        <f t="shared" si="10"/>
        <v>2073022</v>
      </c>
      <c r="S38" s="1">
        <f t="shared" si="11"/>
        <v>62404.8958</v>
      </c>
      <c r="T38" s="1">
        <f t="shared" si="12"/>
        <v>33600</v>
      </c>
      <c r="U38" s="1">
        <f t="shared" si="13"/>
        <v>468830</v>
      </c>
    </row>
    <row r="39" ht="19.5" customHeight="1">
      <c r="A39" s="1">
        <v>38.0</v>
      </c>
      <c r="B39" s="1" t="s">
        <v>91</v>
      </c>
      <c r="C39" s="1">
        <v>1762560.0</v>
      </c>
      <c r="D39" s="1" t="s">
        <v>25</v>
      </c>
      <c r="E39" s="1">
        <v>831552.0</v>
      </c>
      <c r="F39" s="2">
        <v>50.0</v>
      </c>
      <c r="G39" s="2">
        <v>10.0</v>
      </c>
      <c r="H39" s="2" t="s">
        <v>85</v>
      </c>
      <c r="I39" s="1">
        <f t="shared" si="1"/>
        <v>176256</v>
      </c>
      <c r="J39" s="1">
        <f t="shared" si="2"/>
        <v>0</v>
      </c>
      <c r="K39" s="1">
        <f t="shared" si="3"/>
        <v>0</v>
      </c>
      <c r="L39" s="1">
        <f t="shared" si="4"/>
        <v>0</v>
      </c>
      <c r="M39" s="1">
        <f t="shared" si="5"/>
        <v>415776</v>
      </c>
      <c r="N39" s="1">
        <f t="shared" si="6"/>
        <v>38.51804398</v>
      </c>
      <c r="O39" s="1">
        <f t="shared" si="7"/>
        <v>16300</v>
      </c>
      <c r="P39" s="1">
        <f t="shared" si="8"/>
        <v>0</v>
      </c>
      <c r="Q39" s="1">
        <f t="shared" si="9"/>
        <v>0</v>
      </c>
      <c r="R39" s="1">
        <f t="shared" si="10"/>
        <v>2488798</v>
      </c>
      <c r="S39" s="1">
        <f t="shared" si="11"/>
        <v>62804.8174</v>
      </c>
      <c r="T39" s="1">
        <f t="shared" si="12"/>
        <v>33600</v>
      </c>
      <c r="U39" s="1">
        <f t="shared" si="13"/>
        <v>502430</v>
      </c>
    </row>
    <row r="40" ht="19.5" customHeight="1">
      <c r="A40" s="1">
        <v>39.0</v>
      </c>
      <c r="B40" s="1" t="s">
        <v>285</v>
      </c>
      <c r="C40" s="1">
        <v>1762560.0</v>
      </c>
      <c r="D40" s="1" t="s">
        <v>266</v>
      </c>
      <c r="E40" s="1">
        <v>3600.0</v>
      </c>
      <c r="F40" s="2">
        <v>50.0</v>
      </c>
      <c r="G40" s="2">
        <v>10.0</v>
      </c>
      <c r="H40" s="2" t="s">
        <v>85</v>
      </c>
      <c r="I40" s="1">
        <f t="shared" si="1"/>
        <v>176256</v>
      </c>
      <c r="J40" s="1">
        <f t="shared" si="2"/>
        <v>1800</v>
      </c>
      <c r="K40" s="1">
        <f t="shared" si="3"/>
        <v>0</v>
      </c>
      <c r="L40" s="1">
        <f t="shared" si="4"/>
        <v>0</v>
      </c>
      <c r="M40" s="1">
        <f t="shared" si="5"/>
        <v>0</v>
      </c>
      <c r="N40" s="1">
        <f t="shared" si="6"/>
        <v>40.55804398</v>
      </c>
      <c r="O40" s="1">
        <f t="shared" si="7"/>
        <v>18100</v>
      </c>
      <c r="P40" s="1">
        <f t="shared" si="8"/>
        <v>0</v>
      </c>
      <c r="Q40" s="1">
        <f t="shared" si="9"/>
        <v>0</v>
      </c>
      <c r="R40" s="1">
        <f t="shared" si="10"/>
        <v>2488798</v>
      </c>
      <c r="S40" s="1">
        <f t="shared" si="11"/>
        <v>69306.37901</v>
      </c>
      <c r="T40" s="1">
        <f t="shared" si="12"/>
        <v>33600</v>
      </c>
      <c r="U40" s="1">
        <f t="shared" si="13"/>
        <v>536030</v>
      </c>
    </row>
    <row r="41" ht="19.5" customHeight="1">
      <c r="A41" s="1">
        <v>40.0</v>
      </c>
      <c r="B41" s="1" t="s">
        <v>93</v>
      </c>
      <c r="C41" s="1">
        <v>1762560.0</v>
      </c>
      <c r="D41" s="1" t="s">
        <v>25</v>
      </c>
      <c r="E41" s="1">
        <v>913344.0</v>
      </c>
      <c r="F41" s="2">
        <v>50.0</v>
      </c>
      <c r="G41" s="2">
        <v>10.0</v>
      </c>
      <c r="H41" s="2" t="s">
        <v>85</v>
      </c>
      <c r="I41" s="1">
        <f t="shared" si="1"/>
        <v>176256</v>
      </c>
      <c r="J41" s="1">
        <f t="shared" si="2"/>
        <v>0</v>
      </c>
      <c r="K41" s="1">
        <f t="shared" si="3"/>
        <v>0</v>
      </c>
      <c r="L41" s="1">
        <f t="shared" si="4"/>
        <v>0</v>
      </c>
      <c r="M41" s="1">
        <f t="shared" si="5"/>
        <v>456672</v>
      </c>
      <c r="N41" s="1">
        <f t="shared" si="6"/>
        <v>42.59804398</v>
      </c>
      <c r="O41" s="1">
        <f t="shared" si="7"/>
        <v>18100</v>
      </c>
      <c r="P41" s="1">
        <f t="shared" si="8"/>
        <v>0</v>
      </c>
      <c r="Q41" s="1">
        <f t="shared" si="9"/>
        <v>0</v>
      </c>
      <c r="R41" s="1">
        <f t="shared" si="10"/>
        <v>2945470</v>
      </c>
      <c r="S41" s="1">
        <f t="shared" si="11"/>
        <v>69706.30061</v>
      </c>
      <c r="T41" s="1">
        <f t="shared" si="12"/>
        <v>33600</v>
      </c>
      <c r="U41" s="1">
        <f t="shared" si="13"/>
        <v>569630</v>
      </c>
    </row>
    <row r="42" ht="19.5" customHeight="1">
      <c r="A42" s="1">
        <v>41.0</v>
      </c>
      <c r="B42" s="1" t="s">
        <v>286</v>
      </c>
      <c r="C42" s="1">
        <v>2290604.0</v>
      </c>
      <c r="D42" s="1" t="s">
        <v>266</v>
      </c>
      <c r="E42" s="1">
        <v>3800.0</v>
      </c>
      <c r="F42" s="2">
        <v>50.0</v>
      </c>
      <c r="G42" s="2">
        <v>10.0</v>
      </c>
      <c r="H42" s="2" t="s">
        <v>95</v>
      </c>
      <c r="I42" s="1">
        <f t="shared" si="1"/>
        <v>229061</v>
      </c>
      <c r="J42" s="1">
        <f t="shared" si="2"/>
        <v>1900</v>
      </c>
      <c r="K42" s="1">
        <f t="shared" si="3"/>
        <v>0</v>
      </c>
      <c r="L42" s="1">
        <f t="shared" si="4"/>
        <v>0</v>
      </c>
      <c r="M42" s="1">
        <f t="shared" si="5"/>
        <v>0</v>
      </c>
      <c r="N42" s="1">
        <f t="shared" si="6"/>
        <v>45.24921296</v>
      </c>
      <c r="O42" s="1">
        <f t="shared" si="7"/>
        <v>20000</v>
      </c>
      <c r="P42" s="1">
        <f t="shared" si="8"/>
        <v>0</v>
      </c>
      <c r="Q42" s="1">
        <f t="shared" si="9"/>
        <v>0</v>
      </c>
      <c r="R42" s="1">
        <f t="shared" si="10"/>
        <v>2945470</v>
      </c>
      <c r="S42" s="1">
        <f t="shared" si="11"/>
        <v>76666.65578</v>
      </c>
      <c r="T42" s="1">
        <f t="shared" si="12"/>
        <v>35349</v>
      </c>
      <c r="U42" s="1">
        <f t="shared" si="13"/>
        <v>604979</v>
      </c>
    </row>
    <row r="43" ht="19.5" customHeight="1">
      <c r="A43" s="1">
        <v>42.0</v>
      </c>
      <c r="B43" s="1" t="s">
        <v>96</v>
      </c>
      <c r="C43" s="1">
        <v>2743903.0</v>
      </c>
      <c r="D43" s="1" t="s">
        <v>25</v>
      </c>
      <c r="E43" s="1">
        <v>995136.0</v>
      </c>
      <c r="F43" s="2">
        <v>50.0</v>
      </c>
      <c r="G43" s="2">
        <v>10.0</v>
      </c>
      <c r="H43" s="2" t="s">
        <v>97</v>
      </c>
      <c r="I43" s="1">
        <f t="shared" si="1"/>
        <v>274391</v>
      </c>
      <c r="J43" s="1">
        <f t="shared" si="2"/>
        <v>0</v>
      </c>
      <c r="K43" s="1">
        <f t="shared" si="3"/>
        <v>0</v>
      </c>
      <c r="L43" s="1">
        <f t="shared" si="4"/>
        <v>0</v>
      </c>
      <c r="M43" s="1">
        <f t="shared" si="5"/>
        <v>497568</v>
      </c>
      <c r="N43" s="1">
        <f t="shared" si="6"/>
        <v>48.42503472</v>
      </c>
      <c r="O43" s="1">
        <f t="shared" si="7"/>
        <v>20000</v>
      </c>
      <c r="P43" s="1">
        <f t="shared" si="8"/>
        <v>0</v>
      </c>
      <c r="Q43" s="1">
        <f t="shared" si="9"/>
        <v>0</v>
      </c>
      <c r="R43" s="1">
        <f t="shared" si="10"/>
        <v>3443038</v>
      </c>
      <c r="S43" s="1">
        <f t="shared" si="11"/>
        <v>77289.24388</v>
      </c>
      <c r="T43" s="1">
        <f t="shared" si="12"/>
        <v>42345</v>
      </c>
      <c r="U43" s="1">
        <f t="shared" si="13"/>
        <v>647324</v>
      </c>
    </row>
    <row r="44" ht="19.5" customHeight="1">
      <c r="A44" s="1">
        <v>43.0</v>
      </c>
      <c r="B44" s="1" t="s">
        <v>287</v>
      </c>
      <c r="C44" s="1">
        <v>3197201.0</v>
      </c>
      <c r="D44" s="1" t="s">
        <v>266</v>
      </c>
      <c r="E44" s="1">
        <v>4000.0</v>
      </c>
      <c r="F44" s="2">
        <v>50.0</v>
      </c>
      <c r="G44" s="2">
        <v>10.0</v>
      </c>
      <c r="H44" s="2" t="s">
        <v>99</v>
      </c>
      <c r="I44" s="1">
        <f t="shared" si="1"/>
        <v>319721</v>
      </c>
      <c r="J44" s="1">
        <f t="shared" si="2"/>
        <v>2000</v>
      </c>
      <c r="K44" s="1">
        <f t="shared" si="3"/>
        <v>0</v>
      </c>
      <c r="L44" s="1">
        <f t="shared" si="4"/>
        <v>0</v>
      </c>
      <c r="M44" s="1">
        <f t="shared" si="5"/>
        <v>0</v>
      </c>
      <c r="N44" s="1">
        <f t="shared" si="6"/>
        <v>52.12550926</v>
      </c>
      <c r="O44" s="1">
        <f t="shared" si="7"/>
        <v>22000</v>
      </c>
      <c r="P44" s="1">
        <f t="shared" si="8"/>
        <v>0</v>
      </c>
      <c r="Q44" s="1">
        <f t="shared" si="9"/>
        <v>0</v>
      </c>
      <c r="R44" s="1">
        <f t="shared" si="10"/>
        <v>3443038</v>
      </c>
      <c r="S44" s="1">
        <f t="shared" si="11"/>
        <v>84794.28492</v>
      </c>
      <c r="T44" s="1">
        <f t="shared" si="12"/>
        <v>49340</v>
      </c>
      <c r="U44" s="1">
        <f t="shared" si="13"/>
        <v>696664</v>
      </c>
    </row>
    <row r="45" ht="19.5" customHeight="1">
      <c r="A45" s="1">
        <v>44.0</v>
      </c>
      <c r="B45" s="1" t="s">
        <v>100</v>
      </c>
      <c r="C45" s="1">
        <v>3650500.0</v>
      </c>
      <c r="D45" s="1" t="s">
        <v>25</v>
      </c>
      <c r="E45" s="1">
        <v>1076928.0</v>
      </c>
      <c r="F45" s="2">
        <v>50.0</v>
      </c>
      <c r="G45" s="2">
        <v>10.0</v>
      </c>
      <c r="H45" s="2" t="s">
        <v>101</v>
      </c>
      <c r="I45" s="1">
        <f t="shared" si="1"/>
        <v>365050</v>
      </c>
      <c r="J45" s="1">
        <f t="shared" si="2"/>
        <v>0</v>
      </c>
      <c r="K45" s="1">
        <f t="shared" si="3"/>
        <v>0</v>
      </c>
      <c r="L45" s="1">
        <f t="shared" si="4"/>
        <v>0</v>
      </c>
      <c r="M45" s="1">
        <f t="shared" si="5"/>
        <v>538464</v>
      </c>
      <c r="N45" s="1">
        <f t="shared" si="6"/>
        <v>56.350625</v>
      </c>
      <c r="O45" s="1">
        <f t="shared" si="7"/>
        <v>22000</v>
      </c>
      <c r="P45" s="1">
        <f t="shared" si="8"/>
        <v>0</v>
      </c>
      <c r="Q45" s="1">
        <f t="shared" si="9"/>
        <v>0</v>
      </c>
      <c r="R45" s="1">
        <f t="shared" si="10"/>
        <v>3981502</v>
      </c>
      <c r="S45" s="1">
        <f t="shared" si="11"/>
        <v>85622.57662</v>
      </c>
      <c r="T45" s="1">
        <f t="shared" si="12"/>
        <v>56335</v>
      </c>
      <c r="U45" s="1">
        <f t="shared" si="13"/>
        <v>752999</v>
      </c>
    </row>
    <row r="46" ht="19.5" customHeight="1">
      <c r="A46" s="1">
        <v>45.0</v>
      </c>
      <c r="B46" s="1" t="s">
        <v>288</v>
      </c>
      <c r="C46" s="1">
        <v>4103799.0</v>
      </c>
      <c r="D46" s="1" t="s">
        <v>266</v>
      </c>
      <c r="E46" s="1">
        <v>4200.0</v>
      </c>
      <c r="F46" s="2">
        <v>50.0</v>
      </c>
      <c r="G46" s="2">
        <v>10.0</v>
      </c>
      <c r="H46" s="2" t="s">
        <v>103</v>
      </c>
      <c r="I46" s="1">
        <f t="shared" si="1"/>
        <v>410380</v>
      </c>
      <c r="J46" s="1">
        <f t="shared" si="2"/>
        <v>2100</v>
      </c>
      <c r="K46" s="1">
        <f t="shared" si="3"/>
        <v>0</v>
      </c>
      <c r="L46" s="1">
        <f t="shared" si="4"/>
        <v>0</v>
      </c>
      <c r="M46" s="1">
        <f t="shared" si="5"/>
        <v>0</v>
      </c>
      <c r="N46" s="1">
        <f t="shared" si="6"/>
        <v>61.10039352</v>
      </c>
      <c r="O46" s="1">
        <f t="shared" si="7"/>
        <v>24100</v>
      </c>
      <c r="P46" s="1">
        <f t="shared" si="8"/>
        <v>0</v>
      </c>
      <c r="Q46" s="1">
        <f t="shared" si="9"/>
        <v>0</v>
      </c>
      <c r="R46" s="1">
        <f t="shared" si="10"/>
        <v>3981502</v>
      </c>
      <c r="S46" s="1">
        <f t="shared" si="11"/>
        <v>93672.30124</v>
      </c>
      <c r="T46" s="1">
        <f t="shared" si="12"/>
        <v>63331</v>
      </c>
      <c r="U46" s="1">
        <f t="shared" si="13"/>
        <v>816330</v>
      </c>
    </row>
    <row r="47" ht="19.5" customHeight="1">
      <c r="A47" s="1">
        <v>46.0</v>
      </c>
      <c r="B47" s="1" t="s">
        <v>104</v>
      </c>
      <c r="C47" s="1">
        <v>4177339.0</v>
      </c>
      <c r="D47" s="1" t="s">
        <v>25</v>
      </c>
      <c r="E47" s="1">
        <v>1158720.0</v>
      </c>
      <c r="F47" s="2">
        <v>50.0</v>
      </c>
      <c r="G47" s="2">
        <v>10.0</v>
      </c>
      <c r="H47" s="2" t="s">
        <v>105</v>
      </c>
      <c r="I47" s="1">
        <f t="shared" si="1"/>
        <v>417734</v>
      </c>
      <c r="J47" s="1">
        <f t="shared" si="2"/>
        <v>0</v>
      </c>
      <c r="K47" s="1">
        <f t="shared" si="3"/>
        <v>0</v>
      </c>
      <c r="L47" s="1">
        <f t="shared" si="4"/>
        <v>0</v>
      </c>
      <c r="M47" s="1">
        <f t="shared" si="5"/>
        <v>579360</v>
      </c>
      <c r="N47" s="1">
        <f t="shared" si="6"/>
        <v>65.93527778</v>
      </c>
      <c r="O47" s="1">
        <f t="shared" si="7"/>
        <v>24100</v>
      </c>
      <c r="P47" s="1">
        <f t="shared" si="8"/>
        <v>0</v>
      </c>
      <c r="Q47" s="1">
        <f t="shared" si="9"/>
        <v>0</v>
      </c>
      <c r="R47" s="1">
        <f t="shared" si="10"/>
        <v>4560862</v>
      </c>
      <c r="S47" s="1">
        <f t="shared" si="11"/>
        <v>94620.13196</v>
      </c>
      <c r="T47" s="1">
        <f t="shared" si="12"/>
        <v>70326</v>
      </c>
      <c r="U47" s="1">
        <f t="shared" si="13"/>
        <v>886656</v>
      </c>
    </row>
    <row r="48" ht="19.5" customHeight="1">
      <c r="A48" s="1">
        <v>47.0</v>
      </c>
      <c r="B48" s="1" t="s">
        <v>289</v>
      </c>
      <c r="C48" s="1">
        <v>4314507.0</v>
      </c>
      <c r="D48" s="1" t="s">
        <v>266</v>
      </c>
      <c r="E48" s="1">
        <v>4400.0</v>
      </c>
      <c r="F48" s="2">
        <v>50.0</v>
      </c>
      <c r="G48" s="2">
        <v>10.0</v>
      </c>
      <c r="H48" s="2" t="s">
        <v>107</v>
      </c>
      <c r="I48" s="1">
        <f t="shared" si="1"/>
        <v>431451</v>
      </c>
      <c r="J48" s="1">
        <f t="shared" si="2"/>
        <v>2200</v>
      </c>
      <c r="K48" s="1">
        <f t="shared" si="3"/>
        <v>0</v>
      </c>
      <c r="L48" s="1">
        <f t="shared" si="4"/>
        <v>0</v>
      </c>
      <c r="M48" s="1">
        <f t="shared" si="5"/>
        <v>0</v>
      </c>
      <c r="N48" s="1">
        <f t="shared" si="6"/>
        <v>70.92892361</v>
      </c>
      <c r="O48" s="1">
        <f t="shared" si="7"/>
        <v>26300</v>
      </c>
      <c r="P48" s="1">
        <f t="shared" si="8"/>
        <v>0</v>
      </c>
      <c r="Q48" s="1">
        <f t="shared" si="9"/>
        <v>0</v>
      </c>
      <c r="R48" s="1">
        <f t="shared" si="10"/>
        <v>4560862</v>
      </c>
      <c r="S48" s="1">
        <f t="shared" si="11"/>
        <v>103056.6463</v>
      </c>
      <c r="T48" s="1">
        <f t="shared" si="12"/>
        <v>77321</v>
      </c>
      <c r="U48" s="1">
        <f t="shared" si="13"/>
        <v>963977</v>
      </c>
    </row>
    <row r="49" ht="19.5" customHeight="1">
      <c r="A49" s="1">
        <v>48.0</v>
      </c>
      <c r="B49" s="1" t="s">
        <v>108</v>
      </c>
      <c r="C49" s="1">
        <v>4553079.0</v>
      </c>
      <c r="D49" s="1" t="s">
        <v>25</v>
      </c>
      <c r="E49" s="1">
        <v>1240512.0</v>
      </c>
      <c r="F49" s="2">
        <v>50.0</v>
      </c>
      <c r="G49" s="2">
        <v>10.0</v>
      </c>
      <c r="H49" s="2" t="s">
        <v>109</v>
      </c>
      <c r="I49" s="1">
        <f t="shared" si="1"/>
        <v>455308</v>
      </c>
      <c r="J49" s="1">
        <f t="shared" si="2"/>
        <v>0</v>
      </c>
      <c r="K49" s="1">
        <f t="shared" si="3"/>
        <v>0</v>
      </c>
      <c r="L49" s="1">
        <f t="shared" si="4"/>
        <v>0</v>
      </c>
      <c r="M49" s="1">
        <f t="shared" si="5"/>
        <v>620256</v>
      </c>
      <c r="N49" s="1">
        <f t="shared" si="6"/>
        <v>76.19869213</v>
      </c>
      <c r="O49" s="1">
        <f t="shared" si="7"/>
        <v>26300</v>
      </c>
      <c r="P49" s="1">
        <f t="shared" si="8"/>
        <v>0</v>
      </c>
      <c r="Q49" s="1">
        <f t="shared" si="9"/>
        <v>0</v>
      </c>
      <c r="R49" s="1">
        <f t="shared" si="10"/>
        <v>5181118</v>
      </c>
      <c r="S49" s="1">
        <f t="shared" si="11"/>
        <v>104089.7317</v>
      </c>
      <c r="T49" s="1">
        <f t="shared" si="12"/>
        <v>84317</v>
      </c>
      <c r="U49" s="1">
        <f t="shared" si="13"/>
        <v>1048294</v>
      </c>
    </row>
    <row r="50" ht="19.5" customHeight="1">
      <c r="A50" s="1">
        <v>49.0</v>
      </c>
      <c r="B50" s="1" t="s">
        <v>290</v>
      </c>
      <c r="C50" s="1">
        <v>4602106.0</v>
      </c>
      <c r="D50" s="1" t="s">
        <v>266</v>
      </c>
      <c r="E50" s="1">
        <v>4600.0</v>
      </c>
      <c r="F50" s="2">
        <v>50.0</v>
      </c>
      <c r="G50" s="2">
        <v>10.0</v>
      </c>
      <c r="H50" s="2" t="s">
        <v>111</v>
      </c>
      <c r="I50" s="1">
        <f t="shared" si="1"/>
        <v>460211</v>
      </c>
      <c r="J50" s="1">
        <f t="shared" si="2"/>
        <v>2300</v>
      </c>
      <c r="K50" s="1">
        <f t="shared" si="3"/>
        <v>0</v>
      </c>
      <c r="L50" s="1">
        <f t="shared" si="4"/>
        <v>0</v>
      </c>
      <c r="M50" s="1">
        <f t="shared" si="5"/>
        <v>0</v>
      </c>
      <c r="N50" s="1">
        <f t="shared" si="6"/>
        <v>81.52520833</v>
      </c>
      <c r="O50" s="1">
        <f t="shared" si="7"/>
        <v>28600</v>
      </c>
      <c r="P50" s="1">
        <f t="shared" si="8"/>
        <v>0</v>
      </c>
      <c r="Q50" s="1">
        <f t="shared" si="9"/>
        <v>0</v>
      </c>
      <c r="R50" s="1">
        <f t="shared" si="10"/>
        <v>5181118</v>
      </c>
      <c r="S50" s="1">
        <f t="shared" si="11"/>
        <v>112930.482</v>
      </c>
      <c r="T50" s="1">
        <f t="shared" si="12"/>
        <v>91312</v>
      </c>
      <c r="U50" s="1">
        <f t="shared" si="13"/>
        <v>1139606</v>
      </c>
    </row>
    <row r="51" ht="19.5" customHeight="1">
      <c r="A51" s="1">
        <v>50.0</v>
      </c>
      <c r="B51" s="1" t="s">
        <v>112</v>
      </c>
      <c r="C51" s="1">
        <v>4777719.0</v>
      </c>
      <c r="D51" s="1" t="s">
        <v>25</v>
      </c>
      <c r="E51" s="1">
        <v>1322304.0</v>
      </c>
      <c r="F51" s="2">
        <v>50.0</v>
      </c>
      <c r="G51" s="2">
        <v>10.0</v>
      </c>
      <c r="H51" s="2" t="s">
        <v>113</v>
      </c>
      <c r="I51" s="1">
        <f t="shared" si="1"/>
        <v>477772</v>
      </c>
      <c r="J51" s="1">
        <f t="shared" si="2"/>
        <v>0</v>
      </c>
      <c r="K51" s="1">
        <f t="shared" si="3"/>
        <v>0</v>
      </c>
      <c r="L51" s="1">
        <f t="shared" si="4"/>
        <v>0</v>
      </c>
      <c r="M51" s="1">
        <f t="shared" si="5"/>
        <v>661152</v>
      </c>
      <c r="N51" s="1">
        <f t="shared" si="6"/>
        <v>87.05497685</v>
      </c>
      <c r="O51" s="1">
        <f t="shared" si="7"/>
        <v>28600</v>
      </c>
      <c r="P51" s="1">
        <f t="shared" si="8"/>
        <v>0</v>
      </c>
      <c r="Q51" s="1">
        <f t="shared" si="9"/>
        <v>0</v>
      </c>
      <c r="R51" s="1">
        <f t="shared" si="10"/>
        <v>5842270</v>
      </c>
      <c r="S51" s="1">
        <f t="shared" si="11"/>
        <v>114014.5378</v>
      </c>
      <c r="T51" s="1">
        <f t="shared" si="12"/>
        <v>98307</v>
      </c>
      <c r="U51" s="1">
        <f t="shared" si="13"/>
        <v>1237913</v>
      </c>
    </row>
    <row r="52" ht="19.5" customHeight="1">
      <c r="A52" s="1">
        <v>51.0</v>
      </c>
      <c r="B52" s="1" t="s">
        <v>291</v>
      </c>
      <c r="C52" s="1">
        <v>5000000.0</v>
      </c>
      <c r="D52" s="1" t="s">
        <v>266</v>
      </c>
      <c r="E52" s="1">
        <v>4800.0</v>
      </c>
      <c r="F52" s="2">
        <v>50.0</v>
      </c>
      <c r="G52" s="2">
        <v>10.0</v>
      </c>
      <c r="H52" s="2" t="s">
        <v>115</v>
      </c>
      <c r="I52" s="1">
        <f t="shared" si="1"/>
        <v>500000</v>
      </c>
      <c r="J52" s="1">
        <f t="shared" si="2"/>
        <v>2400</v>
      </c>
      <c r="K52" s="1">
        <f t="shared" si="3"/>
        <v>0</v>
      </c>
      <c r="L52" s="1">
        <f t="shared" si="4"/>
        <v>0</v>
      </c>
      <c r="M52" s="1">
        <f t="shared" si="5"/>
        <v>0</v>
      </c>
      <c r="N52" s="1">
        <f t="shared" si="6"/>
        <v>92.84201389</v>
      </c>
      <c r="O52" s="1">
        <f t="shared" si="7"/>
        <v>31000</v>
      </c>
      <c r="P52" s="1">
        <f t="shared" si="8"/>
        <v>0</v>
      </c>
      <c r="Q52" s="1">
        <f t="shared" si="9"/>
        <v>0</v>
      </c>
      <c r="R52" s="1">
        <f t="shared" si="10"/>
        <v>5842270</v>
      </c>
      <c r="S52" s="1">
        <f t="shared" si="11"/>
        <v>123284.5486</v>
      </c>
      <c r="T52" s="1">
        <f t="shared" si="12"/>
        <v>101805</v>
      </c>
      <c r="U52" s="1">
        <f t="shared" si="13"/>
        <v>1339718</v>
      </c>
    </row>
    <row r="53" ht="19.5" customHeight="1">
      <c r="A53" s="1">
        <v>52.0</v>
      </c>
      <c r="B53" s="1" t="s">
        <v>116</v>
      </c>
      <c r="C53" s="1">
        <v>5000000.0</v>
      </c>
      <c r="D53" s="1" t="s">
        <v>25</v>
      </c>
      <c r="E53" s="1">
        <v>1363200.0</v>
      </c>
      <c r="F53" s="2">
        <v>50.0</v>
      </c>
      <c r="G53" s="2">
        <v>10.0</v>
      </c>
      <c r="H53" s="2" t="s">
        <v>117</v>
      </c>
      <c r="I53" s="1">
        <f t="shared" si="1"/>
        <v>500000</v>
      </c>
      <c r="J53" s="1">
        <f t="shared" si="2"/>
        <v>0</v>
      </c>
      <c r="K53" s="1">
        <f t="shared" si="3"/>
        <v>0</v>
      </c>
      <c r="L53" s="1">
        <f t="shared" si="4"/>
        <v>0</v>
      </c>
      <c r="M53" s="1">
        <f t="shared" si="5"/>
        <v>681600</v>
      </c>
      <c r="N53" s="1">
        <f t="shared" si="6"/>
        <v>98.62905093</v>
      </c>
      <c r="O53" s="1">
        <f t="shared" si="7"/>
        <v>31000</v>
      </c>
      <c r="P53" s="1">
        <f t="shared" si="8"/>
        <v>0</v>
      </c>
      <c r="Q53" s="1">
        <f t="shared" si="9"/>
        <v>0</v>
      </c>
      <c r="R53" s="1">
        <f t="shared" si="10"/>
        <v>6523870</v>
      </c>
      <c r="S53" s="1">
        <f t="shared" si="11"/>
        <v>124419.0393</v>
      </c>
      <c r="T53" s="1">
        <f t="shared" si="12"/>
        <v>105303</v>
      </c>
      <c r="U53" s="1">
        <f t="shared" si="13"/>
        <v>1445021</v>
      </c>
    </row>
    <row r="54" ht="19.5" customHeight="1">
      <c r="A54" s="1">
        <v>53.0</v>
      </c>
      <c r="B54" s="1" t="s">
        <v>292</v>
      </c>
      <c r="C54" s="1">
        <v>5000000.0</v>
      </c>
      <c r="D54" s="1" t="s">
        <v>266</v>
      </c>
      <c r="E54" s="1">
        <v>5000.0</v>
      </c>
      <c r="F54" s="2">
        <v>50.0</v>
      </c>
      <c r="G54" s="2">
        <v>10.0</v>
      </c>
      <c r="H54" s="2" t="s">
        <v>119</v>
      </c>
      <c r="I54" s="1">
        <f t="shared" si="1"/>
        <v>500000</v>
      </c>
      <c r="J54" s="1">
        <f t="shared" si="2"/>
        <v>2500</v>
      </c>
      <c r="K54" s="1">
        <f t="shared" si="3"/>
        <v>0</v>
      </c>
      <c r="L54" s="1">
        <f t="shared" si="4"/>
        <v>0</v>
      </c>
      <c r="M54" s="1">
        <f t="shared" si="5"/>
        <v>0</v>
      </c>
      <c r="N54" s="1">
        <f t="shared" si="6"/>
        <v>104.416088</v>
      </c>
      <c r="O54" s="1">
        <f t="shared" si="7"/>
        <v>33500</v>
      </c>
      <c r="P54" s="1">
        <f t="shared" si="8"/>
        <v>0</v>
      </c>
      <c r="Q54" s="1">
        <f t="shared" si="9"/>
        <v>0</v>
      </c>
      <c r="R54" s="1">
        <f t="shared" si="10"/>
        <v>6523870</v>
      </c>
      <c r="S54" s="1">
        <f t="shared" si="11"/>
        <v>134028.0301</v>
      </c>
      <c r="T54" s="1">
        <f t="shared" si="12"/>
        <v>106000</v>
      </c>
      <c r="U54" s="1">
        <f t="shared" si="13"/>
        <v>1551021</v>
      </c>
    </row>
    <row r="55" ht="19.5" customHeight="1">
      <c r="A55" s="1">
        <v>54.0</v>
      </c>
      <c r="B55" s="1" t="s">
        <v>120</v>
      </c>
      <c r="C55" s="1">
        <v>5000000.0</v>
      </c>
      <c r="D55" s="1" t="s">
        <v>25</v>
      </c>
      <c r="E55" s="1">
        <v>1404096.0</v>
      </c>
      <c r="F55" s="2">
        <v>50.0</v>
      </c>
      <c r="G55" s="2">
        <v>10.0</v>
      </c>
      <c r="H55" s="2" t="s">
        <v>119</v>
      </c>
      <c r="I55" s="1">
        <f t="shared" si="1"/>
        <v>500000</v>
      </c>
      <c r="J55" s="1">
        <f t="shared" si="2"/>
        <v>0</v>
      </c>
      <c r="K55" s="1">
        <f t="shared" si="3"/>
        <v>0</v>
      </c>
      <c r="L55" s="1">
        <f t="shared" si="4"/>
        <v>0</v>
      </c>
      <c r="M55" s="1">
        <f t="shared" si="5"/>
        <v>702048</v>
      </c>
      <c r="N55" s="1">
        <f t="shared" si="6"/>
        <v>110.203125</v>
      </c>
      <c r="O55" s="1">
        <f t="shared" si="7"/>
        <v>33500</v>
      </c>
      <c r="P55" s="1">
        <f t="shared" si="8"/>
        <v>0</v>
      </c>
      <c r="Q55" s="1">
        <f t="shared" si="9"/>
        <v>0</v>
      </c>
      <c r="R55" s="1">
        <f t="shared" si="10"/>
        <v>7225918</v>
      </c>
      <c r="S55" s="1">
        <f t="shared" si="11"/>
        <v>135162.5208</v>
      </c>
      <c r="T55" s="1">
        <f t="shared" si="12"/>
        <v>106000</v>
      </c>
      <c r="U55" s="1">
        <f t="shared" si="13"/>
        <v>1657021</v>
      </c>
    </row>
    <row r="56" ht="19.5" customHeight="1">
      <c r="A56" s="1">
        <v>55.0</v>
      </c>
      <c r="B56" s="1" t="s">
        <v>293</v>
      </c>
      <c r="C56" s="1">
        <v>5000000.0</v>
      </c>
      <c r="D56" s="1" t="s">
        <v>266</v>
      </c>
      <c r="E56" s="1">
        <v>5200.0</v>
      </c>
      <c r="F56" s="2">
        <v>50.0</v>
      </c>
      <c r="G56" s="2">
        <v>10.0</v>
      </c>
      <c r="H56" s="2" t="s">
        <v>119</v>
      </c>
      <c r="I56" s="1">
        <f t="shared" si="1"/>
        <v>500000</v>
      </c>
      <c r="J56" s="1">
        <f t="shared" si="2"/>
        <v>2600</v>
      </c>
      <c r="K56" s="1">
        <f t="shared" si="3"/>
        <v>0</v>
      </c>
      <c r="L56" s="1">
        <f t="shared" si="4"/>
        <v>0</v>
      </c>
      <c r="M56" s="1">
        <f t="shared" si="5"/>
        <v>0</v>
      </c>
      <c r="N56" s="1">
        <f t="shared" si="6"/>
        <v>115.990162</v>
      </c>
      <c r="O56" s="1">
        <f t="shared" si="7"/>
        <v>36100</v>
      </c>
      <c r="P56" s="1">
        <f t="shared" si="8"/>
        <v>0</v>
      </c>
      <c r="Q56" s="1">
        <f t="shared" si="9"/>
        <v>0</v>
      </c>
      <c r="R56" s="1">
        <f t="shared" si="10"/>
        <v>7225918</v>
      </c>
      <c r="S56" s="1">
        <f t="shared" si="11"/>
        <v>145110.4916</v>
      </c>
      <c r="T56" s="1">
        <f t="shared" si="12"/>
        <v>106000</v>
      </c>
      <c r="U56" s="1">
        <f t="shared" si="13"/>
        <v>1763021</v>
      </c>
    </row>
    <row r="57" ht="19.5" customHeight="1">
      <c r="A57" s="1">
        <v>56.0</v>
      </c>
      <c r="B57" s="1" t="s">
        <v>122</v>
      </c>
      <c r="C57" s="1">
        <v>5000000.0</v>
      </c>
      <c r="D57" s="1" t="s">
        <v>25</v>
      </c>
      <c r="E57" s="1">
        <v>1444992.0</v>
      </c>
      <c r="F57" s="2">
        <v>50.0</v>
      </c>
      <c r="G57" s="2">
        <v>10.0</v>
      </c>
      <c r="H57" s="2" t="s">
        <v>119</v>
      </c>
      <c r="I57" s="1">
        <f t="shared" si="1"/>
        <v>500000</v>
      </c>
      <c r="J57" s="1">
        <f t="shared" si="2"/>
        <v>0</v>
      </c>
      <c r="K57" s="1">
        <f t="shared" si="3"/>
        <v>0</v>
      </c>
      <c r="L57" s="1">
        <f t="shared" si="4"/>
        <v>0</v>
      </c>
      <c r="M57" s="1">
        <f t="shared" si="5"/>
        <v>722496</v>
      </c>
      <c r="N57" s="1">
        <f t="shared" si="6"/>
        <v>121.7771991</v>
      </c>
      <c r="O57" s="1">
        <f t="shared" si="7"/>
        <v>36100</v>
      </c>
      <c r="P57" s="1">
        <f t="shared" si="8"/>
        <v>0</v>
      </c>
      <c r="Q57" s="1">
        <f t="shared" si="9"/>
        <v>0</v>
      </c>
      <c r="R57" s="1">
        <f t="shared" si="10"/>
        <v>7948414</v>
      </c>
      <c r="S57" s="1">
        <f t="shared" si="11"/>
        <v>146244.9823</v>
      </c>
      <c r="T57" s="1">
        <f t="shared" si="12"/>
        <v>106000</v>
      </c>
      <c r="U57" s="1">
        <f t="shared" si="13"/>
        <v>1869021</v>
      </c>
    </row>
    <row r="58" ht="19.5" customHeight="1">
      <c r="A58" s="1">
        <v>57.0</v>
      </c>
      <c r="B58" s="1" t="s">
        <v>294</v>
      </c>
      <c r="C58" s="1">
        <v>5000000.0</v>
      </c>
      <c r="D58" s="1" t="s">
        <v>266</v>
      </c>
      <c r="E58" s="1">
        <v>5400.0</v>
      </c>
      <c r="F58" s="2">
        <v>50.0</v>
      </c>
      <c r="G58" s="2">
        <v>10.0</v>
      </c>
      <c r="H58" s="2" t="s">
        <v>119</v>
      </c>
      <c r="I58" s="1">
        <f t="shared" si="1"/>
        <v>500000</v>
      </c>
      <c r="J58" s="1">
        <f t="shared" si="2"/>
        <v>2700</v>
      </c>
      <c r="K58" s="1">
        <f t="shared" si="3"/>
        <v>0</v>
      </c>
      <c r="L58" s="1">
        <f t="shared" si="4"/>
        <v>0</v>
      </c>
      <c r="M58" s="1">
        <f t="shared" si="5"/>
        <v>0</v>
      </c>
      <c r="N58" s="1">
        <f t="shared" si="6"/>
        <v>127.5642361</v>
      </c>
      <c r="O58" s="1">
        <f t="shared" si="7"/>
        <v>38800</v>
      </c>
      <c r="P58" s="1">
        <f t="shared" si="8"/>
        <v>0</v>
      </c>
      <c r="Q58" s="1">
        <f t="shared" si="9"/>
        <v>0</v>
      </c>
      <c r="R58" s="1">
        <f t="shared" si="10"/>
        <v>7948414</v>
      </c>
      <c r="S58" s="1">
        <f t="shared" si="11"/>
        <v>156531.9331</v>
      </c>
      <c r="T58" s="1">
        <f t="shared" si="12"/>
        <v>106000</v>
      </c>
      <c r="U58" s="1">
        <f t="shared" si="13"/>
        <v>1975021</v>
      </c>
    </row>
    <row r="59" ht="19.5" customHeight="1">
      <c r="A59" s="1">
        <v>58.0</v>
      </c>
      <c r="B59" s="1" t="s">
        <v>124</v>
      </c>
      <c r="C59" s="1">
        <v>5000000.0</v>
      </c>
      <c r="D59" s="1" t="s">
        <v>25</v>
      </c>
      <c r="E59" s="1">
        <v>1485888.0</v>
      </c>
      <c r="F59" s="2">
        <v>50.0</v>
      </c>
      <c r="G59" s="2">
        <v>10.0</v>
      </c>
      <c r="H59" s="2" t="s">
        <v>119</v>
      </c>
      <c r="I59" s="1">
        <f t="shared" si="1"/>
        <v>500000</v>
      </c>
      <c r="J59" s="1">
        <f t="shared" si="2"/>
        <v>0</v>
      </c>
      <c r="K59" s="1">
        <f t="shared" si="3"/>
        <v>0</v>
      </c>
      <c r="L59" s="1">
        <f t="shared" si="4"/>
        <v>0</v>
      </c>
      <c r="M59" s="1">
        <f t="shared" si="5"/>
        <v>742944</v>
      </c>
      <c r="N59" s="1">
        <f t="shared" si="6"/>
        <v>133.3512731</v>
      </c>
      <c r="O59" s="1">
        <f t="shared" si="7"/>
        <v>38800</v>
      </c>
      <c r="P59" s="1">
        <f t="shared" si="8"/>
        <v>0</v>
      </c>
      <c r="Q59" s="1">
        <f t="shared" si="9"/>
        <v>0</v>
      </c>
      <c r="R59" s="1">
        <f t="shared" si="10"/>
        <v>8691358</v>
      </c>
      <c r="S59" s="1">
        <f t="shared" si="11"/>
        <v>157666.4238</v>
      </c>
      <c r="T59" s="1">
        <f t="shared" si="12"/>
        <v>106000</v>
      </c>
      <c r="U59" s="1">
        <f t="shared" si="13"/>
        <v>2081021</v>
      </c>
    </row>
    <row r="60" ht="19.5" customHeight="1">
      <c r="A60" s="1">
        <v>59.0</v>
      </c>
      <c r="B60" s="1" t="s">
        <v>295</v>
      </c>
      <c r="C60" s="1">
        <v>5000000.0</v>
      </c>
      <c r="D60" s="1" t="s">
        <v>266</v>
      </c>
      <c r="E60" s="1">
        <v>5600.0</v>
      </c>
      <c r="F60" s="2">
        <v>50.0</v>
      </c>
      <c r="G60" s="2">
        <v>10.0</v>
      </c>
      <c r="H60" s="2" t="s">
        <v>119</v>
      </c>
      <c r="I60" s="1">
        <f t="shared" si="1"/>
        <v>500000</v>
      </c>
      <c r="J60" s="1">
        <f t="shared" si="2"/>
        <v>2800</v>
      </c>
      <c r="K60" s="1">
        <f t="shared" si="3"/>
        <v>0</v>
      </c>
      <c r="L60" s="1">
        <f t="shared" si="4"/>
        <v>0</v>
      </c>
      <c r="M60" s="1">
        <f t="shared" si="5"/>
        <v>0</v>
      </c>
      <c r="N60" s="1">
        <f t="shared" si="6"/>
        <v>139.1383102</v>
      </c>
      <c r="O60" s="1">
        <f t="shared" si="7"/>
        <v>41600</v>
      </c>
      <c r="P60" s="1">
        <f t="shared" si="8"/>
        <v>0</v>
      </c>
      <c r="Q60" s="1">
        <f t="shared" si="9"/>
        <v>0</v>
      </c>
      <c r="R60" s="1">
        <f t="shared" si="10"/>
        <v>8691358</v>
      </c>
      <c r="S60" s="1">
        <f t="shared" si="11"/>
        <v>168292.3546</v>
      </c>
      <c r="T60" s="1">
        <f t="shared" si="12"/>
        <v>106000</v>
      </c>
      <c r="U60" s="1">
        <f t="shared" si="13"/>
        <v>2187021</v>
      </c>
    </row>
    <row r="61" ht="19.5" customHeight="1">
      <c r="A61" s="1">
        <v>60.0</v>
      </c>
      <c r="B61" s="1" t="s">
        <v>126</v>
      </c>
      <c r="C61" s="1">
        <v>5000000.0</v>
      </c>
      <c r="D61" s="1" t="s">
        <v>25</v>
      </c>
      <c r="E61" s="1">
        <v>1526784.0</v>
      </c>
      <c r="F61" s="2">
        <v>50.0</v>
      </c>
      <c r="G61" s="2">
        <v>10.0</v>
      </c>
      <c r="H61" s="2" t="s">
        <v>119</v>
      </c>
      <c r="I61" s="1">
        <f t="shared" si="1"/>
        <v>500000</v>
      </c>
      <c r="J61" s="1">
        <f t="shared" si="2"/>
        <v>0</v>
      </c>
      <c r="K61" s="1">
        <f t="shared" si="3"/>
        <v>0</v>
      </c>
      <c r="L61" s="1">
        <f t="shared" si="4"/>
        <v>0</v>
      </c>
      <c r="M61" s="1">
        <f t="shared" si="5"/>
        <v>763392</v>
      </c>
      <c r="N61" s="1">
        <f t="shared" si="6"/>
        <v>144.9253472</v>
      </c>
      <c r="O61" s="1">
        <f t="shared" si="7"/>
        <v>41600</v>
      </c>
      <c r="P61" s="1">
        <f t="shared" si="8"/>
        <v>0</v>
      </c>
      <c r="Q61" s="1">
        <f t="shared" si="9"/>
        <v>0</v>
      </c>
      <c r="R61" s="1">
        <f t="shared" si="10"/>
        <v>9454750</v>
      </c>
      <c r="S61" s="1">
        <f t="shared" si="11"/>
        <v>169426.8453</v>
      </c>
      <c r="T61" s="1">
        <f t="shared" si="12"/>
        <v>106000</v>
      </c>
      <c r="U61" s="1">
        <f t="shared" si="13"/>
        <v>2293021</v>
      </c>
    </row>
    <row r="62" ht="19.5" customHeight="1">
      <c r="A62" s="1">
        <v>61.0</v>
      </c>
      <c r="B62" s="1" t="s">
        <v>296</v>
      </c>
      <c r="C62" s="1">
        <v>5000000.0</v>
      </c>
      <c r="D62" s="1" t="s">
        <v>266</v>
      </c>
      <c r="E62" s="1">
        <v>5800.0</v>
      </c>
      <c r="F62" s="2">
        <v>50.0</v>
      </c>
      <c r="G62" s="2">
        <v>10.0</v>
      </c>
      <c r="H62" s="2" t="s">
        <v>119</v>
      </c>
      <c r="I62" s="1">
        <f t="shared" si="1"/>
        <v>500000</v>
      </c>
      <c r="J62" s="1">
        <f t="shared" si="2"/>
        <v>2900</v>
      </c>
      <c r="K62" s="1">
        <f t="shared" si="3"/>
        <v>0</v>
      </c>
      <c r="L62" s="1">
        <f t="shared" si="4"/>
        <v>0</v>
      </c>
      <c r="M62" s="1">
        <f t="shared" si="5"/>
        <v>0</v>
      </c>
      <c r="N62" s="1">
        <f t="shared" si="6"/>
        <v>150.7123843</v>
      </c>
      <c r="O62" s="1">
        <f t="shared" si="7"/>
        <v>44500</v>
      </c>
      <c r="P62" s="1">
        <f t="shared" si="8"/>
        <v>0</v>
      </c>
      <c r="Q62" s="1">
        <f t="shared" si="9"/>
        <v>0</v>
      </c>
      <c r="R62" s="1">
        <f t="shared" si="10"/>
        <v>9454750</v>
      </c>
      <c r="S62" s="1">
        <f t="shared" si="11"/>
        <v>180391.7561</v>
      </c>
      <c r="T62" s="1">
        <f t="shared" si="12"/>
        <v>106000</v>
      </c>
      <c r="U62" s="1">
        <f t="shared" si="13"/>
        <v>2399021</v>
      </c>
    </row>
    <row r="63" ht="19.5" customHeight="1">
      <c r="A63" s="1">
        <v>62.0</v>
      </c>
      <c r="B63" s="1" t="s">
        <v>128</v>
      </c>
      <c r="C63" s="1">
        <v>5000000.0</v>
      </c>
      <c r="D63" s="1" t="s">
        <v>25</v>
      </c>
      <c r="E63" s="1">
        <v>1772160.0</v>
      </c>
      <c r="F63" s="2">
        <v>50.0</v>
      </c>
      <c r="G63" s="2">
        <v>10.0</v>
      </c>
      <c r="H63" s="2" t="s">
        <v>119</v>
      </c>
      <c r="I63" s="1">
        <f t="shared" si="1"/>
        <v>500000</v>
      </c>
      <c r="J63" s="1">
        <f t="shared" si="2"/>
        <v>0</v>
      </c>
      <c r="K63" s="1">
        <f t="shared" si="3"/>
        <v>0</v>
      </c>
      <c r="L63" s="1">
        <f t="shared" si="4"/>
        <v>0</v>
      </c>
      <c r="M63" s="1">
        <f t="shared" si="5"/>
        <v>886080</v>
      </c>
      <c r="N63" s="1">
        <f t="shared" si="6"/>
        <v>156.4994213</v>
      </c>
      <c r="O63" s="1">
        <f t="shared" si="7"/>
        <v>44500</v>
      </c>
      <c r="P63" s="1">
        <f t="shared" si="8"/>
        <v>0</v>
      </c>
      <c r="Q63" s="1">
        <f t="shared" si="9"/>
        <v>0</v>
      </c>
      <c r="R63" s="1">
        <f t="shared" si="10"/>
        <v>10340830</v>
      </c>
      <c r="S63" s="1">
        <f t="shared" si="11"/>
        <v>181526.2468</v>
      </c>
      <c r="T63" s="1">
        <f t="shared" si="12"/>
        <v>106000</v>
      </c>
      <c r="U63" s="1">
        <f t="shared" si="13"/>
        <v>2505021</v>
      </c>
    </row>
    <row r="64" ht="19.5" customHeight="1">
      <c r="A64" s="1">
        <v>63.0</v>
      </c>
      <c r="B64" s="1" t="s">
        <v>297</v>
      </c>
      <c r="C64" s="1">
        <v>5000000.0</v>
      </c>
      <c r="D64" s="1" t="s">
        <v>266</v>
      </c>
      <c r="E64" s="1">
        <v>6000.0</v>
      </c>
      <c r="F64" s="2">
        <v>50.0</v>
      </c>
      <c r="G64" s="2">
        <v>10.0</v>
      </c>
      <c r="H64" s="2" t="s">
        <v>119</v>
      </c>
      <c r="I64" s="1">
        <f t="shared" si="1"/>
        <v>500000</v>
      </c>
      <c r="J64" s="1">
        <f t="shared" si="2"/>
        <v>3000</v>
      </c>
      <c r="K64" s="1">
        <f t="shared" si="3"/>
        <v>0</v>
      </c>
      <c r="L64" s="1">
        <f t="shared" si="4"/>
        <v>0</v>
      </c>
      <c r="M64" s="1">
        <f t="shared" si="5"/>
        <v>0</v>
      </c>
      <c r="N64" s="1">
        <f t="shared" si="6"/>
        <v>162.2864583</v>
      </c>
      <c r="O64" s="1">
        <f t="shared" si="7"/>
        <v>47500</v>
      </c>
      <c r="P64" s="1">
        <f t="shared" si="8"/>
        <v>0</v>
      </c>
      <c r="Q64" s="1">
        <f t="shared" si="9"/>
        <v>0</v>
      </c>
      <c r="R64" s="1">
        <f t="shared" si="10"/>
        <v>10340830</v>
      </c>
      <c r="S64" s="1">
        <f t="shared" si="11"/>
        <v>192830.1376</v>
      </c>
      <c r="T64" s="1">
        <f t="shared" si="12"/>
        <v>106000</v>
      </c>
      <c r="U64" s="1">
        <f t="shared" si="13"/>
        <v>2611021</v>
      </c>
    </row>
    <row r="65" ht="19.5" customHeight="1">
      <c r="A65" s="1">
        <v>64.0</v>
      </c>
      <c r="B65" s="1" t="s">
        <v>130</v>
      </c>
      <c r="C65" s="1">
        <v>5000000.0</v>
      </c>
      <c r="D65" s="1" t="s">
        <v>25</v>
      </c>
      <c r="E65" s="1">
        <v>1813056.0</v>
      </c>
      <c r="F65" s="2">
        <v>50.0</v>
      </c>
      <c r="G65" s="2">
        <v>10.0</v>
      </c>
      <c r="H65" s="2" t="s">
        <v>119</v>
      </c>
      <c r="I65" s="1">
        <f t="shared" si="1"/>
        <v>500000</v>
      </c>
      <c r="J65" s="1">
        <f t="shared" si="2"/>
        <v>0</v>
      </c>
      <c r="K65" s="1">
        <f t="shared" si="3"/>
        <v>0</v>
      </c>
      <c r="L65" s="1">
        <f t="shared" si="4"/>
        <v>0</v>
      </c>
      <c r="M65" s="1">
        <f t="shared" si="5"/>
        <v>906528</v>
      </c>
      <c r="N65" s="1">
        <f t="shared" si="6"/>
        <v>168.0734954</v>
      </c>
      <c r="O65" s="1">
        <f t="shared" si="7"/>
        <v>47500</v>
      </c>
      <c r="P65" s="1">
        <f t="shared" si="8"/>
        <v>0</v>
      </c>
      <c r="Q65" s="1">
        <f t="shared" si="9"/>
        <v>0</v>
      </c>
      <c r="R65" s="1">
        <f t="shared" si="10"/>
        <v>11247358</v>
      </c>
      <c r="S65" s="1">
        <f t="shared" si="11"/>
        <v>193964.6283</v>
      </c>
      <c r="T65" s="1">
        <f t="shared" si="12"/>
        <v>106000</v>
      </c>
      <c r="U65" s="1">
        <f t="shared" si="13"/>
        <v>2717021</v>
      </c>
    </row>
    <row r="66" ht="19.5" customHeight="1">
      <c r="A66" s="1">
        <v>65.0</v>
      </c>
      <c r="B66" s="1" t="s">
        <v>298</v>
      </c>
      <c r="C66" s="1">
        <v>5000000.0</v>
      </c>
      <c r="D66" s="1" t="s">
        <v>266</v>
      </c>
      <c r="E66" s="1">
        <v>6200.0</v>
      </c>
      <c r="F66" s="2">
        <v>50.0</v>
      </c>
      <c r="G66" s="2">
        <v>10.0</v>
      </c>
      <c r="H66" s="2" t="s">
        <v>119</v>
      </c>
      <c r="I66" s="1">
        <f t="shared" si="1"/>
        <v>500000</v>
      </c>
      <c r="J66" s="1">
        <f t="shared" si="2"/>
        <v>3100</v>
      </c>
      <c r="K66" s="1">
        <f t="shared" si="3"/>
        <v>0</v>
      </c>
      <c r="L66" s="1">
        <f t="shared" si="4"/>
        <v>0</v>
      </c>
      <c r="M66" s="1">
        <f t="shared" si="5"/>
        <v>0</v>
      </c>
      <c r="N66" s="1">
        <f t="shared" si="6"/>
        <v>173.8605324</v>
      </c>
      <c r="O66" s="1">
        <f t="shared" si="7"/>
        <v>50600</v>
      </c>
      <c r="P66" s="1">
        <f t="shared" si="8"/>
        <v>0</v>
      </c>
      <c r="Q66" s="1">
        <f t="shared" si="9"/>
        <v>0</v>
      </c>
      <c r="R66" s="1">
        <f t="shared" si="10"/>
        <v>11247358</v>
      </c>
      <c r="S66" s="1">
        <f t="shared" si="11"/>
        <v>205607.4991</v>
      </c>
      <c r="T66" s="1">
        <f t="shared" si="12"/>
        <v>106000</v>
      </c>
      <c r="U66" s="1">
        <f t="shared" si="13"/>
        <v>2823021</v>
      </c>
    </row>
    <row r="67" ht="19.5" customHeight="1">
      <c r="A67" s="1">
        <v>66.0</v>
      </c>
      <c r="B67" s="1" t="s">
        <v>132</v>
      </c>
      <c r="C67" s="1">
        <v>5000000.0</v>
      </c>
      <c r="D67" s="1" t="s">
        <v>25</v>
      </c>
      <c r="E67" s="1">
        <v>1853952.0</v>
      </c>
      <c r="F67" s="2">
        <v>50.0</v>
      </c>
      <c r="G67" s="2">
        <v>10.0</v>
      </c>
      <c r="H67" s="2" t="s">
        <v>119</v>
      </c>
      <c r="I67" s="1">
        <f t="shared" si="1"/>
        <v>500000</v>
      </c>
      <c r="J67" s="1">
        <f t="shared" si="2"/>
        <v>0</v>
      </c>
      <c r="K67" s="1">
        <f t="shared" si="3"/>
        <v>0</v>
      </c>
      <c r="L67" s="1">
        <f t="shared" si="4"/>
        <v>0</v>
      </c>
      <c r="M67" s="1">
        <f t="shared" si="5"/>
        <v>926976</v>
      </c>
      <c r="N67" s="1">
        <f t="shared" si="6"/>
        <v>179.6475694</v>
      </c>
      <c r="O67" s="1">
        <f t="shared" si="7"/>
        <v>50600</v>
      </c>
      <c r="P67" s="1">
        <f t="shared" si="8"/>
        <v>0</v>
      </c>
      <c r="Q67" s="1">
        <f t="shared" si="9"/>
        <v>0</v>
      </c>
      <c r="R67" s="1">
        <f t="shared" si="10"/>
        <v>12174334</v>
      </c>
      <c r="S67" s="1">
        <f t="shared" si="11"/>
        <v>206741.9898</v>
      </c>
      <c r="T67" s="1">
        <f t="shared" si="12"/>
        <v>106000</v>
      </c>
      <c r="U67" s="1">
        <f t="shared" si="13"/>
        <v>2929021</v>
      </c>
    </row>
    <row r="68" ht="19.5" customHeight="1">
      <c r="A68" s="1">
        <v>67.0</v>
      </c>
      <c r="B68" s="1" t="s">
        <v>299</v>
      </c>
      <c r="C68" s="1">
        <v>5000000.0</v>
      </c>
      <c r="D68" s="1" t="s">
        <v>266</v>
      </c>
      <c r="E68" s="1">
        <v>6400.0</v>
      </c>
      <c r="F68" s="2">
        <v>50.0</v>
      </c>
      <c r="G68" s="2">
        <v>10.0</v>
      </c>
      <c r="H68" s="2" t="s">
        <v>119</v>
      </c>
      <c r="I68" s="1">
        <f t="shared" si="1"/>
        <v>500000</v>
      </c>
      <c r="J68" s="1">
        <f t="shared" si="2"/>
        <v>3200</v>
      </c>
      <c r="K68" s="1">
        <f t="shared" si="3"/>
        <v>0</v>
      </c>
      <c r="L68" s="1">
        <f t="shared" si="4"/>
        <v>0</v>
      </c>
      <c r="M68" s="1">
        <f t="shared" si="5"/>
        <v>0</v>
      </c>
      <c r="N68" s="1">
        <f t="shared" si="6"/>
        <v>185.4346065</v>
      </c>
      <c r="O68" s="1">
        <f t="shared" si="7"/>
        <v>53800</v>
      </c>
      <c r="P68" s="1">
        <f t="shared" si="8"/>
        <v>0</v>
      </c>
      <c r="Q68" s="1">
        <f t="shared" si="9"/>
        <v>0</v>
      </c>
      <c r="R68" s="1">
        <f t="shared" si="10"/>
        <v>12174334</v>
      </c>
      <c r="S68" s="1">
        <f t="shared" si="11"/>
        <v>218723.8406</v>
      </c>
      <c r="T68" s="1">
        <f t="shared" si="12"/>
        <v>106000</v>
      </c>
      <c r="U68" s="1">
        <f t="shared" si="13"/>
        <v>3035021</v>
      </c>
    </row>
    <row r="69" ht="19.5" customHeight="1">
      <c r="A69" s="1">
        <v>68.0</v>
      </c>
      <c r="B69" s="1" t="s">
        <v>134</v>
      </c>
      <c r="C69" s="1">
        <v>5000000.0</v>
      </c>
      <c r="D69" s="1" t="s">
        <v>25</v>
      </c>
      <c r="E69" s="1">
        <v>1894848.0</v>
      </c>
      <c r="F69" s="2">
        <v>50.0</v>
      </c>
      <c r="G69" s="2">
        <v>10.0</v>
      </c>
      <c r="H69" s="2" t="s">
        <v>119</v>
      </c>
      <c r="I69" s="1">
        <f t="shared" si="1"/>
        <v>500000</v>
      </c>
      <c r="J69" s="1">
        <f t="shared" si="2"/>
        <v>0</v>
      </c>
      <c r="K69" s="1">
        <f t="shared" si="3"/>
        <v>0</v>
      </c>
      <c r="L69" s="1">
        <f t="shared" si="4"/>
        <v>0</v>
      </c>
      <c r="M69" s="1">
        <f t="shared" si="5"/>
        <v>947424</v>
      </c>
      <c r="N69" s="1">
        <f t="shared" si="6"/>
        <v>191.2216435</v>
      </c>
      <c r="O69" s="1">
        <f t="shared" si="7"/>
        <v>53800</v>
      </c>
      <c r="P69" s="1">
        <f t="shared" si="8"/>
        <v>0</v>
      </c>
      <c r="Q69" s="1">
        <f t="shared" si="9"/>
        <v>0</v>
      </c>
      <c r="R69" s="1">
        <f t="shared" si="10"/>
        <v>13121758</v>
      </c>
      <c r="S69" s="1">
        <f t="shared" si="11"/>
        <v>219858.3313</v>
      </c>
      <c r="T69" s="1">
        <f t="shared" si="12"/>
        <v>106000</v>
      </c>
      <c r="U69" s="1">
        <f t="shared" si="13"/>
        <v>3141021</v>
      </c>
    </row>
    <row r="70" ht="19.5" customHeight="1">
      <c r="A70" s="1">
        <v>69.0</v>
      </c>
      <c r="B70" s="1" t="s">
        <v>300</v>
      </c>
      <c r="C70" s="1">
        <v>5000000.0</v>
      </c>
      <c r="D70" s="1" t="s">
        <v>266</v>
      </c>
      <c r="E70" s="1">
        <v>6600.0</v>
      </c>
      <c r="F70" s="2">
        <v>50.0</v>
      </c>
      <c r="G70" s="2">
        <v>10.0</v>
      </c>
      <c r="H70" s="2" t="s">
        <v>119</v>
      </c>
      <c r="I70" s="1">
        <f t="shared" si="1"/>
        <v>500000</v>
      </c>
      <c r="J70" s="1">
        <f t="shared" si="2"/>
        <v>3300</v>
      </c>
      <c r="K70" s="1">
        <f t="shared" si="3"/>
        <v>0</v>
      </c>
      <c r="L70" s="1">
        <f t="shared" si="4"/>
        <v>0</v>
      </c>
      <c r="M70" s="1">
        <f t="shared" si="5"/>
        <v>0</v>
      </c>
      <c r="N70" s="1">
        <f t="shared" si="6"/>
        <v>197.0086806</v>
      </c>
      <c r="O70" s="1">
        <f t="shared" si="7"/>
        <v>57100</v>
      </c>
      <c r="P70" s="1">
        <f t="shared" si="8"/>
        <v>0</v>
      </c>
      <c r="Q70" s="1">
        <f t="shared" si="9"/>
        <v>0</v>
      </c>
      <c r="R70" s="1">
        <f t="shared" si="10"/>
        <v>13121758</v>
      </c>
      <c r="S70" s="1">
        <f t="shared" si="11"/>
        <v>232179.1621</v>
      </c>
      <c r="T70" s="1">
        <f t="shared" si="12"/>
        <v>106000</v>
      </c>
      <c r="U70" s="1">
        <f t="shared" si="13"/>
        <v>3247021</v>
      </c>
    </row>
    <row r="71" ht="19.5" customHeight="1">
      <c r="A71" s="1">
        <v>70.0</v>
      </c>
      <c r="B71" s="1" t="s">
        <v>136</v>
      </c>
      <c r="C71" s="1">
        <v>5000000.0</v>
      </c>
      <c r="D71" s="1" t="s">
        <v>25</v>
      </c>
      <c r="E71" s="1">
        <v>1935744.0</v>
      </c>
      <c r="F71" s="2">
        <v>50.0</v>
      </c>
      <c r="G71" s="2">
        <v>10.0</v>
      </c>
      <c r="H71" s="2" t="s">
        <v>119</v>
      </c>
      <c r="I71" s="1">
        <f t="shared" si="1"/>
        <v>500000</v>
      </c>
      <c r="J71" s="1">
        <f t="shared" si="2"/>
        <v>0</v>
      </c>
      <c r="K71" s="1">
        <f t="shared" si="3"/>
        <v>0</v>
      </c>
      <c r="L71" s="1">
        <f t="shared" si="4"/>
        <v>0</v>
      </c>
      <c r="M71" s="1">
        <f t="shared" si="5"/>
        <v>967872</v>
      </c>
      <c r="N71" s="1">
        <f t="shared" si="6"/>
        <v>202.7957176</v>
      </c>
      <c r="O71" s="1">
        <f t="shared" si="7"/>
        <v>57100</v>
      </c>
      <c r="P71" s="1">
        <f t="shared" si="8"/>
        <v>0</v>
      </c>
      <c r="Q71" s="1">
        <f t="shared" si="9"/>
        <v>0</v>
      </c>
      <c r="R71" s="1">
        <f t="shared" si="10"/>
        <v>14089630</v>
      </c>
      <c r="S71" s="1">
        <f t="shared" si="11"/>
        <v>233313.6528</v>
      </c>
      <c r="T71" s="1">
        <f t="shared" si="12"/>
        <v>106000</v>
      </c>
      <c r="U71" s="1">
        <f t="shared" si="13"/>
        <v>3353021</v>
      </c>
    </row>
    <row r="72" ht="19.5" customHeight="1">
      <c r="A72" s="1">
        <v>71.0</v>
      </c>
      <c r="B72" s="1" t="s">
        <v>301</v>
      </c>
      <c r="C72" s="1">
        <v>5000000.0</v>
      </c>
      <c r="D72" s="1" t="s">
        <v>266</v>
      </c>
      <c r="E72" s="1">
        <v>6900.0</v>
      </c>
      <c r="F72" s="2">
        <v>50.0</v>
      </c>
      <c r="G72" s="2">
        <v>10.0</v>
      </c>
      <c r="H72" s="2" t="s">
        <v>119</v>
      </c>
      <c r="I72" s="1">
        <f t="shared" si="1"/>
        <v>500000</v>
      </c>
      <c r="J72" s="1">
        <f t="shared" si="2"/>
        <v>3450</v>
      </c>
      <c r="K72" s="1">
        <f t="shared" si="3"/>
        <v>0</v>
      </c>
      <c r="L72" s="1">
        <f t="shared" si="4"/>
        <v>0</v>
      </c>
      <c r="M72" s="1">
        <f t="shared" si="5"/>
        <v>0</v>
      </c>
      <c r="N72" s="1">
        <f t="shared" si="6"/>
        <v>208.5827546</v>
      </c>
      <c r="O72" s="1">
        <f t="shared" si="7"/>
        <v>60550</v>
      </c>
      <c r="P72" s="1">
        <f t="shared" si="8"/>
        <v>0</v>
      </c>
      <c r="Q72" s="1">
        <f t="shared" si="9"/>
        <v>0</v>
      </c>
      <c r="R72" s="1">
        <f t="shared" si="10"/>
        <v>14089630</v>
      </c>
      <c r="S72" s="1">
        <f t="shared" si="11"/>
        <v>246142.9536</v>
      </c>
      <c r="T72" s="1">
        <f t="shared" si="12"/>
        <v>106000</v>
      </c>
      <c r="U72" s="1">
        <f t="shared" si="13"/>
        <v>3459021</v>
      </c>
    </row>
    <row r="73" ht="19.5" customHeight="1">
      <c r="A73" s="1">
        <v>72.0</v>
      </c>
      <c r="B73" s="1" t="s">
        <v>138</v>
      </c>
      <c r="C73" s="1">
        <v>5000000.0</v>
      </c>
      <c r="D73" s="1" t="s">
        <v>25</v>
      </c>
      <c r="E73" s="1">
        <v>1976640.0</v>
      </c>
      <c r="F73" s="2">
        <v>50.0</v>
      </c>
      <c r="G73" s="2">
        <v>10.0</v>
      </c>
      <c r="H73" s="2" t="s">
        <v>119</v>
      </c>
      <c r="I73" s="1">
        <f t="shared" si="1"/>
        <v>500000</v>
      </c>
      <c r="J73" s="1">
        <f t="shared" si="2"/>
        <v>0</v>
      </c>
      <c r="K73" s="1">
        <f t="shared" si="3"/>
        <v>0</v>
      </c>
      <c r="L73" s="1">
        <f t="shared" si="4"/>
        <v>0</v>
      </c>
      <c r="M73" s="1">
        <f t="shared" si="5"/>
        <v>988320</v>
      </c>
      <c r="N73" s="1">
        <f t="shared" si="6"/>
        <v>214.3697917</v>
      </c>
      <c r="O73" s="1">
        <f t="shared" si="7"/>
        <v>60550</v>
      </c>
      <c r="P73" s="1">
        <f t="shared" si="8"/>
        <v>0</v>
      </c>
      <c r="Q73" s="1">
        <f t="shared" si="9"/>
        <v>0</v>
      </c>
      <c r="R73" s="1">
        <f t="shared" si="10"/>
        <v>15077950</v>
      </c>
      <c r="S73" s="1">
        <f t="shared" si="11"/>
        <v>247277.4443</v>
      </c>
      <c r="T73" s="1">
        <f t="shared" si="12"/>
        <v>106000</v>
      </c>
      <c r="U73" s="1">
        <f t="shared" si="13"/>
        <v>3565021</v>
      </c>
    </row>
    <row r="74" ht="19.5" customHeight="1">
      <c r="A74" s="1">
        <v>73.0</v>
      </c>
      <c r="B74" s="1" t="s">
        <v>302</v>
      </c>
      <c r="C74" s="1">
        <v>5000000.0</v>
      </c>
      <c r="D74" s="1" t="s">
        <v>266</v>
      </c>
      <c r="E74" s="1">
        <v>7200.0</v>
      </c>
      <c r="F74" s="2">
        <v>50.0</v>
      </c>
      <c r="G74" s="2">
        <v>10.0</v>
      </c>
      <c r="H74" s="2" t="s">
        <v>119</v>
      </c>
      <c r="I74" s="1">
        <f t="shared" si="1"/>
        <v>500000</v>
      </c>
      <c r="J74" s="1">
        <f t="shared" si="2"/>
        <v>3600</v>
      </c>
      <c r="K74" s="1">
        <f t="shared" si="3"/>
        <v>0</v>
      </c>
      <c r="L74" s="1">
        <f t="shared" si="4"/>
        <v>0</v>
      </c>
      <c r="M74" s="1">
        <f t="shared" si="5"/>
        <v>0</v>
      </c>
      <c r="N74" s="1">
        <f t="shared" si="6"/>
        <v>220.1568287</v>
      </c>
      <c r="O74" s="1">
        <f t="shared" si="7"/>
        <v>64150</v>
      </c>
      <c r="P74" s="1">
        <f t="shared" si="8"/>
        <v>0</v>
      </c>
      <c r="Q74" s="1">
        <f t="shared" si="9"/>
        <v>0</v>
      </c>
      <c r="R74" s="1">
        <f t="shared" si="10"/>
        <v>15077950</v>
      </c>
      <c r="S74" s="1">
        <f t="shared" si="11"/>
        <v>260615.2151</v>
      </c>
      <c r="T74" s="1">
        <f t="shared" si="12"/>
        <v>106000</v>
      </c>
      <c r="U74" s="1">
        <f t="shared" si="13"/>
        <v>3671021</v>
      </c>
    </row>
    <row r="75" ht="19.5" customHeight="1">
      <c r="A75" s="1">
        <v>74.0</v>
      </c>
      <c r="B75" s="1" t="s">
        <v>140</v>
      </c>
      <c r="C75" s="1">
        <v>5000000.0</v>
      </c>
      <c r="D75" s="1" t="s">
        <v>25</v>
      </c>
      <c r="E75" s="1">
        <v>2017536.0</v>
      </c>
      <c r="F75" s="2">
        <v>50.0</v>
      </c>
      <c r="G75" s="2">
        <v>10.0</v>
      </c>
      <c r="H75" s="2" t="s">
        <v>119</v>
      </c>
      <c r="I75" s="1">
        <f t="shared" si="1"/>
        <v>500000</v>
      </c>
      <c r="J75" s="1">
        <f t="shared" si="2"/>
        <v>0</v>
      </c>
      <c r="K75" s="1">
        <f t="shared" si="3"/>
        <v>0</v>
      </c>
      <c r="L75" s="1">
        <f t="shared" si="4"/>
        <v>0</v>
      </c>
      <c r="M75" s="1">
        <f t="shared" si="5"/>
        <v>1008768</v>
      </c>
      <c r="N75" s="1">
        <f t="shared" si="6"/>
        <v>225.9438657</v>
      </c>
      <c r="O75" s="1">
        <f t="shared" si="7"/>
        <v>64150</v>
      </c>
      <c r="P75" s="1">
        <f t="shared" si="8"/>
        <v>0</v>
      </c>
      <c r="Q75" s="1">
        <f t="shared" si="9"/>
        <v>0</v>
      </c>
      <c r="R75" s="1">
        <f t="shared" si="10"/>
        <v>16086718</v>
      </c>
      <c r="S75" s="1">
        <f t="shared" si="11"/>
        <v>261749.7058</v>
      </c>
      <c r="T75" s="1">
        <f t="shared" si="12"/>
        <v>106000</v>
      </c>
      <c r="U75" s="1">
        <f t="shared" si="13"/>
        <v>3777021</v>
      </c>
    </row>
    <row r="76" ht="19.5" customHeight="1">
      <c r="A76" s="1">
        <v>75.0</v>
      </c>
      <c r="B76" s="1" t="s">
        <v>303</v>
      </c>
      <c r="C76" s="1">
        <v>5000000.0</v>
      </c>
      <c r="D76" s="1" t="s">
        <v>266</v>
      </c>
      <c r="E76" s="1">
        <v>7500.0</v>
      </c>
      <c r="F76" s="2">
        <v>50.0</v>
      </c>
      <c r="G76" s="2">
        <v>10.0</v>
      </c>
      <c r="H76" s="2" t="s">
        <v>119</v>
      </c>
      <c r="I76" s="1">
        <f t="shared" si="1"/>
        <v>500000</v>
      </c>
      <c r="J76" s="1">
        <f t="shared" si="2"/>
        <v>3750</v>
      </c>
      <c r="K76" s="1">
        <f t="shared" si="3"/>
        <v>0</v>
      </c>
      <c r="L76" s="1">
        <f t="shared" si="4"/>
        <v>0</v>
      </c>
      <c r="M76" s="1">
        <f t="shared" si="5"/>
        <v>0</v>
      </c>
      <c r="N76" s="1">
        <f t="shared" si="6"/>
        <v>231.7309028</v>
      </c>
      <c r="O76" s="1">
        <f t="shared" si="7"/>
        <v>67900</v>
      </c>
      <c r="P76" s="1">
        <f t="shared" si="8"/>
        <v>0</v>
      </c>
      <c r="Q76" s="1">
        <f t="shared" si="9"/>
        <v>0</v>
      </c>
      <c r="R76" s="1">
        <f t="shared" si="10"/>
        <v>16086718</v>
      </c>
      <c r="S76" s="1">
        <f t="shared" si="11"/>
        <v>275595.9466</v>
      </c>
      <c r="T76" s="1">
        <f t="shared" si="12"/>
        <v>106000</v>
      </c>
      <c r="U76" s="1">
        <f t="shared" si="13"/>
        <v>3883021</v>
      </c>
    </row>
    <row r="77" ht="19.5" customHeight="1">
      <c r="A77" s="1">
        <v>76.0</v>
      </c>
      <c r="B77" s="1" t="s">
        <v>142</v>
      </c>
      <c r="C77" s="1">
        <v>5000000.0</v>
      </c>
      <c r="D77" s="1" t="s">
        <v>25</v>
      </c>
      <c r="E77" s="1">
        <v>2058432.0</v>
      </c>
      <c r="F77" s="2">
        <v>50.0</v>
      </c>
      <c r="G77" s="2">
        <v>10.0</v>
      </c>
      <c r="H77" s="2" t="s">
        <v>119</v>
      </c>
      <c r="I77" s="1">
        <f t="shared" si="1"/>
        <v>500000</v>
      </c>
      <c r="J77" s="1">
        <f t="shared" si="2"/>
        <v>0</v>
      </c>
      <c r="K77" s="1">
        <f t="shared" si="3"/>
        <v>0</v>
      </c>
      <c r="L77" s="1">
        <f t="shared" si="4"/>
        <v>0</v>
      </c>
      <c r="M77" s="1">
        <f t="shared" si="5"/>
        <v>1029216</v>
      </c>
      <c r="N77" s="1">
        <f t="shared" si="6"/>
        <v>237.5179398</v>
      </c>
      <c r="O77" s="1">
        <f t="shared" si="7"/>
        <v>67900</v>
      </c>
      <c r="P77" s="1">
        <f t="shared" si="8"/>
        <v>0</v>
      </c>
      <c r="Q77" s="1">
        <f t="shared" si="9"/>
        <v>0</v>
      </c>
      <c r="R77" s="1">
        <f t="shared" si="10"/>
        <v>17115934</v>
      </c>
      <c r="S77" s="1">
        <f t="shared" si="11"/>
        <v>276730.4373</v>
      </c>
      <c r="T77" s="1">
        <f t="shared" si="12"/>
        <v>106000</v>
      </c>
      <c r="U77" s="1">
        <f t="shared" si="13"/>
        <v>3989021</v>
      </c>
    </row>
    <row r="78" ht="19.5" customHeight="1">
      <c r="A78" s="1">
        <v>77.0</v>
      </c>
      <c r="B78" s="1" t="s">
        <v>304</v>
      </c>
      <c r="C78" s="1">
        <v>5000000.0</v>
      </c>
      <c r="D78" s="1" t="s">
        <v>266</v>
      </c>
      <c r="E78" s="1">
        <v>7800.0</v>
      </c>
      <c r="F78" s="2">
        <v>50.0</v>
      </c>
      <c r="G78" s="2">
        <v>10.0</v>
      </c>
      <c r="H78" s="2" t="s">
        <v>119</v>
      </c>
      <c r="I78" s="1">
        <f t="shared" si="1"/>
        <v>500000</v>
      </c>
      <c r="J78" s="1">
        <f t="shared" si="2"/>
        <v>3900</v>
      </c>
      <c r="K78" s="1">
        <f t="shared" si="3"/>
        <v>0</v>
      </c>
      <c r="L78" s="1">
        <f t="shared" si="4"/>
        <v>0</v>
      </c>
      <c r="M78" s="1">
        <f t="shared" si="5"/>
        <v>0</v>
      </c>
      <c r="N78" s="1">
        <f t="shared" si="6"/>
        <v>243.3049769</v>
      </c>
      <c r="O78" s="1">
        <f t="shared" si="7"/>
        <v>71800</v>
      </c>
      <c r="P78" s="1">
        <f t="shared" si="8"/>
        <v>0</v>
      </c>
      <c r="Q78" s="1">
        <f t="shared" si="9"/>
        <v>0</v>
      </c>
      <c r="R78" s="1">
        <f t="shared" si="10"/>
        <v>17115934</v>
      </c>
      <c r="S78" s="1">
        <f t="shared" si="11"/>
        <v>291085.1481</v>
      </c>
      <c r="T78" s="1">
        <f t="shared" si="12"/>
        <v>106000</v>
      </c>
      <c r="U78" s="1">
        <f t="shared" si="13"/>
        <v>4095021</v>
      </c>
    </row>
    <row r="79" ht="19.5" customHeight="1">
      <c r="A79" s="1">
        <v>78.0</v>
      </c>
      <c r="B79" s="1" t="s">
        <v>144</v>
      </c>
      <c r="C79" s="1">
        <v>5000000.0</v>
      </c>
      <c r="D79" s="1" t="s">
        <v>25</v>
      </c>
      <c r="E79" s="1">
        <v>2109552.0</v>
      </c>
      <c r="F79" s="2">
        <v>50.0</v>
      </c>
      <c r="G79" s="2">
        <v>10.0</v>
      </c>
      <c r="H79" s="2" t="s">
        <v>119</v>
      </c>
      <c r="I79" s="1">
        <f t="shared" si="1"/>
        <v>500000</v>
      </c>
      <c r="J79" s="1">
        <f t="shared" si="2"/>
        <v>0</v>
      </c>
      <c r="K79" s="1">
        <f t="shared" si="3"/>
        <v>0</v>
      </c>
      <c r="L79" s="1">
        <f t="shared" si="4"/>
        <v>0</v>
      </c>
      <c r="M79" s="1">
        <f t="shared" si="5"/>
        <v>1054776</v>
      </c>
      <c r="N79" s="1">
        <f t="shared" si="6"/>
        <v>249.0920139</v>
      </c>
      <c r="O79" s="1">
        <f t="shared" si="7"/>
        <v>71800</v>
      </c>
      <c r="P79" s="1">
        <f t="shared" si="8"/>
        <v>0</v>
      </c>
      <c r="Q79" s="1">
        <f t="shared" si="9"/>
        <v>0</v>
      </c>
      <c r="R79" s="1">
        <f t="shared" si="10"/>
        <v>18170710</v>
      </c>
      <c r="S79" s="1">
        <f t="shared" si="11"/>
        <v>292219.6388</v>
      </c>
      <c r="T79" s="1">
        <f t="shared" si="12"/>
        <v>106000</v>
      </c>
      <c r="U79" s="1">
        <f t="shared" si="13"/>
        <v>4201021</v>
      </c>
    </row>
    <row r="80" ht="19.5" customHeight="1">
      <c r="A80" s="1">
        <v>79.0</v>
      </c>
      <c r="B80" s="1" t="s">
        <v>305</v>
      </c>
      <c r="C80" s="1">
        <v>5000000.0</v>
      </c>
      <c r="D80" s="1" t="s">
        <v>266</v>
      </c>
      <c r="E80" s="1">
        <v>8100.0</v>
      </c>
      <c r="F80" s="2">
        <v>50.0</v>
      </c>
      <c r="G80" s="2">
        <v>10.0</v>
      </c>
      <c r="H80" s="2" t="s">
        <v>119</v>
      </c>
      <c r="I80" s="1">
        <f t="shared" si="1"/>
        <v>500000</v>
      </c>
      <c r="J80" s="1">
        <f t="shared" si="2"/>
        <v>4050</v>
      </c>
      <c r="K80" s="1">
        <f t="shared" si="3"/>
        <v>0</v>
      </c>
      <c r="L80" s="1">
        <f t="shared" si="4"/>
        <v>0</v>
      </c>
      <c r="M80" s="1">
        <f t="shared" si="5"/>
        <v>0</v>
      </c>
      <c r="N80" s="1">
        <f t="shared" si="6"/>
        <v>254.8790509</v>
      </c>
      <c r="O80" s="1">
        <f t="shared" si="7"/>
        <v>75850</v>
      </c>
      <c r="P80" s="1">
        <f t="shared" si="8"/>
        <v>0</v>
      </c>
      <c r="Q80" s="1">
        <f t="shared" si="9"/>
        <v>0</v>
      </c>
      <c r="R80" s="1">
        <f t="shared" si="10"/>
        <v>18170710</v>
      </c>
      <c r="S80" s="1">
        <f t="shared" si="11"/>
        <v>307082.8196</v>
      </c>
      <c r="T80" s="1">
        <f t="shared" si="12"/>
        <v>106000</v>
      </c>
      <c r="U80" s="1">
        <f t="shared" si="13"/>
        <v>4307021</v>
      </c>
    </row>
    <row r="81" ht="19.5" customHeight="1">
      <c r="A81" s="1">
        <v>80.0</v>
      </c>
      <c r="B81" s="1" t="s">
        <v>146</v>
      </c>
      <c r="C81" s="1">
        <v>5000000.0</v>
      </c>
      <c r="D81" s="1" t="s">
        <v>25</v>
      </c>
      <c r="E81" s="1">
        <v>2160672.0</v>
      </c>
      <c r="F81" s="2">
        <v>50.0</v>
      </c>
      <c r="G81" s="2">
        <v>10.0</v>
      </c>
      <c r="H81" s="2" t="s">
        <v>119</v>
      </c>
      <c r="I81" s="1">
        <f t="shared" si="1"/>
        <v>500000</v>
      </c>
      <c r="J81" s="1">
        <f t="shared" si="2"/>
        <v>0</v>
      </c>
      <c r="K81" s="1">
        <f t="shared" si="3"/>
        <v>0</v>
      </c>
      <c r="L81" s="1">
        <f t="shared" si="4"/>
        <v>0</v>
      </c>
      <c r="M81" s="1">
        <f t="shared" si="5"/>
        <v>1080336</v>
      </c>
      <c r="N81" s="1">
        <f t="shared" si="6"/>
        <v>260.666088</v>
      </c>
      <c r="O81" s="1">
        <f t="shared" si="7"/>
        <v>75850</v>
      </c>
      <c r="P81" s="1">
        <f t="shared" si="8"/>
        <v>0</v>
      </c>
      <c r="Q81" s="1">
        <f t="shared" si="9"/>
        <v>0</v>
      </c>
      <c r="R81" s="1">
        <f t="shared" si="10"/>
        <v>19251046</v>
      </c>
      <c r="S81" s="1">
        <f t="shared" si="11"/>
        <v>308217.3103</v>
      </c>
      <c r="T81" s="1">
        <f t="shared" si="12"/>
        <v>106000</v>
      </c>
      <c r="U81" s="1">
        <f t="shared" si="13"/>
        <v>4413021</v>
      </c>
    </row>
    <row r="82" ht="19.5" customHeight="1">
      <c r="A82" s="1">
        <v>81.0</v>
      </c>
      <c r="B82" s="1" t="s">
        <v>306</v>
      </c>
      <c r="C82" s="1">
        <v>5000000.0</v>
      </c>
      <c r="D82" s="1" t="s">
        <v>266</v>
      </c>
      <c r="E82" s="1">
        <v>8400.0</v>
      </c>
      <c r="F82" s="2">
        <v>50.0</v>
      </c>
      <c r="G82" s="2">
        <v>10.0</v>
      </c>
      <c r="H82" s="2" t="s">
        <v>119</v>
      </c>
      <c r="I82" s="1">
        <f t="shared" si="1"/>
        <v>500000</v>
      </c>
      <c r="J82" s="1">
        <f t="shared" si="2"/>
        <v>4200</v>
      </c>
      <c r="K82" s="1">
        <f t="shared" si="3"/>
        <v>0</v>
      </c>
      <c r="L82" s="1">
        <f t="shared" si="4"/>
        <v>0</v>
      </c>
      <c r="M82" s="1">
        <f t="shared" si="5"/>
        <v>0</v>
      </c>
      <c r="N82" s="1">
        <f t="shared" si="6"/>
        <v>266.453125</v>
      </c>
      <c r="O82" s="1">
        <f t="shared" si="7"/>
        <v>80050</v>
      </c>
      <c r="P82" s="1">
        <f t="shared" si="8"/>
        <v>0</v>
      </c>
      <c r="Q82" s="1">
        <f t="shared" si="9"/>
        <v>0</v>
      </c>
      <c r="R82" s="1">
        <f t="shared" si="10"/>
        <v>19251046</v>
      </c>
      <c r="S82" s="1">
        <f t="shared" si="11"/>
        <v>323588.9611</v>
      </c>
      <c r="T82" s="1">
        <f t="shared" si="12"/>
        <v>106000</v>
      </c>
      <c r="U82" s="1">
        <f t="shared" si="13"/>
        <v>4519021</v>
      </c>
    </row>
    <row r="83" ht="19.5" customHeight="1">
      <c r="A83" s="1">
        <v>82.0</v>
      </c>
      <c r="B83" s="1" t="s">
        <v>146</v>
      </c>
      <c r="C83" s="1">
        <v>5000000.0</v>
      </c>
      <c r="D83" s="1" t="s">
        <v>25</v>
      </c>
      <c r="E83" s="1">
        <v>2160672.0</v>
      </c>
      <c r="F83" s="2">
        <v>50.0</v>
      </c>
      <c r="G83" s="2">
        <v>10.0</v>
      </c>
      <c r="H83" s="2" t="s">
        <v>119</v>
      </c>
      <c r="I83" s="1">
        <f t="shared" si="1"/>
        <v>500000</v>
      </c>
      <c r="J83" s="1">
        <f t="shared" si="2"/>
        <v>0</v>
      </c>
      <c r="K83" s="1">
        <f t="shared" si="3"/>
        <v>0</v>
      </c>
      <c r="L83" s="1">
        <f t="shared" si="4"/>
        <v>0</v>
      </c>
      <c r="M83" s="1">
        <f t="shared" si="5"/>
        <v>1080336</v>
      </c>
      <c r="N83" s="1">
        <f t="shared" si="6"/>
        <v>272.240162</v>
      </c>
      <c r="O83" s="1">
        <f t="shared" si="7"/>
        <v>80050</v>
      </c>
      <c r="P83" s="1">
        <f t="shared" si="8"/>
        <v>0</v>
      </c>
      <c r="Q83" s="1">
        <f t="shared" si="9"/>
        <v>0</v>
      </c>
      <c r="R83" s="1">
        <f t="shared" si="10"/>
        <v>20331382</v>
      </c>
      <c r="S83" s="1">
        <f t="shared" si="11"/>
        <v>324723.4518</v>
      </c>
      <c r="T83" s="1">
        <f t="shared" si="12"/>
        <v>106000</v>
      </c>
      <c r="U83" s="1">
        <f t="shared" si="13"/>
        <v>4625021</v>
      </c>
    </row>
    <row r="84" ht="19.5" customHeight="1">
      <c r="A84" s="1">
        <v>83.0</v>
      </c>
      <c r="B84" s="1" t="s">
        <v>307</v>
      </c>
      <c r="C84" s="1">
        <v>5000000.0</v>
      </c>
      <c r="D84" s="1" t="s">
        <v>266</v>
      </c>
      <c r="E84" s="1">
        <v>8700.0</v>
      </c>
      <c r="F84" s="2">
        <v>50.0</v>
      </c>
      <c r="G84" s="2">
        <v>10.0</v>
      </c>
      <c r="H84" s="2" t="s">
        <v>119</v>
      </c>
      <c r="I84" s="1">
        <f t="shared" si="1"/>
        <v>500000</v>
      </c>
      <c r="J84" s="1">
        <f t="shared" si="2"/>
        <v>4350</v>
      </c>
      <c r="K84" s="1">
        <f t="shared" si="3"/>
        <v>0</v>
      </c>
      <c r="L84" s="1">
        <f t="shared" si="4"/>
        <v>0</v>
      </c>
      <c r="M84" s="1">
        <f t="shared" si="5"/>
        <v>0</v>
      </c>
      <c r="N84" s="1">
        <f t="shared" si="6"/>
        <v>278.0271991</v>
      </c>
      <c r="O84" s="1">
        <f t="shared" si="7"/>
        <v>84400</v>
      </c>
      <c r="P84" s="1">
        <f t="shared" si="8"/>
        <v>0</v>
      </c>
      <c r="Q84" s="1">
        <f t="shared" si="9"/>
        <v>0</v>
      </c>
      <c r="R84" s="1">
        <f t="shared" si="10"/>
        <v>20331382</v>
      </c>
      <c r="S84" s="1">
        <f t="shared" si="11"/>
        <v>340603.5726</v>
      </c>
      <c r="T84" s="1">
        <f t="shared" si="12"/>
        <v>106000</v>
      </c>
      <c r="U84" s="1">
        <f t="shared" si="13"/>
        <v>4731021</v>
      </c>
    </row>
    <row r="85" ht="19.5" customHeight="1">
      <c r="A85" s="1">
        <v>84.0</v>
      </c>
      <c r="B85" s="1" t="s">
        <v>146</v>
      </c>
      <c r="C85" s="1">
        <v>5000000.0</v>
      </c>
      <c r="D85" s="1" t="s">
        <v>25</v>
      </c>
      <c r="E85" s="1">
        <v>2160672.0</v>
      </c>
      <c r="F85" s="2">
        <v>50.0</v>
      </c>
      <c r="G85" s="2">
        <v>10.0</v>
      </c>
      <c r="H85" s="2" t="s">
        <v>119</v>
      </c>
      <c r="I85" s="1">
        <f t="shared" si="1"/>
        <v>500000</v>
      </c>
      <c r="J85" s="1">
        <f t="shared" si="2"/>
        <v>0</v>
      </c>
      <c r="K85" s="1">
        <f t="shared" si="3"/>
        <v>0</v>
      </c>
      <c r="L85" s="1">
        <f t="shared" si="4"/>
        <v>0</v>
      </c>
      <c r="M85" s="1">
        <f t="shared" si="5"/>
        <v>1080336</v>
      </c>
      <c r="N85" s="1">
        <f t="shared" si="6"/>
        <v>283.8142361</v>
      </c>
      <c r="O85" s="1">
        <f t="shared" si="7"/>
        <v>84400</v>
      </c>
      <c r="P85" s="1">
        <f t="shared" si="8"/>
        <v>0</v>
      </c>
      <c r="Q85" s="1">
        <f t="shared" si="9"/>
        <v>0</v>
      </c>
      <c r="R85" s="1">
        <f t="shared" si="10"/>
        <v>21411718</v>
      </c>
      <c r="S85" s="1">
        <f t="shared" si="11"/>
        <v>341738.0633</v>
      </c>
      <c r="T85" s="1">
        <f t="shared" si="12"/>
        <v>106000</v>
      </c>
      <c r="U85" s="1">
        <f t="shared" si="13"/>
        <v>4837021</v>
      </c>
    </row>
    <row r="86" ht="19.5" customHeight="1">
      <c r="A86" s="1">
        <v>85.0</v>
      </c>
      <c r="B86" s="1" t="s">
        <v>308</v>
      </c>
      <c r="C86" s="1">
        <v>5000000.0</v>
      </c>
      <c r="D86" s="1" t="s">
        <v>266</v>
      </c>
      <c r="E86" s="1">
        <v>9000.0</v>
      </c>
      <c r="F86" s="2">
        <v>50.0</v>
      </c>
      <c r="G86" s="2">
        <v>10.0</v>
      </c>
      <c r="H86" s="2" t="s">
        <v>119</v>
      </c>
      <c r="I86" s="1">
        <f t="shared" si="1"/>
        <v>500000</v>
      </c>
      <c r="J86" s="1">
        <f t="shared" si="2"/>
        <v>4500</v>
      </c>
      <c r="K86" s="1">
        <f t="shared" si="3"/>
        <v>0</v>
      </c>
      <c r="L86" s="1">
        <f t="shared" si="4"/>
        <v>0</v>
      </c>
      <c r="M86" s="1">
        <f t="shared" si="5"/>
        <v>0</v>
      </c>
      <c r="N86" s="1">
        <f t="shared" si="6"/>
        <v>289.6012731</v>
      </c>
      <c r="O86" s="1">
        <f t="shared" si="7"/>
        <v>88900</v>
      </c>
      <c r="P86" s="1">
        <f t="shared" si="8"/>
        <v>0</v>
      </c>
      <c r="Q86" s="1">
        <f t="shared" si="9"/>
        <v>0</v>
      </c>
      <c r="R86" s="1">
        <f t="shared" si="10"/>
        <v>21411718</v>
      </c>
      <c r="S86" s="1">
        <f t="shared" si="11"/>
        <v>358126.6541</v>
      </c>
      <c r="T86" s="1">
        <f t="shared" si="12"/>
        <v>106000</v>
      </c>
      <c r="U86" s="1">
        <f t="shared" si="13"/>
        <v>4943021</v>
      </c>
    </row>
    <row r="87" ht="19.5" customHeight="1">
      <c r="A87" s="1">
        <v>86.0</v>
      </c>
      <c r="B87" s="1" t="s">
        <v>146</v>
      </c>
      <c r="C87" s="1">
        <v>5000000.0</v>
      </c>
      <c r="D87" s="1" t="s">
        <v>25</v>
      </c>
      <c r="E87" s="1">
        <v>2160672.0</v>
      </c>
      <c r="F87" s="2">
        <v>50.0</v>
      </c>
      <c r="G87" s="2">
        <v>10.0</v>
      </c>
      <c r="H87" s="2" t="s">
        <v>119</v>
      </c>
      <c r="I87" s="1">
        <f t="shared" si="1"/>
        <v>500000</v>
      </c>
      <c r="J87" s="1">
        <f t="shared" si="2"/>
        <v>0</v>
      </c>
      <c r="K87" s="1">
        <f t="shared" si="3"/>
        <v>0</v>
      </c>
      <c r="L87" s="1">
        <f t="shared" si="4"/>
        <v>0</v>
      </c>
      <c r="M87" s="1">
        <f t="shared" si="5"/>
        <v>1080336</v>
      </c>
      <c r="N87" s="1">
        <f t="shared" si="6"/>
        <v>295.3883102</v>
      </c>
      <c r="O87" s="1">
        <f t="shared" si="7"/>
        <v>88900</v>
      </c>
      <c r="P87" s="1">
        <f t="shared" si="8"/>
        <v>0</v>
      </c>
      <c r="Q87" s="1">
        <f t="shared" si="9"/>
        <v>0</v>
      </c>
      <c r="R87" s="1">
        <f t="shared" si="10"/>
        <v>22492054</v>
      </c>
      <c r="S87" s="1">
        <f t="shared" si="11"/>
        <v>359261.1448</v>
      </c>
      <c r="T87" s="1">
        <f t="shared" si="12"/>
        <v>106000</v>
      </c>
      <c r="U87" s="1">
        <f t="shared" si="13"/>
        <v>5049021</v>
      </c>
    </row>
    <row r="88" ht="19.5" customHeight="1">
      <c r="A88" s="1">
        <v>87.0</v>
      </c>
      <c r="B88" s="1" t="s">
        <v>309</v>
      </c>
      <c r="C88" s="1">
        <v>5000000.0</v>
      </c>
      <c r="D88" s="1" t="s">
        <v>266</v>
      </c>
      <c r="E88" s="1">
        <v>9300.0</v>
      </c>
      <c r="F88" s="2">
        <v>50.0</v>
      </c>
      <c r="G88" s="2">
        <v>10.0</v>
      </c>
      <c r="H88" s="2" t="s">
        <v>119</v>
      </c>
      <c r="I88" s="1">
        <f t="shared" si="1"/>
        <v>500000</v>
      </c>
      <c r="J88" s="1">
        <f t="shared" si="2"/>
        <v>4650</v>
      </c>
      <c r="K88" s="1">
        <f t="shared" si="3"/>
        <v>0</v>
      </c>
      <c r="L88" s="1">
        <f t="shared" si="4"/>
        <v>0</v>
      </c>
      <c r="M88" s="1">
        <f t="shared" si="5"/>
        <v>0</v>
      </c>
      <c r="N88" s="1">
        <f t="shared" si="6"/>
        <v>301.1753472</v>
      </c>
      <c r="O88" s="1">
        <f t="shared" si="7"/>
        <v>93550</v>
      </c>
      <c r="P88" s="1">
        <f t="shared" si="8"/>
        <v>0</v>
      </c>
      <c r="Q88" s="1">
        <f t="shared" si="9"/>
        <v>0</v>
      </c>
      <c r="R88" s="1">
        <f t="shared" si="10"/>
        <v>22492054</v>
      </c>
      <c r="S88" s="1">
        <f t="shared" si="11"/>
        <v>376158.2056</v>
      </c>
      <c r="T88" s="1">
        <f t="shared" si="12"/>
        <v>106000</v>
      </c>
      <c r="U88" s="1">
        <f t="shared" si="13"/>
        <v>5155021</v>
      </c>
    </row>
    <row r="89" ht="19.5" customHeight="1">
      <c r="A89" s="1">
        <v>88.0</v>
      </c>
      <c r="B89" s="1" t="s">
        <v>146</v>
      </c>
      <c r="C89" s="1">
        <v>5000000.0</v>
      </c>
      <c r="D89" s="1" t="s">
        <v>25</v>
      </c>
      <c r="E89" s="1">
        <v>2160672.0</v>
      </c>
      <c r="F89" s="2">
        <v>50.0</v>
      </c>
      <c r="G89" s="2">
        <v>10.0</v>
      </c>
      <c r="H89" s="2" t="s">
        <v>119</v>
      </c>
      <c r="I89" s="1">
        <f t="shared" si="1"/>
        <v>500000</v>
      </c>
      <c r="J89" s="1">
        <f t="shared" si="2"/>
        <v>0</v>
      </c>
      <c r="K89" s="1">
        <f t="shared" si="3"/>
        <v>0</v>
      </c>
      <c r="L89" s="1">
        <f t="shared" si="4"/>
        <v>0</v>
      </c>
      <c r="M89" s="1">
        <f t="shared" si="5"/>
        <v>1080336</v>
      </c>
      <c r="N89" s="1">
        <f t="shared" si="6"/>
        <v>306.9623843</v>
      </c>
      <c r="O89" s="1">
        <f t="shared" si="7"/>
        <v>93550</v>
      </c>
      <c r="P89" s="1">
        <f t="shared" si="8"/>
        <v>0</v>
      </c>
      <c r="Q89" s="1">
        <f t="shared" si="9"/>
        <v>0</v>
      </c>
      <c r="R89" s="1">
        <f t="shared" si="10"/>
        <v>23572390</v>
      </c>
      <c r="S89" s="1">
        <f t="shared" si="11"/>
        <v>377292.6963</v>
      </c>
      <c r="T89" s="1">
        <f t="shared" si="12"/>
        <v>106000</v>
      </c>
      <c r="U89" s="1">
        <f t="shared" si="13"/>
        <v>5261021</v>
      </c>
    </row>
    <row r="90" ht="19.5" customHeight="1">
      <c r="A90" s="1">
        <v>89.0</v>
      </c>
      <c r="B90" s="1" t="s">
        <v>310</v>
      </c>
      <c r="C90" s="1">
        <v>5000000.0</v>
      </c>
      <c r="D90" s="1" t="s">
        <v>266</v>
      </c>
      <c r="E90" s="1">
        <v>9600.0</v>
      </c>
      <c r="F90" s="2">
        <v>50.0</v>
      </c>
      <c r="G90" s="2">
        <v>10.0</v>
      </c>
      <c r="H90" s="2" t="s">
        <v>119</v>
      </c>
      <c r="I90" s="1">
        <f t="shared" si="1"/>
        <v>500000</v>
      </c>
      <c r="J90" s="1">
        <f t="shared" si="2"/>
        <v>4800</v>
      </c>
      <c r="K90" s="1">
        <f t="shared" si="3"/>
        <v>0</v>
      </c>
      <c r="L90" s="1">
        <f t="shared" si="4"/>
        <v>0</v>
      </c>
      <c r="M90" s="1">
        <f t="shared" si="5"/>
        <v>0</v>
      </c>
      <c r="N90" s="1">
        <f t="shared" si="6"/>
        <v>312.7494213</v>
      </c>
      <c r="O90" s="1">
        <f t="shared" si="7"/>
        <v>98350</v>
      </c>
      <c r="P90" s="1">
        <f t="shared" si="8"/>
        <v>0</v>
      </c>
      <c r="Q90" s="1">
        <f t="shared" si="9"/>
        <v>0</v>
      </c>
      <c r="R90" s="1">
        <f t="shared" si="10"/>
        <v>23572390</v>
      </c>
      <c r="S90" s="1">
        <f t="shared" si="11"/>
        <v>394698.2271</v>
      </c>
      <c r="T90" s="1">
        <f t="shared" si="12"/>
        <v>106000</v>
      </c>
      <c r="U90" s="1">
        <f t="shared" si="13"/>
        <v>5367021</v>
      </c>
    </row>
    <row r="91" ht="19.5" customHeight="1">
      <c r="A91" s="1">
        <v>90.0</v>
      </c>
      <c r="B91" s="1" t="s">
        <v>146</v>
      </c>
      <c r="C91" s="1">
        <v>5000000.0</v>
      </c>
      <c r="D91" s="1" t="s">
        <v>25</v>
      </c>
      <c r="E91" s="1">
        <v>2160672.0</v>
      </c>
      <c r="F91" s="2">
        <v>50.0</v>
      </c>
      <c r="G91" s="2">
        <v>10.0</v>
      </c>
      <c r="H91" s="2" t="s">
        <v>119</v>
      </c>
      <c r="I91" s="1">
        <f t="shared" si="1"/>
        <v>500000</v>
      </c>
      <c r="J91" s="1">
        <f t="shared" si="2"/>
        <v>0</v>
      </c>
      <c r="K91" s="1">
        <f t="shared" si="3"/>
        <v>0</v>
      </c>
      <c r="L91" s="1">
        <f t="shared" si="4"/>
        <v>0</v>
      </c>
      <c r="M91" s="1">
        <f t="shared" si="5"/>
        <v>1080336</v>
      </c>
      <c r="N91" s="1">
        <f t="shared" si="6"/>
        <v>318.5364583</v>
      </c>
      <c r="O91" s="1">
        <f t="shared" si="7"/>
        <v>98350</v>
      </c>
      <c r="P91" s="1">
        <f t="shared" si="8"/>
        <v>0</v>
      </c>
      <c r="Q91" s="1">
        <f t="shared" si="9"/>
        <v>0</v>
      </c>
      <c r="R91" s="1">
        <f t="shared" si="10"/>
        <v>24652726</v>
      </c>
      <c r="S91" s="1">
        <f t="shared" si="11"/>
        <v>395832.7178</v>
      </c>
      <c r="T91" s="1">
        <f t="shared" si="12"/>
        <v>106000</v>
      </c>
      <c r="U91" s="1">
        <f t="shared" si="13"/>
        <v>5473021</v>
      </c>
    </row>
    <row r="92" ht="19.5" customHeight="1">
      <c r="A92" s="1">
        <v>91.0</v>
      </c>
      <c r="B92" s="1" t="s">
        <v>311</v>
      </c>
      <c r="C92" s="1">
        <v>5000000.0</v>
      </c>
      <c r="D92" s="1" t="s">
        <v>266</v>
      </c>
      <c r="E92" s="1">
        <v>9900.0</v>
      </c>
      <c r="F92" s="2">
        <v>50.0</v>
      </c>
      <c r="G92" s="2">
        <v>10.0</v>
      </c>
      <c r="H92" s="2" t="s">
        <v>119</v>
      </c>
      <c r="I92" s="1">
        <f t="shared" si="1"/>
        <v>500000</v>
      </c>
      <c r="J92" s="1">
        <f t="shared" si="2"/>
        <v>4950</v>
      </c>
      <c r="K92" s="1">
        <f t="shared" si="3"/>
        <v>0</v>
      </c>
      <c r="L92" s="1">
        <f t="shared" si="4"/>
        <v>0</v>
      </c>
      <c r="M92" s="1">
        <f t="shared" si="5"/>
        <v>0</v>
      </c>
      <c r="N92" s="1">
        <f t="shared" si="6"/>
        <v>324.3234954</v>
      </c>
      <c r="O92" s="1">
        <f t="shared" si="7"/>
        <v>103300</v>
      </c>
      <c r="P92" s="1">
        <f t="shared" si="8"/>
        <v>0</v>
      </c>
      <c r="Q92" s="1">
        <f t="shared" si="9"/>
        <v>0</v>
      </c>
      <c r="R92" s="1">
        <f t="shared" si="10"/>
        <v>24652726</v>
      </c>
      <c r="S92" s="1">
        <f t="shared" si="11"/>
        <v>413746.7186</v>
      </c>
      <c r="T92" s="1">
        <f t="shared" si="12"/>
        <v>106000</v>
      </c>
      <c r="U92" s="1">
        <f t="shared" si="13"/>
        <v>5579021</v>
      </c>
    </row>
    <row r="93" ht="19.5" customHeight="1">
      <c r="A93" s="1">
        <v>92.0</v>
      </c>
      <c r="B93" s="1" t="s">
        <v>146</v>
      </c>
      <c r="C93" s="1">
        <v>5000000.0</v>
      </c>
      <c r="D93" s="1" t="s">
        <v>25</v>
      </c>
      <c r="E93" s="1">
        <v>2160672.0</v>
      </c>
      <c r="F93" s="2">
        <v>50.0</v>
      </c>
      <c r="G93" s="2">
        <v>10.0</v>
      </c>
      <c r="H93" s="2" t="s">
        <v>119</v>
      </c>
      <c r="I93" s="1">
        <f t="shared" si="1"/>
        <v>500000</v>
      </c>
      <c r="J93" s="1">
        <f t="shared" si="2"/>
        <v>0</v>
      </c>
      <c r="K93" s="1">
        <f t="shared" si="3"/>
        <v>0</v>
      </c>
      <c r="L93" s="1">
        <f t="shared" si="4"/>
        <v>0</v>
      </c>
      <c r="M93" s="1">
        <f t="shared" si="5"/>
        <v>1080336</v>
      </c>
      <c r="N93" s="1">
        <f t="shared" si="6"/>
        <v>330.1105324</v>
      </c>
      <c r="O93" s="1">
        <f t="shared" si="7"/>
        <v>103300</v>
      </c>
      <c r="P93" s="1">
        <f t="shared" si="8"/>
        <v>0</v>
      </c>
      <c r="Q93" s="1">
        <f t="shared" si="9"/>
        <v>0</v>
      </c>
      <c r="R93" s="1">
        <f t="shared" si="10"/>
        <v>25733062</v>
      </c>
      <c r="S93" s="1">
        <f t="shared" si="11"/>
        <v>414881.2093</v>
      </c>
      <c r="T93" s="1">
        <f t="shared" si="12"/>
        <v>106000</v>
      </c>
      <c r="U93" s="1">
        <f t="shared" si="13"/>
        <v>5685021</v>
      </c>
    </row>
    <row r="94" ht="19.5" customHeight="1">
      <c r="A94" s="1">
        <v>93.0</v>
      </c>
      <c r="B94" s="1" t="s">
        <v>312</v>
      </c>
      <c r="C94" s="1">
        <v>5000000.0</v>
      </c>
      <c r="D94" s="1" t="s">
        <v>266</v>
      </c>
      <c r="E94" s="1">
        <v>10200.0</v>
      </c>
      <c r="F94" s="2">
        <v>50.0</v>
      </c>
      <c r="G94" s="2">
        <v>10.0</v>
      </c>
      <c r="H94" s="2" t="s">
        <v>119</v>
      </c>
      <c r="I94" s="1">
        <f t="shared" si="1"/>
        <v>500000</v>
      </c>
      <c r="J94" s="1">
        <f t="shared" si="2"/>
        <v>5100</v>
      </c>
      <c r="K94" s="1">
        <f t="shared" si="3"/>
        <v>0</v>
      </c>
      <c r="L94" s="1">
        <f t="shared" si="4"/>
        <v>0</v>
      </c>
      <c r="M94" s="1">
        <f t="shared" si="5"/>
        <v>0</v>
      </c>
      <c r="N94" s="1">
        <f t="shared" si="6"/>
        <v>335.8975694</v>
      </c>
      <c r="O94" s="1">
        <f t="shared" si="7"/>
        <v>108400</v>
      </c>
      <c r="P94" s="1">
        <f t="shared" si="8"/>
        <v>0</v>
      </c>
      <c r="Q94" s="1">
        <f t="shared" si="9"/>
        <v>0</v>
      </c>
      <c r="R94" s="1">
        <f t="shared" si="10"/>
        <v>25733062</v>
      </c>
      <c r="S94" s="1">
        <f t="shared" si="11"/>
        <v>433303.6801</v>
      </c>
      <c r="T94" s="1">
        <f t="shared" si="12"/>
        <v>106000</v>
      </c>
      <c r="U94" s="1">
        <f t="shared" si="13"/>
        <v>5791021</v>
      </c>
    </row>
    <row r="95" ht="19.5" customHeight="1">
      <c r="A95" s="1">
        <v>94.0</v>
      </c>
      <c r="B95" s="1" t="s">
        <v>146</v>
      </c>
      <c r="C95" s="1">
        <v>5000000.0</v>
      </c>
      <c r="D95" s="1" t="s">
        <v>25</v>
      </c>
      <c r="E95" s="1">
        <v>2160672.0</v>
      </c>
      <c r="F95" s="2">
        <v>50.0</v>
      </c>
      <c r="G95" s="2">
        <v>10.0</v>
      </c>
      <c r="H95" s="2" t="s">
        <v>119</v>
      </c>
      <c r="I95" s="1">
        <f t="shared" si="1"/>
        <v>500000</v>
      </c>
      <c r="J95" s="1">
        <f t="shared" si="2"/>
        <v>0</v>
      </c>
      <c r="K95" s="1">
        <f t="shared" si="3"/>
        <v>0</v>
      </c>
      <c r="L95" s="1">
        <f t="shared" si="4"/>
        <v>0</v>
      </c>
      <c r="M95" s="1">
        <f t="shared" si="5"/>
        <v>1080336</v>
      </c>
      <c r="N95" s="1">
        <f t="shared" si="6"/>
        <v>341.6846065</v>
      </c>
      <c r="O95" s="1">
        <f t="shared" si="7"/>
        <v>108400</v>
      </c>
      <c r="P95" s="1">
        <f t="shared" si="8"/>
        <v>0</v>
      </c>
      <c r="Q95" s="1">
        <f t="shared" si="9"/>
        <v>0</v>
      </c>
      <c r="R95" s="1">
        <f t="shared" si="10"/>
        <v>26813398</v>
      </c>
      <c r="S95" s="1">
        <f t="shared" si="11"/>
        <v>434438.1708</v>
      </c>
      <c r="T95" s="1">
        <f t="shared" si="12"/>
        <v>106000</v>
      </c>
      <c r="U95" s="1">
        <f t="shared" si="13"/>
        <v>5897021</v>
      </c>
    </row>
    <row r="96" ht="19.5" customHeight="1">
      <c r="A96" s="1">
        <v>95.0</v>
      </c>
      <c r="B96" s="1" t="s">
        <v>313</v>
      </c>
      <c r="C96" s="1">
        <v>5000000.0</v>
      </c>
      <c r="D96" s="1" t="s">
        <v>266</v>
      </c>
      <c r="E96" s="1">
        <v>10500.0</v>
      </c>
      <c r="F96" s="2">
        <v>50.0</v>
      </c>
      <c r="G96" s="2">
        <v>10.0</v>
      </c>
      <c r="H96" s="2" t="s">
        <v>119</v>
      </c>
      <c r="I96" s="1">
        <f t="shared" si="1"/>
        <v>500000</v>
      </c>
      <c r="J96" s="1">
        <f t="shared" si="2"/>
        <v>5250</v>
      </c>
      <c r="K96" s="1">
        <f t="shared" si="3"/>
        <v>0</v>
      </c>
      <c r="L96" s="1">
        <f t="shared" si="4"/>
        <v>0</v>
      </c>
      <c r="M96" s="1">
        <f t="shared" si="5"/>
        <v>0</v>
      </c>
      <c r="N96" s="1">
        <f t="shared" si="6"/>
        <v>347.4716435</v>
      </c>
      <c r="O96" s="1">
        <f t="shared" si="7"/>
        <v>113650</v>
      </c>
      <c r="P96" s="1">
        <f t="shared" si="8"/>
        <v>0</v>
      </c>
      <c r="Q96" s="1">
        <f t="shared" si="9"/>
        <v>0</v>
      </c>
      <c r="R96" s="1">
        <f t="shared" si="10"/>
        <v>26813398</v>
      </c>
      <c r="S96" s="1">
        <f t="shared" si="11"/>
        <v>453369.1116</v>
      </c>
      <c r="T96" s="1">
        <f t="shared" si="12"/>
        <v>106000</v>
      </c>
      <c r="U96" s="1">
        <f t="shared" si="13"/>
        <v>6003021</v>
      </c>
    </row>
    <row r="97" ht="19.5" customHeight="1">
      <c r="A97" s="1">
        <v>96.0</v>
      </c>
      <c r="B97" s="1" t="s">
        <v>146</v>
      </c>
      <c r="C97" s="1">
        <v>5000000.0</v>
      </c>
      <c r="D97" s="1" t="s">
        <v>25</v>
      </c>
      <c r="E97" s="1">
        <v>2160672.0</v>
      </c>
      <c r="F97" s="2">
        <v>50.0</v>
      </c>
      <c r="G97" s="2">
        <v>10.0</v>
      </c>
      <c r="H97" s="2" t="s">
        <v>119</v>
      </c>
      <c r="I97" s="1">
        <f t="shared" si="1"/>
        <v>500000</v>
      </c>
      <c r="J97" s="1">
        <f t="shared" si="2"/>
        <v>0</v>
      </c>
      <c r="K97" s="1">
        <f t="shared" si="3"/>
        <v>0</v>
      </c>
      <c r="L97" s="1">
        <f t="shared" si="4"/>
        <v>0</v>
      </c>
      <c r="M97" s="1">
        <f t="shared" si="5"/>
        <v>1080336</v>
      </c>
      <c r="N97" s="1">
        <f t="shared" si="6"/>
        <v>353.2586806</v>
      </c>
      <c r="O97" s="1">
        <f t="shared" si="7"/>
        <v>113650</v>
      </c>
      <c r="P97" s="1">
        <f t="shared" si="8"/>
        <v>0</v>
      </c>
      <c r="Q97" s="1">
        <f t="shared" si="9"/>
        <v>0</v>
      </c>
      <c r="R97" s="1">
        <f t="shared" si="10"/>
        <v>27893734</v>
      </c>
      <c r="S97" s="1">
        <f t="shared" si="11"/>
        <v>454503.6023</v>
      </c>
      <c r="T97" s="1">
        <f t="shared" si="12"/>
        <v>106000</v>
      </c>
      <c r="U97" s="1">
        <f t="shared" si="13"/>
        <v>6109021</v>
      </c>
    </row>
    <row r="98" ht="19.5" customHeight="1">
      <c r="A98" s="1">
        <v>97.0</v>
      </c>
      <c r="B98" s="1" t="s">
        <v>314</v>
      </c>
      <c r="C98" s="1">
        <v>5000000.0</v>
      </c>
      <c r="D98" s="1" t="s">
        <v>266</v>
      </c>
      <c r="E98" s="1">
        <v>10800.0</v>
      </c>
      <c r="F98" s="2">
        <v>50.0</v>
      </c>
      <c r="G98" s="2">
        <v>10.0</v>
      </c>
      <c r="H98" s="2" t="s">
        <v>119</v>
      </c>
      <c r="I98" s="1">
        <f t="shared" si="1"/>
        <v>500000</v>
      </c>
      <c r="J98" s="1">
        <f t="shared" si="2"/>
        <v>5400</v>
      </c>
      <c r="K98" s="1">
        <f t="shared" si="3"/>
        <v>0</v>
      </c>
      <c r="L98" s="1">
        <f t="shared" si="4"/>
        <v>0</v>
      </c>
      <c r="M98" s="1">
        <f t="shared" si="5"/>
        <v>0</v>
      </c>
      <c r="N98" s="1">
        <f t="shared" si="6"/>
        <v>359.0457176</v>
      </c>
      <c r="O98" s="1">
        <f t="shared" si="7"/>
        <v>119050</v>
      </c>
      <c r="P98" s="1">
        <f t="shared" si="8"/>
        <v>0</v>
      </c>
      <c r="Q98" s="1">
        <f t="shared" si="9"/>
        <v>0</v>
      </c>
      <c r="R98" s="1">
        <f t="shared" si="10"/>
        <v>27893734</v>
      </c>
      <c r="S98" s="1">
        <f t="shared" si="11"/>
        <v>473943.0131</v>
      </c>
      <c r="T98" s="1">
        <f t="shared" si="12"/>
        <v>106000</v>
      </c>
      <c r="U98" s="1">
        <f t="shared" si="13"/>
        <v>6215021</v>
      </c>
    </row>
    <row r="99" ht="19.5" customHeight="1">
      <c r="A99" s="1">
        <v>98.0</v>
      </c>
      <c r="B99" s="1" t="s">
        <v>146</v>
      </c>
      <c r="C99" s="1">
        <v>5000000.0</v>
      </c>
      <c r="D99" s="1" t="s">
        <v>25</v>
      </c>
      <c r="E99" s="1">
        <v>2160672.0</v>
      </c>
      <c r="F99" s="2">
        <v>50.0</v>
      </c>
      <c r="G99" s="2">
        <v>10.0</v>
      </c>
      <c r="H99" s="2" t="s">
        <v>119</v>
      </c>
      <c r="I99" s="1">
        <f t="shared" si="1"/>
        <v>500000</v>
      </c>
      <c r="J99" s="1">
        <f t="shared" si="2"/>
        <v>0</v>
      </c>
      <c r="K99" s="1">
        <f t="shared" si="3"/>
        <v>0</v>
      </c>
      <c r="L99" s="1">
        <f t="shared" si="4"/>
        <v>0</v>
      </c>
      <c r="M99" s="1">
        <f t="shared" si="5"/>
        <v>1080336</v>
      </c>
      <c r="N99" s="1">
        <f t="shared" si="6"/>
        <v>364.8327546</v>
      </c>
      <c r="O99" s="1">
        <f t="shared" si="7"/>
        <v>119050</v>
      </c>
      <c r="P99" s="1">
        <f t="shared" si="8"/>
        <v>0</v>
      </c>
      <c r="Q99" s="1">
        <f t="shared" si="9"/>
        <v>0</v>
      </c>
      <c r="R99" s="1">
        <f t="shared" si="10"/>
        <v>28974070</v>
      </c>
      <c r="S99" s="1">
        <f t="shared" si="11"/>
        <v>475077.5038</v>
      </c>
      <c r="T99" s="1">
        <f t="shared" si="12"/>
        <v>106000</v>
      </c>
      <c r="U99" s="1">
        <f t="shared" si="13"/>
        <v>6321021</v>
      </c>
    </row>
    <row r="100" ht="19.5" customHeight="1">
      <c r="A100" s="1">
        <v>99.0</v>
      </c>
      <c r="B100" s="1" t="s">
        <v>315</v>
      </c>
      <c r="C100" s="1">
        <v>5000000.0</v>
      </c>
      <c r="D100" s="1" t="s">
        <v>266</v>
      </c>
      <c r="E100" s="1">
        <v>11100.0</v>
      </c>
      <c r="F100" s="2">
        <v>50.0</v>
      </c>
      <c r="G100" s="2">
        <v>10.0</v>
      </c>
      <c r="H100" s="2" t="s">
        <v>119</v>
      </c>
      <c r="I100" s="1">
        <f t="shared" si="1"/>
        <v>500000</v>
      </c>
      <c r="J100" s="1">
        <f t="shared" si="2"/>
        <v>5550</v>
      </c>
      <c r="K100" s="1">
        <f t="shared" si="3"/>
        <v>0</v>
      </c>
      <c r="L100" s="1">
        <f t="shared" si="4"/>
        <v>0</v>
      </c>
      <c r="M100" s="1">
        <f t="shared" si="5"/>
        <v>0</v>
      </c>
      <c r="N100" s="1">
        <f t="shared" si="6"/>
        <v>370.6197917</v>
      </c>
      <c r="O100" s="1">
        <f t="shared" si="7"/>
        <v>124600</v>
      </c>
      <c r="P100" s="1">
        <f t="shared" si="8"/>
        <v>0</v>
      </c>
      <c r="Q100" s="1">
        <f t="shared" si="9"/>
        <v>0</v>
      </c>
      <c r="R100" s="1">
        <f t="shared" si="10"/>
        <v>28974070</v>
      </c>
      <c r="S100" s="1">
        <f t="shared" si="11"/>
        <v>495025.3846</v>
      </c>
      <c r="T100" s="1">
        <f t="shared" si="12"/>
        <v>106000</v>
      </c>
      <c r="U100" s="1">
        <f t="shared" si="13"/>
        <v>6427021</v>
      </c>
    </row>
    <row r="101" ht="19.5" customHeight="1">
      <c r="A101" s="1">
        <v>100.0</v>
      </c>
      <c r="B101" s="1" t="s">
        <v>146</v>
      </c>
      <c r="C101" s="1">
        <v>5000000.0</v>
      </c>
      <c r="D101" s="1" t="s">
        <v>25</v>
      </c>
      <c r="E101" s="1">
        <v>2160672.0</v>
      </c>
      <c r="F101" s="2">
        <v>50.0</v>
      </c>
      <c r="G101" s="2">
        <v>10.0</v>
      </c>
      <c r="H101" s="2" t="s">
        <v>119</v>
      </c>
      <c r="I101" s="1">
        <f t="shared" si="1"/>
        <v>500000</v>
      </c>
      <c r="J101" s="1">
        <f t="shared" si="2"/>
        <v>0</v>
      </c>
      <c r="K101" s="1">
        <f t="shared" si="3"/>
        <v>0</v>
      </c>
      <c r="L101" s="1">
        <f t="shared" si="4"/>
        <v>0</v>
      </c>
      <c r="M101" s="1">
        <f t="shared" si="5"/>
        <v>1080336</v>
      </c>
      <c r="N101" s="1">
        <f t="shared" si="6"/>
        <v>376.4068287</v>
      </c>
      <c r="O101" s="1">
        <f t="shared" si="7"/>
        <v>124600</v>
      </c>
      <c r="P101" s="1">
        <f t="shared" si="8"/>
        <v>0</v>
      </c>
      <c r="Q101" s="1">
        <f t="shared" si="9"/>
        <v>0</v>
      </c>
      <c r="R101" s="1">
        <f t="shared" si="10"/>
        <v>30054406</v>
      </c>
      <c r="S101" s="1">
        <f t="shared" si="11"/>
        <v>496159.8753</v>
      </c>
      <c r="T101" s="1">
        <f t="shared" si="12"/>
        <v>106000</v>
      </c>
      <c r="U101" s="1">
        <f t="shared" si="13"/>
        <v>6533021</v>
      </c>
    </row>
    <row r="102" ht="19.5" customHeight="1">
      <c r="A102" s="1">
        <v>101.0</v>
      </c>
      <c r="B102" s="1" t="s">
        <v>316</v>
      </c>
      <c r="C102" s="1">
        <v>5000000.0</v>
      </c>
      <c r="D102" s="1" t="s">
        <v>266</v>
      </c>
      <c r="E102" s="1">
        <v>11400.0</v>
      </c>
      <c r="F102" s="2">
        <v>50.0</v>
      </c>
      <c r="G102" s="2">
        <v>10.0</v>
      </c>
      <c r="H102" s="2" t="s">
        <v>119</v>
      </c>
      <c r="I102" s="1">
        <f t="shared" si="1"/>
        <v>500000</v>
      </c>
      <c r="J102" s="1">
        <f t="shared" si="2"/>
        <v>5700</v>
      </c>
      <c r="K102" s="1">
        <f t="shared" si="3"/>
        <v>0</v>
      </c>
      <c r="L102" s="1">
        <f t="shared" si="4"/>
        <v>0</v>
      </c>
      <c r="M102" s="1">
        <f t="shared" si="5"/>
        <v>0</v>
      </c>
      <c r="N102" s="1">
        <f t="shared" si="6"/>
        <v>382.1938657</v>
      </c>
      <c r="O102" s="1">
        <f t="shared" si="7"/>
        <v>130300</v>
      </c>
      <c r="P102" s="1">
        <f t="shared" si="8"/>
        <v>0</v>
      </c>
      <c r="Q102" s="1">
        <f t="shared" si="9"/>
        <v>0</v>
      </c>
      <c r="R102" s="1">
        <f t="shared" si="10"/>
        <v>30054406</v>
      </c>
      <c r="S102" s="1">
        <f t="shared" si="11"/>
        <v>516616.2261</v>
      </c>
      <c r="T102" s="1">
        <f t="shared" si="12"/>
        <v>106000</v>
      </c>
      <c r="U102" s="1">
        <f t="shared" si="13"/>
        <v>6639021</v>
      </c>
    </row>
    <row r="103" ht="19.5" customHeight="1">
      <c r="A103" s="1">
        <v>102.0</v>
      </c>
      <c r="B103" s="1" t="s">
        <v>146</v>
      </c>
      <c r="C103" s="1">
        <v>5000000.0</v>
      </c>
      <c r="D103" s="1" t="s">
        <v>25</v>
      </c>
      <c r="E103" s="1">
        <v>2160672.0</v>
      </c>
      <c r="F103" s="2">
        <v>50.0</v>
      </c>
      <c r="G103" s="2">
        <v>10.0</v>
      </c>
      <c r="H103" s="2" t="s">
        <v>119</v>
      </c>
      <c r="I103" s="1">
        <f t="shared" si="1"/>
        <v>500000</v>
      </c>
      <c r="J103" s="1">
        <f t="shared" si="2"/>
        <v>0</v>
      </c>
      <c r="K103" s="1">
        <f t="shared" si="3"/>
        <v>0</v>
      </c>
      <c r="L103" s="1">
        <f t="shared" si="4"/>
        <v>0</v>
      </c>
      <c r="M103" s="1">
        <f t="shared" si="5"/>
        <v>1080336</v>
      </c>
      <c r="N103" s="1">
        <f t="shared" si="6"/>
        <v>387.9809028</v>
      </c>
      <c r="O103" s="1">
        <f t="shared" si="7"/>
        <v>130300</v>
      </c>
      <c r="P103" s="1">
        <f t="shared" si="8"/>
        <v>0</v>
      </c>
      <c r="Q103" s="1">
        <f t="shared" si="9"/>
        <v>0</v>
      </c>
      <c r="R103" s="1">
        <f t="shared" si="10"/>
        <v>31134742</v>
      </c>
      <c r="S103" s="1">
        <f t="shared" si="11"/>
        <v>517750.7168</v>
      </c>
      <c r="T103" s="1">
        <f t="shared" si="12"/>
        <v>106000</v>
      </c>
      <c r="U103" s="1">
        <f t="shared" si="13"/>
        <v>6745021</v>
      </c>
    </row>
    <row r="104" ht="19.5" customHeight="1">
      <c r="A104" s="1">
        <v>103.0</v>
      </c>
      <c r="B104" s="1" t="s">
        <v>317</v>
      </c>
      <c r="C104" s="1">
        <v>5000000.0</v>
      </c>
      <c r="D104" s="1" t="s">
        <v>266</v>
      </c>
      <c r="E104" s="1">
        <v>11700.0</v>
      </c>
      <c r="F104" s="2">
        <v>50.0</v>
      </c>
      <c r="G104" s="2">
        <v>10.0</v>
      </c>
      <c r="H104" s="2" t="s">
        <v>119</v>
      </c>
      <c r="I104" s="1">
        <f t="shared" si="1"/>
        <v>500000</v>
      </c>
      <c r="J104" s="1">
        <f t="shared" si="2"/>
        <v>5850</v>
      </c>
      <c r="K104" s="1">
        <f t="shared" si="3"/>
        <v>0</v>
      </c>
      <c r="L104" s="1">
        <f t="shared" si="4"/>
        <v>0</v>
      </c>
      <c r="M104" s="1">
        <f t="shared" si="5"/>
        <v>0</v>
      </c>
      <c r="N104" s="1">
        <f t="shared" si="6"/>
        <v>393.7679398</v>
      </c>
      <c r="O104" s="1">
        <f t="shared" si="7"/>
        <v>136150</v>
      </c>
      <c r="P104" s="1">
        <f t="shared" si="8"/>
        <v>0</v>
      </c>
      <c r="Q104" s="1">
        <f t="shared" si="9"/>
        <v>0</v>
      </c>
      <c r="R104" s="1">
        <f t="shared" si="10"/>
        <v>31134742</v>
      </c>
      <c r="S104" s="1">
        <f t="shared" si="11"/>
        <v>538715.5376</v>
      </c>
      <c r="T104" s="1">
        <f t="shared" si="12"/>
        <v>106000</v>
      </c>
      <c r="U104" s="1">
        <f t="shared" si="13"/>
        <v>6851021</v>
      </c>
    </row>
    <row r="105" ht="19.5" customHeight="1">
      <c r="A105" s="1">
        <v>104.0</v>
      </c>
      <c r="B105" s="1" t="s">
        <v>146</v>
      </c>
      <c r="C105" s="1">
        <v>5000000.0</v>
      </c>
      <c r="D105" s="1" t="s">
        <v>25</v>
      </c>
      <c r="E105" s="1">
        <v>2160672.0</v>
      </c>
      <c r="F105" s="2">
        <v>50.0</v>
      </c>
      <c r="G105" s="2">
        <v>10.0</v>
      </c>
      <c r="H105" s="2" t="s">
        <v>119</v>
      </c>
      <c r="I105" s="1">
        <f t="shared" si="1"/>
        <v>500000</v>
      </c>
      <c r="J105" s="1">
        <f t="shared" si="2"/>
        <v>0</v>
      </c>
      <c r="K105" s="1">
        <f t="shared" si="3"/>
        <v>0</v>
      </c>
      <c r="L105" s="1">
        <f t="shared" si="4"/>
        <v>0</v>
      </c>
      <c r="M105" s="1">
        <f t="shared" si="5"/>
        <v>1080336</v>
      </c>
      <c r="N105" s="1">
        <f t="shared" si="6"/>
        <v>399.5549769</v>
      </c>
      <c r="O105" s="1">
        <f t="shared" si="7"/>
        <v>136150</v>
      </c>
      <c r="P105" s="1">
        <f t="shared" si="8"/>
        <v>0</v>
      </c>
      <c r="Q105" s="1">
        <f t="shared" si="9"/>
        <v>0</v>
      </c>
      <c r="R105" s="1">
        <f t="shared" si="10"/>
        <v>32215078</v>
      </c>
      <c r="S105" s="1">
        <f t="shared" si="11"/>
        <v>539850.0283</v>
      </c>
      <c r="T105" s="1">
        <f t="shared" si="12"/>
        <v>106000</v>
      </c>
      <c r="U105" s="1">
        <f t="shared" si="13"/>
        <v>6957021</v>
      </c>
    </row>
    <row r="106" ht="19.5" customHeight="1">
      <c r="A106" s="1">
        <v>105.0</v>
      </c>
      <c r="B106" s="1" t="s">
        <v>318</v>
      </c>
      <c r="C106" s="1">
        <v>5000000.0</v>
      </c>
      <c r="D106" s="1" t="s">
        <v>266</v>
      </c>
      <c r="E106" s="1">
        <v>12000.0</v>
      </c>
      <c r="F106" s="2">
        <v>50.0</v>
      </c>
      <c r="G106" s="2">
        <v>10.0</v>
      </c>
      <c r="H106" s="2" t="s">
        <v>119</v>
      </c>
      <c r="I106" s="1">
        <f t="shared" si="1"/>
        <v>500000</v>
      </c>
      <c r="J106" s="1">
        <f t="shared" si="2"/>
        <v>6000</v>
      </c>
      <c r="K106" s="1">
        <f t="shared" si="3"/>
        <v>0</v>
      </c>
      <c r="L106" s="1">
        <f t="shared" si="4"/>
        <v>0</v>
      </c>
      <c r="M106" s="1">
        <f t="shared" si="5"/>
        <v>0</v>
      </c>
      <c r="N106" s="1">
        <f t="shared" si="6"/>
        <v>405.3420139</v>
      </c>
      <c r="O106" s="1">
        <f t="shared" si="7"/>
        <v>142150</v>
      </c>
      <c r="P106" s="1">
        <f t="shared" si="8"/>
        <v>0</v>
      </c>
      <c r="Q106" s="1">
        <f t="shared" si="9"/>
        <v>0</v>
      </c>
      <c r="R106" s="1">
        <f t="shared" si="10"/>
        <v>32215078</v>
      </c>
      <c r="S106" s="1">
        <f t="shared" si="11"/>
        <v>561323.3191</v>
      </c>
      <c r="T106" s="1">
        <f t="shared" si="12"/>
        <v>106000</v>
      </c>
      <c r="U106" s="1">
        <f t="shared" si="13"/>
        <v>7063021</v>
      </c>
    </row>
    <row r="107" ht="19.5" customHeight="1">
      <c r="A107" s="1">
        <v>106.0</v>
      </c>
      <c r="B107" s="1" t="s">
        <v>146</v>
      </c>
      <c r="C107" s="1">
        <v>5000000.0</v>
      </c>
      <c r="D107" s="1" t="s">
        <v>25</v>
      </c>
      <c r="E107" s="1">
        <v>2160672.0</v>
      </c>
      <c r="F107" s="2">
        <v>50.0</v>
      </c>
      <c r="G107" s="2">
        <v>10.0</v>
      </c>
      <c r="H107" s="2" t="s">
        <v>119</v>
      </c>
      <c r="I107" s="1">
        <f t="shared" si="1"/>
        <v>500000</v>
      </c>
      <c r="J107" s="1">
        <f t="shared" si="2"/>
        <v>0</v>
      </c>
      <c r="K107" s="1">
        <f t="shared" si="3"/>
        <v>0</v>
      </c>
      <c r="L107" s="1">
        <f t="shared" si="4"/>
        <v>0</v>
      </c>
      <c r="M107" s="1">
        <f t="shared" si="5"/>
        <v>1080336</v>
      </c>
      <c r="N107" s="1">
        <f t="shared" si="6"/>
        <v>411.1290509</v>
      </c>
      <c r="O107" s="1">
        <f t="shared" si="7"/>
        <v>142150</v>
      </c>
      <c r="P107" s="1">
        <f t="shared" si="8"/>
        <v>0</v>
      </c>
      <c r="Q107" s="1">
        <f t="shared" si="9"/>
        <v>0</v>
      </c>
      <c r="R107" s="1">
        <f t="shared" si="10"/>
        <v>33295414</v>
      </c>
      <c r="S107" s="1">
        <f t="shared" si="11"/>
        <v>562457.8098</v>
      </c>
      <c r="T107" s="1">
        <f t="shared" si="12"/>
        <v>106000</v>
      </c>
      <c r="U107" s="1">
        <f t="shared" si="13"/>
        <v>7169021</v>
      </c>
    </row>
    <row r="108" ht="19.5" customHeight="1">
      <c r="A108" s="1">
        <v>107.0</v>
      </c>
      <c r="B108" s="1" t="s">
        <v>319</v>
      </c>
      <c r="C108" s="1">
        <v>5000000.0</v>
      </c>
      <c r="D108" s="1" t="s">
        <v>266</v>
      </c>
      <c r="E108" s="1">
        <v>12300.0</v>
      </c>
      <c r="F108" s="2">
        <v>50.0</v>
      </c>
      <c r="G108" s="2">
        <v>10.0</v>
      </c>
      <c r="H108" s="2" t="s">
        <v>119</v>
      </c>
      <c r="I108" s="1">
        <f t="shared" si="1"/>
        <v>500000</v>
      </c>
      <c r="J108" s="1">
        <f t="shared" si="2"/>
        <v>6150</v>
      </c>
      <c r="K108" s="1">
        <f t="shared" si="3"/>
        <v>0</v>
      </c>
      <c r="L108" s="1">
        <f t="shared" si="4"/>
        <v>0</v>
      </c>
      <c r="M108" s="1">
        <f t="shared" si="5"/>
        <v>0</v>
      </c>
      <c r="N108" s="1">
        <f t="shared" si="6"/>
        <v>416.916088</v>
      </c>
      <c r="O108" s="1">
        <f t="shared" si="7"/>
        <v>148300</v>
      </c>
      <c r="P108" s="1">
        <f t="shared" si="8"/>
        <v>0</v>
      </c>
      <c r="Q108" s="1">
        <f t="shared" si="9"/>
        <v>0</v>
      </c>
      <c r="R108" s="1">
        <f t="shared" si="10"/>
        <v>33295414</v>
      </c>
      <c r="S108" s="1">
        <f t="shared" si="11"/>
        <v>584439.5706</v>
      </c>
      <c r="T108" s="1">
        <f t="shared" si="12"/>
        <v>106000</v>
      </c>
      <c r="U108" s="1">
        <f t="shared" si="13"/>
        <v>7275021</v>
      </c>
    </row>
    <row r="109" ht="19.5" customHeight="1">
      <c r="A109" s="1">
        <v>108.0</v>
      </c>
      <c r="B109" s="1" t="s">
        <v>146</v>
      </c>
      <c r="C109" s="1">
        <v>5000000.0</v>
      </c>
      <c r="D109" s="1" t="s">
        <v>25</v>
      </c>
      <c r="E109" s="1">
        <v>2160672.0</v>
      </c>
      <c r="F109" s="2">
        <v>50.0</v>
      </c>
      <c r="G109" s="2">
        <v>10.0</v>
      </c>
      <c r="H109" s="2" t="s">
        <v>119</v>
      </c>
      <c r="I109" s="1">
        <f t="shared" si="1"/>
        <v>500000</v>
      </c>
      <c r="J109" s="1">
        <f t="shared" si="2"/>
        <v>0</v>
      </c>
      <c r="K109" s="1">
        <f t="shared" si="3"/>
        <v>0</v>
      </c>
      <c r="L109" s="1">
        <f t="shared" si="4"/>
        <v>0</v>
      </c>
      <c r="M109" s="1">
        <f t="shared" si="5"/>
        <v>1080336</v>
      </c>
      <c r="N109" s="1">
        <f t="shared" si="6"/>
        <v>422.703125</v>
      </c>
      <c r="O109" s="1">
        <f t="shared" si="7"/>
        <v>148300</v>
      </c>
      <c r="P109" s="1">
        <f t="shared" si="8"/>
        <v>0</v>
      </c>
      <c r="Q109" s="1">
        <f t="shared" si="9"/>
        <v>0</v>
      </c>
      <c r="R109" s="1">
        <f t="shared" si="10"/>
        <v>34375750</v>
      </c>
      <c r="S109" s="1">
        <f t="shared" si="11"/>
        <v>585574.0613</v>
      </c>
      <c r="T109" s="1">
        <f t="shared" si="12"/>
        <v>106000</v>
      </c>
      <c r="U109" s="1">
        <f t="shared" si="13"/>
        <v>7381021</v>
      </c>
    </row>
    <row r="110" ht="19.5" customHeight="1">
      <c r="A110" s="1">
        <v>109.0</v>
      </c>
      <c r="B110" s="1" t="s">
        <v>320</v>
      </c>
      <c r="C110" s="1">
        <v>5000000.0</v>
      </c>
      <c r="D110" s="1" t="s">
        <v>266</v>
      </c>
      <c r="E110" s="1">
        <v>12600.0</v>
      </c>
      <c r="F110" s="2">
        <v>50.0</v>
      </c>
      <c r="G110" s="2">
        <v>10.0</v>
      </c>
      <c r="H110" s="2" t="s">
        <v>119</v>
      </c>
      <c r="I110" s="1">
        <f t="shared" si="1"/>
        <v>500000</v>
      </c>
      <c r="J110" s="1">
        <f t="shared" si="2"/>
        <v>6300</v>
      </c>
      <c r="K110" s="1">
        <f t="shared" si="3"/>
        <v>0</v>
      </c>
      <c r="L110" s="1">
        <f t="shared" si="4"/>
        <v>0</v>
      </c>
      <c r="M110" s="1">
        <f t="shared" si="5"/>
        <v>0</v>
      </c>
      <c r="N110" s="1">
        <f t="shared" si="6"/>
        <v>428.490162</v>
      </c>
      <c r="O110" s="1">
        <f t="shared" si="7"/>
        <v>154600</v>
      </c>
      <c r="P110" s="1">
        <f t="shared" si="8"/>
        <v>0</v>
      </c>
      <c r="Q110" s="1">
        <f t="shared" si="9"/>
        <v>0</v>
      </c>
      <c r="R110" s="1">
        <f t="shared" si="10"/>
        <v>34375750</v>
      </c>
      <c r="S110" s="1">
        <f t="shared" si="11"/>
        <v>608064.2921</v>
      </c>
      <c r="T110" s="1">
        <f t="shared" si="12"/>
        <v>106000</v>
      </c>
      <c r="U110" s="1">
        <f t="shared" si="13"/>
        <v>7487021</v>
      </c>
    </row>
    <row r="111" ht="19.5" customHeight="1">
      <c r="A111" s="1">
        <v>110.0</v>
      </c>
      <c r="B111" s="1" t="s">
        <v>146</v>
      </c>
      <c r="C111" s="1">
        <v>5000000.0</v>
      </c>
      <c r="D111" s="1" t="s">
        <v>25</v>
      </c>
      <c r="E111" s="1">
        <v>2160672.0</v>
      </c>
      <c r="F111" s="2">
        <v>50.0</v>
      </c>
      <c r="G111" s="2">
        <v>10.0</v>
      </c>
      <c r="H111" s="2" t="s">
        <v>119</v>
      </c>
      <c r="I111" s="1">
        <f t="shared" si="1"/>
        <v>500000</v>
      </c>
      <c r="J111" s="1">
        <f t="shared" si="2"/>
        <v>0</v>
      </c>
      <c r="K111" s="1">
        <f t="shared" si="3"/>
        <v>0</v>
      </c>
      <c r="L111" s="1">
        <f t="shared" si="4"/>
        <v>0</v>
      </c>
      <c r="M111" s="1">
        <f t="shared" si="5"/>
        <v>1080336</v>
      </c>
      <c r="N111" s="1">
        <f t="shared" si="6"/>
        <v>434.2771991</v>
      </c>
      <c r="O111" s="1">
        <f t="shared" si="7"/>
        <v>154600</v>
      </c>
      <c r="P111" s="1">
        <f t="shared" si="8"/>
        <v>0</v>
      </c>
      <c r="Q111" s="1">
        <f t="shared" si="9"/>
        <v>0</v>
      </c>
      <c r="R111" s="1">
        <f t="shared" si="10"/>
        <v>35456086</v>
      </c>
      <c r="S111" s="1">
        <f t="shared" si="11"/>
        <v>609198.7828</v>
      </c>
      <c r="T111" s="1">
        <f t="shared" si="12"/>
        <v>106000</v>
      </c>
      <c r="U111" s="1">
        <f t="shared" si="13"/>
        <v>7593021</v>
      </c>
    </row>
    <row r="112" ht="19.5" customHeight="1">
      <c r="A112" s="1">
        <v>111.0</v>
      </c>
      <c r="B112" s="1" t="s">
        <v>321</v>
      </c>
      <c r="C112" s="1">
        <v>5000000.0</v>
      </c>
      <c r="D112" s="1" t="s">
        <v>266</v>
      </c>
      <c r="E112" s="1">
        <v>12900.0</v>
      </c>
      <c r="F112" s="2">
        <v>50.0</v>
      </c>
      <c r="G112" s="2">
        <v>10.0</v>
      </c>
      <c r="H112" s="2" t="s">
        <v>119</v>
      </c>
      <c r="I112" s="1">
        <f t="shared" si="1"/>
        <v>500000</v>
      </c>
      <c r="J112" s="1">
        <f t="shared" si="2"/>
        <v>6450</v>
      </c>
      <c r="K112" s="1">
        <f t="shared" si="3"/>
        <v>0</v>
      </c>
      <c r="L112" s="1">
        <f t="shared" si="4"/>
        <v>0</v>
      </c>
      <c r="M112" s="1">
        <f t="shared" si="5"/>
        <v>0</v>
      </c>
      <c r="N112" s="1">
        <f t="shared" si="6"/>
        <v>440.0642361</v>
      </c>
      <c r="O112" s="1">
        <f t="shared" si="7"/>
        <v>161050</v>
      </c>
      <c r="P112" s="1">
        <f t="shared" si="8"/>
        <v>0</v>
      </c>
      <c r="Q112" s="1">
        <f t="shared" si="9"/>
        <v>0</v>
      </c>
      <c r="R112" s="1">
        <f t="shared" si="10"/>
        <v>35456086</v>
      </c>
      <c r="S112" s="1">
        <f t="shared" si="11"/>
        <v>632197.4836</v>
      </c>
      <c r="T112" s="1">
        <f t="shared" si="12"/>
        <v>106000</v>
      </c>
      <c r="U112" s="1">
        <f t="shared" si="13"/>
        <v>7699021</v>
      </c>
    </row>
    <row r="113" ht="19.5" customHeight="1">
      <c r="A113" s="1">
        <v>112.0</v>
      </c>
      <c r="B113" s="1" t="s">
        <v>146</v>
      </c>
      <c r="C113" s="1">
        <v>5000000.0</v>
      </c>
      <c r="D113" s="1" t="s">
        <v>25</v>
      </c>
      <c r="E113" s="1">
        <v>2160672.0</v>
      </c>
      <c r="F113" s="2">
        <v>50.0</v>
      </c>
      <c r="G113" s="2">
        <v>10.0</v>
      </c>
      <c r="H113" s="2" t="s">
        <v>119</v>
      </c>
      <c r="I113" s="1">
        <f t="shared" si="1"/>
        <v>500000</v>
      </c>
      <c r="J113" s="1">
        <f t="shared" si="2"/>
        <v>0</v>
      </c>
      <c r="K113" s="1">
        <f t="shared" si="3"/>
        <v>0</v>
      </c>
      <c r="L113" s="1">
        <f t="shared" si="4"/>
        <v>0</v>
      </c>
      <c r="M113" s="1">
        <f t="shared" si="5"/>
        <v>1080336</v>
      </c>
      <c r="N113" s="1">
        <f t="shared" si="6"/>
        <v>445.8512731</v>
      </c>
      <c r="O113" s="1">
        <f t="shared" si="7"/>
        <v>161050</v>
      </c>
      <c r="P113" s="1">
        <f t="shared" si="8"/>
        <v>0</v>
      </c>
      <c r="Q113" s="1">
        <f t="shared" si="9"/>
        <v>0</v>
      </c>
      <c r="R113" s="1">
        <f t="shared" si="10"/>
        <v>36536422</v>
      </c>
      <c r="S113" s="1">
        <f t="shared" si="11"/>
        <v>633331.9743</v>
      </c>
      <c r="T113" s="1">
        <f t="shared" si="12"/>
        <v>106000</v>
      </c>
      <c r="U113" s="1">
        <f t="shared" si="13"/>
        <v>7805021</v>
      </c>
    </row>
    <row r="114" ht="19.5" customHeight="1">
      <c r="A114" s="1">
        <v>113.0</v>
      </c>
      <c r="B114" s="1" t="s">
        <v>322</v>
      </c>
      <c r="C114" s="1">
        <v>5000000.0</v>
      </c>
      <c r="D114" s="1" t="s">
        <v>266</v>
      </c>
      <c r="E114" s="1">
        <v>13200.0</v>
      </c>
      <c r="F114" s="2">
        <v>50.0</v>
      </c>
      <c r="G114" s="2">
        <v>10.0</v>
      </c>
      <c r="H114" s="2" t="s">
        <v>119</v>
      </c>
      <c r="I114" s="1">
        <f t="shared" si="1"/>
        <v>500000</v>
      </c>
      <c r="J114" s="1">
        <f t="shared" si="2"/>
        <v>6600</v>
      </c>
      <c r="K114" s="1">
        <f t="shared" si="3"/>
        <v>0</v>
      </c>
      <c r="L114" s="1">
        <f t="shared" si="4"/>
        <v>0</v>
      </c>
      <c r="M114" s="1">
        <f t="shared" si="5"/>
        <v>0</v>
      </c>
      <c r="N114" s="1">
        <f t="shared" si="6"/>
        <v>451.6383102</v>
      </c>
      <c r="O114" s="1">
        <f t="shared" si="7"/>
        <v>167650</v>
      </c>
      <c r="P114" s="1">
        <f t="shared" si="8"/>
        <v>0</v>
      </c>
      <c r="Q114" s="1">
        <f t="shared" si="9"/>
        <v>0</v>
      </c>
      <c r="R114" s="1">
        <f t="shared" si="10"/>
        <v>36536422</v>
      </c>
      <c r="S114" s="1">
        <f t="shared" si="11"/>
        <v>656839.1451</v>
      </c>
      <c r="T114" s="1">
        <f t="shared" si="12"/>
        <v>106000</v>
      </c>
      <c r="U114" s="1">
        <f t="shared" si="13"/>
        <v>7911021</v>
      </c>
    </row>
    <row r="115" ht="19.5" customHeight="1">
      <c r="A115" s="1">
        <v>114.0</v>
      </c>
      <c r="B115" s="1" t="s">
        <v>146</v>
      </c>
      <c r="C115" s="1">
        <v>5000000.0</v>
      </c>
      <c r="D115" s="1" t="s">
        <v>25</v>
      </c>
      <c r="E115" s="1">
        <v>2160672.0</v>
      </c>
      <c r="F115" s="2">
        <v>50.0</v>
      </c>
      <c r="G115" s="2">
        <v>10.0</v>
      </c>
      <c r="H115" s="2" t="s">
        <v>119</v>
      </c>
      <c r="I115" s="1">
        <f t="shared" si="1"/>
        <v>500000</v>
      </c>
      <c r="J115" s="1">
        <f t="shared" si="2"/>
        <v>0</v>
      </c>
      <c r="K115" s="1">
        <f t="shared" si="3"/>
        <v>0</v>
      </c>
      <c r="L115" s="1">
        <f t="shared" si="4"/>
        <v>0</v>
      </c>
      <c r="M115" s="1">
        <f t="shared" si="5"/>
        <v>1080336</v>
      </c>
      <c r="N115" s="1">
        <f t="shared" si="6"/>
        <v>457.4253472</v>
      </c>
      <c r="O115" s="1">
        <f t="shared" si="7"/>
        <v>167650</v>
      </c>
      <c r="P115" s="1">
        <f t="shared" si="8"/>
        <v>0</v>
      </c>
      <c r="Q115" s="1">
        <f t="shared" si="9"/>
        <v>0</v>
      </c>
      <c r="R115" s="1">
        <f t="shared" si="10"/>
        <v>37616758</v>
      </c>
      <c r="S115" s="1">
        <f t="shared" si="11"/>
        <v>657973.6358</v>
      </c>
      <c r="T115" s="1">
        <f t="shared" si="12"/>
        <v>106000</v>
      </c>
      <c r="U115" s="1">
        <f t="shared" si="13"/>
        <v>8017021</v>
      </c>
    </row>
    <row r="116" ht="19.5" customHeight="1">
      <c r="A116" s="1">
        <v>115.0</v>
      </c>
      <c r="B116" s="1" t="s">
        <v>323</v>
      </c>
      <c r="C116" s="1">
        <v>5000000.0</v>
      </c>
      <c r="D116" s="1" t="s">
        <v>266</v>
      </c>
      <c r="E116" s="1">
        <v>13500.0</v>
      </c>
      <c r="F116" s="2">
        <v>50.0</v>
      </c>
      <c r="G116" s="2">
        <v>10.0</v>
      </c>
      <c r="H116" s="2" t="s">
        <v>119</v>
      </c>
      <c r="I116" s="1">
        <f t="shared" si="1"/>
        <v>500000</v>
      </c>
      <c r="J116" s="1">
        <f t="shared" si="2"/>
        <v>6750</v>
      </c>
      <c r="K116" s="1">
        <f t="shared" si="3"/>
        <v>0</v>
      </c>
      <c r="L116" s="1">
        <f t="shared" si="4"/>
        <v>0</v>
      </c>
      <c r="M116" s="1">
        <f t="shared" si="5"/>
        <v>0</v>
      </c>
      <c r="N116" s="1">
        <f t="shared" si="6"/>
        <v>463.2123843</v>
      </c>
      <c r="O116" s="1">
        <f t="shared" si="7"/>
        <v>174400</v>
      </c>
      <c r="P116" s="1">
        <f t="shared" si="8"/>
        <v>0</v>
      </c>
      <c r="Q116" s="1">
        <f t="shared" si="9"/>
        <v>0</v>
      </c>
      <c r="R116" s="1">
        <f t="shared" si="10"/>
        <v>37616758</v>
      </c>
      <c r="S116" s="1">
        <f t="shared" si="11"/>
        <v>681989.2766</v>
      </c>
      <c r="T116" s="1">
        <f t="shared" si="12"/>
        <v>106000</v>
      </c>
      <c r="U116" s="1">
        <f t="shared" si="13"/>
        <v>8123021</v>
      </c>
    </row>
    <row r="117" ht="19.5" customHeight="1">
      <c r="A117" s="1">
        <v>116.0</v>
      </c>
      <c r="B117" s="1" t="s">
        <v>146</v>
      </c>
      <c r="C117" s="1">
        <v>5000000.0</v>
      </c>
      <c r="D117" s="1" t="s">
        <v>25</v>
      </c>
      <c r="E117" s="1">
        <v>2160672.0</v>
      </c>
      <c r="F117" s="2">
        <v>50.0</v>
      </c>
      <c r="G117" s="2">
        <v>10.0</v>
      </c>
      <c r="H117" s="2" t="s">
        <v>119</v>
      </c>
      <c r="I117" s="1">
        <f t="shared" si="1"/>
        <v>500000</v>
      </c>
      <c r="J117" s="1">
        <f t="shared" si="2"/>
        <v>0</v>
      </c>
      <c r="K117" s="1">
        <f t="shared" si="3"/>
        <v>0</v>
      </c>
      <c r="L117" s="1">
        <f t="shared" si="4"/>
        <v>0</v>
      </c>
      <c r="M117" s="1">
        <f t="shared" si="5"/>
        <v>1080336</v>
      </c>
      <c r="N117" s="1">
        <f t="shared" si="6"/>
        <v>468.9994213</v>
      </c>
      <c r="O117" s="1">
        <f t="shared" si="7"/>
        <v>174400</v>
      </c>
      <c r="P117" s="1">
        <f t="shared" si="8"/>
        <v>0</v>
      </c>
      <c r="Q117" s="1">
        <f t="shared" si="9"/>
        <v>0</v>
      </c>
      <c r="R117" s="1">
        <f t="shared" si="10"/>
        <v>38697094</v>
      </c>
      <c r="S117" s="1">
        <f t="shared" si="11"/>
        <v>683123.7673</v>
      </c>
      <c r="T117" s="1">
        <f t="shared" si="12"/>
        <v>106000</v>
      </c>
      <c r="U117" s="1">
        <f t="shared" si="13"/>
        <v>8229021</v>
      </c>
    </row>
    <row r="118" ht="19.5" customHeight="1">
      <c r="A118" s="1">
        <v>117.0</v>
      </c>
      <c r="B118" s="1" t="s">
        <v>324</v>
      </c>
      <c r="C118" s="1">
        <v>5000000.0</v>
      </c>
      <c r="D118" s="1" t="s">
        <v>266</v>
      </c>
      <c r="E118" s="1">
        <v>13800.0</v>
      </c>
      <c r="F118" s="2">
        <v>50.0</v>
      </c>
      <c r="G118" s="2">
        <v>10.0</v>
      </c>
      <c r="H118" s="2" t="s">
        <v>119</v>
      </c>
      <c r="I118" s="1">
        <f t="shared" si="1"/>
        <v>500000</v>
      </c>
      <c r="J118" s="1">
        <f t="shared" si="2"/>
        <v>6900</v>
      </c>
      <c r="K118" s="1">
        <f t="shared" si="3"/>
        <v>0</v>
      </c>
      <c r="L118" s="1">
        <f t="shared" si="4"/>
        <v>0</v>
      </c>
      <c r="M118" s="1">
        <f t="shared" si="5"/>
        <v>0</v>
      </c>
      <c r="N118" s="1">
        <f t="shared" si="6"/>
        <v>474.7864583</v>
      </c>
      <c r="O118" s="1">
        <f t="shared" si="7"/>
        <v>181300</v>
      </c>
      <c r="P118" s="1">
        <f t="shared" si="8"/>
        <v>0</v>
      </c>
      <c r="Q118" s="1">
        <f t="shared" si="9"/>
        <v>0</v>
      </c>
      <c r="R118" s="1">
        <f t="shared" si="10"/>
        <v>38697094</v>
      </c>
      <c r="S118" s="1">
        <f t="shared" si="11"/>
        <v>707647.8781</v>
      </c>
      <c r="T118" s="1">
        <f t="shared" si="12"/>
        <v>106000</v>
      </c>
      <c r="U118" s="1">
        <f t="shared" si="13"/>
        <v>8335021</v>
      </c>
    </row>
    <row r="119" ht="19.5" customHeight="1">
      <c r="A119" s="1">
        <v>118.0</v>
      </c>
      <c r="B119" s="1" t="s">
        <v>146</v>
      </c>
      <c r="C119" s="1">
        <v>5000000.0</v>
      </c>
      <c r="D119" s="1" t="s">
        <v>25</v>
      </c>
      <c r="E119" s="1">
        <v>2160672.0</v>
      </c>
      <c r="F119" s="2">
        <v>50.0</v>
      </c>
      <c r="G119" s="2">
        <v>10.0</v>
      </c>
      <c r="H119" s="2" t="s">
        <v>119</v>
      </c>
      <c r="I119" s="1">
        <f t="shared" si="1"/>
        <v>500000</v>
      </c>
      <c r="J119" s="1">
        <f t="shared" si="2"/>
        <v>0</v>
      </c>
      <c r="K119" s="1">
        <f t="shared" si="3"/>
        <v>0</v>
      </c>
      <c r="L119" s="1">
        <f t="shared" si="4"/>
        <v>0</v>
      </c>
      <c r="M119" s="1">
        <f t="shared" si="5"/>
        <v>1080336</v>
      </c>
      <c r="N119" s="1">
        <f t="shared" si="6"/>
        <v>480.5734954</v>
      </c>
      <c r="O119" s="1">
        <f t="shared" si="7"/>
        <v>181300</v>
      </c>
      <c r="P119" s="1">
        <f t="shared" si="8"/>
        <v>0</v>
      </c>
      <c r="Q119" s="1">
        <f t="shared" si="9"/>
        <v>0</v>
      </c>
      <c r="R119" s="1">
        <f t="shared" si="10"/>
        <v>39777430</v>
      </c>
      <c r="S119" s="1">
        <f t="shared" si="11"/>
        <v>708782.3688</v>
      </c>
      <c r="T119" s="1">
        <f t="shared" si="12"/>
        <v>106000</v>
      </c>
      <c r="U119" s="1">
        <f t="shared" si="13"/>
        <v>8441021</v>
      </c>
    </row>
    <row r="120" ht="19.5" customHeight="1">
      <c r="A120" s="1">
        <v>119.0</v>
      </c>
      <c r="B120" s="1" t="s">
        <v>325</v>
      </c>
      <c r="C120" s="1">
        <v>5000000.0</v>
      </c>
      <c r="D120" s="1" t="s">
        <v>266</v>
      </c>
      <c r="E120" s="1">
        <v>14100.0</v>
      </c>
      <c r="F120" s="2">
        <v>50.0</v>
      </c>
      <c r="G120" s="2">
        <v>10.0</v>
      </c>
      <c r="H120" s="2" t="s">
        <v>119</v>
      </c>
      <c r="I120" s="1">
        <f t="shared" si="1"/>
        <v>500000</v>
      </c>
      <c r="J120" s="1">
        <f t="shared" si="2"/>
        <v>7050</v>
      </c>
      <c r="K120" s="1">
        <f t="shared" si="3"/>
        <v>0</v>
      </c>
      <c r="L120" s="1">
        <f t="shared" si="4"/>
        <v>0</v>
      </c>
      <c r="M120" s="1">
        <f t="shared" si="5"/>
        <v>0</v>
      </c>
      <c r="N120" s="1">
        <f t="shared" si="6"/>
        <v>486.3605324</v>
      </c>
      <c r="O120" s="1">
        <f t="shared" si="7"/>
        <v>188350</v>
      </c>
      <c r="P120" s="1">
        <f t="shared" si="8"/>
        <v>0</v>
      </c>
      <c r="Q120" s="1">
        <f t="shared" si="9"/>
        <v>0</v>
      </c>
      <c r="R120" s="1">
        <f t="shared" si="10"/>
        <v>39777430</v>
      </c>
      <c r="S120" s="1">
        <f t="shared" si="11"/>
        <v>733814.9496</v>
      </c>
      <c r="T120" s="1">
        <f t="shared" si="12"/>
        <v>106000</v>
      </c>
      <c r="U120" s="1">
        <f t="shared" si="13"/>
        <v>8547021</v>
      </c>
    </row>
    <row r="121" ht="19.5" customHeight="1">
      <c r="A121" s="1">
        <v>120.0</v>
      </c>
      <c r="B121" s="1" t="s">
        <v>146</v>
      </c>
      <c r="C121" s="1">
        <v>5000000.0</v>
      </c>
      <c r="D121" s="1" t="s">
        <v>25</v>
      </c>
      <c r="E121" s="1">
        <v>2160672.0</v>
      </c>
      <c r="F121" s="2">
        <v>50.0</v>
      </c>
      <c r="G121" s="2">
        <v>10.0</v>
      </c>
      <c r="H121" s="2" t="s">
        <v>119</v>
      </c>
      <c r="I121" s="1">
        <f t="shared" si="1"/>
        <v>500000</v>
      </c>
      <c r="J121" s="1">
        <f t="shared" si="2"/>
        <v>0</v>
      </c>
      <c r="K121" s="1">
        <f t="shared" si="3"/>
        <v>0</v>
      </c>
      <c r="L121" s="1">
        <f t="shared" si="4"/>
        <v>0</v>
      </c>
      <c r="M121" s="1">
        <f t="shared" si="5"/>
        <v>1080336</v>
      </c>
      <c r="N121" s="1">
        <f t="shared" si="6"/>
        <v>492.1475694</v>
      </c>
      <c r="O121" s="1">
        <f t="shared" si="7"/>
        <v>188350</v>
      </c>
      <c r="P121" s="1">
        <f t="shared" si="8"/>
        <v>0</v>
      </c>
      <c r="Q121" s="1">
        <f t="shared" si="9"/>
        <v>0</v>
      </c>
      <c r="R121" s="1">
        <f t="shared" si="10"/>
        <v>40857766</v>
      </c>
      <c r="S121" s="1">
        <f t="shared" si="11"/>
        <v>734949.4403</v>
      </c>
      <c r="T121" s="1">
        <f t="shared" si="12"/>
        <v>106000</v>
      </c>
      <c r="U121" s="1">
        <f t="shared" si="13"/>
        <v>8653021</v>
      </c>
    </row>
    <row r="122" ht="19.5" customHeight="1">
      <c r="A122" s="1">
        <v>121.0</v>
      </c>
      <c r="B122" s="1" t="s">
        <v>326</v>
      </c>
      <c r="C122" s="1">
        <v>5000000.0</v>
      </c>
      <c r="D122" s="1" t="s">
        <v>266</v>
      </c>
      <c r="E122" s="1">
        <v>14400.0</v>
      </c>
      <c r="F122" s="2">
        <v>50.0</v>
      </c>
      <c r="G122" s="2">
        <v>10.0</v>
      </c>
      <c r="H122" s="2" t="s">
        <v>119</v>
      </c>
      <c r="I122" s="1">
        <f t="shared" si="1"/>
        <v>500000</v>
      </c>
      <c r="J122" s="1">
        <f t="shared" si="2"/>
        <v>7200</v>
      </c>
      <c r="K122" s="1">
        <f t="shared" si="3"/>
        <v>0</v>
      </c>
      <c r="L122" s="1">
        <f t="shared" si="4"/>
        <v>0</v>
      </c>
      <c r="M122" s="1">
        <f t="shared" si="5"/>
        <v>0</v>
      </c>
      <c r="N122" s="1">
        <f t="shared" si="6"/>
        <v>497.9346065</v>
      </c>
      <c r="O122" s="1">
        <f t="shared" si="7"/>
        <v>195550</v>
      </c>
      <c r="P122" s="1">
        <f t="shared" si="8"/>
        <v>0</v>
      </c>
      <c r="Q122" s="1">
        <f t="shared" si="9"/>
        <v>0</v>
      </c>
      <c r="R122" s="1">
        <f t="shared" si="10"/>
        <v>40857766</v>
      </c>
      <c r="S122" s="1">
        <f t="shared" si="11"/>
        <v>760490.4911</v>
      </c>
      <c r="T122" s="1">
        <f t="shared" si="12"/>
        <v>106000</v>
      </c>
      <c r="U122" s="1">
        <f t="shared" si="13"/>
        <v>8759021</v>
      </c>
    </row>
    <row r="123" ht="19.5" customHeight="1">
      <c r="A123" s="1">
        <v>122.0</v>
      </c>
      <c r="B123" s="1" t="s">
        <v>160</v>
      </c>
      <c r="C123" s="1">
        <v>5000000.0</v>
      </c>
      <c r="D123" s="1" t="s">
        <v>25</v>
      </c>
      <c r="E123" s="1">
        <v>2160673.0</v>
      </c>
      <c r="F123" s="2">
        <v>50.0</v>
      </c>
      <c r="G123" s="2">
        <v>10.0</v>
      </c>
      <c r="H123" s="2" t="s">
        <v>119</v>
      </c>
      <c r="I123" s="1">
        <f t="shared" si="1"/>
        <v>500000</v>
      </c>
      <c r="J123" s="1">
        <f t="shared" si="2"/>
        <v>0</v>
      </c>
      <c r="K123" s="1">
        <f t="shared" si="3"/>
        <v>0</v>
      </c>
      <c r="L123" s="1">
        <f t="shared" si="4"/>
        <v>0</v>
      </c>
      <c r="M123" s="1">
        <f t="shared" si="5"/>
        <v>1080337</v>
      </c>
      <c r="N123" s="1">
        <f t="shared" si="6"/>
        <v>503.7216435</v>
      </c>
      <c r="O123" s="1">
        <f t="shared" si="7"/>
        <v>195550</v>
      </c>
      <c r="P123" s="1">
        <f t="shared" si="8"/>
        <v>0</v>
      </c>
      <c r="Q123" s="1">
        <f t="shared" si="9"/>
        <v>0</v>
      </c>
      <c r="R123" s="1">
        <f t="shared" si="10"/>
        <v>41938103</v>
      </c>
      <c r="S123" s="1">
        <f t="shared" si="11"/>
        <v>761624.9818</v>
      </c>
      <c r="T123" s="1">
        <f t="shared" si="12"/>
        <v>106000</v>
      </c>
      <c r="U123" s="1">
        <f t="shared" si="13"/>
        <v>8865021</v>
      </c>
    </row>
    <row r="124" ht="19.5" customHeight="1">
      <c r="A124" s="1">
        <v>123.0</v>
      </c>
      <c r="B124" s="1" t="s">
        <v>327</v>
      </c>
      <c r="C124" s="1">
        <v>5000000.0</v>
      </c>
      <c r="D124" s="1" t="s">
        <v>266</v>
      </c>
      <c r="E124" s="1">
        <v>14700.0</v>
      </c>
      <c r="F124" s="2">
        <v>50.0</v>
      </c>
      <c r="G124" s="2">
        <v>10.0</v>
      </c>
      <c r="H124" s="2" t="s">
        <v>119</v>
      </c>
      <c r="I124" s="1">
        <f t="shared" si="1"/>
        <v>500000</v>
      </c>
      <c r="J124" s="1">
        <f t="shared" si="2"/>
        <v>7350</v>
      </c>
      <c r="K124" s="1">
        <f t="shared" si="3"/>
        <v>0</v>
      </c>
      <c r="L124" s="1">
        <f t="shared" si="4"/>
        <v>0</v>
      </c>
      <c r="M124" s="1">
        <f t="shared" si="5"/>
        <v>0</v>
      </c>
      <c r="N124" s="1">
        <f t="shared" si="6"/>
        <v>509.5086806</v>
      </c>
      <c r="O124" s="1">
        <f t="shared" si="7"/>
        <v>202900</v>
      </c>
      <c r="P124" s="1">
        <f t="shared" si="8"/>
        <v>0</v>
      </c>
      <c r="Q124" s="1">
        <f t="shared" si="9"/>
        <v>0</v>
      </c>
      <c r="R124" s="1">
        <f t="shared" si="10"/>
        <v>41938103</v>
      </c>
      <c r="S124" s="1">
        <f t="shared" si="11"/>
        <v>787674.5026</v>
      </c>
      <c r="T124" s="1">
        <f t="shared" si="12"/>
        <v>106000</v>
      </c>
      <c r="U124" s="1">
        <f t="shared" si="13"/>
        <v>8971021</v>
      </c>
    </row>
    <row r="125" ht="19.5" customHeight="1">
      <c r="A125" s="1">
        <v>124.0</v>
      </c>
      <c r="B125" s="1" t="s">
        <v>164</v>
      </c>
      <c r="C125" s="1">
        <v>5000000.0</v>
      </c>
      <c r="D125" s="1" t="s">
        <v>25</v>
      </c>
      <c r="E125" s="1">
        <v>2160674.0</v>
      </c>
      <c r="F125" s="2">
        <v>50.0</v>
      </c>
      <c r="G125" s="2">
        <v>10.0</v>
      </c>
      <c r="H125" s="2" t="s">
        <v>119</v>
      </c>
      <c r="I125" s="1">
        <f t="shared" si="1"/>
        <v>500000</v>
      </c>
      <c r="J125" s="1">
        <f t="shared" si="2"/>
        <v>0</v>
      </c>
      <c r="K125" s="1">
        <f t="shared" si="3"/>
        <v>0</v>
      </c>
      <c r="L125" s="1">
        <f t="shared" si="4"/>
        <v>0</v>
      </c>
      <c r="M125" s="1">
        <f t="shared" si="5"/>
        <v>1080337</v>
      </c>
      <c r="N125" s="1">
        <f t="shared" si="6"/>
        <v>515.2957176</v>
      </c>
      <c r="O125" s="1">
        <f t="shared" si="7"/>
        <v>202900</v>
      </c>
      <c r="P125" s="1">
        <f t="shared" si="8"/>
        <v>0</v>
      </c>
      <c r="Q125" s="1">
        <f t="shared" si="9"/>
        <v>0</v>
      </c>
      <c r="R125" s="1">
        <f t="shared" si="10"/>
        <v>43018440</v>
      </c>
      <c r="S125" s="1">
        <f t="shared" si="11"/>
        <v>788808.9933</v>
      </c>
      <c r="T125" s="1">
        <f t="shared" si="12"/>
        <v>106000</v>
      </c>
      <c r="U125" s="1">
        <f t="shared" si="13"/>
        <v>9077021</v>
      </c>
    </row>
    <row r="126" ht="19.5" customHeight="1">
      <c r="A126" s="1">
        <v>125.0</v>
      </c>
      <c r="B126" s="1" t="s">
        <v>328</v>
      </c>
      <c r="C126" s="1">
        <v>5000000.0</v>
      </c>
      <c r="D126" s="1" t="s">
        <v>266</v>
      </c>
      <c r="E126" s="1">
        <v>15000.0</v>
      </c>
      <c r="F126" s="2">
        <v>50.0</v>
      </c>
      <c r="G126" s="2">
        <v>10.0</v>
      </c>
      <c r="H126" s="2" t="s">
        <v>119</v>
      </c>
      <c r="I126" s="1">
        <f t="shared" si="1"/>
        <v>500000</v>
      </c>
      <c r="J126" s="1">
        <f t="shared" si="2"/>
        <v>7500</v>
      </c>
      <c r="K126" s="1">
        <f t="shared" si="3"/>
        <v>0</v>
      </c>
      <c r="L126" s="1">
        <f t="shared" si="4"/>
        <v>0</v>
      </c>
      <c r="M126" s="1">
        <f t="shared" si="5"/>
        <v>0</v>
      </c>
      <c r="N126" s="1">
        <f t="shared" si="6"/>
        <v>521.0827546</v>
      </c>
      <c r="O126" s="1">
        <f t="shared" si="7"/>
        <v>210400</v>
      </c>
      <c r="P126" s="1">
        <f t="shared" si="8"/>
        <v>0</v>
      </c>
      <c r="Q126" s="1">
        <f t="shared" si="9"/>
        <v>0</v>
      </c>
      <c r="R126" s="1">
        <f t="shared" si="10"/>
        <v>43018440</v>
      </c>
      <c r="S126" s="1">
        <f t="shared" si="11"/>
        <v>815366.9841</v>
      </c>
      <c r="T126" s="1">
        <f t="shared" si="12"/>
        <v>106000</v>
      </c>
      <c r="U126" s="1">
        <f t="shared" si="13"/>
        <v>9183021</v>
      </c>
    </row>
    <row r="127" ht="19.5" customHeight="1">
      <c r="A127" s="1">
        <v>126.0</v>
      </c>
      <c r="B127" s="1" t="s">
        <v>168</v>
      </c>
      <c r="C127" s="1">
        <v>5000000.0</v>
      </c>
      <c r="D127" s="1" t="s">
        <v>25</v>
      </c>
      <c r="E127" s="1">
        <v>2160675.0</v>
      </c>
      <c r="F127" s="2">
        <v>50.0</v>
      </c>
      <c r="G127" s="2">
        <v>10.0</v>
      </c>
      <c r="H127" s="2" t="s">
        <v>119</v>
      </c>
      <c r="I127" s="1">
        <f t="shared" si="1"/>
        <v>500000</v>
      </c>
      <c r="J127" s="1">
        <f t="shared" si="2"/>
        <v>0</v>
      </c>
      <c r="K127" s="1">
        <f t="shared" si="3"/>
        <v>0</v>
      </c>
      <c r="L127" s="1">
        <f t="shared" si="4"/>
        <v>0</v>
      </c>
      <c r="M127" s="1">
        <f t="shared" si="5"/>
        <v>1080338</v>
      </c>
      <c r="N127" s="1">
        <f t="shared" si="6"/>
        <v>526.8697917</v>
      </c>
      <c r="O127" s="1">
        <f t="shared" si="7"/>
        <v>210400</v>
      </c>
      <c r="P127" s="1">
        <f t="shared" si="8"/>
        <v>0</v>
      </c>
      <c r="Q127" s="1">
        <f t="shared" si="9"/>
        <v>0</v>
      </c>
      <c r="R127" s="1">
        <f t="shared" si="10"/>
        <v>44098778</v>
      </c>
      <c r="S127" s="1">
        <f t="shared" si="11"/>
        <v>816501.4748</v>
      </c>
      <c r="T127" s="1">
        <f t="shared" si="12"/>
        <v>106000</v>
      </c>
      <c r="U127" s="1">
        <f t="shared" si="13"/>
        <v>9289021</v>
      </c>
    </row>
    <row r="128" ht="19.5" customHeight="1">
      <c r="A128" s="1">
        <v>127.0</v>
      </c>
      <c r="B128" s="1" t="s">
        <v>329</v>
      </c>
      <c r="C128" s="1">
        <v>5000000.0</v>
      </c>
      <c r="D128" s="1" t="s">
        <v>266</v>
      </c>
      <c r="E128" s="1">
        <v>15300.0</v>
      </c>
      <c r="F128" s="2">
        <v>50.0</v>
      </c>
      <c r="G128" s="2">
        <v>10.0</v>
      </c>
      <c r="H128" s="2" t="s">
        <v>119</v>
      </c>
      <c r="I128" s="1">
        <f t="shared" si="1"/>
        <v>500000</v>
      </c>
      <c r="J128" s="1">
        <f t="shared" si="2"/>
        <v>7650</v>
      </c>
      <c r="K128" s="1">
        <f t="shared" si="3"/>
        <v>0</v>
      </c>
      <c r="L128" s="1">
        <f t="shared" si="4"/>
        <v>0</v>
      </c>
      <c r="M128" s="1">
        <f t="shared" si="5"/>
        <v>0</v>
      </c>
      <c r="N128" s="1">
        <f t="shared" si="6"/>
        <v>532.6568287</v>
      </c>
      <c r="O128" s="1">
        <f t="shared" si="7"/>
        <v>218050</v>
      </c>
      <c r="P128" s="1">
        <f t="shared" si="8"/>
        <v>0</v>
      </c>
      <c r="Q128" s="1">
        <f t="shared" si="9"/>
        <v>0</v>
      </c>
      <c r="R128" s="1">
        <f t="shared" si="10"/>
        <v>44098778</v>
      </c>
      <c r="S128" s="1">
        <f t="shared" si="11"/>
        <v>843567.9356</v>
      </c>
      <c r="T128" s="1">
        <f t="shared" si="12"/>
        <v>106000</v>
      </c>
      <c r="U128" s="1">
        <f t="shared" si="13"/>
        <v>9395021</v>
      </c>
    </row>
    <row r="129" ht="19.5" customHeight="1">
      <c r="A129" s="1">
        <v>128.0</v>
      </c>
      <c r="B129" s="1" t="s">
        <v>172</v>
      </c>
      <c r="C129" s="1">
        <v>5000000.0</v>
      </c>
      <c r="D129" s="1" t="s">
        <v>25</v>
      </c>
      <c r="E129" s="1">
        <v>2160676.0</v>
      </c>
      <c r="F129" s="2">
        <v>50.0</v>
      </c>
      <c r="G129" s="2">
        <v>10.0</v>
      </c>
      <c r="H129" s="2" t="s">
        <v>119</v>
      </c>
      <c r="I129" s="1">
        <f t="shared" si="1"/>
        <v>500000</v>
      </c>
      <c r="J129" s="1">
        <f t="shared" si="2"/>
        <v>0</v>
      </c>
      <c r="K129" s="1">
        <f t="shared" si="3"/>
        <v>0</v>
      </c>
      <c r="L129" s="1">
        <f t="shared" si="4"/>
        <v>0</v>
      </c>
      <c r="M129" s="1">
        <f t="shared" si="5"/>
        <v>1080338</v>
      </c>
      <c r="N129" s="1">
        <f t="shared" si="6"/>
        <v>538.4438657</v>
      </c>
      <c r="O129" s="1">
        <f t="shared" si="7"/>
        <v>218050</v>
      </c>
      <c r="P129" s="1">
        <f t="shared" si="8"/>
        <v>0</v>
      </c>
      <c r="Q129" s="1">
        <f t="shared" si="9"/>
        <v>0</v>
      </c>
      <c r="R129" s="1">
        <f t="shared" si="10"/>
        <v>45179116</v>
      </c>
      <c r="S129" s="1">
        <f t="shared" si="11"/>
        <v>844702.4263</v>
      </c>
      <c r="T129" s="1">
        <f t="shared" si="12"/>
        <v>106000</v>
      </c>
      <c r="U129" s="1">
        <f t="shared" si="13"/>
        <v>9501021</v>
      </c>
    </row>
    <row r="130" ht="19.5" customHeight="1">
      <c r="A130" s="1">
        <v>129.0</v>
      </c>
      <c r="B130" s="1" t="s">
        <v>330</v>
      </c>
      <c r="C130" s="1">
        <v>5000000.0</v>
      </c>
      <c r="D130" s="1" t="s">
        <v>266</v>
      </c>
      <c r="E130" s="1">
        <v>15600.0</v>
      </c>
      <c r="F130" s="2">
        <v>50.0</v>
      </c>
      <c r="G130" s="2">
        <v>10.0</v>
      </c>
      <c r="H130" s="2" t="s">
        <v>119</v>
      </c>
      <c r="I130" s="1">
        <f t="shared" si="1"/>
        <v>500000</v>
      </c>
      <c r="J130" s="1">
        <f t="shared" si="2"/>
        <v>7800</v>
      </c>
      <c r="K130" s="1">
        <f t="shared" si="3"/>
        <v>0</v>
      </c>
      <c r="L130" s="1">
        <f t="shared" si="4"/>
        <v>0</v>
      </c>
      <c r="M130" s="1">
        <f t="shared" si="5"/>
        <v>0</v>
      </c>
      <c r="N130" s="1">
        <f t="shared" si="6"/>
        <v>544.2309028</v>
      </c>
      <c r="O130" s="1">
        <f t="shared" si="7"/>
        <v>225850</v>
      </c>
      <c r="P130" s="1">
        <f t="shared" si="8"/>
        <v>0</v>
      </c>
      <c r="Q130" s="1">
        <f t="shared" si="9"/>
        <v>0</v>
      </c>
      <c r="R130" s="1">
        <f t="shared" si="10"/>
        <v>45179116</v>
      </c>
      <c r="S130" s="1">
        <f t="shared" si="11"/>
        <v>872277.3571</v>
      </c>
      <c r="T130" s="1">
        <f t="shared" si="12"/>
        <v>106000</v>
      </c>
      <c r="U130" s="1">
        <f t="shared" si="13"/>
        <v>9607021</v>
      </c>
    </row>
    <row r="131" ht="19.5" customHeight="1">
      <c r="A131" s="1">
        <v>130.0</v>
      </c>
      <c r="B131" s="1" t="s">
        <v>176</v>
      </c>
      <c r="C131" s="1">
        <v>5000000.0</v>
      </c>
      <c r="D131" s="1" t="s">
        <v>25</v>
      </c>
      <c r="E131" s="1">
        <v>2160677.0</v>
      </c>
      <c r="F131" s="2">
        <v>50.0</v>
      </c>
      <c r="G131" s="2">
        <v>10.0</v>
      </c>
      <c r="H131" s="2" t="s">
        <v>119</v>
      </c>
      <c r="I131" s="1">
        <f t="shared" si="1"/>
        <v>500000</v>
      </c>
      <c r="J131" s="1">
        <f t="shared" si="2"/>
        <v>0</v>
      </c>
      <c r="K131" s="1">
        <f t="shared" si="3"/>
        <v>0</v>
      </c>
      <c r="L131" s="1">
        <f t="shared" si="4"/>
        <v>0</v>
      </c>
      <c r="M131" s="1">
        <f t="shared" si="5"/>
        <v>1080339</v>
      </c>
      <c r="N131" s="1">
        <f t="shared" si="6"/>
        <v>550.0179398</v>
      </c>
      <c r="O131" s="1">
        <f t="shared" si="7"/>
        <v>225850</v>
      </c>
      <c r="P131" s="1">
        <f t="shared" si="8"/>
        <v>0</v>
      </c>
      <c r="Q131" s="1">
        <f t="shared" si="9"/>
        <v>0</v>
      </c>
      <c r="R131" s="1">
        <f t="shared" si="10"/>
        <v>46259455</v>
      </c>
      <c r="S131" s="1">
        <f t="shared" si="11"/>
        <v>873411.8478</v>
      </c>
      <c r="T131" s="1">
        <f t="shared" si="12"/>
        <v>106000</v>
      </c>
      <c r="U131" s="1">
        <f t="shared" si="13"/>
        <v>9713021</v>
      </c>
    </row>
    <row r="132" ht="19.5" customHeight="1">
      <c r="A132" s="1">
        <v>131.0</v>
      </c>
      <c r="B132" s="1" t="s">
        <v>331</v>
      </c>
      <c r="C132" s="1">
        <v>5000000.0</v>
      </c>
      <c r="D132" s="1" t="s">
        <v>266</v>
      </c>
      <c r="E132" s="1">
        <v>15900.0</v>
      </c>
      <c r="F132" s="2">
        <v>50.0</v>
      </c>
      <c r="G132" s="2">
        <v>10.0</v>
      </c>
      <c r="H132" s="2" t="s">
        <v>119</v>
      </c>
      <c r="I132" s="1">
        <f t="shared" si="1"/>
        <v>500000</v>
      </c>
      <c r="J132" s="1">
        <f t="shared" si="2"/>
        <v>7950</v>
      </c>
      <c r="K132" s="1">
        <f t="shared" si="3"/>
        <v>0</v>
      </c>
      <c r="L132" s="1">
        <f t="shared" si="4"/>
        <v>0</v>
      </c>
      <c r="M132" s="1">
        <f t="shared" si="5"/>
        <v>0</v>
      </c>
      <c r="N132" s="1">
        <f t="shared" si="6"/>
        <v>555.8049769</v>
      </c>
      <c r="O132" s="1">
        <f t="shared" si="7"/>
        <v>233800</v>
      </c>
      <c r="P132" s="1">
        <f t="shared" si="8"/>
        <v>0</v>
      </c>
      <c r="Q132" s="1">
        <f t="shared" si="9"/>
        <v>0</v>
      </c>
      <c r="R132" s="1">
        <f t="shared" si="10"/>
        <v>46259455</v>
      </c>
      <c r="S132" s="1">
        <f t="shared" si="11"/>
        <v>901495.2486</v>
      </c>
      <c r="T132" s="1">
        <f t="shared" si="12"/>
        <v>106000</v>
      </c>
      <c r="U132" s="1">
        <f t="shared" si="13"/>
        <v>9819021</v>
      </c>
    </row>
    <row r="133" ht="19.5" customHeight="1">
      <c r="A133" s="1">
        <v>132.0</v>
      </c>
      <c r="B133" s="1" t="s">
        <v>178</v>
      </c>
      <c r="C133" s="1">
        <v>5000000.0</v>
      </c>
      <c r="D133" s="1" t="s">
        <v>25</v>
      </c>
      <c r="E133" s="1">
        <v>2160678.0</v>
      </c>
      <c r="F133" s="2">
        <v>50.0</v>
      </c>
      <c r="G133" s="2">
        <v>10.0</v>
      </c>
      <c r="H133" s="2" t="s">
        <v>119</v>
      </c>
      <c r="I133" s="1">
        <f t="shared" si="1"/>
        <v>500000</v>
      </c>
      <c r="J133" s="1">
        <f t="shared" si="2"/>
        <v>0</v>
      </c>
      <c r="K133" s="1">
        <f t="shared" si="3"/>
        <v>0</v>
      </c>
      <c r="L133" s="1">
        <f t="shared" si="4"/>
        <v>0</v>
      </c>
      <c r="M133" s="1">
        <f t="shared" si="5"/>
        <v>1080339</v>
      </c>
      <c r="N133" s="1">
        <f t="shared" si="6"/>
        <v>561.5920139</v>
      </c>
      <c r="O133" s="1">
        <f t="shared" si="7"/>
        <v>233800</v>
      </c>
      <c r="P133" s="1">
        <f t="shared" si="8"/>
        <v>0</v>
      </c>
      <c r="Q133" s="1">
        <f t="shared" si="9"/>
        <v>0</v>
      </c>
      <c r="R133" s="1">
        <f t="shared" si="10"/>
        <v>47339794</v>
      </c>
      <c r="S133" s="1">
        <f t="shared" si="11"/>
        <v>902629.7393</v>
      </c>
      <c r="T133" s="1">
        <f t="shared" si="12"/>
        <v>106000</v>
      </c>
      <c r="U133" s="1">
        <f t="shared" si="13"/>
        <v>9925021</v>
      </c>
    </row>
    <row r="134" ht="19.5" customHeight="1">
      <c r="A134" s="1">
        <v>133.0</v>
      </c>
      <c r="B134" s="1" t="s">
        <v>332</v>
      </c>
      <c r="C134" s="1">
        <v>5000000.0</v>
      </c>
      <c r="D134" s="1" t="s">
        <v>266</v>
      </c>
      <c r="E134" s="1">
        <v>16200.0</v>
      </c>
      <c r="F134" s="2">
        <v>50.0</v>
      </c>
      <c r="G134" s="2">
        <v>10.0</v>
      </c>
      <c r="H134" s="2" t="s">
        <v>119</v>
      </c>
      <c r="I134" s="1">
        <f t="shared" si="1"/>
        <v>500000</v>
      </c>
      <c r="J134" s="1">
        <f t="shared" si="2"/>
        <v>8100</v>
      </c>
      <c r="K134" s="1">
        <f t="shared" si="3"/>
        <v>0</v>
      </c>
      <c r="L134" s="1">
        <f t="shared" si="4"/>
        <v>0</v>
      </c>
      <c r="M134" s="1">
        <f t="shared" si="5"/>
        <v>0</v>
      </c>
      <c r="N134" s="1">
        <f t="shared" si="6"/>
        <v>567.3790509</v>
      </c>
      <c r="O134" s="1">
        <f t="shared" si="7"/>
        <v>241900</v>
      </c>
      <c r="P134" s="1">
        <f t="shared" si="8"/>
        <v>0</v>
      </c>
      <c r="Q134" s="1">
        <f t="shared" si="9"/>
        <v>0</v>
      </c>
      <c r="R134" s="1">
        <f t="shared" si="10"/>
        <v>47339794</v>
      </c>
      <c r="S134" s="1">
        <f t="shared" si="11"/>
        <v>931221.6101</v>
      </c>
      <c r="T134" s="1">
        <f t="shared" si="12"/>
        <v>106000</v>
      </c>
      <c r="U134" s="1">
        <f t="shared" si="13"/>
        <v>10031021</v>
      </c>
    </row>
    <row r="135" ht="19.5" customHeight="1">
      <c r="A135" s="1">
        <v>134.0</v>
      </c>
      <c r="B135" s="1" t="s">
        <v>180</v>
      </c>
      <c r="C135" s="1">
        <v>5000000.0</v>
      </c>
      <c r="D135" s="1" t="s">
        <v>25</v>
      </c>
      <c r="E135" s="1">
        <v>2160679.0</v>
      </c>
      <c r="F135" s="2">
        <v>50.0</v>
      </c>
      <c r="G135" s="2">
        <v>10.0</v>
      </c>
      <c r="H135" s="2" t="s">
        <v>119</v>
      </c>
      <c r="I135" s="1">
        <f t="shared" si="1"/>
        <v>500000</v>
      </c>
      <c r="J135" s="1">
        <f t="shared" si="2"/>
        <v>0</v>
      </c>
      <c r="K135" s="1">
        <f t="shared" si="3"/>
        <v>0</v>
      </c>
      <c r="L135" s="1">
        <f t="shared" si="4"/>
        <v>0</v>
      </c>
      <c r="M135" s="1">
        <f t="shared" si="5"/>
        <v>1080340</v>
      </c>
      <c r="N135" s="1">
        <f t="shared" si="6"/>
        <v>573.166088</v>
      </c>
      <c r="O135" s="1">
        <f t="shared" si="7"/>
        <v>241900</v>
      </c>
      <c r="P135" s="1">
        <f t="shared" si="8"/>
        <v>0</v>
      </c>
      <c r="Q135" s="1">
        <f t="shared" si="9"/>
        <v>0</v>
      </c>
      <c r="R135" s="1">
        <f t="shared" si="10"/>
        <v>48420134</v>
      </c>
      <c r="S135" s="1">
        <f t="shared" si="11"/>
        <v>932356.1008</v>
      </c>
      <c r="T135" s="1">
        <f t="shared" si="12"/>
        <v>106000</v>
      </c>
      <c r="U135" s="1">
        <f t="shared" si="13"/>
        <v>10137021</v>
      </c>
    </row>
    <row r="136" ht="19.5" customHeight="1">
      <c r="A136" s="1">
        <v>135.0</v>
      </c>
      <c r="B136" s="1" t="s">
        <v>333</v>
      </c>
      <c r="C136" s="1">
        <v>5000000.0</v>
      </c>
      <c r="D136" s="1" t="s">
        <v>266</v>
      </c>
      <c r="E136" s="1">
        <v>16500.0</v>
      </c>
      <c r="F136" s="2">
        <v>50.0</v>
      </c>
      <c r="G136" s="2">
        <v>10.0</v>
      </c>
      <c r="H136" s="2" t="s">
        <v>119</v>
      </c>
      <c r="I136" s="1">
        <f t="shared" si="1"/>
        <v>500000</v>
      </c>
      <c r="J136" s="1">
        <f t="shared" si="2"/>
        <v>8250</v>
      </c>
      <c r="K136" s="1">
        <f t="shared" si="3"/>
        <v>0</v>
      </c>
      <c r="L136" s="1">
        <f t="shared" si="4"/>
        <v>0</v>
      </c>
      <c r="M136" s="1">
        <f t="shared" si="5"/>
        <v>0</v>
      </c>
      <c r="N136" s="1">
        <f t="shared" si="6"/>
        <v>578.953125</v>
      </c>
      <c r="O136" s="1">
        <f t="shared" si="7"/>
        <v>250150</v>
      </c>
      <c r="P136" s="1">
        <f t="shared" si="8"/>
        <v>0</v>
      </c>
      <c r="Q136" s="1">
        <f t="shared" si="9"/>
        <v>0</v>
      </c>
      <c r="R136" s="1">
        <f t="shared" si="10"/>
        <v>48420134</v>
      </c>
      <c r="S136" s="1">
        <f t="shared" si="11"/>
        <v>961456.4416</v>
      </c>
      <c r="T136" s="1">
        <f t="shared" si="12"/>
        <v>106000</v>
      </c>
      <c r="U136" s="1">
        <f t="shared" si="13"/>
        <v>10243021</v>
      </c>
    </row>
    <row r="137" ht="19.5" customHeight="1">
      <c r="A137" s="1">
        <v>136.0</v>
      </c>
      <c r="B137" s="1" t="s">
        <v>182</v>
      </c>
      <c r="C137" s="1">
        <v>5000000.0</v>
      </c>
      <c r="D137" s="1" t="s">
        <v>25</v>
      </c>
      <c r="E137" s="1">
        <v>2160680.0</v>
      </c>
      <c r="F137" s="2">
        <v>55.0</v>
      </c>
      <c r="G137" s="2">
        <v>10.0</v>
      </c>
      <c r="H137" s="2" t="s">
        <v>119</v>
      </c>
      <c r="I137" s="1">
        <f t="shared" si="1"/>
        <v>500000</v>
      </c>
      <c r="J137" s="1">
        <f t="shared" si="2"/>
        <v>0</v>
      </c>
      <c r="K137" s="1">
        <f t="shared" si="3"/>
        <v>0</v>
      </c>
      <c r="L137" s="1">
        <f t="shared" si="4"/>
        <v>0</v>
      </c>
      <c r="M137" s="1">
        <f t="shared" si="5"/>
        <v>1188374</v>
      </c>
      <c r="N137" s="1">
        <f t="shared" si="6"/>
        <v>584.740162</v>
      </c>
      <c r="O137" s="1">
        <f t="shared" si="7"/>
        <v>250150</v>
      </c>
      <c r="P137" s="1">
        <f t="shared" si="8"/>
        <v>0</v>
      </c>
      <c r="Q137" s="1">
        <f t="shared" si="9"/>
        <v>0</v>
      </c>
      <c r="R137" s="1">
        <f t="shared" si="10"/>
        <v>49608508</v>
      </c>
      <c r="S137" s="1">
        <f t="shared" si="11"/>
        <v>962590.9323</v>
      </c>
      <c r="T137" s="1">
        <f t="shared" si="12"/>
        <v>106000</v>
      </c>
      <c r="U137" s="1">
        <f t="shared" si="13"/>
        <v>10349021</v>
      </c>
    </row>
    <row r="138" ht="19.5" customHeight="1">
      <c r="A138" s="1">
        <v>137.0</v>
      </c>
      <c r="B138" s="1" t="s">
        <v>334</v>
      </c>
      <c r="C138" s="1">
        <v>5000000.0</v>
      </c>
      <c r="D138" s="1" t="s">
        <v>266</v>
      </c>
      <c r="E138" s="1">
        <v>16800.0</v>
      </c>
      <c r="F138" s="2">
        <v>55.0</v>
      </c>
      <c r="G138" s="2">
        <v>10.0</v>
      </c>
      <c r="H138" s="2" t="s">
        <v>119</v>
      </c>
      <c r="I138" s="1">
        <f t="shared" si="1"/>
        <v>500000</v>
      </c>
      <c r="J138" s="1">
        <f t="shared" si="2"/>
        <v>9240</v>
      </c>
      <c r="K138" s="1">
        <f t="shared" si="3"/>
        <v>0</v>
      </c>
      <c r="L138" s="1">
        <f t="shared" si="4"/>
        <v>0</v>
      </c>
      <c r="M138" s="1">
        <f t="shared" si="5"/>
        <v>0</v>
      </c>
      <c r="N138" s="1">
        <f t="shared" si="6"/>
        <v>590.5271991</v>
      </c>
      <c r="O138" s="1">
        <f t="shared" si="7"/>
        <v>259390</v>
      </c>
      <c r="P138" s="1">
        <f t="shared" si="8"/>
        <v>0</v>
      </c>
      <c r="Q138" s="1">
        <f t="shared" si="9"/>
        <v>0</v>
      </c>
      <c r="R138" s="1">
        <f t="shared" si="10"/>
        <v>49608508</v>
      </c>
      <c r="S138" s="1">
        <f t="shared" si="11"/>
        <v>995047.1751</v>
      </c>
      <c r="T138" s="1">
        <f t="shared" si="12"/>
        <v>106000</v>
      </c>
      <c r="U138" s="1">
        <f t="shared" si="13"/>
        <v>10455021</v>
      </c>
    </row>
    <row r="139" ht="19.5" customHeight="1">
      <c r="A139" s="1">
        <v>138.0</v>
      </c>
      <c r="B139" s="1" t="s">
        <v>184</v>
      </c>
      <c r="C139" s="1">
        <v>5000000.0</v>
      </c>
      <c r="D139" s="1" t="s">
        <v>25</v>
      </c>
      <c r="E139" s="1">
        <v>2160681.0</v>
      </c>
      <c r="F139" s="2">
        <v>55.0</v>
      </c>
      <c r="G139" s="2">
        <v>10.0</v>
      </c>
      <c r="H139" s="2" t="s">
        <v>119</v>
      </c>
      <c r="I139" s="1">
        <f t="shared" si="1"/>
        <v>500000</v>
      </c>
      <c r="J139" s="1">
        <f t="shared" si="2"/>
        <v>0</v>
      </c>
      <c r="K139" s="1">
        <f t="shared" si="3"/>
        <v>0</v>
      </c>
      <c r="L139" s="1">
        <f t="shared" si="4"/>
        <v>0</v>
      </c>
      <c r="M139" s="1">
        <f t="shared" si="5"/>
        <v>1188375</v>
      </c>
      <c r="N139" s="1">
        <f t="shared" si="6"/>
        <v>596.3142361</v>
      </c>
      <c r="O139" s="1">
        <f t="shared" si="7"/>
        <v>259390</v>
      </c>
      <c r="P139" s="1">
        <f t="shared" si="8"/>
        <v>0</v>
      </c>
      <c r="Q139" s="1">
        <f t="shared" si="9"/>
        <v>0</v>
      </c>
      <c r="R139" s="1">
        <f t="shared" si="10"/>
        <v>50796883</v>
      </c>
      <c r="S139" s="1">
        <f t="shared" si="11"/>
        <v>996181.6658</v>
      </c>
      <c r="T139" s="1">
        <f t="shared" si="12"/>
        <v>106000</v>
      </c>
      <c r="U139" s="1">
        <f t="shared" si="13"/>
        <v>10561021</v>
      </c>
    </row>
    <row r="140" ht="19.5" customHeight="1">
      <c r="A140" s="1">
        <v>139.0</v>
      </c>
      <c r="B140" s="1" t="s">
        <v>335</v>
      </c>
      <c r="C140" s="1">
        <v>5000000.0</v>
      </c>
      <c r="D140" s="1" t="s">
        <v>266</v>
      </c>
      <c r="E140" s="1">
        <v>17100.0</v>
      </c>
      <c r="F140" s="2">
        <v>55.0</v>
      </c>
      <c r="G140" s="2">
        <v>10.0</v>
      </c>
      <c r="H140" s="2" t="s">
        <v>119</v>
      </c>
      <c r="I140" s="1">
        <f t="shared" si="1"/>
        <v>500000</v>
      </c>
      <c r="J140" s="1">
        <f t="shared" si="2"/>
        <v>9405</v>
      </c>
      <c r="K140" s="1">
        <f t="shared" si="3"/>
        <v>0</v>
      </c>
      <c r="L140" s="1">
        <f t="shared" si="4"/>
        <v>0</v>
      </c>
      <c r="M140" s="1">
        <f t="shared" si="5"/>
        <v>0</v>
      </c>
      <c r="N140" s="1">
        <f t="shared" si="6"/>
        <v>602.1012731</v>
      </c>
      <c r="O140" s="1">
        <f t="shared" si="7"/>
        <v>268795</v>
      </c>
      <c r="P140" s="1">
        <f t="shared" si="8"/>
        <v>0</v>
      </c>
      <c r="Q140" s="1">
        <f t="shared" si="9"/>
        <v>0</v>
      </c>
      <c r="R140" s="1">
        <f t="shared" si="10"/>
        <v>50796883</v>
      </c>
      <c r="S140" s="1">
        <f t="shared" si="11"/>
        <v>1029197.226</v>
      </c>
      <c r="T140" s="1">
        <f t="shared" si="12"/>
        <v>106000</v>
      </c>
      <c r="U140" s="1">
        <f t="shared" si="13"/>
        <v>10667021</v>
      </c>
    </row>
    <row r="141" ht="19.5" customHeight="1">
      <c r="A141" s="1">
        <v>140.0</v>
      </c>
      <c r="B141" s="1" t="s">
        <v>186</v>
      </c>
      <c r="C141" s="1">
        <v>5000000.0</v>
      </c>
      <c r="D141" s="1" t="s">
        <v>25</v>
      </c>
      <c r="E141" s="1">
        <v>2160682.0</v>
      </c>
      <c r="F141" s="2">
        <v>55.0</v>
      </c>
      <c r="G141" s="2">
        <v>10.0</v>
      </c>
      <c r="H141" s="2" t="s">
        <v>119</v>
      </c>
      <c r="I141" s="1">
        <f t="shared" si="1"/>
        <v>500000</v>
      </c>
      <c r="J141" s="1">
        <f t="shared" si="2"/>
        <v>0</v>
      </c>
      <c r="K141" s="1">
        <f t="shared" si="3"/>
        <v>0</v>
      </c>
      <c r="L141" s="1">
        <f t="shared" si="4"/>
        <v>0</v>
      </c>
      <c r="M141" s="1">
        <f t="shared" si="5"/>
        <v>1188376</v>
      </c>
      <c r="N141" s="1">
        <f t="shared" si="6"/>
        <v>607.8883102</v>
      </c>
      <c r="O141" s="1">
        <f t="shared" si="7"/>
        <v>268795</v>
      </c>
      <c r="P141" s="1">
        <f t="shared" si="8"/>
        <v>0</v>
      </c>
      <c r="Q141" s="1">
        <f t="shared" si="9"/>
        <v>0</v>
      </c>
      <c r="R141" s="1">
        <f t="shared" si="10"/>
        <v>51985259</v>
      </c>
      <c r="S141" s="1">
        <f t="shared" si="11"/>
        <v>1030331.716</v>
      </c>
      <c r="T141" s="1">
        <f t="shared" si="12"/>
        <v>106000</v>
      </c>
      <c r="U141" s="1">
        <f t="shared" si="13"/>
        <v>10773021</v>
      </c>
    </row>
    <row r="142" ht="19.5" customHeight="1">
      <c r="A142" s="1">
        <v>141.0</v>
      </c>
      <c r="B142" s="1" t="s">
        <v>336</v>
      </c>
      <c r="C142" s="1">
        <v>5000000.0</v>
      </c>
      <c r="D142" s="1" t="s">
        <v>266</v>
      </c>
      <c r="E142" s="1">
        <v>17400.0</v>
      </c>
      <c r="F142" s="2">
        <v>55.0</v>
      </c>
      <c r="G142" s="2">
        <v>10.0</v>
      </c>
      <c r="H142" s="2" t="s">
        <v>119</v>
      </c>
      <c r="I142" s="1">
        <f t="shared" si="1"/>
        <v>500000</v>
      </c>
      <c r="J142" s="1">
        <f t="shared" si="2"/>
        <v>9570</v>
      </c>
      <c r="K142" s="1">
        <f t="shared" si="3"/>
        <v>0</v>
      </c>
      <c r="L142" s="1">
        <f t="shared" si="4"/>
        <v>0</v>
      </c>
      <c r="M142" s="1">
        <f t="shared" si="5"/>
        <v>0</v>
      </c>
      <c r="N142" s="1">
        <f t="shared" si="6"/>
        <v>613.6753472</v>
      </c>
      <c r="O142" s="1">
        <f t="shared" si="7"/>
        <v>278365</v>
      </c>
      <c r="P142" s="1">
        <f t="shared" si="8"/>
        <v>0</v>
      </c>
      <c r="Q142" s="1">
        <f t="shared" si="9"/>
        <v>0</v>
      </c>
      <c r="R142" s="1">
        <f t="shared" si="10"/>
        <v>51985259</v>
      </c>
      <c r="S142" s="1">
        <f t="shared" si="11"/>
        <v>1063906.593</v>
      </c>
      <c r="T142" s="1">
        <f t="shared" si="12"/>
        <v>106000</v>
      </c>
      <c r="U142" s="1">
        <f t="shared" si="13"/>
        <v>10879021</v>
      </c>
    </row>
    <row r="143" ht="19.5" customHeight="1">
      <c r="A143" s="1">
        <v>142.0</v>
      </c>
      <c r="B143" s="1" t="s">
        <v>188</v>
      </c>
      <c r="C143" s="1">
        <v>5000000.0</v>
      </c>
      <c r="D143" s="1" t="s">
        <v>25</v>
      </c>
      <c r="E143" s="1">
        <v>2160683.0</v>
      </c>
      <c r="F143" s="2">
        <v>55.0</v>
      </c>
      <c r="G143" s="2">
        <v>10.0</v>
      </c>
      <c r="H143" s="2" t="s">
        <v>119</v>
      </c>
      <c r="I143" s="1">
        <f t="shared" si="1"/>
        <v>500000</v>
      </c>
      <c r="J143" s="1">
        <f t="shared" si="2"/>
        <v>0</v>
      </c>
      <c r="K143" s="1">
        <f t="shared" si="3"/>
        <v>0</v>
      </c>
      <c r="L143" s="1">
        <f t="shared" si="4"/>
        <v>0</v>
      </c>
      <c r="M143" s="1">
        <f t="shared" si="5"/>
        <v>1188376</v>
      </c>
      <c r="N143" s="1">
        <f t="shared" si="6"/>
        <v>619.4623843</v>
      </c>
      <c r="O143" s="1">
        <f t="shared" si="7"/>
        <v>278365</v>
      </c>
      <c r="P143" s="1">
        <f t="shared" si="8"/>
        <v>0</v>
      </c>
      <c r="Q143" s="1">
        <f t="shared" si="9"/>
        <v>0</v>
      </c>
      <c r="R143" s="1">
        <f t="shared" si="10"/>
        <v>53173635</v>
      </c>
      <c r="S143" s="1">
        <f t="shared" si="11"/>
        <v>1065041.084</v>
      </c>
      <c r="T143" s="1">
        <f t="shared" si="12"/>
        <v>106000</v>
      </c>
      <c r="U143" s="1">
        <f t="shared" si="13"/>
        <v>10985021</v>
      </c>
    </row>
    <row r="144" ht="19.5" customHeight="1">
      <c r="A144" s="1">
        <v>143.0</v>
      </c>
      <c r="B144" s="1" t="s">
        <v>337</v>
      </c>
      <c r="C144" s="1">
        <v>5000000.0</v>
      </c>
      <c r="D144" s="1" t="s">
        <v>266</v>
      </c>
      <c r="E144" s="1">
        <v>17700.0</v>
      </c>
      <c r="F144" s="2">
        <v>55.0</v>
      </c>
      <c r="G144" s="2">
        <v>10.0</v>
      </c>
      <c r="H144" s="2" t="s">
        <v>119</v>
      </c>
      <c r="I144" s="1">
        <f t="shared" si="1"/>
        <v>500000</v>
      </c>
      <c r="J144" s="1">
        <f t="shared" si="2"/>
        <v>9735</v>
      </c>
      <c r="K144" s="1">
        <f t="shared" si="3"/>
        <v>0</v>
      </c>
      <c r="L144" s="1">
        <f t="shared" si="4"/>
        <v>0</v>
      </c>
      <c r="M144" s="1">
        <f t="shared" si="5"/>
        <v>0</v>
      </c>
      <c r="N144" s="1">
        <f t="shared" si="6"/>
        <v>625.2494213</v>
      </c>
      <c r="O144" s="1">
        <f t="shared" si="7"/>
        <v>288100</v>
      </c>
      <c r="P144" s="1">
        <f t="shared" si="8"/>
        <v>0</v>
      </c>
      <c r="Q144" s="1">
        <f t="shared" si="9"/>
        <v>0</v>
      </c>
      <c r="R144" s="1">
        <f t="shared" si="10"/>
        <v>53173635</v>
      </c>
      <c r="S144" s="1">
        <f t="shared" si="11"/>
        <v>1099175.278</v>
      </c>
      <c r="T144" s="1">
        <f t="shared" si="12"/>
        <v>106000</v>
      </c>
      <c r="U144" s="1">
        <f t="shared" si="13"/>
        <v>11091021</v>
      </c>
    </row>
    <row r="145" ht="19.5" customHeight="1">
      <c r="A145" s="1">
        <v>144.0</v>
      </c>
      <c r="B145" s="1" t="s">
        <v>190</v>
      </c>
      <c r="C145" s="1">
        <v>5000000.0</v>
      </c>
      <c r="D145" s="1" t="s">
        <v>25</v>
      </c>
      <c r="E145" s="1">
        <v>2160684.0</v>
      </c>
      <c r="F145" s="2">
        <v>55.0</v>
      </c>
      <c r="G145" s="2">
        <v>10.0</v>
      </c>
      <c r="H145" s="2" t="s">
        <v>119</v>
      </c>
      <c r="I145" s="1">
        <f t="shared" si="1"/>
        <v>500000</v>
      </c>
      <c r="J145" s="1">
        <f t="shared" si="2"/>
        <v>0</v>
      </c>
      <c r="K145" s="1">
        <f t="shared" si="3"/>
        <v>0</v>
      </c>
      <c r="L145" s="1">
        <f t="shared" si="4"/>
        <v>0</v>
      </c>
      <c r="M145" s="1">
        <f t="shared" si="5"/>
        <v>1188377</v>
      </c>
      <c r="N145" s="1">
        <f t="shared" si="6"/>
        <v>631.0364583</v>
      </c>
      <c r="O145" s="1">
        <f t="shared" si="7"/>
        <v>288100</v>
      </c>
      <c r="P145" s="1">
        <f t="shared" si="8"/>
        <v>0</v>
      </c>
      <c r="Q145" s="1">
        <f t="shared" si="9"/>
        <v>0</v>
      </c>
      <c r="R145" s="1">
        <f t="shared" si="10"/>
        <v>54362012</v>
      </c>
      <c r="S145" s="1">
        <f t="shared" si="11"/>
        <v>1100309.768</v>
      </c>
      <c r="T145" s="1">
        <f t="shared" si="12"/>
        <v>106000</v>
      </c>
      <c r="U145" s="1">
        <f t="shared" si="13"/>
        <v>11197021</v>
      </c>
    </row>
    <row r="146" ht="19.5" customHeight="1">
      <c r="A146" s="1">
        <v>145.0</v>
      </c>
      <c r="B146" s="1" t="s">
        <v>338</v>
      </c>
      <c r="C146" s="1">
        <v>5000000.0</v>
      </c>
      <c r="D146" s="1" t="s">
        <v>266</v>
      </c>
      <c r="E146" s="1">
        <v>18000.0</v>
      </c>
      <c r="F146" s="2">
        <v>55.0</v>
      </c>
      <c r="G146" s="2">
        <v>10.0</v>
      </c>
      <c r="H146" s="2" t="s">
        <v>119</v>
      </c>
      <c r="I146" s="1">
        <f t="shared" si="1"/>
        <v>500000</v>
      </c>
      <c r="J146" s="1">
        <f t="shared" si="2"/>
        <v>9900</v>
      </c>
      <c r="K146" s="1">
        <f t="shared" si="3"/>
        <v>0</v>
      </c>
      <c r="L146" s="1">
        <f t="shared" si="4"/>
        <v>0</v>
      </c>
      <c r="M146" s="1">
        <f t="shared" si="5"/>
        <v>0</v>
      </c>
      <c r="N146" s="1">
        <f t="shared" si="6"/>
        <v>636.8234954</v>
      </c>
      <c r="O146" s="1">
        <f t="shared" si="7"/>
        <v>298000</v>
      </c>
      <c r="P146" s="1">
        <f t="shared" si="8"/>
        <v>0</v>
      </c>
      <c r="Q146" s="1">
        <f t="shared" si="9"/>
        <v>0</v>
      </c>
      <c r="R146" s="1">
        <f t="shared" si="10"/>
        <v>54362012</v>
      </c>
      <c r="S146" s="1">
        <f t="shared" si="11"/>
        <v>1135003.279</v>
      </c>
      <c r="T146" s="1">
        <f t="shared" si="12"/>
        <v>106000</v>
      </c>
      <c r="U146" s="1">
        <f t="shared" si="13"/>
        <v>11303021</v>
      </c>
    </row>
    <row r="147" ht="19.5" customHeight="1">
      <c r="A147" s="1">
        <v>146.0</v>
      </c>
      <c r="B147" s="1" t="s">
        <v>192</v>
      </c>
      <c r="C147" s="1">
        <v>5000000.0</v>
      </c>
      <c r="D147" s="1" t="s">
        <v>25</v>
      </c>
      <c r="E147" s="1">
        <v>2160685.0</v>
      </c>
      <c r="F147" s="2">
        <v>60.0</v>
      </c>
      <c r="G147" s="2">
        <v>60.0</v>
      </c>
      <c r="H147" s="2" t="s">
        <v>119</v>
      </c>
      <c r="I147" s="1">
        <f t="shared" si="1"/>
        <v>3000000</v>
      </c>
      <c r="J147" s="1">
        <f t="shared" si="2"/>
        <v>0</v>
      </c>
      <c r="K147" s="1">
        <f t="shared" si="3"/>
        <v>0</v>
      </c>
      <c r="L147" s="1">
        <f t="shared" si="4"/>
        <v>0</v>
      </c>
      <c r="M147" s="1">
        <f t="shared" si="5"/>
        <v>1296411</v>
      </c>
      <c r="N147" s="1">
        <f t="shared" si="6"/>
        <v>671.5457176</v>
      </c>
      <c r="O147" s="1">
        <f t="shared" si="7"/>
        <v>298000</v>
      </c>
      <c r="P147" s="1">
        <f t="shared" si="8"/>
        <v>0</v>
      </c>
      <c r="Q147" s="1">
        <f t="shared" si="9"/>
        <v>0</v>
      </c>
      <c r="R147" s="1">
        <f t="shared" si="10"/>
        <v>55658423</v>
      </c>
      <c r="S147" s="1">
        <f t="shared" si="11"/>
        <v>1141810.224</v>
      </c>
      <c r="T147" s="1">
        <f t="shared" si="12"/>
        <v>106000</v>
      </c>
      <c r="U147" s="1">
        <f t="shared" si="13"/>
        <v>11409021</v>
      </c>
    </row>
    <row r="148" ht="19.5" customHeight="1">
      <c r="A148" s="1">
        <v>147.0</v>
      </c>
      <c r="B148" s="1" t="s">
        <v>339</v>
      </c>
      <c r="C148" s="1">
        <v>5000000.0</v>
      </c>
      <c r="D148" s="1" t="s">
        <v>266</v>
      </c>
      <c r="E148" s="1">
        <v>18300.0</v>
      </c>
      <c r="F148" s="2">
        <v>60.0</v>
      </c>
      <c r="G148" s="2">
        <v>60.0</v>
      </c>
      <c r="H148" s="2" t="s">
        <v>119</v>
      </c>
      <c r="I148" s="1">
        <f t="shared" si="1"/>
        <v>3000000</v>
      </c>
      <c r="J148" s="1">
        <f t="shared" si="2"/>
        <v>10980</v>
      </c>
      <c r="K148" s="1">
        <f t="shared" si="3"/>
        <v>0</v>
      </c>
      <c r="L148" s="1">
        <f t="shared" si="4"/>
        <v>0</v>
      </c>
      <c r="M148" s="1">
        <f t="shared" si="5"/>
        <v>0</v>
      </c>
      <c r="N148" s="1">
        <f t="shared" si="6"/>
        <v>706.2679398</v>
      </c>
      <c r="O148" s="1">
        <f t="shared" si="7"/>
        <v>308980</v>
      </c>
      <c r="P148" s="1">
        <f t="shared" si="8"/>
        <v>0</v>
      </c>
      <c r="Q148" s="1">
        <f t="shared" si="9"/>
        <v>0</v>
      </c>
      <c r="R148" s="1">
        <f t="shared" si="10"/>
        <v>55658423</v>
      </c>
      <c r="S148" s="1">
        <f t="shared" si="11"/>
        <v>1185837.172</v>
      </c>
      <c r="T148" s="1">
        <f t="shared" si="12"/>
        <v>106000</v>
      </c>
      <c r="U148" s="1">
        <f t="shared" si="13"/>
        <v>11515021</v>
      </c>
    </row>
    <row r="149" ht="19.5" customHeight="1">
      <c r="A149" s="1">
        <v>148.0</v>
      </c>
      <c r="B149" s="1" t="s">
        <v>194</v>
      </c>
      <c r="C149" s="1">
        <v>5000000.0</v>
      </c>
      <c r="D149" s="1" t="s">
        <v>25</v>
      </c>
      <c r="E149" s="1">
        <v>2160686.0</v>
      </c>
      <c r="F149" s="2">
        <v>60.0</v>
      </c>
      <c r="G149" s="2">
        <v>60.0</v>
      </c>
      <c r="H149" s="2" t="s">
        <v>119</v>
      </c>
      <c r="I149" s="1">
        <f t="shared" si="1"/>
        <v>3000000</v>
      </c>
      <c r="J149" s="1">
        <f t="shared" si="2"/>
        <v>0</v>
      </c>
      <c r="K149" s="1">
        <f t="shared" si="3"/>
        <v>0</v>
      </c>
      <c r="L149" s="1">
        <f t="shared" si="4"/>
        <v>0</v>
      </c>
      <c r="M149" s="1">
        <f t="shared" si="5"/>
        <v>1296412</v>
      </c>
      <c r="N149" s="1">
        <f t="shared" si="6"/>
        <v>740.990162</v>
      </c>
      <c r="O149" s="1">
        <f t="shared" si="7"/>
        <v>308980</v>
      </c>
      <c r="P149" s="1">
        <f t="shared" si="8"/>
        <v>0</v>
      </c>
      <c r="Q149" s="1">
        <f t="shared" si="9"/>
        <v>0</v>
      </c>
      <c r="R149" s="1">
        <f t="shared" si="10"/>
        <v>56954835</v>
      </c>
      <c r="S149" s="1">
        <f t="shared" si="11"/>
        <v>1192644.117</v>
      </c>
      <c r="T149" s="1">
        <f t="shared" si="12"/>
        <v>106000</v>
      </c>
      <c r="U149" s="1">
        <f t="shared" si="13"/>
        <v>11621021</v>
      </c>
    </row>
    <row r="150" ht="19.5" customHeight="1">
      <c r="A150" s="1">
        <v>149.0</v>
      </c>
      <c r="B150" s="1" t="s">
        <v>340</v>
      </c>
      <c r="C150" s="1">
        <v>5000000.0</v>
      </c>
      <c r="D150" s="1" t="s">
        <v>266</v>
      </c>
      <c r="E150" s="1">
        <v>18600.0</v>
      </c>
      <c r="F150" s="2">
        <v>60.0</v>
      </c>
      <c r="G150" s="2">
        <v>60.0</v>
      </c>
      <c r="H150" s="2" t="s">
        <v>119</v>
      </c>
      <c r="I150" s="1">
        <f t="shared" si="1"/>
        <v>3000000</v>
      </c>
      <c r="J150" s="1">
        <f t="shared" si="2"/>
        <v>11160</v>
      </c>
      <c r="K150" s="1">
        <f t="shared" si="3"/>
        <v>0</v>
      </c>
      <c r="L150" s="1">
        <f t="shared" si="4"/>
        <v>0</v>
      </c>
      <c r="M150" s="1">
        <f t="shared" si="5"/>
        <v>0</v>
      </c>
      <c r="N150" s="1">
        <f t="shared" si="6"/>
        <v>775.7123843</v>
      </c>
      <c r="O150" s="1">
        <f t="shared" si="7"/>
        <v>320140</v>
      </c>
      <c r="P150" s="1">
        <f t="shared" si="8"/>
        <v>0</v>
      </c>
      <c r="Q150" s="1">
        <f t="shared" si="9"/>
        <v>0</v>
      </c>
      <c r="R150" s="1">
        <f t="shared" si="10"/>
        <v>56954835</v>
      </c>
      <c r="S150" s="1">
        <f t="shared" si="11"/>
        <v>1237281.229</v>
      </c>
      <c r="T150" s="1">
        <f t="shared" si="12"/>
        <v>106000</v>
      </c>
      <c r="U150" s="1">
        <f t="shared" si="13"/>
        <v>11727021</v>
      </c>
    </row>
    <row r="151" ht="19.5" customHeight="1">
      <c r="A151" s="1">
        <v>150.0</v>
      </c>
      <c r="B151" s="1" t="s">
        <v>196</v>
      </c>
      <c r="C151" s="1">
        <v>5000000.0</v>
      </c>
      <c r="D151" s="1" t="s">
        <v>25</v>
      </c>
      <c r="E151" s="1">
        <v>2160687.0</v>
      </c>
      <c r="F151" s="2">
        <v>60.0</v>
      </c>
      <c r="G151" s="2">
        <v>60.0</v>
      </c>
      <c r="H151" s="2" t="s">
        <v>119</v>
      </c>
      <c r="I151" s="1">
        <f t="shared" si="1"/>
        <v>3000000</v>
      </c>
      <c r="J151" s="1">
        <f t="shared" si="2"/>
        <v>0</v>
      </c>
      <c r="K151" s="1">
        <f t="shared" si="3"/>
        <v>0</v>
      </c>
      <c r="L151" s="1">
        <f t="shared" si="4"/>
        <v>0</v>
      </c>
      <c r="M151" s="1">
        <f t="shared" si="5"/>
        <v>1296413</v>
      </c>
      <c r="N151" s="1">
        <f t="shared" si="6"/>
        <v>810.4346065</v>
      </c>
      <c r="O151" s="1">
        <f t="shared" si="7"/>
        <v>320140</v>
      </c>
      <c r="P151" s="1">
        <f t="shared" si="8"/>
        <v>0</v>
      </c>
      <c r="Q151" s="1">
        <f t="shared" si="9"/>
        <v>0</v>
      </c>
      <c r="R151" s="1">
        <f t="shared" si="10"/>
        <v>58251248</v>
      </c>
      <c r="S151" s="1">
        <f t="shared" si="11"/>
        <v>1244088.174</v>
      </c>
      <c r="T151" s="1">
        <f t="shared" si="12"/>
        <v>106000</v>
      </c>
      <c r="U151" s="1">
        <f t="shared" si="13"/>
        <v>11833021</v>
      </c>
    </row>
    <row r="152" ht="19.5" customHeight="1">
      <c r="A152" s="1">
        <v>151.0</v>
      </c>
      <c r="B152" s="1" t="s">
        <v>341</v>
      </c>
      <c r="C152" s="1">
        <v>5000000.0</v>
      </c>
      <c r="D152" s="1" t="s">
        <v>266</v>
      </c>
      <c r="E152" s="1">
        <v>18900.0</v>
      </c>
      <c r="F152" s="2">
        <v>60.0</v>
      </c>
      <c r="G152" s="2">
        <v>60.0</v>
      </c>
      <c r="H152" s="2" t="s">
        <v>119</v>
      </c>
      <c r="I152" s="1">
        <f t="shared" si="1"/>
        <v>3000000</v>
      </c>
      <c r="J152" s="1">
        <f t="shared" si="2"/>
        <v>11340</v>
      </c>
      <c r="K152" s="1">
        <f t="shared" si="3"/>
        <v>0</v>
      </c>
      <c r="L152" s="1">
        <f t="shared" si="4"/>
        <v>0</v>
      </c>
      <c r="M152" s="1">
        <f t="shared" si="5"/>
        <v>0</v>
      </c>
      <c r="N152" s="1">
        <f t="shared" si="6"/>
        <v>845.1568287</v>
      </c>
      <c r="O152" s="1">
        <f t="shared" si="7"/>
        <v>331480</v>
      </c>
      <c r="P152" s="1">
        <f t="shared" si="8"/>
        <v>0</v>
      </c>
      <c r="Q152" s="1">
        <f t="shared" si="9"/>
        <v>0</v>
      </c>
      <c r="R152" s="1">
        <f t="shared" si="10"/>
        <v>58251248</v>
      </c>
      <c r="S152" s="1">
        <f t="shared" si="11"/>
        <v>1289335.45</v>
      </c>
      <c r="T152" s="1">
        <f t="shared" si="12"/>
        <v>106000</v>
      </c>
      <c r="U152" s="1">
        <f t="shared" si="13"/>
        <v>11939021</v>
      </c>
    </row>
    <row r="153" ht="19.5" customHeight="1">
      <c r="A153" s="1">
        <v>152.0</v>
      </c>
      <c r="B153" s="1" t="s">
        <v>198</v>
      </c>
      <c r="C153" s="1">
        <v>5000000.0</v>
      </c>
      <c r="D153" s="1" t="s">
        <v>25</v>
      </c>
      <c r="E153" s="1">
        <v>2160688.0</v>
      </c>
      <c r="F153" s="2">
        <v>60.0</v>
      </c>
      <c r="G153" s="2">
        <v>60.0</v>
      </c>
      <c r="H153" s="2" t="s">
        <v>119</v>
      </c>
      <c r="I153" s="1">
        <f t="shared" si="1"/>
        <v>3000000</v>
      </c>
      <c r="J153" s="1">
        <f t="shared" si="2"/>
        <v>0</v>
      </c>
      <c r="K153" s="1">
        <f t="shared" si="3"/>
        <v>0</v>
      </c>
      <c r="L153" s="1">
        <f t="shared" si="4"/>
        <v>0</v>
      </c>
      <c r="M153" s="1">
        <f t="shared" si="5"/>
        <v>1296413</v>
      </c>
      <c r="N153" s="1">
        <f t="shared" si="6"/>
        <v>879.8790509</v>
      </c>
      <c r="O153" s="1">
        <f t="shared" si="7"/>
        <v>331480</v>
      </c>
      <c r="P153" s="1">
        <f t="shared" si="8"/>
        <v>0</v>
      </c>
      <c r="Q153" s="1">
        <f t="shared" si="9"/>
        <v>0</v>
      </c>
      <c r="R153" s="1">
        <f t="shared" si="10"/>
        <v>59547661</v>
      </c>
      <c r="S153" s="1">
        <f t="shared" si="11"/>
        <v>1296142.395</v>
      </c>
      <c r="T153" s="1">
        <f t="shared" si="12"/>
        <v>106000</v>
      </c>
      <c r="U153" s="1">
        <f t="shared" si="13"/>
        <v>12045021</v>
      </c>
    </row>
    <row r="154" ht="19.5" customHeight="1">
      <c r="A154" s="1">
        <v>153.0</v>
      </c>
      <c r="B154" s="1" t="s">
        <v>342</v>
      </c>
      <c r="C154" s="1">
        <v>5000000.0</v>
      </c>
      <c r="D154" s="1" t="s">
        <v>266</v>
      </c>
      <c r="E154" s="1">
        <v>18901.0</v>
      </c>
      <c r="F154" s="2">
        <v>60.0</v>
      </c>
      <c r="G154" s="2">
        <v>60.0</v>
      </c>
      <c r="H154" s="2" t="s">
        <v>119</v>
      </c>
      <c r="I154" s="1">
        <f t="shared" si="1"/>
        <v>3000000</v>
      </c>
      <c r="J154" s="1">
        <f t="shared" si="2"/>
        <v>11341</v>
      </c>
      <c r="K154" s="1">
        <f t="shared" si="3"/>
        <v>0</v>
      </c>
      <c r="L154" s="1">
        <f t="shared" si="4"/>
        <v>0</v>
      </c>
      <c r="M154" s="1">
        <f t="shared" si="5"/>
        <v>0</v>
      </c>
      <c r="N154" s="1">
        <f t="shared" si="6"/>
        <v>914.6012731</v>
      </c>
      <c r="O154" s="1">
        <f t="shared" si="7"/>
        <v>342821</v>
      </c>
      <c r="P154" s="1">
        <f t="shared" si="8"/>
        <v>0</v>
      </c>
      <c r="Q154" s="1">
        <f t="shared" si="9"/>
        <v>0</v>
      </c>
      <c r="R154" s="1">
        <f t="shared" si="10"/>
        <v>59547661</v>
      </c>
      <c r="S154" s="1">
        <f t="shared" si="11"/>
        <v>1341393.061</v>
      </c>
      <c r="T154" s="1">
        <f t="shared" si="12"/>
        <v>106000</v>
      </c>
      <c r="U154" s="1">
        <f t="shared" si="13"/>
        <v>12151021</v>
      </c>
    </row>
    <row r="155" ht="19.5" customHeight="1">
      <c r="A155" s="1">
        <v>154.0</v>
      </c>
      <c r="B155" s="1" t="s">
        <v>200</v>
      </c>
      <c r="C155" s="1">
        <v>5000000.0</v>
      </c>
      <c r="D155" s="1" t="s">
        <v>25</v>
      </c>
      <c r="E155" s="1">
        <v>2160689.0</v>
      </c>
      <c r="F155" s="2">
        <v>60.0</v>
      </c>
      <c r="G155" s="2">
        <v>60.0</v>
      </c>
      <c r="H155" s="2" t="s">
        <v>119</v>
      </c>
      <c r="I155" s="1">
        <f t="shared" si="1"/>
        <v>3000000</v>
      </c>
      <c r="J155" s="1">
        <f t="shared" si="2"/>
        <v>0</v>
      </c>
      <c r="K155" s="1">
        <f t="shared" si="3"/>
        <v>0</v>
      </c>
      <c r="L155" s="1">
        <f t="shared" si="4"/>
        <v>0</v>
      </c>
      <c r="M155" s="1">
        <f t="shared" si="5"/>
        <v>1296414</v>
      </c>
      <c r="N155" s="1">
        <f t="shared" si="6"/>
        <v>949.3234954</v>
      </c>
      <c r="O155" s="1">
        <f t="shared" si="7"/>
        <v>342821</v>
      </c>
      <c r="P155" s="1">
        <f t="shared" si="8"/>
        <v>0</v>
      </c>
      <c r="Q155" s="1">
        <f t="shared" si="9"/>
        <v>0</v>
      </c>
      <c r="R155" s="1">
        <f t="shared" si="10"/>
        <v>60844075</v>
      </c>
      <c r="S155" s="1">
        <f t="shared" si="11"/>
        <v>1348200.005</v>
      </c>
      <c r="T155" s="1">
        <f t="shared" si="12"/>
        <v>106000</v>
      </c>
      <c r="U155" s="1">
        <f t="shared" si="13"/>
        <v>12257021</v>
      </c>
    </row>
    <row r="156" ht="19.5" customHeight="1">
      <c r="A156" s="1">
        <v>155.0</v>
      </c>
      <c r="B156" s="1" t="s">
        <v>343</v>
      </c>
      <c r="C156" s="1">
        <v>5000000.0</v>
      </c>
      <c r="D156" s="1" t="s">
        <v>266</v>
      </c>
      <c r="E156" s="1">
        <v>18902.0</v>
      </c>
      <c r="F156" s="2">
        <v>60.0</v>
      </c>
      <c r="G156" s="2">
        <v>60.0</v>
      </c>
      <c r="H156" s="2" t="s">
        <v>119</v>
      </c>
      <c r="I156" s="1">
        <f t="shared" si="1"/>
        <v>3000000</v>
      </c>
      <c r="J156" s="1">
        <f t="shared" si="2"/>
        <v>11342</v>
      </c>
      <c r="K156" s="1">
        <f t="shared" si="3"/>
        <v>0</v>
      </c>
      <c r="L156" s="1">
        <f t="shared" si="4"/>
        <v>0</v>
      </c>
      <c r="M156" s="1">
        <f t="shared" si="5"/>
        <v>0</v>
      </c>
      <c r="N156" s="1">
        <f t="shared" si="6"/>
        <v>984.0457176</v>
      </c>
      <c r="O156" s="1">
        <f t="shared" si="7"/>
        <v>354163</v>
      </c>
      <c r="P156" s="1">
        <f t="shared" si="8"/>
        <v>0</v>
      </c>
      <c r="Q156" s="1">
        <f t="shared" si="9"/>
        <v>0</v>
      </c>
      <c r="R156" s="1">
        <f t="shared" si="10"/>
        <v>60844075</v>
      </c>
      <c r="S156" s="1">
        <f t="shared" si="11"/>
        <v>1393454.061</v>
      </c>
      <c r="T156" s="1">
        <f t="shared" si="12"/>
        <v>106000</v>
      </c>
      <c r="U156" s="1">
        <f t="shared" si="13"/>
        <v>12363021</v>
      </c>
    </row>
    <row r="157" ht="19.5" customHeight="1">
      <c r="A157" s="1">
        <v>156.0</v>
      </c>
      <c r="B157" s="1" t="s">
        <v>202</v>
      </c>
      <c r="C157" s="1">
        <v>5000000.0</v>
      </c>
      <c r="D157" s="1" t="s">
        <v>25</v>
      </c>
      <c r="E157" s="1">
        <v>2160690.0</v>
      </c>
      <c r="F157" s="2">
        <v>65.0</v>
      </c>
      <c r="G157" s="2">
        <v>65.0</v>
      </c>
      <c r="H157" s="2" t="s">
        <v>119</v>
      </c>
      <c r="I157" s="1">
        <f t="shared" si="1"/>
        <v>3250000</v>
      </c>
      <c r="J157" s="1">
        <f t="shared" si="2"/>
        <v>0</v>
      </c>
      <c r="K157" s="1">
        <f t="shared" si="3"/>
        <v>0</v>
      </c>
      <c r="L157" s="1">
        <f t="shared" si="4"/>
        <v>0</v>
      </c>
      <c r="M157" s="1">
        <f t="shared" si="5"/>
        <v>1404449</v>
      </c>
      <c r="N157" s="1">
        <f t="shared" si="6"/>
        <v>1021.661458</v>
      </c>
      <c r="O157" s="1">
        <f t="shared" si="7"/>
        <v>354163</v>
      </c>
      <c r="P157" s="1">
        <f t="shared" si="8"/>
        <v>0</v>
      </c>
      <c r="Q157" s="1">
        <f t="shared" si="9"/>
        <v>0</v>
      </c>
      <c r="R157" s="1">
        <f t="shared" si="10"/>
        <v>62248524</v>
      </c>
      <c r="S157" s="1">
        <f t="shared" si="11"/>
        <v>1400828.251</v>
      </c>
      <c r="T157" s="1">
        <f t="shared" si="12"/>
        <v>106000</v>
      </c>
      <c r="U157" s="1">
        <f t="shared" si="13"/>
        <v>12469021</v>
      </c>
    </row>
    <row r="158" ht="19.5" customHeight="1">
      <c r="A158" s="1">
        <v>157.0</v>
      </c>
      <c r="B158" s="1" t="s">
        <v>344</v>
      </c>
      <c r="C158" s="1">
        <v>5000000.0</v>
      </c>
      <c r="D158" s="1" t="s">
        <v>266</v>
      </c>
      <c r="E158" s="1">
        <v>19202.0</v>
      </c>
      <c r="F158" s="2">
        <v>65.0</v>
      </c>
      <c r="G158" s="2">
        <v>65.0</v>
      </c>
      <c r="H158" s="2" t="s">
        <v>119</v>
      </c>
      <c r="I158" s="1">
        <f t="shared" si="1"/>
        <v>3250000</v>
      </c>
      <c r="J158" s="1">
        <f t="shared" si="2"/>
        <v>12482</v>
      </c>
      <c r="K158" s="1">
        <f t="shared" si="3"/>
        <v>0</v>
      </c>
      <c r="L158" s="1">
        <f t="shared" si="4"/>
        <v>0</v>
      </c>
      <c r="M158" s="1">
        <f t="shared" si="5"/>
        <v>0</v>
      </c>
      <c r="N158" s="1">
        <f t="shared" si="6"/>
        <v>1059.277199</v>
      </c>
      <c r="O158" s="1">
        <f t="shared" si="7"/>
        <v>366645</v>
      </c>
      <c r="P158" s="1">
        <f t="shared" si="8"/>
        <v>0</v>
      </c>
      <c r="Q158" s="1">
        <f t="shared" si="9"/>
        <v>0</v>
      </c>
      <c r="R158" s="1">
        <f t="shared" si="10"/>
        <v>62248524</v>
      </c>
      <c r="S158" s="1">
        <f t="shared" si="11"/>
        <v>1450513.925</v>
      </c>
      <c r="T158" s="1">
        <f t="shared" si="12"/>
        <v>106000</v>
      </c>
      <c r="U158" s="1">
        <f t="shared" si="13"/>
        <v>12575021</v>
      </c>
    </row>
    <row r="159" ht="19.5" customHeight="1">
      <c r="A159" s="1">
        <v>158.0</v>
      </c>
      <c r="B159" s="1" t="s">
        <v>204</v>
      </c>
      <c r="C159" s="1">
        <v>5000000.0</v>
      </c>
      <c r="D159" s="1" t="s">
        <v>25</v>
      </c>
      <c r="E159" s="1">
        <v>2160691.0</v>
      </c>
      <c r="F159" s="2">
        <v>65.0</v>
      </c>
      <c r="G159" s="2">
        <v>65.0</v>
      </c>
      <c r="H159" s="2" t="s">
        <v>119</v>
      </c>
      <c r="I159" s="1">
        <f t="shared" si="1"/>
        <v>3250000</v>
      </c>
      <c r="J159" s="1">
        <f t="shared" si="2"/>
        <v>0</v>
      </c>
      <c r="K159" s="1">
        <f t="shared" si="3"/>
        <v>0</v>
      </c>
      <c r="L159" s="1">
        <f t="shared" si="4"/>
        <v>0</v>
      </c>
      <c r="M159" s="1">
        <f t="shared" si="5"/>
        <v>1404450</v>
      </c>
      <c r="N159" s="1">
        <f t="shared" si="6"/>
        <v>1096.89294</v>
      </c>
      <c r="O159" s="1">
        <f t="shared" si="7"/>
        <v>366645</v>
      </c>
      <c r="P159" s="1">
        <f t="shared" si="8"/>
        <v>0</v>
      </c>
      <c r="Q159" s="1">
        <f t="shared" si="9"/>
        <v>0</v>
      </c>
      <c r="R159" s="1">
        <f t="shared" si="10"/>
        <v>63652974</v>
      </c>
      <c r="S159" s="1">
        <f t="shared" si="11"/>
        <v>1457888.115</v>
      </c>
      <c r="T159" s="1">
        <f t="shared" si="12"/>
        <v>106000</v>
      </c>
      <c r="U159" s="1">
        <f t="shared" si="13"/>
        <v>12681021</v>
      </c>
    </row>
    <row r="160" ht="19.5" customHeight="1">
      <c r="A160" s="1">
        <v>159.0</v>
      </c>
      <c r="B160" s="1" t="s">
        <v>345</v>
      </c>
      <c r="C160" s="1">
        <v>5000000.0</v>
      </c>
      <c r="D160" s="1" t="s">
        <v>266</v>
      </c>
      <c r="E160" s="1">
        <v>19502.0</v>
      </c>
      <c r="F160" s="2">
        <v>65.0</v>
      </c>
      <c r="G160" s="2">
        <v>65.0</v>
      </c>
      <c r="H160" s="2" t="s">
        <v>119</v>
      </c>
      <c r="I160" s="1">
        <f t="shared" si="1"/>
        <v>3250000</v>
      </c>
      <c r="J160" s="1">
        <f t="shared" si="2"/>
        <v>12677</v>
      </c>
      <c r="K160" s="1">
        <f t="shared" si="3"/>
        <v>0</v>
      </c>
      <c r="L160" s="1">
        <f t="shared" si="4"/>
        <v>0</v>
      </c>
      <c r="M160" s="1">
        <f t="shared" si="5"/>
        <v>0</v>
      </c>
      <c r="N160" s="1">
        <f t="shared" si="6"/>
        <v>1134.508681</v>
      </c>
      <c r="O160" s="1">
        <f t="shared" si="7"/>
        <v>379322</v>
      </c>
      <c r="P160" s="1">
        <f t="shared" si="8"/>
        <v>0</v>
      </c>
      <c r="Q160" s="1">
        <f t="shared" si="9"/>
        <v>0</v>
      </c>
      <c r="R160" s="1">
        <f t="shared" si="10"/>
        <v>63652974</v>
      </c>
      <c r="S160" s="1">
        <f t="shared" si="11"/>
        <v>1508234.799</v>
      </c>
      <c r="T160" s="1">
        <f t="shared" si="12"/>
        <v>106000</v>
      </c>
      <c r="U160" s="1">
        <f t="shared" si="13"/>
        <v>12787021</v>
      </c>
    </row>
    <row r="161" ht="19.5" customHeight="1">
      <c r="A161" s="1">
        <v>160.0</v>
      </c>
      <c r="B161" s="1" t="s">
        <v>206</v>
      </c>
      <c r="C161" s="1">
        <v>5000000.0</v>
      </c>
      <c r="D161" s="1" t="s">
        <v>25</v>
      </c>
      <c r="E161" s="1">
        <v>2160692.0</v>
      </c>
      <c r="F161" s="2">
        <v>65.0</v>
      </c>
      <c r="G161" s="2">
        <v>65.0</v>
      </c>
      <c r="H161" s="2" t="s">
        <v>119</v>
      </c>
      <c r="I161" s="1">
        <f t="shared" si="1"/>
        <v>3250000</v>
      </c>
      <c r="J161" s="1">
        <f t="shared" si="2"/>
        <v>0</v>
      </c>
      <c r="K161" s="1">
        <f t="shared" si="3"/>
        <v>0</v>
      </c>
      <c r="L161" s="1">
        <f t="shared" si="4"/>
        <v>0</v>
      </c>
      <c r="M161" s="1">
        <f t="shared" si="5"/>
        <v>1404450</v>
      </c>
      <c r="N161" s="1">
        <f t="shared" si="6"/>
        <v>1172.124421</v>
      </c>
      <c r="O161" s="1">
        <f t="shared" si="7"/>
        <v>379322</v>
      </c>
      <c r="P161" s="1">
        <f t="shared" si="8"/>
        <v>0</v>
      </c>
      <c r="Q161" s="1">
        <f t="shared" si="9"/>
        <v>0</v>
      </c>
      <c r="R161" s="1">
        <f t="shared" si="10"/>
        <v>65057424</v>
      </c>
      <c r="S161" s="1">
        <f t="shared" si="11"/>
        <v>1515608.989</v>
      </c>
      <c r="T161" s="1">
        <f t="shared" si="12"/>
        <v>106000</v>
      </c>
      <c r="U161" s="1">
        <f t="shared" si="13"/>
        <v>12893021</v>
      </c>
    </row>
    <row r="162" ht="19.5" customHeight="1">
      <c r="A162" s="1">
        <v>161.0</v>
      </c>
      <c r="B162" s="1" t="s">
        <v>346</v>
      </c>
      <c r="C162" s="1">
        <v>5000000.0</v>
      </c>
      <c r="D162" s="1" t="s">
        <v>266</v>
      </c>
      <c r="E162" s="1">
        <v>19802.0</v>
      </c>
      <c r="F162" s="2">
        <v>65.0</v>
      </c>
      <c r="G162" s="2">
        <v>65.0</v>
      </c>
      <c r="H162" s="2" t="s">
        <v>119</v>
      </c>
      <c r="I162" s="1">
        <f t="shared" si="1"/>
        <v>3250000</v>
      </c>
      <c r="J162" s="1">
        <f t="shared" si="2"/>
        <v>12872</v>
      </c>
      <c r="K162" s="1">
        <f t="shared" si="3"/>
        <v>0</v>
      </c>
      <c r="L162" s="1">
        <f t="shared" si="4"/>
        <v>0</v>
      </c>
      <c r="M162" s="1">
        <f t="shared" si="5"/>
        <v>0</v>
      </c>
      <c r="N162" s="1">
        <f t="shared" si="6"/>
        <v>1209.740162</v>
      </c>
      <c r="O162" s="1">
        <f t="shared" si="7"/>
        <v>392194</v>
      </c>
      <c r="P162" s="1">
        <f t="shared" si="8"/>
        <v>0</v>
      </c>
      <c r="Q162" s="1">
        <f t="shared" si="9"/>
        <v>0</v>
      </c>
      <c r="R162" s="1">
        <f t="shared" si="10"/>
        <v>65057424</v>
      </c>
      <c r="S162" s="1">
        <f t="shared" si="11"/>
        <v>1566616.685</v>
      </c>
      <c r="T162" s="1">
        <f t="shared" si="12"/>
        <v>106000</v>
      </c>
      <c r="U162" s="1">
        <f t="shared" si="13"/>
        <v>12999021</v>
      </c>
    </row>
    <row r="163" ht="19.5" customHeight="1">
      <c r="A163" s="1">
        <v>162.0</v>
      </c>
      <c r="B163" s="1" t="s">
        <v>208</v>
      </c>
      <c r="C163" s="1">
        <v>5000000.0</v>
      </c>
      <c r="D163" s="1" t="s">
        <v>25</v>
      </c>
      <c r="E163" s="1">
        <v>2160693.0</v>
      </c>
      <c r="F163" s="2">
        <v>65.0</v>
      </c>
      <c r="G163" s="2">
        <v>65.0</v>
      </c>
      <c r="H163" s="2" t="s">
        <v>119</v>
      </c>
      <c r="I163" s="1">
        <f t="shared" si="1"/>
        <v>3250000</v>
      </c>
      <c r="J163" s="1">
        <f t="shared" si="2"/>
        <v>0</v>
      </c>
      <c r="K163" s="1">
        <f t="shared" si="3"/>
        <v>0</v>
      </c>
      <c r="L163" s="1">
        <f t="shared" si="4"/>
        <v>0</v>
      </c>
      <c r="M163" s="1">
        <f t="shared" si="5"/>
        <v>1404451</v>
      </c>
      <c r="N163" s="1">
        <f t="shared" si="6"/>
        <v>1247.355903</v>
      </c>
      <c r="O163" s="1">
        <f t="shared" si="7"/>
        <v>392194</v>
      </c>
      <c r="P163" s="1">
        <f t="shared" si="8"/>
        <v>0</v>
      </c>
      <c r="Q163" s="1">
        <f t="shared" si="9"/>
        <v>0</v>
      </c>
      <c r="R163" s="1">
        <f t="shared" si="10"/>
        <v>66461875</v>
      </c>
      <c r="S163" s="1">
        <f t="shared" si="11"/>
        <v>1573990.874</v>
      </c>
      <c r="T163" s="1">
        <f t="shared" si="12"/>
        <v>106000</v>
      </c>
      <c r="U163" s="1">
        <f t="shared" si="13"/>
        <v>13105021</v>
      </c>
    </row>
    <row r="164" ht="19.5" customHeight="1">
      <c r="A164" s="1">
        <v>163.0</v>
      </c>
      <c r="B164" s="1" t="s">
        <v>347</v>
      </c>
      <c r="C164" s="1">
        <v>5000000.0</v>
      </c>
      <c r="D164" s="1" t="s">
        <v>266</v>
      </c>
      <c r="E164" s="1">
        <v>20102.0</v>
      </c>
      <c r="F164" s="2">
        <v>65.0</v>
      </c>
      <c r="G164" s="2">
        <v>65.0</v>
      </c>
      <c r="H164" s="2" t="s">
        <v>119</v>
      </c>
      <c r="I164" s="1">
        <f t="shared" si="1"/>
        <v>3250000</v>
      </c>
      <c r="J164" s="1">
        <f t="shared" si="2"/>
        <v>13067</v>
      </c>
      <c r="K164" s="1">
        <f t="shared" si="3"/>
        <v>0</v>
      </c>
      <c r="L164" s="1">
        <f t="shared" si="4"/>
        <v>0</v>
      </c>
      <c r="M164" s="1">
        <f t="shared" si="5"/>
        <v>0</v>
      </c>
      <c r="N164" s="1">
        <f t="shared" si="6"/>
        <v>1284.971644</v>
      </c>
      <c r="O164" s="1">
        <f t="shared" si="7"/>
        <v>405261</v>
      </c>
      <c r="P164" s="1">
        <f t="shared" si="8"/>
        <v>0</v>
      </c>
      <c r="Q164" s="1">
        <f t="shared" si="9"/>
        <v>0</v>
      </c>
      <c r="R164" s="1">
        <f t="shared" si="10"/>
        <v>66461875</v>
      </c>
      <c r="S164" s="1">
        <f t="shared" si="11"/>
        <v>1625659.581</v>
      </c>
      <c r="T164" s="1">
        <f t="shared" si="12"/>
        <v>106000</v>
      </c>
      <c r="U164" s="1">
        <f t="shared" si="13"/>
        <v>13211021</v>
      </c>
    </row>
    <row r="165" ht="19.5" customHeight="1">
      <c r="A165" s="1">
        <v>164.0</v>
      </c>
      <c r="B165" s="1" t="s">
        <v>348</v>
      </c>
      <c r="C165" s="1">
        <v>5000000.0</v>
      </c>
      <c r="D165" s="1" t="s">
        <v>25</v>
      </c>
      <c r="E165" s="1">
        <v>2160694.0</v>
      </c>
      <c r="F165" s="2">
        <v>65.0</v>
      </c>
      <c r="G165" s="2">
        <v>65.0</v>
      </c>
      <c r="H165" s="2" t="s">
        <v>119</v>
      </c>
      <c r="I165" s="1">
        <f t="shared" si="1"/>
        <v>3250000</v>
      </c>
      <c r="J165" s="1">
        <f t="shared" si="2"/>
        <v>0</v>
      </c>
      <c r="K165" s="1">
        <f t="shared" si="3"/>
        <v>0</v>
      </c>
      <c r="L165" s="1">
        <f t="shared" si="4"/>
        <v>0</v>
      </c>
      <c r="M165" s="1">
        <f t="shared" si="5"/>
        <v>1404452</v>
      </c>
      <c r="N165" s="1">
        <f t="shared" si="6"/>
        <v>1322.587384</v>
      </c>
      <c r="O165" s="1">
        <f t="shared" si="7"/>
        <v>405261</v>
      </c>
      <c r="P165" s="1">
        <f t="shared" si="8"/>
        <v>0</v>
      </c>
      <c r="Q165" s="1">
        <f t="shared" si="9"/>
        <v>0</v>
      </c>
      <c r="R165" s="1">
        <f t="shared" si="10"/>
        <v>67866327</v>
      </c>
      <c r="S165" s="1">
        <f t="shared" si="11"/>
        <v>1633033.771</v>
      </c>
      <c r="T165" s="1">
        <f t="shared" si="12"/>
        <v>106000</v>
      </c>
      <c r="U165" s="1">
        <f t="shared" si="13"/>
        <v>13317021</v>
      </c>
    </row>
    <row r="166" ht="19.5" customHeight="1">
      <c r="A166" s="1">
        <v>165.0</v>
      </c>
      <c r="B166" s="1" t="s">
        <v>349</v>
      </c>
      <c r="C166" s="1">
        <v>5000000.0</v>
      </c>
      <c r="D166" s="1" t="s">
        <v>266</v>
      </c>
      <c r="E166" s="1">
        <v>20402.0</v>
      </c>
      <c r="F166" s="2">
        <v>65.0</v>
      </c>
      <c r="G166" s="2">
        <v>65.0</v>
      </c>
      <c r="H166" s="2" t="s">
        <v>119</v>
      </c>
      <c r="I166" s="1">
        <f t="shared" si="1"/>
        <v>3250000</v>
      </c>
      <c r="J166" s="1">
        <f t="shared" si="2"/>
        <v>13262</v>
      </c>
      <c r="K166" s="1">
        <f t="shared" si="3"/>
        <v>0</v>
      </c>
      <c r="L166" s="1">
        <f t="shared" si="4"/>
        <v>0</v>
      </c>
      <c r="M166" s="1">
        <f t="shared" si="5"/>
        <v>0</v>
      </c>
      <c r="N166" s="1">
        <f t="shared" si="6"/>
        <v>1360.203125</v>
      </c>
      <c r="O166" s="1">
        <f t="shared" si="7"/>
        <v>418523</v>
      </c>
      <c r="P166" s="1">
        <f t="shared" si="8"/>
        <v>0</v>
      </c>
      <c r="Q166" s="1">
        <f t="shared" si="9"/>
        <v>0</v>
      </c>
      <c r="R166" s="1">
        <f t="shared" si="10"/>
        <v>67866327</v>
      </c>
      <c r="S166" s="1">
        <f t="shared" si="11"/>
        <v>1685363.488</v>
      </c>
      <c r="T166" s="1">
        <f t="shared" si="12"/>
        <v>106000</v>
      </c>
      <c r="U166" s="1">
        <f t="shared" si="13"/>
        <v>13423021</v>
      </c>
    </row>
    <row r="167" ht="19.5" customHeight="1">
      <c r="A167" s="1">
        <v>166.0</v>
      </c>
      <c r="B167" s="1" t="s">
        <v>350</v>
      </c>
      <c r="C167" s="1">
        <v>5000000.0</v>
      </c>
      <c r="D167" s="1" t="s">
        <v>25</v>
      </c>
      <c r="E167" s="1">
        <v>2160695.0</v>
      </c>
      <c r="F167" s="2">
        <v>75.0</v>
      </c>
      <c r="G167" s="2">
        <v>75.0</v>
      </c>
      <c r="H167" s="2" t="s">
        <v>119</v>
      </c>
      <c r="I167" s="1">
        <f t="shared" si="1"/>
        <v>3750000</v>
      </c>
      <c r="J167" s="1">
        <f t="shared" si="2"/>
        <v>0</v>
      </c>
      <c r="K167" s="1">
        <f t="shared" si="3"/>
        <v>0</v>
      </c>
      <c r="L167" s="1">
        <f t="shared" si="4"/>
        <v>0</v>
      </c>
      <c r="M167" s="1">
        <f t="shared" si="5"/>
        <v>1620522</v>
      </c>
      <c r="N167" s="1">
        <f t="shared" si="6"/>
        <v>1403.605903</v>
      </c>
      <c r="O167" s="1">
        <f t="shared" si="7"/>
        <v>418523</v>
      </c>
      <c r="P167" s="1">
        <f t="shared" si="8"/>
        <v>0</v>
      </c>
      <c r="Q167" s="1">
        <f t="shared" si="9"/>
        <v>0</v>
      </c>
      <c r="R167" s="1">
        <f t="shared" si="10"/>
        <v>69486849</v>
      </c>
      <c r="S167" s="1">
        <f t="shared" si="11"/>
        <v>1693872.169</v>
      </c>
      <c r="T167" s="1">
        <f t="shared" si="12"/>
        <v>106000</v>
      </c>
      <c r="U167" s="1">
        <f t="shared" si="13"/>
        <v>13529021</v>
      </c>
    </row>
    <row r="168" ht="19.5" customHeight="1">
      <c r="A168" s="1">
        <v>167.0</v>
      </c>
      <c r="B168" s="1" t="s">
        <v>351</v>
      </c>
      <c r="C168" s="1">
        <v>5000000.0</v>
      </c>
      <c r="D168" s="1" t="s">
        <v>266</v>
      </c>
      <c r="E168" s="1">
        <v>20702.0</v>
      </c>
      <c r="F168" s="2">
        <v>75.0</v>
      </c>
      <c r="G168" s="2">
        <v>75.0</v>
      </c>
      <c r="H168" s="2" t="s">
        <v>119</v>
      </c>
      <c r="I168" s="1">
        <f t="shared" si="1"/>
        <v>3750000</v>
      </c>
      <c r="J168" s="1">
        <f t="shared" si="2"/>
        <v>15527</v>
      </c>
      <c r="K168" s="1">
        <f t="shared" si="3"/>
        <v>0</v>
      </c>
      <c r="L168" s="1">
        <f t="shared" si="4"/>
        <v>0</v>
      </c>
      <c r="M168" s="1">
        <f t="shared" si="5"/>
        <v>0</v>
      </c>
      <c r="N168" s="1">
        <f t="shared" si="6"/>
        <v>1447.008681</v>
      </c>
      <c r="O168" s="1">
        <f t="shared" si="7"/>
        <v>434050</v>
      </c>
      <c r="P168" s="1">
        <f t="shared" si="8"/>
        <v>0</v>
      </c>
      <c r="Q168" s="1">
        <f t="shared" si="9"/>
        <v>0</v>
      </c>
      <c r="R168" s="1">
        <f t="shared" si="10"/>
        <v>69486849</v>
      </c>
      <c r="S168" s="1">
        <f t="shared" si="11"/>
        <v>1755014.274</v>
      </c>
      <c r="T168" s="1">
        <f t="shared" si="12"/>
        <v>106000</v>
      </c>
      <c r="U168" s="1">
        <f t="shared" si="13"/>
        <v>13635021</v>
      </c>
    </row>
    <row r="169" ht="19.5" customHeight="1">
      <c r="A169" s="1">
        <v>168.0</v>
      </c>
      <c r="B169" s="1" t="s">
        <v>352</v>
      </c>
      <c r="C169" s="1">
        <v>5000000.0</v>
      </c>
      <c r="D169" s="1" t="s">
        <v>25</v>
      </c>
      <c r="E169" s="1">
        <v>2160696.0</v>
      </c>
      <c r="F169" s="2">
        <v>75.0</v>
      </c>
      <c r="G169" s="2">
        <v>75.0</v>
      </c>
      <c r="H169" s="2" t="s">
        <v>119</v>
      </c>
      <c r="I169" s="1">
        <f t="shared" si="1"/>
        <v>3750000</v>
      </c>
      <c r="J169" s="1">
        <f t="shared" si="2"/>
        <v>0</v>
      </c>
      <c r="K169" s="1">
        <f t="shared" si="3"/>
        <v>0</v>
      </c>
      <c r="L169" s="1">
        <f t="shared" si="4"/>
        <v>0</v>
      </c>
      <c r="M169" s="1">
        <f t="shared" si="5"/>
        <v>1620522</v>
      </c>
      <c r="N169" s="1">
        <f t="shared" si="6"/>
        <v>1490.411458</v>
      </c>
      <c r="O169" s="1">
        <f t="shared" si="7"/>
        <v>434050</v>
      </c>
      <c r="P169" s="1">
        <f t="shared" si="8"/>
        <v>0</v>
      </c>
      <c r="Q169" s="1">
        <f t="shared" si="9"/>
        <v>0</v>
      </c>
      <c r="R169" s="1">
        <f t="shared" si="10"/>
        <v>71107371</v>
      </c>
      <c r="S169" s="1">
        <f t="shared" si="11"/>
        <v>1763522.955</v>
      </c>
      <c r="T169" s="1">
        <f t="shared" si="12"/>
        <v>106000</v>
      </c>
      <c r="U169" s="1">
        <f t="shared" si="13"/>
        <v>13741021</v>
      </c>
    </row>
    <row r="170" ht="19.5" customHeight="1">
      <c r="A170" s="1">
        <v>169.0</v>
      </c>
      <c r="B170" s="1" t="s">
        <v>353</v>
      </c>
      <c r="C170" s="1">
        <v>5000000.0</v>
      </c>
      <c r="D170" s="1" t="s">
        <v>266</v>
      </c>
      <c r="E170" s="1">
        <v>21002.0</v>
      </c>
      <c r="F170" s="2">
        <v>75.0</v>
      </c>
      <c r="G170" s="2">
        <v>75.0</v>
      </c>
      <c r="H170" s="2" t="s">
        <v>119</v>
      </c>
      <c r="I170" s="1">
        <f t="shared" si="1"/>
        <v>3750000</v>
      </c>
      <c r="J170" s="1">
        <f t="shared" si="2"/>
        <v>15752</v>
      </c>
      <c r="K170" s="1">
        <f t="shared" si="3"/>
        <v>0</v>
      </c>
      <c r="L170" s="1">
        <f t="shared" si="4"/>
        <v>0</v>
      </c>
      <c r="M170" s="1">
        <f t="shared" si="5"/>
        <v>0</v>
      </c>
      <c r="N170" s="1">
        <f t="shared" si="6"/>
        <v>1533.814236</v>
      </c>
      <c r="O170" s="1">
        <f t="shared" si="7"/>
        <v>449802</v>
      </c>
      <c r="P170" s="1">
        <f t="shared" si="8"/>
        <v>0</v>
      </c>
      <c r="Q170" s="1">
        <f t="shared" si="9"/>
        <v>0</v>
      </c>
      <c r="R170" s="1">
        <f t="shared" si="10"/>
        <v>71107371</v>
      </c>
      <c r="S170" s="1">
        <f t="shared" si="11"/>
        <v>1825427.765</v>
      </c>
      <c r="T170" s="1">
        <f t="shared" si="12"/>
        <v>106000</v>
      </c>
      <c r="U170" s="1">
        <f t="shared" si="13"/>
        <v>13847021</v>
      </c>
    </row>
    <row r="171" ht="19.5" customHeight="1">
      <c r="A171" s="1">
        <v>170.0</v>
      </c>
      <c r="B171" s="1" t="s">
        <v>354</v>
      </c>
      <c r="C171" s="1">
        <v>5000000.0</v>
      </c>
      <c r="D171" s="1" t="s">
        <v>25</v>
      </c>
      <c r="E171" s="1">
        <v>2160697.0</v>
      </c>
      <c r="F171" s="2">
        <v>75.0</v>
      </c>
      <c r="G171" s="2">
        <v>75.0</v>
      </c>
      <c r="H171" s="2" t="s">
        <v>119</v>
      </c>
      <c r="I171" s="1">
        <f t="shared" si="1"/>
        <v>3750000</v>
      </c>
      <c r="J171" s="1">
        <f t="shared" si="2"/>
        <v>0</v>
      </c>
      <c r="K171" s="1">
        <f t="shared" si="3"/>
        <v>0</v>
      </c>
      <c r="L171" s="1">
        <f t="shared" si="4"/>
        <v>0</v>
      </c>
      <c r="M171" s="1">
        <f t="shared" si="5"/>
        <v>1620523</v>
      </c>
      <c r="N171" s="1">
        <f t="shared" si="6"/>
        <v>1577.217014</v>
      </c>
      <c r="O171" s="1">
        <f t="shared" si="7"/>
        <v>449802</v>
      </c>
      <c r="P171" s="1">
        <f t="shared" si="8"/>
        <v>0</v>
      </c>
      <c r="Q171" s="1">
        <f t="shared" si="9"/>
        <v>0</v>
      </c>
      <c r="R171" s="1">
        <f t="shared" si="10"/>
        <v>72727894</v>
      </c>
      <c r="S171" s="1">
        <f t="shared" si="11"/>
        <v>1833936.446</v>
      </c>
      <c r="T171" s="1">
        <f t="shared" si="12"/>
        <v>106000</v>
      </c>
      <c r="U171" s="1">
        <f t="shared" si="13"/>
        <v>13953021</v>
      </c>
    </row>
    <row r="172" ht="19.5" customHeight="1">
      <c r="A172" s="1">
        <v>171.0</v>
      </c>
      <c r="B172" s="1" t="s">
        <v>355</v>
      </c>
      <c r="C172" s="1">
        <v>5000000.0</v>
      </c>
      <c r="D172" s="1" t="s">
        <v>266</v>
      </c>
      <c r="E172" s="1">
        <v>21302.0</v>
      </c>
      <c r="F172" s="2">
        <v>75.0</v>
      </c>
      <c r="G172" s="2">
        <v>75.0</v>
      </c>
      <c r="H172" s="2" t="s">
        <v>119</v>
      </c>
      <c r="I172" s="1">
        <f t="shared" si="1"/>
        <v>3750000</v>
      </c>
      <c r="J172" s="1">
        <f t="shared" si="2"/>
        <v>15977</v>
      </c>
      <c r="K172" s="1">
        <f t="shared" si="3"/>
        <v>0</v>
      </c>
      <c r="L172" s="1">
        <f t="shared" si="4"/>
        <v>0</v>
      </c>
      <c r="M172" s="1">
        <f t="shared" si="5"/>
        <v>0</v>
      </c>
      <c r="N172" s="1">
        <f t="shared" si="6"/>
        <v>1620.619792</v>
      </c>
      <c r="O172" s="1">
        <f t="shared" si="7"/>
        <v>465779</v>
      </c>
      <c r="P172" s="1">
        <f t="shared" si="8"/>
        <v>0</v>
      </c>
      <c r="Q172" s="1">
        <f t="shared" si="9"/>
        <v>0</v>
      </c>
      <c r="R172" s="1">
        <f t="shared" si="10"/>
        <v>72727894</v>
      </c>
      <c r="S172" s="1">
        <f t="shared" si="11"/>
        <v>1896603.961</v>
      </c>
      <c r="T172" s="1">
        <f t="shared" si="12"/>
        <v>106000</v>
      </c>
      <c r="U172" s="1">
        <f t="shared" si="13"/>
        <v>14059021</v>
      </c>
    </row>
    <row r="173" ht="19.5" customHeight="1">
      <c r="A173" s="1">
        <v>172.0</v>
      </c>
      <c r="B173" s="1" t="s">
        <v>356</v>
      </c>
      <c r="C173" s="1">
        <v>5000000.0</v>
      </c>
      <c r="D173" s="1" t="s">
        <v>25</v>
      </c>
      <c r="E173" s="1">
        <v>2160698.0</v>
      </c>
      <c r="F173" s="2">
        <v>75.0</v>
      </c>
      <c r="G173" s="2">
        <v>75.0</v>
      </c>
      <c r="H173" s="2" t="s">
        <v>119</v>
      </c>
      <c r="I173" s="1">
        <f t="shared" si="1"/>
        <v>3750000</v>
      </c>
      <c r="J173" s="1">
        <f t="shared" si="2"/>
        <v>0</v>
      </c>
      <c r="K173" s="1">
        <f t="shared" si="3"/>
        <v>0</v>
      </c>
      <c r="L173" s="1">
        <f t="shared" si="4"/>
        <v>0</v>
      </c>
      <c r="M173" s="1">
        <f t="shared" si="5"/>
        <v>1620524</v>
      </c>
      <c r="N173" s="1">
        <f t="shared" si="6"/>
        <v>1664.022569</v>
      </c>
      <c r="O173" s="1">
        <f t="shared" si="7"/>
        <v>465779</v>
      </c>
      <c r="P173" s="1">
        <f t="shared" si="8"/>
        <v>0</v>
      </c>
      <c r="Q173" s="1">
        <f t="shared" si="9"/>
        <v>0</v>
      </c>
      <c r="R173" s="1">
        <f t="shared" si="10"/>
        <v>74348418</v>
      </c>
      <c r="S173" s="1">
        <f t="shared" si="11"/>
        <v>1905112.641</v>
      </c>
      <c r="T173" s="1">
        <f t="shared" si="12"/>
        <v>106000</v>
      </c>
      <c r="U173" s="1">
        <f t="shared" si="13"/>
        <v>14165021</v>
      </c>
    </row>
    <row r="174" ht="19.5" customHeight="1">
      <c r="A174" s="1">
        <v>173.0</v>
      </c>
      <c r="B174" s="1" t="s">
        <v>357</v>
      </c>
      <c r="C174" s="1">
        <v>5000000.0</v>
      </c>
      <c r="D174" s="1" t="s">
        <v>266</v>
      </c>
      <c r="E174" s="1">
        <v>21602.0</v>
      </c>
      <c r="F174" s="2">
        <v>75.0</v>
      </c>
      <c r="G174" s="2">
        <v>75.0</v>
      </c>
      <c r="H174" s="2" t="s">
        <v>119</v>
      </c>
      <c r="I174" s="1">
        <f t="shared" si="1"/>
        <v>3750000</v>
      </c>
      <c r="J174" s="1">
        <f t="shared" si="2"/>
        <v>16202</v>
      </c>
      <c r="K174" s="1">
        <f t="shared" si="3"/>
        <v>0</v>
      </c>
      <c r="L174" s="1">
        <f t="shared" si="4"/>
        <v>0</v>
      </c>
      <c r="M174" s="1">
        <f t="shared" si="5"/>
        <v>0</v>
      </c>
      <c r="N174" s="1">
        <f t="shared" si="6"/>
        <v>1707.425347</v>
      </c>
      <c r="O174" s="1">
        <f t="shared" si="7"/>
        <v>481981</v>
      </c>
      <c r="P174" s="1">
        <f t="shared" si="8"/>
        <v>0</v>
      </c>
      <c r="Q174" s="1">
        <f t="shared" si="9"/>
        <v>0</v>
      </c>
      <c r="R174" s="1">
        <f t="shared" si="10"/>
        <v>74348418</v>
      </c>
      <c r="S174" s="1">
        <f t="shared" si="11"/>
        <v>1968542.862</v>
      </c>
      <c r="T174" s="1">
        <f t="shared" si="12"/>
        <v>106000</v>
      </c>
      <c r="U174" s="1">
        <f t="shared" si="13"/>
        <v>14271021</v>
      </c>
    </row>
    <row r="175" ht="19.5" customHeight="1">
      <c r="A175" s="1">
        <v>174.0</v>
      </c>
      <c r="B175" s="1" t="s">
        <v>358</v>
      </c>
      <c r="C175" s="1">
        <v>5000000.0</v>
      </c>
      <c r="D175" s="1" t="s">
        <v>25</v>
      </c>
      <c r="E175" s="1">
        <v>2160699.0</v>
      </c>
      <c r="F175" s="2">
        <v>75.0</v>
      </c>
      <c r="G175" s="2">
        <v>75.0</v>
      </c>
      <c r="H175" s="2" t="s">
        <v>119</v>
      </c>
      <c r="I175" s="1">
        <f t="shared" si="1"/>
        <v>3750000</v>
      </c>
      <c r="J175" s="1">
        <f t="shared" si="2"/>
        <v>0</v>
      </c>
      <c r="K175" s="1">
        <f t="shared" si="3"/>
        <v>0</v>
      </c>
      <c r="L175" s="1">
        <f t="shared" si="4"/>
        <v>0</v>
      </c>
      <c r="M175" s="1">
        <f t="shared" si="5"/>
        <v>1620525</v>
      </c>
      <c r="N175" s="1">
        <f t="shared" si="6"/>
        <v>1750.828125</v>
      </c>
      <c r="O175" s="1">
        <f t="shared" si="7"/>
        <v>481981</v>
      </c>
      <c r="P175" s="1">
        <f t="shared" si="8"/>
        <v>0</v>
      </c>
      <c r="Q175" s="1">
        <f t="shared" si="9"/>
        <v>0</v>
      </c>
      <c r="R175" s="1">
        <f t="shared" si="10"/>
        <v>75968943</v>
      </c>
      <c r="S175" s="1">
        <f t="shared" si="11"/>
        <v>1977051.542</v>
      </c>
      <c r="T175" s="1">
        <f t="shared" si="12"/>
        <v>106000</v>
      </c>
      <c r="U175" s="1">
        <f t="shared" si="13"/>
        <v>14377021</v>
      </c>
    </row>
    <row r="176" ht="19.5" customHeight="1">
      <c r="A176" s="1">
        <v>175.0</v>
      </c>
      <c r="B176" s="1" t="s">
        <v>359</v>
      </c>
      <c r="C176" s="1">
        <v>5000000.0</v>
      </c>
      <c r="D176" s="1" t="s">
        <v>266</v>
      </c>
      <c r="E176" s="1">
        <v>21902.0</v>
      </c>
      <c r="F176" s="2">
        <v>75.0</v>
      </c>
      <c r="G176" s="2">
        <v>75.0</v>
      </c>
      <c r="H176" s="2" t="s">
        <v>119</v>
      </c>
      <c r="I176" s="1">
        <f t="shared" si="1"/>
        <v>3750000</v>
      </c>
      <c r="J176" s="1">
        <f t="shared" si="2"/>
        <v>16427</v>
      </c>
      <c r="K176" s="1">
        <f t="shared" si="3"/>
        <v>0</v>
      </c>
      <c r="L176" s="1">
        <f t="shared" si="4"/>
        <v>0</v>
      </c>
      <c r="M176" s="1">
        <f t="shared" si="5"/>
        <v>0</v>
      </c>
      <c r="N176" s="1">
        <f t="shared" si="6"/>
        <v>1794.230903</v>
      </c>
      <c r="O176" s="1">
        <f t="shared" si="7"/>
        <v>498408</v>
      </c>
      <c r="P176" s="1">
        <f t="shared" si="8"/>
        <v>0</v>
      </c>
      <c r="Q176" s="1">
        <f t="shared" si="9"/>
        <v>0</v>
      </c>
      <c r="R176" s="1">
        <f t="shared" si="10"/>
        <v>75968943</v>
      </c>
      <c r="S176" s="1">
        <f t="shared" si="11"/>
        <v>2041244.467</v>
      </c>
      <c r="T176" s="1">
        <f t="shared" si="12"/>
        <v>106000</v>
      </c>
      <c r="U176" s="1">
        <f t="shared" si="13"/>
        <v>14483021</v>
      </c>
    </row>
    <row r="177" ht="19.5" customHeight="1">
      <c r="A177" s="1">
        <v>176.0</v>
      </c>
      <c r="B177" s="1" t="s">
        <v>360</v>
      </c>
      <c r="C177" s="1">
        <v>5000000.0</v>
      </c>
      <c r="D177" s="1" t="s">
        <v>25</v>
      </c>
      <c r="E177" s="1">
        <v>2160700.0</v>
      </c>
      <c r="F177" s="2">
        <v>85.0</v>
      </c>
      <c r="G177" s="2">
        <v>85.0</v>
      </c>
      <c r="H177" s="2" t="s">
        <v>119</v>
      </c>
      <c r="I177" s="1">
        <f t="shared" si="1"/>
        <v>4250000</v>
      </c>
      <c r="J177" s="1">
        <f t="shared" si="2"/>
        <v>0</v>
      </c>
      <c r="K177" s="1">
        <f t="shared" si="3"/>
        <v>0</v>
      </c>
      <c r="L177" s="1">
        <f t="shared" si="4"/>
        <v>0</v>
      </c>
      <c r="M177" s="1">
        <f t="shared" si="5"/>
        <v>1836595</v>
      </c>
      <c r="N177" s="1">
        <f t="shared" si="6"/>
        <v>1843.420718</v>
      </c>
      <c r="O177" s="1">
        <f t="shared" si="7"/>
        <v>498408</v>
      </c>
      <c r="P177" s="1">
        <f t="shared" si="8"/>
        <v>0</v>
      </c>
      <c r="Q177" s="1">
        <f t="shared" si="9"/>
        <v>0</v>
      </c>
      <c r="R177" s="1">
        <f t="shared" si="10"/>
        <v>77805538</v>
      </c>
      <c r="S177" s="1">
        <f t="shared" si="11"/>
        <v>2050887.639</v>
      </c>
      <c r="T177" s="1">
        <f t="shared" si="12"/>
        <v>106000</v>
      </c>
      <c r="U177" s="1">
        <f t="shared" si="13"/>
        <v>14589021</v>
      </c>
    </row>
    <row r="178" ht="19.5" customHeight="1">
      <c r="A178" s="1">
        <v>177.0</v>
      </c>
      <c r="B178" s="1" t="s">
        <v>361</v>
      </c>
      <c r="C178" s="1">
        <v>5000000.0</v>
      </c>
      <c r="D178" s="1" t="s">
        <v>266</v>
      </c>
      <c r="E178" s="1">
        <v>22202.0</v>
      </c>
      <c r="F178" s="2">
        <v>85.0</v>
      </c>
      <c r="G178" s="2">
        <v>85.0</v>
      </c>
      <c r="H178" s="2" t="s">
        <v>119</v>
      </c>
      <c r="I178" s="1">
        <f t="shared" si="1"/>
        <v>4250000</v>
      </c>
      <c r="J178" s="1">
        <f t="shared" si="2"/>
        <v>18872</v>
      </c>
      <c r="K178" s="1">
        <f t="shared" si="3"/>
        <v>0</v>
      </c>
      <c r="L178" s="1">
        <f t="shared" si="4"/>
        <v>0</v>
      </c>
      <c r="M178" s="1">
        <f t="shared" si="5"/>
        <v>0</v>
      </c>
      <c r="N178" s="1">
        <f t="shared" si="6"/>
        <v>1892.610532</v>
      </c>
      <c r="O178" s="1">
        <f t="shared" si="7"/>
        <v>517280</v>
      </c>
      <c r="P178" s="1">
        <f t="shared" si="8"/>
        <v>0</v>
      </c>
      <c r="Q178" s="1">
        <f t="shared" si="9"/>
        <v>0</v>
      </c>
      <c r="R178" s="1">
        <f t="shared" si="10"/>
        <v>77805538</v>
      </c>
      <c r="S178" s="1">
        <f t="shared" si="11"/>
        <v>2124503.116</v>
      </c>
      <c r="T178" s="1">
        <f t="shared" si="12"/>
        <v>106000</v>
      </c>
      <c r="U178" s="1">
        <f t="shared" si="13"/>
        <v>14695021</v>
      </c>
    </row>
    <row r="179" ht="19.5" customHeight="1">
      <c r="A179" s="1">
        <v>178.0</v>
      </c>
      <c r="B179" s="1" t="s">
        <v>362</v>
      </c>
      <c r="C179" s="1">
        <v>5000000.0</v>
      </c>
      <c r="D179" s="1" t="s">
        <v>25</v>
      </c>
      <c r="E179" s="1">
        <v>2160701.0</v>
      </c>
      <c r="F179" s="2">
        <v>85.0</v>
      </c>
      <c r="G179" s="2">
        <v>85.0</v>
      </c>
      <c r="H179" s="2" t="s">
        <v>119</v>
      </c>
      <c r="I179" s="1">
        <f t="shared" si="1"/>
        <v>4250000</v>
      </c>
      <c r="J179" s="1">
        <f t="shared" si="2"/>
        <v>0</v>
      </c>
      <c r="K179" s="1">
        <f t="shared" si="3"/>
        <v>0</v>
      </c>
      <c r="L179" s="1">
        <f t="shared" si="4"/>
        <v>0</v>
      </c>
      <c r="M179" s="1">
        <f t="shared" si="5"/>
        <v>1836596</v>
      </c>
      <c r="N179" s="1">
        <f t="shared" si="6"/>
        <v>1941.800347</v>
      </c>
      <c r="O179" s="1">
        <f t="shared" si="7"/>
        <v>517280</v>
      </c>
      <c r="P179" s="1">
        <f t="shared" si="8"/>
        <v>0</v>
      </c>
      <c r="Q179" s="1">
        <f t="shared" si="9"/>
        <v>0</v>
      </c>
      <c r="R179" s="1">
        <f t="shared" si="10"/>
        <v>79642134</v>
      </c>
      <c r="S179" s="1">
        <f t="shared" si="11"/>
        <v>2134146.287</v>
      </c>
      <c r="T179" s="1">
        <f t="shared" si="12"/>
        <v>106000</v>
      </c>
      <c r="U179" s="1">
        <f t="shared" si="13"/>
        <v>14801021</v>
      </c>
    </row>
    <row r="180" ht="19.5" customHeight="1">
      <c r="A180" s="1">
        <v>179.0</v>
      </c>
      <c r="B180" s="1" t="s">
        <v>363</v>
      </c>
      <c r="C180" s="1">
        <v>5000000.0</v>
      </c>
      <c r="D180" s="1" t="s">
        <v>266</v>
      </c>
      <c r="E180" s="1">
        <v>22502.0</v>
      </c>
      <c r="F180" s="2">
        <v>85.0</v>
      </c>
      <c r="G180" s="2">
        <v>85.0</v>
      </c>
      <c r="H180" s="2" t="s">
        <v>119</v>
      </c>
      <c r="I180" s="1">
        <f t="shared" si="1"/>
        <v>4250000</v>
      </c>
      <c r="J180" s="1">
        <f t="shared" si="2"/>
        <v>19127</v>
      </c>
      <c r="K180" s="1">
        <f t="shared" si="3"/>
        <v>0</v>
      </c>
      <c r="L180" s="1">
        <f t="shared" si="4"/>
        <v>0</v>
      </c>
      <c r="M180" s="1">
        <f t="shared" si="5"/>
        <v>0</v>
      </c>
      <c r="N180" s="1">
        <f t="shared" si="6"/>
        <v>1990.990162</v>
      </c>
      <c r="O180" s="1">
        <f t="shared" si="7"/>
        <v>536407</v>
      </c>
      <c r="P180" s="1">
        <f t="shared" si="8"/>
        <v>0</v>
      </c>
      <c r="Q180" s="1">
        <f t="shared" si="9"/>
        <v>0</v>
      </c>
      <c r="R180" s="1">
        <f t="shared" si="10"/>
        <v>79642134</v>
      </c>
      <c r="S180" s="1">
        <f t="shared" si="11"/>
        <v>2208626.163</v>
      </c>
      <c r="T180" s="1">
        <f t="shared" si="12"/>
        <v>106000</v>
      </c>
      <c r="U180" s="1">
        <f t="shared" si="13"/>
        <v>14907021</v>
      </c>
    </row>
    <row r="181" ht="19.5" customHeight="1">
      <c r="A181" s="1">
        <v>180.0</v>
      </c>
      <c r="B181" s="1" t="s">
        <v>364</v>
      </c>
      <c r="C181" s="1">
        <v>5000000.0</v>
      </c>
      <c r="D181" s="1" t="s">
        <v>25</v>
      </c>
      <c r="E181" s="1">
        <v>2160702.0</v>
      </c>
      <c r="F181" s="2">
        <v>85.0</v>
      </c>
      <c r="G181" s="2">
        <v>85.0</v>
      </c>
      <c r="H181" s="2" t="s">
        <v>119</v>
      </c>
      <c r="I181" s="1">
        <f t="shared" si="1"/>
        <v>4250000</v>
      </c>
      <c r="J181" s="1">
        <f t="shared" si="2"/>
        <v>0</v>
      </c>
      <c r="K181" s="1">
        <f t="shared" si="3"/>
        <v>0</v>
      </c>
      <c r="L181" s="1">
        <f t="shared" si="4"/>
        <v>0</v>
      </c>
      <c r="M181" s="1">
        <f t="shared" si="5"/>
        <v>1836597</v>
      </c>
      <c r="N181" s="1">
        <f t="shared" si="6"/>
        <v>2040.179977</v>
      </c>
      <c r="O181" s="1">
        <f t="shared" si="7"/>
        <v>536407</v>
      </c>
      <c r="P181" s="1">
        <f t="shared" si="8"/>
        <v>0</v>
      </c>
      <c r="Q181" s="1">
        <f t="shared" si="9"/>
        <v>0</v>
      </c>
      <c r="R181" s="1">
        <f t="shared" si="10"/>
        <v>81478731</v>
      </c>
      <c r="S181" s="1">
        <f t="shared" si="11"/>
        <v>2218269.335</v>
      </c>
      <c r="T181" s="1">
        <f t="shared" si="12"/>
        <v>106000</v>
      </c>
      <c r="U181" s="1">
        <f t="shared" si="13"/>
        <v>15013021</v>
      </c>
    </row>
    <row r="182" ht="19.5" customHeight="1">
      <c r="A182" s="1">
        <v>181.0</v>
      </c>
      <c r="B182" s="1" t="s">
        <v>365</v>
      </c>
      <c r="C182" s="1">
        <v>5000000.0</v>
      </c>
      <c r="D182" s="1" t="s">
        <v>266</v>
      </c>
      <c r="E182" s="1">
        <v>22802.0</v>
      </c>
      <c r="F182" s="2">
        <v>85.0</v>
      </c>
      <c r="G182" s="2">
        <v>85.0</v>
      </c>
      <c r="H182" s="2" t="s">
        <v>119</v>
      </c>
      <c r="I182" s="1">
        <f t="shared" si="1"/>
        <v>4250000</v>
      </c>
      <c r="J182" s="1">
        <f t="shared" si="2"/>
        <v>19382</v>
      </c>
      <c r="K182" s="1">
        <f t="shared" si="3"/>
        <v>0</v>
      </c>
      <c r="L182" s="1">
        <f t="shared" si="4"/>
        <v>0</v>
      </c>
      <c r="M182" s="1">
        <f t="shared" si="5"/>
        <v>0</v>
      </c>
      <c r="N182" s="1">
        <f t="shared" si="6"/>
        <v>2089.369792</v>
      </c>
      <c r="O182" s="1">
        <f t="shared" si="7"/>
        <v>555789</v>
      </c>
      <c r="P182" s="1">
        <f t="shared" si="8"/>
        <v>0</v>
      </c>
      <c r="Q182" s="1">
        <f t="shared" si="9"/>
        <v>0</v>
      </c>
      <c r="R182" s="1">
        <f t="shared" si="10"/>
        <v>81478731</v>
      </c>
      <c r="S182" s="1">
        <f t="shared" si="11"/>
        <v>2293613.61</v>
      </c>
      <c r="T182" s="1">
        <f t="shared" si="12"/>
        <v>106000</v>
      </c>
      <c r="U182" s="1">
        <f t="shared" si="13"/>
        <v>15119021</v>
      </c>
    </row>
    <row r="183" ht="19.5" customHeight="1">
      <c r="A183" s="1">
        <v>182.0</v>
      </c>
      <c r="B183" s="1" t="s">
        <v>366</v>
      </c>
      <c r="C183" s="1">
        <v>5000000.0</v>
      </c>
      <c r="D183" s="1" t="s">
        <v>25</v>
      </c>
      <c r="E183" s="1">
        <v>2160703.0</v>
      </c>
      <c r="F183" s="2">
        <v>85.0</v>
      </c>
      <c r="G183" s="2">
        <v>85.0</v>
      </c>
      <c r="H183" s="2" t="s">
        <v>119</v>
      </c>
      <c r="I183" s="1">
        <f t="shared" si="1"/>
        <v>4250000</v>
      </c>
      <c r="J183" s="1">
        <f t="shared" si="2"/>
        <v>0</v>
      </c>
      <c r="K183" s="1">
        <f t="shared" si="3"/>
        <v>0</v>
      </c>
      <c r="L183" s="1">
        <f t="shared" si="4"/>
        <v>0</v>
      </c>
      <c r="M183" s="1">
        <f t="shared" si="5"/>
        <v>1836598</v>
      </c>
      <c r="N183" s="1">
        <f t="shared" si="6"/>
        <v>2138.559606</v>
      </c>
      <c r="O183" s="1">
        <f t="shared" si="7"/>
        <v>555789</v>
      </c>
      <c r="P183" s="1">
        <f t="shared" si="8"/>
        <v>0</v>
      </c>
      <c r="Q183" s="1">
        <f t="shared" si="9"/>
        <v>0</v>
      </c>
      <c r="R183" s="1">
        <f t="shared" si="10"/>
        <v>83315329</v>
      </c>
      <c r="S183" s="1">
        <f t="shared" si="11"/>
        <v>2303256.781</v>
      </c>
      <c r="T183" s="1">
        <f t="shared" si="12"/>
        <v>106000</v>
      </c>
      <c r="U183" s="1">
        <f t="shared" si="13"/>
        <v>15225021</v>
      </c>
    </row>
    <row r="184" ht="19.5" customHeight="1">
      <c r="A184" s="1">
        <v>183.0</v>
      </c>
      <c r="B184" s="1" t="s">
        <v>367</v>
      </c>
      <c r="C184" s="1">
        <v>5000000.0</v>
      </c>
      <c r="D184" s="1" t="s">
        <v>266</v>
      </c>
      <c r="E184" s="1">
        <v>23102.0</v>
      </c>
      <c r="F184" s="2">
        <v>85.0</v>
      </c>
      <c r="G184" s="2">
        <v>85.0</v>
      </c>
      <c r="H184" s="2" t="s">
        <v>119</v>
      </c>
      <c r="I184" s="1">
        <f t="shared" si="1"/>
        <v>4250000</v>
      </c>
      <c r="J184" s="1">
        <f t="shared" si="2"/>
        <v>19637</v>
      </c>
      <c r="K184" s="1">
        <f t="shared" si="3"/>
        <v>0</v>
      </c>
      <c r="L184" s="1">
        <f t="shared" si="4"/>
        <v>0</v>
      </c>
      <c r="M184" s="1">
        <f t="shared" si="5"/>
        <v>0</v>
      </c>
      <c r="N184" s="1">
        <f t="shared" si="6"/>
        <v>2187.749421</v>
      </c>
      <c r="O184" s="1">
        <f t="shared" si="7"/>
        <v>575426</v>
      </c>
      <c r="P184" s="1">
        <f t="shared" si="8"/>
        <v>0</v>
      </c>
      <c r="Q184" s="1">
        <f t="shared" si="9"/>
        <v>0</v>
      </c>
      <c r="R184" s="1">
        <f t="shared" si="10"/>
        <v>83315329</v>
      </c>
      <c r="S184" s="1">
        <f t="shared" si="11"/>
        <v>2379465.455</v>
      </c>
      <c r="T184" s="1">
        <f t="shared" si="12"/>
        <v>106000</v>
      </c>
      <c r="U184" s="1">
        <f t="shared" si="13"/>
        <v>15331021</v>
      </c>
    </row>
    <row r="185" ht="19.5" customHeight="1">
      <c r="A185" s="1">
        <v>184.0</v>
      </c>
      <c r="B185" s="1" t="s">
        <v>368</v>
      </c>
      <c r="C185" s="1">
        <v>5000000.0</v>
      </c>
      <c r="D185" s="1" t="s">
        <v>25</v>
      </c>
      <c r="E185" s="1">
        <v>2160704.0</v>
      </c>
      <c r="F185" s="2">
        <v>85.0</v>
      </c>
      <c r="G185" s="2">
        <v>85.0</v>
      </c>
      <c r="H185" s="2" t="s">
        <v>119</v>
      </c>
      <c r="I185" s="1">
        <f t="shared" si="1"/>
        <v>4250000</v>
      </c>
      <c r="J185" s="1">
        <f t="shared" si="2"/>
        <v>0</v>
      </c>
      <c r="K185" s="1">
        <f t="shared" si="3"/>
        <v>0</v>
      </c>
      <c r="L185" s="1">
        <f t="shared" si="4"/>
        <v>0</v>
      </c>
      <c r="M185" s="1">
        <f t="shared" si="5"/>
        <v>1836599</v>
      </c>
      <c r="N185" s="1">
        <f t="shared" si="6"/>
        <v>2236.939236</v>
      </c>
      <c r="O185" s="1">
        <f t="shared" si="7"/>
        <v>575426</v>
      </c>
      <c r="P185" s="1">
        <f t="shared" si="8"/>
        <v>0</v>
      </c>
      <c r="Q185" s="1">
        <f t="shared" si="9"/>
        <v>0</v>
      </c>
      <c r="R185" s="1">
        <f t="shared" si="10"/>
        <v>85151928</v>
      </c>
      <c r="S185" s="1">
        <f t="shared" si="11"/>
        <v>2389108.626</v>
      </c>
      <c r="T185" s="1">
        <f t="shared" si="12"/>
        <v>106000</v>
      </c>
      <c r="U185" s="1">
        <f t="shared" si="13"/>
        <v>15437021</v>
      </c>
    </row>
    <row r="186" ht="19.5" customHeight="1">
      <c r="A186" s="1">
        <v>185.0</v>
      </c>
      <c r="B186" s="1" t="s">
        <v>369</v>
      </c>
      <c r="C186" s="1">
        <v>5000000.0</v>
      </c>
      <c r="D186" s="1" t="s">
        <v>266</v>
      </c>
      <c r="E186" s="1">
        <v>23402.0</v>
      </c>
      <c r="F186" s="2">
        <v>85.0</v>
      </c>
      <c r="G186" s="2">
        <v>85.0</v>
      </c>
      <c r="H186" s="2" t="s">
        <v>119</v>
      </c>
      <c r="I186" s="1">
        <f t="shared" si="1"/>
        <v>4250000</v>
      </c>
      <c r="J186" s="1">
        <f t="shared" si="2"/>
        <v>19892</v>
      </c>
      <c r="K186" s="1">
        <f t="shared" si="3"/>
        <v>0</v>
      </c>
      <c r="L186" s="1">
        <f t="shared" si="4"/>
        <v>0</v>
      </c>
      <c r="M186" s="1">
        <f t="shared" si="5"/>
        <v>0</v>
      </c>
      <c r="N186" s="1">
        <f t="shared" si="6"/>
        <v>2286.129051</v>
      </c>
      <c r="O186" s="1">
        <f t="shared" si="7"/>
        <v>595318</v>
      </c>
      <c r="P186" s="1">
        <f t="shared" si="8"/>
        <v>0</v>
      </c>
      <c r="Q186" s="1">
        <f t="shared" si="9"/>
        <v>0</v>
      </c>
      <c r="R186" s="1">
        <f t="shared" si="10"/>
        <v>85151928</v>
      </c>
      <c r="S186" s="1">
        <f t="shared" si="11"/>
        <v>2466181.699</v>
      </c>
      <c r="T186" s="1">
        <f t="shared" si="12"/>
        <v>106000</v>
      </c>
      <c r="U186" s="1">
        <f t="shared" si="13"/>
        <v>15543021</v>
      </c>
    </row>
    <row r="187" ht="19.5" customHeight="1">
      <c r="A187" s="1">
        <v>186.0</v>
      </c>
      <c r="B187" s="1" t="s">
        <v>370</v>
      </c>
      <c r="C187" s="1">
        <v>5000000.0</v>
      </c>
      <c r="D187" s="1" t="s">
        <v>25</v>
      </c>
      <c r="E187" s="1">
        <v>2160705.0</v>
      </c>
      <c r="F187" s="2">
        <v>90.0</v>
      </c>
      <c r="G187" s="2">
        <v>90.0</v>
      </c>
      <c r="H187" s="2" t="s">
        <v>119</v>
      </c>
      <c r="I187" s="1">
        <f t="shared" si="1"/>
        <v>4500000</v>
      </c>
      <c r="J187" s="1">
        <f t="shared" si="2"/>
        <v>0</v>
      </c>
      <c r="K187" s="1">
        <f t="shared" si="3"/>
        <v>0</v>
      </c>
      <c r="L187" s="1">
        <f t="shared" si="4"/>
        <v>0</v>
      </c>
      <c r="M187" s="1">
        <f t="shared" si="5"/>
        <v>1944635</v>
      </c>
      <c r="N187" s="1">
        <f t="shared" si="6"/>
        <v>2338.212384</v>
      </c>
      <c r="O187" s="1">
        <f t="shared" si="7"/>
        <v>595318</v>
      </c>
      <c r="P187" s="1">
        <f t="shared" si="8"/>
        <v>0</v>
      </c>
      <c r="Q187" s="1">
        <f t="shared" si="9"/>
        <v>0</v>
      </c>
      <c r="R187" s="1">
        <f t="shared" si="10"/>
        <v>87096563</v>
      </c>
      <c r="S187" s="1">
        <f t="shared" si="11"/>
        <v>2476392.116</v>
      </c>
      <c r="T187" s="1">
        <f t="shared" si="12"/>
        <v>106000</v>
      </c>
      <c r="U187" s="1">
        <f t="shared" si="13"/>
        <v>15649021</v>
      </c>
    </row>
    <row r="188" ht="19.5" customHeight="1">
      <c r="A188" s="1">
        <v>187.0</v>
      </c>
      <c r="B188" s="1" t="s">
        <v>371</v>
      </c>
      <c r="C188" s="1">
        <v>5000000.0</v>
      </c>
      <c r="D188" s="1" t="s">
        <v>266</v>
      </c>
      <c r="E188" s="1">
        <v>23702.0</v>
      </c>
      <c r="F188" s="2">
        <v>90.0</v>
      </c>
      <c r="G188" s="2">
        <v>90.0</v>
      </c>
      <c r="H188" s="2" t="s">
        <v>119</v>
      </c>
      <c r="I188" s="1">
        <f t="shared" si="1"/>
        <v>4500000</v>
      </c>
      <c r="J188" s="1">
        <f t="shared" si="2"/>
        <v>21332</v>
      </c>
      <c r="K188" s="1">
        <f t="shared" si="3"/>
        <v>0</v>
      </c>
      <c r="L188" s="1">
        <f t="shared" si="4"/>
        <v>0</v>
      </c>
      <c r="M188" s="1">
        <f t="shared" si="5"/>
        <v>0</v>
      </c>
      <c r="N188" s="1">
        <f t="shared" si="6"/>
        <v>2390.295718</v>
      </c>
      <c r="O188" s="1">
        <f t="shared" si="7"/>
        <v>616650</v>
      </c>
      <c r="P188" s="1">
        <f t="shared" si="8"/>
        <v>0</v>
      </c>
      <c r="Q188" s="1">
        <f t="shared" si="9"/>
        <v>0</v>
      </c>
      <c r="R188" s="1">
        <f t="shared" si="10"/>
        <v>87096563</v>
      </c>
      <c r="S188" s="1">
        <f t="shared" si="11"/>
        <v>2558913.746</v>
      </c>
      <c r="T188" s="1">
        <f t="shared" si="12"/>
        <v>106000</v>
      </c>
      <c r="U188" s="1">
        <f t="shared" si="13"/>
        <v>15755021</v>
      </c>
    </row>
    <row r="189" ht="19.5" customHeight="1">
      <c r="A189" s="1">
        <v>188.0</v>
      </c>
      <c r="B189" s="1" t="s">
        <v>372</v>
      </c>
      <c r="C189" s="1">
        <v>5000000.0</v>
      </c>
      <c r="D189" s="1" t="s">
        <v>25</v>
      </c>
      <c r="E189" s="1">
        <v>2160706.0</v>
      </c>
      <c r="F189" s="2">
        <v>90.0</v>
      </c>
      <c r="G189" s="2">
        <v>90.0</v>
      </c>
      <c r="H189" s="2" t="s">
        <v>119</v>
      </c>
      <c r="I189" s="1">
        <f t="shared" si="1"/>
        <v>4500000</v>
      </c>
      <c r="J189" s="1">
        <f t="shared" si="2"/>
        <v>0</v>
      </c>
      <c r="K189" s="1">
        <f t="shared" si="3"/>
        <v>0</v>
      </c>
      <c r="L189" s="1">
        <f t="shared" si="4"/>
        <v>0</v>
      </c>
      <c r="M189" s="1">
        <f t="shared" si="5"/>
        <v>1944636</v>
      </c>
      <c r="N189" s="1">
        <f t="shared" si="6"/>
        <v>2442.379051</v>
      </c>
      <c r="O189" s="1">
        <f t="shared" si="7"/>
        <v>616650</v>
      </c>
      <c r="P189" s="1">
        <f t="shared" si="8"/>
        <v>0</v>
      </c>
      <c r="Q189" s="1">
        <f t="shared" si="9"/>
        <v>0</v>
      </c>
      <c r="R189" s="1">
        <f t="shared" si="10"/>
        <v>89041199</v>
      </c>
      <c r="S189" s="1">
        <f t="shared" si="11"/>
        <v>2569124.163</v>
      </c>
      <c r="T189" s="1">
        <f t="shared" si="12"/>
        <v>106000</v>
      </c>
      <c r="U189" s="1">
        <f t="shared" si="13"/>
        <v>15861021</v>
      </c>
    </row>
    <row r="190" ht="19.5" customHeight="1">
      <c r="A190" s="1">
        <v>189.0</v>
      </c>
      <c r="B190" s="1" t="s">
        <v>373</v>
      </c>
      <c r="C190" s="1">
        <v>5000000.0</v>
      </c>
      <c r="D190" s="1" t="s">
        <v>266</v>
      </c>
      <c r="E190" s="1">
        <v>24002.0</v>
      </c>
      <c r="F190" s="2">
        <v>90.0</v>
      </c>
      <c r="G190" s="2">
        <v>90.0</v>
      </c>
      <c r="H190" s="2" t="s">
        <v>119</v>
      </c>
      <c r="I190" s="1">
        <f t="shared" si="1"/>
        <v>4500000</v>
      </c>
      <c r="J190" s="1">
        <f t="shared" si="2"/>
        <v>21602</v>
      </c>
      <c r="K190" s="1">
        <f t="shared" si="3"/>
        <v>0</v>
      </c>
      <c r="L190" s="1">
        <f t="shared" si="4"/>
        <v>0</v>
      </c>
      <c r="M190" s="1">
        <f t="shared" si="5"/>
        <v>0</v>
      </c>
      <c r="N190" s="1">
        <f t="shared" si="6"/>
        <v>2494.462384</v>
      </c>
      <c r="O190" s="1">
        <f t="shared" si="7"/>
        <v>638252</v>
      </c>
      <c r="P190" s="1">
        <f t="shared" si="8"/>
        <v>0</v>
      </c>
      <c r="Q190" s="1">
        <f t="shared" si="9"/>
        <v>0</v>
      </c>
      <c r="R190" s="1">
        <f t="shared" si="10"/>
        <v>89041199</v>
      </c>
      <c r="S190" s="1">
        <f t="shared" si="11"/>
        <v>2652561.039</v>
      </c>
      <c r="T190" s="1">
        <f t="shared" si="12"/>
        <v>106000</v>
      </c>
      <c r="U190" s="1">
        <f t="shared" si="13"/>
        <v>15967021</v>
      </c>
    </row>
    <row r="191" ht="19.5" customHeight="1">
      <c r="A191" s="1">
        <v>190.0</v>
      </c>
      <c r="B191" s="1" t="s">
        <v>374</v>
      </c>
      <c r="C191" s="1">
        <v>5000000.0</v>
      </c>
      <c r="D191" s="1" t="s">
        <v>25</v>
      </c>
      <c r="E191" s="1">
        <v>2160707.0</v>
      </c>
      <c r="F191" s="2">
        <v>90.0</v>
      </c>
      <c r="G191" s="2">
        <v>90.0</v>
      </c>
      <c r="H191" s="2" t="s">
        <v>119</v>
      </c>
      <c r="I191" s="1">
        <f t="shared" si="1"/>
        <v>4500000</v>
      </c>
      <c r="J191" s="1">
        <f t="shared" si="2"/>
        <v>0</v>
      </c>
      <c r="K191" s="1">
        <f t="shared" si="3"/>
        <v>0</v>
      </c>
      <c r="L191" s="1">
        <f t="shared" si="4"/>
        <v>0</v>
      </c>
      <c r="M191" s="1">
        <f t="shared" si="5"/>
        <v>1944637</v>
      </c>
      <c r="N191" s="1">
        <f t="shared" si="6"/>
        <v>2546.545718</v>
      </c>
      <c r="O191" s="1">
        <f t="shared" si="7"/>
        <v>638252</v>
      </c>
      <c r="P191" s="1">
        <f t="shared" si="8"/>
        <v>0</v>
      </c>
      <c r="Q191" s="1">
        <f t="shared" si="9"/>
        <v>0</v>
      </c>
      <c r="R191" s="1">
        <f t="shared" si="10"/>
        <v>90985836</v>
      </c>
      <c r="S191" s="1">
        <f t="shared" si="11"/>
        <v>2662771.456</v>
      </c>
      <c r="T191" s="1">
        <f t="shared" si="12"/>
        <v>106000</v>
      </c>
      <c r="U191" s="1">
        <f t="shared" si="13"/>
        <v>16073021</v>
      </c>
    </row>
    <row r="192" ht="19.5" customHeight="1">
      <c r="A192" s="1">
        <v>191.0</v>
      </c>
      <c r="B192" s="1" t="s">
        <v>375</v>
      </c>
      <c r="C192" s="1">
        <v>5000000.0</v>
      </c>
      <c r="D192" s="1" t="s">
        <v>266</v>
      </c>
      <c r="E192" s="1">
        <v>24302.0</v>
      </c>
      <c r="F192" s="2">
        <v>90.0</v>
      </c>
      <c r="G192" s="2">
        <v>90.0</v>
      </c>
      <c r="H192" s="2" t="s">
        <v>119</v>
      </c>
      <c r="I192" s="1">
        <f t="shared" si="1"/>
        <v>4500000</v>
      </c>
      <c r="J192" s="1">
        <f t="shared" si="2"/>
        <v>21872</v>
      </c>
      <c r="K192" s="1">
        <f t="shared" si="3"/>
        <v>0</v>
      </c>
      <c r="L192" s="1">
        <f t="shared" si="4"/>
        <v>0</v>
      </c>
      <c r="M192" s="1">
        <f t="shared" si="5"/>
        <v>0</v>
      </c>
      <c r="N192" s="1">
        <f t="shared" si="6"/>
        <v>2598.629051</v>
      </c>
      <c r="O192" s="1">
        <f t="shared" si="7"/>
        <v>660124</v>
      </c>
      <c r="P192" s="1">
        <f t="shared" si="8"/>
        <v>0</v>
      </c>
      <c r="Q192" s="1">
        <f t="shared" si="9"/>
        <v>0</v>
      </c>
      <c r="R192" s="1">
        <f t="shared" si="10"/>
        <v>90985836</v>
      </c>
      <c r="S192" s="1">
        <f t="shared" si="11"/>
        <v>2747123.579</v>
      </c>
      <c r="T192" s="1">
        <f t="shared" si="12"/>
        <v>106000</v>
      </c>
      <c r="U192" s="1">
        <f t="shared" si="13"/>
        <v>16179021</v>
      </c>
    </row>
    <row r="193" ht="19.5" customHeight="1">
      <c r="A193" s="1">
        <v>192.0</v>
      </c>
      <c r="B193" s="1" t="s">
        <v>376</v>
      </c>
      <c r="C193" s="1">
        <v>5000000.0</v>
      </c>
      <c r="D193" s="1" t="s">
        <v>25</v>
      </c>
      <c r="E193" s="1">
        <v>2160708.0</v>
      </c>
      <c r="F193" s="2">
        <v>90.0</v>
      </c>
      <c r="G193" s="2">
        <v>90.0</v>
      </c>
      <c r="H193" s="2" t="s">
        <v>119</v>
      </c>
      <c r="I193" s="1">
        <f t="shared" si="1"/>
        <v>4500000</v>
      </c>
      <c r="J193" s="1">
        <f t="shared" si="2"/>
        <v>0</v>
      </c>
      <c r="K193" s="1">
        <f t="shared" si="3"/>
        <v>0</v>
      </c>
      <c r="L193" s="1">
        <f t="shared" si="4"/>
        <v>0</v>
      </c>
      <c r="M193" s="1">
        <f t="shared" si="5"/>
        <v>1944638</v>
      </c>
      <c r="N193" s="1">
        <f t="shared" si="6"/>
        <v>2650.712384</v>
      </c>
      <c r="O193" s="1">
        <f t="shared" si="7"/>
        <v>660124</v>
      </c>
      <c r="P193" s="1">
        <f t="shared" si="8"/>
        <v>0</v>
      </c>
      <c r="Q193" s="1">
        <f t="shared" si="9"/>
        <v>0</v>
      </c>
      <c r="R193" s="1">
        <f t="shared" si="10"/>
        <v>92930474</v>
      </c>
      <c r="S193" s="1">
        <f t="shared" si="11"/>
        <v>2757333.995</v>
      </c>
      <c r="T193" s="1">
        <f t="shared" si="12"/>
        <v>106000</v>
      </c>
      <c r="U193" s="1">
        <f t="shared" si="13"/>
        <v>16285021</v>
      </c>
    </row>
    <row r="194" ht="19.5" customHeight="1">
      <c r="A194" s="1">
        <v>193.0</v>
      </c>
      <c r="B194" s="1" t="s">
        <v>377</v>
      </c>
      <c r="C194" s="1">
        <v>5000000.0</v>
      </c>
      <c r="D194" s="1" t="s">
        <v>266</v>
      </c>
      <c r="E194" s="1">
        <v>24602.0</v>
      </c>
      <c r="F194" s="2">
        <v>90.0</v>
      </c>
      <c r="G194" s="2">
        <v>90.0</v>
      </c>
      <c r="H194" s="2" t="s">
        <v>119</v>
      </c>
      <c r="I194" s="1">
        <f t="shared" si="1"/>
        <v>4500000</v>
      </c>
      <c r="J194" s="1">
        <f t="shared" si="2"/>
        <v>22142</v>
      </c>
      <c r="K194" s="1">
        <f t="shared" si="3"/>
        <v>0</v>
      </c>
      <c r="L194" s="1">
        <f t="shared" si="4"/>
        <v>0</v>
      </c>
      <c r="M194" s="1">
        <f t="shared" si="5"/>
        <v>0</v>
      </c>
      <c r="N194" s="1">
        <f t="shared" si="6"/>
        <v>2702.795718</v>
      </c>
      <c r="O194" s="1">
        <f t="shared" si="7"/>
        <v>682266</v>
      </c>
      <c r="P194" s="1">
        <f t="shared" si="8"/>
        <v>0</v>
      </c>
      <c r="Q194" s="1">
        <f t="shared" si="9"/>
        <v>0</v>
      </c>
      <c r="R194" s="1">
        <f t="shared" si="10"/>
        <v>92930474</v>
      </c>
      <c r="S194" s="1">
        <f t="shared" si="11"/>
        <v>2842601.364</v>
      </c>
      <c r="T194" s="1">
        <f t="shared" si="12"/>
        <v>106000</v>
      </c>
      <c r="U194" s="1">
        <f t="shared" si="13"/>
        <v>16391021</v>
      </c>
    </row>
    <row r="195" ht="19.5" customHeight="1">
      <c r="A195" s="1">
        <v>194.0</v>
      </c>
      <c r="B195" s="1" t="s">
        <v>378</v>
      </c>
      <c r="C195" s="1">
        <v>5000000.0</v>
      </c>
      <c r="D195" s="1" t="s">
        <v>25</v>
      </c>
      <c r="E195" s="1">
        <v>2160709.0</v>
      </c>
      <c r="F195" s="2">
        <v>90.0</v>
      </c>
      <c r="G195" s="2">
        <v>90.0</v>
      </c>
      <c r="H195" s="2" t="s">
        <v>119</v>
      </c>
      <c r="I195" s="1">
        <f t="shared" si="1"/>
        <v>4500000</v>
      </c>
      <c r="J195" s="1">
        <f t="shared" si="2"/>
        <v>0</v>
      </c>
      <c r="K195" s="1">
        <f t="shared" si="3"/>
        <v>0</v>
      </c>
      <c r="L195" s="1">
        <f t="shared" si="4"/>
        <v>0</v>
      </c>
      <c r="M195" s="1">
        <f t="shared" si="5"/>
        <v>1944639</v>
      </c>
      <c r="N195" s="1">
        <f t="shared" si="6"/>
        <v>2754.879051</v>
      </c>
      <c r="O195" s="1">
        <f t="shared" si="7"/>
        <v>682266</v>
      </c>
      <c r="P195" s="1">
        <f t="shared" si="8"/>
        <v>0</v>
      </c>
      <c r="Q195" s="1">
        <f t="shared" si="9"/>
        <v>0</v>
      </c>
      <c r="R195" s="1">
        <f t="shared" si="10"/>
        <v>94875113</v>
      </c>
      <c r="S195" s="1">
        <f t="shared" si="11"/>
        <v>2852811.78</v>
      </c>
      <c r="T195" s="1">
        <f t="shared" si="12"/>
        <v>106000</v>
      </c>
      <c r="U195" s="1">
        <f t="shared" si="13"/>
        <v>16497021</v>
      </c>
    </row>
    <row r="196" ht="19.5" customHeight="1">
      <c r="A196" s="1">
        <v>195.0</v>
      </c>
      <c r="B196" s="1" t="s">
        <v>379</v>
      </c>
      <c r="C196" s="1">
        <v>5000000.0</v>
      </c>
      <c r="D196" s="1" t="s">
        <v>266</v>
      </c>
      <c r="E196" s="1">
        <v>24902.0</v>
      </c>
      <c r="F196" s="2">
        <v>90.0</v>
      </c>
      <c r="G196" s="2">
        <v>90.0</v>
      </c>
      <c r="H196" s="2" t="s">
        <v>119</v>
      </c>
      <c r="I196" s="1">
        <f t="shared" si="1"/>
        <v>4500000</v>
      </c>
      <c r="J196" s="1">
        <f t="shared" si="2"/>
        <v>22412</v>
      </c>
      <c r="K196" s="1">
        <f t="shared" si="3"/>
        <v>0</v>
      </c>
      <c r="L196" s="1">
        <f t="shared" si="4"/>
        <v>0</v>
      </c>
      <c r="M196" s="1">
        <f t="shared" si="5"/>
        <v>0</v>
      </c>
      <c r="N196" s="1">
        <f t="shared" si="6"/>
        <v>2806.962384</v>
      </c>
      <c r="O196" s="1">
        <f t="shared" si="7"/>
        <v>704678</v>
      </c>
      <c r="P196" s="1">
        <f t="shared" si="8"/>
        <v>0</v>
      </c>
      <c r="Q196" s="1">
        <f t="shared" si="9"/>
        <v>0</v>
      </c>
      <c r="R196" s="1">
        <f t="shared" si="10"/>
        <v>94875113</v>
      </c>
      <c r="S196" s="1">
        <f t="shared" si="11"/>
        <v>2938994.395</v>
      </c>
      <c r="T196" s="1">
        <f t="shared" si="12"/>
        <v>106000</v>
      </c>
      <c r="U196" s="1">
        <f t="shared" si="13"/>
        <v>16603021</v>
      </c>
    </row>
    <row r="197" ht="19.5" customHeight="1">
      <c r="A197" s="1">
        <v>196.0</v>
      </c>
      <c r="B197" s="1" t="s">
        <v>380</v>
      </c>
      <c r="C197" s="1">
        <v>5000000.0</v>
      </c>
      <c r="D197" s="1" t="s">
        <v>25</v>
      </c>
      <c r="E197" s="1">
        <v>2160710.0</v>
      </c>
      <c r="F197" s="2">
        <v>100.0</v>
      </c>
      <c r="G197" s="2">
        <v>100.0</v>
      </c>
      <c r="H197" s="2" t="s">
        <v>119</v>
      </c>
      <c r="I197" s="1">
        <f t="shared" si="1"/>
        <v>5000000</v>
      </c>
      <c r="J197" s="1">
        <f t="shared" si="2"/>
        <v>0</v>
      </c>
      <c r="K197" s="1">
        <f t="shared" si="3"/>
        <v>0</v>
      </c>
      <c r="L197" s="1">
        <f t="shared" si="4"/>
        <v>0</v>
      </c>
      <c r="M197" s="1">
        <f t="shared" si="5"/>
        <v>2160710</v>
      </c>
      <c r="N197" s="1">
        <f t="shared" si="6"/>
        <v>2864.832755</v>
      </c>
      <c r="O197" s="1">
        <f t="shared" si="7"/>
        <v>704678</v>
      </c>
      <c r="P197" s="1">
        <f t="shared" si="8"/>
        <v>0</v>
      </c>
      <c r="Q197" s="1">
        <f t="shared" si="9"/>
        <v>0</v>
      </c>
      <c r="R197" s="1">
        <f t="shared" si="10"/>
        <v>97035823</v>
      </c>
      <c r="S197" s="1">
        <f t="shared" si="11"/>
        <v>2950339.302</v>
      </c>
      <c r="T197" s="1">
        <f t="shared" si="12"/>
        <v>106000</v>
      </c>
      <c r="U197" s="1">
        <f t="shared" si="13"/>
        <v>16709021</v>
      </c>
    </row>
    <row r="198" ht="19.5" customHeight="1">
      <c r="A198" s="1">
        <v>197.0</v>
      </c>
      <c r="B198" s="1" t="s">
        <v>381</v>
      </c>
      <c r="C198" s="1">
        <v>5000000.0</v>
      </c>
      <c r="D198" s="1" t="s">
        <v>266</v>
      </c>
      <c r="E198" s="1">
        <v>25202.0</v>
      </c>
      <c r="F198" s="2">
        <v>100.0</v>
      </c>
      <c r="G198" s="2">
        <v>100.0</v>
      </c>
      <c r="H198" s="2" t="s">
        <v>119</v>
      </c>
      <c r="I198" s="1">
        <f t="shared" si="1"/>
        <v>5000000</v>
      </c>
      <c r="J198" s="1">
        <f t="shared" si="2"/>
        <v>25202</v>
      </c>
      <c r="K198" s="1">
        <f t="shared" si="3"/>
        <v>0</v>
      </c>
      <c r="L198" s="1">
        <f t="shared" si="4"/>
        <v>0</v>
      </c>
      <c r="M198" s="1">
        <f t="shared" si="5"/>
        <v>0</v>
      </c>
      <c r="N198" s="1">
        <f t="shared" si="6"/>
        <v>2922.703125</v>
      </c>
      <c r="O198" s="1">
        <f t="shared" si="7"/>
        <v>729880</v>
      </c>
      <c r="P198" s="1">
        <f t="shared" si="8"/>
        <v>0</v>
      </c>
      <c r="Q198" s="1">
        <f t="shared" si="9"/>
        <v>0</v>
      </c>
      <c r="R198" s="1">
        <f t="shared" si="10"/>
        <v>97035823</v>
      </c>
      <c r="S198" s="1">
        <f t="shared" si="11"/>
        <v>3047113.949</v>
      </c>
      <c r="T198" s="1">
        <f t="shared" si="12"/>
        <v>106000</v>
      </c>
      <c r="U198" s="1">
        <f t="shared" si="13"/>
        <v>16815021</v>
      </c>
    </row>
    <row r="199" ht="19.5" customHeight="1">
      <c r="A199" s="1">
        <v>198.0</v>
      </c>
      <c r="B199" s="1" t="s">
        <v>382</v>
      </c>
      <c r="C199" s="1">
        <v>5000000.0</v>
      </c>
      <c r="D199" s="1" t="s">
        <v>25</v>
      </c>
      <c r="E199" s="1">
        <v>2160711.0</v>
      </c>
      <c r="F199" s="2">
        <v>100.0</v>
      </c>
      <c r="G199" s="2">
        <v>100.0</v>
      </c>
      <c r="H199" s="2" t="s">
        <v>119</v>
      </c>
      <c r="I199" s="1">
        <f t="shared" si="1"/>
        <v>5000000</v>
      </c>
      <c r="J199" s="1">
        <f t="shared" si="2"/>
        <v>0</v>
      </c>
      <c r="K199" s="1">
        <f t="shared" si="3"/>
        <v>0</v>
      </c>
      <c r="L199" s="1">
        <f t="shared" si="4"/>
        <v>0</v>
      </c>
      <c r="M199" s="1">
        <f t="shared" si="5"/>
        <v>2160711</v>
      </c>
      <c r="N199" s="1">
        <f t="shared" si="6"/>
        <v>2980.573495</v>
      </c>
      <c r="O199" s="1">
        <f t="shared" si="7"/>
        <v>729880</v>
      </c>
      <c r="P199" s="1">
        <f t="shared" si="8"/>
        <v>0</v>
      </c>
      <c r="Q199" s="1">
        <f t="shared" si="9"/>
        <v>0</v>
      </c>
      <c r="R199" s="1">
        <f t="shared" si="10"/>
        <v>99196534</v>
      </c>
      <c r="S199" s="1">
        <f t="shared" si="11"/>
        <v>3058458.857</v>
      </c>
      <c r="T199" s="1">
        <f t="shared" si="12"/>
        <v>106000</v>
      </c>
      <c r="U199" s="1">
        <f t="shared" si="13"/>
        <v>16921021</v>
      </c>
    </row>
    <row r="200" ht="19.5" customHeight="1">
      <c r="A200" s="1">
        <v>199.0</v>
      </c>
      <c r="B200" s="1" t="s">
        <v>383</v>
      </c>
      <c r="C200" s="1">
        <v>5000000.0</v>
      </c>
      <c r="D200" s="1" t="s">
        <v>266</v>
      </c>
      <c r="E200" s="1">
        <v>25502.0</v>
      </c>
      <c r="F200" s="2">
        <v>100.0</v>
      </c>
      <c r="G200" s="2">
        <v>100.0</v>
      </c>
      <c r="H200" s="2" t="s">
        <v>119</v>
      </c>
      <c r="I200" s="1">
        <f t="shared" si="1"/>
        <v>5000000</v>
      </c>
      <c r="J200" s="1">
        <f t="shared" si="2"/>
        <v>25502</v>
      </c>
      <c r="K200" s="1">
        <f t="shared" si="3"/>
        <v>0</v>
      </c>
      <c r="L200" s="1">
        <f t="shared" si="4"/>
        <v>0</v>
      </c>
      <c r="M200" s="1">
        <f t="shared" si="5"/>
        <v>0</v>
      </c>
      <c r="N200" s="1">
        <f t="shared" si="6"/>
        <v>3038.443866</v>
      </c>
      <c r="O200" s="1">
        <f t="shared" si="7"/>
        <v>755382</v>
      </c>
      <c r="P200" s="1">
        <f t="shared" si="8"/>
        <v>0</v>
      </c>
      <c r="Q200" s="1">
        <f t="shared" si="9"/>
        <v>0</v>
      </c>
      <c r="R200" s="1">
        <f t="shared" si="10"/>
        <v>99196534</v>
      </c>
      <c r="S200" s="1">
        <f t="shared" si="11"/>
        <v>3156250.444</v>
      </c>
      <c r="T200" s="1">
        <f t="shared" si="12"/>
        <v>106000</v>
      </c>
      <c r="U200" s="1">
        <f t="shared" si="13"/>
        <v>17027021</v>
      </c>
    </row>
    <row r="201" ht="19.5" customHeight="1">
      <c r="A201" s="1">
        <v>200.0</v>
      </c>
      <c r="B201" s="1" t="s">
        <v>384</v>
      </c>
      <c r="C201" s="1">
        <v>5000000.0</v>
      </c>
      <c r="D201" s="1" t="s">
        <v>25</v>
      </c>
      <c r="E201" s="1">
        <v>2160712.0</v>
      </c>
      <c r="F201" s="2">
        <v>100.0</v>
      </c>
      <c r="G201" s="2">
        <v>100.0</v>
      </c>
      <c r="H201" s="2" t="s">
        <v>119</v>
      </c>
      <c r="I201" s="1">
        <f t="shared" si="1"/>
        <v>5000000</v>
      </c>
      <c r="J201" s="1">
        <f t="shared" si="2"/>
        <v>0</v>
      </c>
      <c r="K201" s="1">
        <f t="shared" si="3"/>
        <v>0</v>
      </c>
      <c r="L201" s="1">
        <f t="shared" si="4"/>
        <v>0</v>
      </c>
      <c r="M201" s="1">
        <f t="shared" si="5"/>
        <v>2160712</v>
      </c>
      <c r="N201" s="1">
        <f t="shared" si="6"/>
        <v>3096.314236</v>
      </c>
      <c r="O201" s="1">
        <f t="shared" si="7"/>
        <v>755382</v>
      </c>
      <c r="P201" s="1">
        <f t="shared" si="8"/>
        <v>0</v>
      </c>
      <c r="Q201" s="1">
        <f t="shared" si="9"/>
        <v>0</v>
      </c>
      <c r="R201" s="1">
        <f t="shared" si="10"/>
        <v>101357246</v>
      </c>
      <c r="S201" s="1">
        <f t="shared" si="11"/>
        <v>3167595.351</v>
      </c>
      <c r="T201" s="1">
        <f t="shared" si="12"/>
        <v>106000</v>
      </c>
      <c r="U201" s="1">
        <f t="shared" si="13"/>
        <v>17133021</v>
      </c>
    </row>
    <row r="202" ht="19.5" customHeight="1">
      <c r="A202" s="1">
        <v>201.0</v>
      </c>
      <c r="B202" s="1" t="s">
        <v>385</v>
      </c>
      <c r="C202" s="1">
        <v>5000000.0</v>
      </c>
      <c r="D202" s="1" t="s">
        <v>266</v>
      </c>
      <c r="E202" s="1">
        <v>25824.0</v>
      </c>
      <c r="F202" s="2">
        <v>100.0</v>
      </c>
      <c r="G202" s="2">
        <v>100.0</v>
      </c>
      <c r="H202" s="2" t="s">
        <v>229</v>
      </c>
      <c r="I202" s="1">
        <f t="shared" si="1"/>
        <v>5000000</v>
      </c>
      <c r="J202" s="1">
        <f t="shared" si="2"/>
        <v>25824</v>
      </c>
      <c r="K202" s="1">
        <f t="shared" si="3"/>
        <v>0</v>
      </c>
      <c r="L202" s="1">
        <f t="shared" si="4"/>
        <v>0</v>
      </c>
      <c r="M202" s="1">
        <f t="shared" si="5"/>
        <v>0</v>
      </c>
      <c r="N202" s="1">
        <f t="shared" si="6"/>
        <v>3154.184606</v>
      </c>
      <c r="O202" s="1">
        <f t="shared" si="7"/>
        <v>781206</v>
      </c>
      <c r="P202" s="1">
        <f t="shared" si="8"/>
        <v>0</v>
      </c>
      <c r="Q202" s="1">
        <f t="shared" si="9"/>
        <v>0</v>
      </c>
      <c r="R202" s="1">
        <f t="shared" si="10"/>
        <v>101357246</v>
      </c>
      <c r="S202" s="1">
        <f t="shared" si="11"/>
        <v>3266478.454</v>
      </c>
      <c r="T202" s="1">
        <f t="shared" si="12"/>
        <v>108120</v>
      </c>
      <c r="U202" s="1">
        <f t="shared" si="13"/>
        <v>17241141</v>
      </c>
    </row>
    <row r="203" ht="19.5" customHeight="1">
      <c r="A203" s="1">
        <v>202.0</v>
      </c>
      <c r="B203" s="1" t="s">
        <v>386</v>
      </c>
      <c r="C203" s="1">
        <v>5000000.0</v>
      </c>
      <c r="D203" s="1" t="s">
        <v>25</v>
      </c>
      <c r="E203" s="1">
        <v>2317365.0</v>
      </c>
      <c r="F203" s="2">
        <v>100.0</v>
      </c>
      <c r="G203" s="2">
        <v>100.0</v>
      </c>
      <c r="H203" s="2" t="s">
        <v>229</v>
      </c>
      <c r="I203" s="1">
        <f t="shared" si="1"/>
        <v>5000000</v>
      </c>
      <c r="J203" s="1">
        <f t="shared" si="2"/>
        <v>0</v>
      </c>
      <c r="K203" s="1">
        <f t="shared" si="3"/>
        <v>0</v>
      </c>
      <c r="L203" s="1">
        <f t="shared" si="4"/>
        <v>0</v>
      </c>
      <c r="M203" s="1">
        <f t="shared" si="5"/>
        <v>2317365</v>
      </c>
      <c r="N203" s="1">
        <f t="shared" si="6"/>
        <v>3212.054977</v>
      </c>
      <c r="O203" s="1">
        <f t="shared" si="7"/>
        <v>781206</v>
      </c>
      <c r="P203" s="1">
        <f t="shared" si="8"/>
        <v>0</v>
      </c>
      <c r="Q203" s="1">
        <f t="shared" si="9"/>
        <v>0</v>
      </c>
      <c r="R203" s="1">
        <f t="shared" si="10"/>
        <v>103674611</v>
      </c>
      <c r="S203" s="1">
        <f t="shared" si="11"/>
        <v>3277823.362</v>
      </c>
      <c r="T203" s="1">
        <f t="shared" si="12"/>
        <v>108120</v>
      </c>
      <c r="U203" s="1">
        <f t="shared" si="13"/>
        <v>17349261</v>
      </c>
    </row>
    <row r="204" ht="19.5" customHeight="1">
      <c r="A204" s="1">
        <v>203.0</v>
      </c>
      <c r="B204" s="1" t="s">
        <v>387</v>
      </c>
      <c r="C204" s="1">
        <v>5000000.0</v>
      </c>
      <c r="D204" s="1" t="s">
        <v>266</v>
      </c>
      <c r="E204" s="1">
        <v>26146.0</v>
      </c>
      <c r="F204" s="2">
        <v>100.0</v>
      </c>
      <c r="G204" s="2">
        <v>100.0</v>
      </c>
      <c r="H204" s="2" t="s">
        <v>229</v>
      </c>
      <c r="I204" s="1">
        <f t="shared" si="1"/>
        <v>5000000</v>
      </c>
      <c r="J204" s="1">
        <f t="shared" si="2"/>
        <v>26146</v>
      </c>
      <c r="K204" s="1">
        <f t="shared" si="3"/>
        <v>0</v>
      </c>
      <c r="L204" s="1">
        <f t="shared" si="4"/>
        <v>0</v>
      </c>
      <c r="M204" s="1">
        <f t="shared" si="5"/>
        <v>0</v>
      </c>
      <c r="N204" s="1">
        <f t="shared" si="6"/>
        <v>3269.925347</v>
      </c>
      <c r="O204" s="1">
        <f t="shared" si="7"/>
        <v>807352</v>
      </c>
      <c r="P204" s="1">
        <f t="shared" si="8"/>
        <v>0</v>
      </c>
      <c r="Q204" s="1">
        <f t="shared" si="9"/>
        <v>0</v>
      </c>
      <c r="R204" s="1">
        <f t="shared" si="10"/>
        <v>103674611</v>
      </c>
      <c r="S204" s="1">
        <f t="shared" si="11"/>
        <v>3377797.98</v>
      </c>
      <c r="T204" s="1">
        <f t="shared" si="12"/>
        <v>108120</v>
      </c>
      <c r="U204" s="1">
        <f t="shared" si="13"/>
        <v>17457381</v>
      </c>
    </row>
    <row r="205" ht="19.5" customHeight="1">
      <c r="A205" s="1">
        <v>204.0</v>
      </c>
      <c r="B205" s="1" t="s">
        <v>386</v>
      </c>
      <c r="C205" s="1">
        <v>5000000.0</v>
      </c>
      <c r="D205" s="1" t="s">
        <v>25</v>
      </c>
      <c r="E205" s="1">
        <v>2317365.0</v>
      </c>
      <c r="F205" s="2">
        <v>100.0</v>
      </c>
      <c r="G205" s="2">
        <v>100.0</v>
      </c>
      <c r="H205" s="2" t="s">
        <v>229</v>
      </c>
      <c r="I205" s="1">
        <f t="shared" si="1"/>
        <v>5000000</v>
      </c>
      <c r="J205" s="1">
        <f t="shared" si="2"/>
        <v>0</v>
      </c>
      <c r="K205" s="1">
        <f t="shared" si="3"/>
        <v>0</v>
      </c>
      <c r="L205" s="1">
        <f t="shared" si="4"/>
        <v>0</v>
      </c>
      <c r="M205" s="1">
        <f t="shared" si="5"/>
        <v>2317365</v>
      </c>
      <c r="N205" s="1">
        <f t="shared" si="6"/>
        <v>3327.795718</v>
      </c>
      <c r="O205" s="1">
        <f t="shared" si="7"/>
        <v>807352</v>
      </c>
      <c r="P205" s="1">
        <f t="shared" si="8"/>
        <v>0</v>
      </c>
      <c r="Q205" s="1">
        <f t="shared" si="9"/>
        <v>0</v>
      </c>
      <c r="R205" s="1">
        <f t="shared" si="10"/>
        <v>105991976</v>
      </c>
      <c r="S205" s="1">
        <f t="shared" si="11"/>
        <v>3389142.887</v>
      </c>
      <c r="T205" s="1">
        <f t="shared" si="12"/>
        <v>108120</v>
      </c>
      <c r="U205" s="1">
        <f t="shared" si="13"/>
        <v>17565501</v>
      </c>
    </row>
    <row r="206" ht="19.5" customHeight="1">
      <c r="A206" s="1">
        <v>205.0</v>
      </c>
      <c r="B206" s="1" t="s">
        <v>388</v>
      </c>
      <c r="C206" s="1">
        <v>5000000.0</v>
      </c>
      <c r="D206" s="1" t="s">
        <v>266</v>
      </c>
      <c r="E206" s="1">
        <v>26468.0</v>
      </c>
      <c r="F206" s="2">
        <v>100.0</v>
      </c>
      <c r="G206" s="2">
        <v>100.0</v>
      </c>
      <c r="H206" s="2" t="s">
        <v>229</v>
      </c>
      <c r="I206" s="1">
        <f t="shared" si="1"/>
        <v>5000000</v>
      </c>
      <c r="J206" s="1">
        <f t="shared" si="2"/>
        <v>26468</v>
      </c>
      <c r="K206" s="1">
        <f t="shared" si="3"/>
        <v>0</v>
      </c>
      <c r="L206" s="1">
        <f t="shared" si="4"/>
        <v>0</v>
      </c>
      <c r="M206" s="1">
        <f t="shared" si="5"/>
        <v>0</v>
      </c>
      <c r="N206" s="1">
        <f t="shared" si="6"/>
        <v>3385.666088</v>
      </c>
      <c r="O206" s="1">
        <f t="shared" si="7"/>
        <v>833820</v>
      </c>
      <c r="P206" s="1">
        <f t="shared" si="8"/>
        <v>0</v>
      </c>
      <c r="Q206" s="1">
        <f t="shared" si="9"/>
        <v>0</v>
      </c>
      <c r="R206" s="1">
        <f t="shared" si="10"/>
        <v>105991976</v>
      </c>
      <c r="S206" s="1">
        <f t="shared" si="11"/>
        <v>3490209.021</v>
      </c>
      <c r="T206" s="1">
        <f t="shared" si="12"/>
        <v>108120</v>
      </c>
      <c r="U206" s="1">
        <f t="shared" si="13"/>
        <v>17673621</v>
      </c>
    </row>
    <row r="207" ht="19.5" customHeight="1">
      <c r="A207" s="1">
        <v>206.0</v>
      </c>
      <c r="B207" s="1" t="s">
        <v>386</v>
      </c>
      <c r="C207" s="1">
        <v>5000000.0</v>
      </c>
      <c r="D207" s="1" t="s">
        <v>25</v>
      </c>
      <c r="E207" s="1">
        <v>2317365.0</v>
      </c>
      <c r="F207" s="2">
        <v>100.0</v>
      </c>
      <c r="G207" s="2">
        <v>100.0</v>
      </c>
      <c r="H207" s="2" t="s">
        <v>229</v>
      </c>
      <c r="I207" s="1">
        <f t="shared" si="1"/>
        <v>5000000</v>
      </c>
      <c r="J207" s="1">
        <f t="shared" si="2"/>
        <v>0</v>
      </c>
      <c r="K207" s="1">
        <f t="shared" si="3"/>
        <v>0</v>
      </c>
      <c r="L207" s="1">
        <f t="shared" si="4"/>
        <v>0</v>
      </c>
      <c r="M207" s="1">
        <f t="shared" si="5"/>
        <v>2317365</v>
      </c>
      <c r="N207" s="1">
        <f t="shared" si="6"/>
        <v>3443.536458</v>
      </c>
      <c r="O207" s="1">
        <f t="shared" si="7"/>
        <v>833820</v>
      </c>
      <c r="P207" s="1">
        <f t="shared" si="8"/>
        <v>0</v>
      </c>
      <c r="Q207" s="1">
        <f t="shared" si="9"/>
        <v>0</v>
      </c>
      <c r="R207" s="1">
        <f t="shared" si="10"/>
        <v>108309341</v>
      </c>
      <c r="S207" s="1">
        <f t="shared" si="11"/>
        <v>3501553.929</v>
      </c>
      <c r="T207" s="1">
        <f t="shared" si="12"/>
        <v>108120</v>
      </c>
      <c r="U207" s="1">
        <f t="shared" si="13"/>
        <v>17781741</v>
      </c>
    </row>
    <row r="208" ht="19.5" customHeight="1">
      <c r="A208" s="1">
        <v>207.0</v>
      </c>
      <c r="B208" s="1" t="s">
        <v>389</v>
      </c>
      <c r="C208" s="1">
        <v>5000000.0</v>
      </c>
      <c r="D208" s="1" t="s">
        <v>266</v>
      </c>
      <c r="E208" s="1">
        <v>26790.0</v>
      </c>
      <c r="F208" s="2">
        <v>100.0</v>
      </c>
      <c r="G208" s="2">
        <v>100.0</v>
      </c>
      <c r="H208" s="2" t="s">
        <v>229</v>
      </c>
      <c r="I208" s="1">
        <f t="shared" si="1"/>
        <v>5000000</v>
      </c>
      <c r="J208" s="1">
        <f t="shared" si="2"/>
        <v>26790</v>
      </c>
      <c r="K208" s="1">
        <f t="shared" si="3"/>
        <v>0</v>
      </c>
      <c r="L208" s="1">
        <f t="shared" si="4"/>
        <v>0</v>
      </c>
      <c r="M208" s="1">
        <f t="shared" si="5"/>
        <v>0</v>
      </c>
      <c r="N208" s="1">
        <f t="shared" si="6"/>
        <v>3501.406829</v>
      </c>
      <c r="O208" s="1">
        <f t="shared" si="7"/>
        <v>860610</v>
      </c>
      <c r="P208" s="1">
        <f t="shared" si="8"/>
        <v>0</v>
      </c>
      <c r="Q208" s="1">
        <f t="shared" si="9"/>
        <v>0</v>
      </c>
      <c r="R208" s="1">
        <f t="shared" si="10"/>
        <v>108309341</v>
      </c>
      <c r="S208" s="1">
        <f t="shared" si="11"/>
        <v>3603711.578</v>
      </c>
      <c r="T208" s="1">
        <f t="shared" si="12"/>
        <v>108120</v>
      </c>
      <c r="U208" s="1">
        <f t="shared" si="13"/>
        <v>17889861</v>
      </c>
    </row>
    <row r="209" ht="19.5" customHeight="1">
      <c r="A209" s="1">
        <v>208.0</v>
      </c>
      <c r="B209" s="1" t="s">
        <v>386</v>
      </c>
      <c r="C209" s="1">
        <v>5000000.0</v>
      </c>
      <c r="D209" s="1" t="s">
        <v>25</v>
      </c>
      <c r="E209" s="1">
        <v>2317365.0</v>
      </c>
      <c r="F209" s="2">
        <v>100.0</v>
      </c>
      <c r="G209" s="2">
        <v>100.0</v>
      </c>
      <c r="H209" s="2" t="s">
        <v>229</v>
      </c>
      <c r="I209" s="1">
        <f t="shared" si="1"/>
        <v>5000000</v>
      </c>
      <c r="J209" s="1">
        <f t="shared" si="2"/>
        <v>0</v>
      </c>
      <c r="K209" s="1">
        <f t="shared" si="3"/>
        <v>0</v>
      </c>
      <c r="L209" s="1">
        <f t="shared" si="4"/>
        <v>0</v>
      </c>
      <c r="M209" s="1">
        <f t="shared" si="5"/>
        <v>2317365</v>
      </c>
      <c r="N209" s="1">
        <f t="shared" si="6"/>
        <v>3559.277199</v>
      </c>
      <c r="O209" s="1">
        <f t="shared" si="7"/>
        <v>860610</v>
      </c>
      <c r="P209" s="1">
        <f t="shared" si="8"/>
        <v>0</v>
      </c>
      <c r="Q209" s="1">
        <f t="shared" si="9"/>
        <v>0</v>
      </c>
      <c r="R209" s="1">
        <f t="shared" si="10"/>
        <v>110626706</v>
      </c>
      <c r="S209" s="1">
        <f t="shared" si="11"/>
        <v>3615056.486</v>
      </c>
      <c r="T209" s="1">
        <f t="shared" si="12"/>
        <v>108120</v>
      </c>
      <c r="U209" s="1">
        <f t="shared" si="13"/>
        <v>17997981</v>
      </c>
    </row>
    <row r="210" ht="19.5" customHeight="1">
      <c r="A210" s="1">
        <v>209.0</v>
      </c>
      <c r="B210" s="1" t="s">
        <v>390</v>
      </c>
      <c r="C210" s="1">
        <v>5000000.0</v>
      </c>
      <c r="D210" s="1" t="s">
        <v>266</v>
      </c>
      <c r="E210" s="1">
        <v>27112.0</v>
      </c>
      <c r="F210" s="2">
        <v>100.0</v>
      </c>
      <c r="G210" s="2">
        <v>100.0</v>
      </c>
      <c r="H210" s="2" t="s">
        <v>229</v>
      </c>
      <c r="I210" s="1">
        <f t="shared" si="1"/>
        <v>5000000</v>
      </c>
      <c r="J210" s="1">
        <f t="shared" si="2"/>
        <v>27112</v>
      </c>
      <c r="K210" s="1">
        <f t="shared" si="3"/>
        <v>0</v>
      </c>
      <c r="L210" s="1">
        <f t="shared" si="4"/>
        <v>0</v>
      </c>
      <c r="M210" s="1">
        <f t="shared" si="5"/>
        <v>0</v>
      </c>
      <c r="N210" s="1">
        <f t="shared" si="6"/>
        <v>3617.147569</v>
      </c>
      <c r="O210" s="1">
        <f t="shared" si="7"/>
        <v>887722</v>
      </c>
      <c r="P210" s="1">
        <f t="shared" si="8"/>
        <v>0</v>
      </c>
      <c r="Q210" s="1">
        <f t="shared" si="9"/>
        <v>0</v>
      </c>
      <c r="R210" s="1">
        <f t="shared" si="10"/>
        <v>110626706</v>
      </c>
      <c r="S210" s="1">
        <f t="shared" si="11"/>
        <v>3718305.651</v>
      </c>
      <c r="T210" s="1">
        <f t="shared" si="12"/>
        <v>108120</v>
      </c>
      <c r="U210" s="1">
        <f t="shared" si="13"/>
        <v>18106101</v>
      </c>
    </row>
    <row r="211" ht="19.5" customHeight="1">
      <c r="A211" s="1">
        <v>210.0</v>
      </c>
      <c r="B211" s="1" t="s">
        <v>386</v>
      </c>
      <c r="C211" s="1">
        <v>5000000.0</v>
      </c>
      <c r="D211" s="1" t="s">
        <v>25</v>
      </c>
      <c r="E211" s="1">
        <v>2317365.0</v>
      </c>
      <c r="F211" s="2">
        <v>100.0</v>
      </c>
      <c r="G211" s="2">
        <v>100.0</v>
      </c>
      <c r="H211" s="2" t="s">
        <v>229</v>
      </c>
      <c r="I211" s="1">
        <f t="shared" si="1"/>
        <v>5000000</v>
      </c>
      <c r="J211" s="1">
        <f t="shared" si="2"/>
        <v>0</v>
      </c>
      <c r="K211" s="1">
        <f t="shared" si="3"/>
        <v>0</v>
      </c>
      <c r="L211" s="1">
        <f t="shared" si="4"/>
        <v>0</v>
      </c>
      <c r="M211" s="1">
        <f t="shared" si="5"/>
        <v>2317365</v>
      </c>
      <c r="N211" s="1">
        <f t="shared" si="6"/>
        <v>3675.01794</v>
      </c>
      <c r="O211" s="1">
        <f t="shared" si="7"/>
        <v>887722</v>
      </c>
      <c r="P211" s="1">
        <f t="shared" si="8"/>
        <v>0</v>
      </c>
      <c r="Q211" s="1">
        <f t="shared" si="9"/>
        <v>0</v>
      </c>
      <c r="R211" s="1">
        <f t="shared" si="10"/>
        <v>112944071</v>
      </c>
      <c r="S211" s="1">
        <f t="shared" si="11"/>
        <v>3729650.558</v>
      </c>
      <c r="T211" s="1">
        <f t="shared" si="12"/>
        <v>108120</v>
      </c>
      <c r="U211" s="1">
        <f t="shared" si="13"/>
        <v>18214221</v>
      </c>
    </row>
    <row r="212" ht="19.5" customHeight="1">
      <c r="A212" s="1">
        <v>211.0</v>
      </c>
      <c r="B212" s="1" t="s">
        <v>391</v>
      </c>
      <c r="C212" s="1">
        <v>5000000.0</v>
      </c>
      <c r="D212" s="1" t="s">
        <v>266</v>
      </c>
      <c r="E212" s="1">
        <v>27434.0</v>
      </c>
      <c r="F212" s="2">
        <v>100.0</v>
      </c>
      <c r="G212" s="2">
        <v>100.0</v>
      </c>
      <c r="H212" s="2" t="s">
        <v>229</v>
      </c>
      <c r="I212" s="1">
        <f t="shared" si="1"/>
        <v>5000000</v>
      </c>
      <c r="J212" s="1">
        <f t="shared" si="2"/>
        <v>27434</v>
      </c>
      <c r="K212" s="1">
        <f t="shared" si="3"/>
        <v>0</v>
      </c>
      <c r="L212" s="1">
        <f t="shared" si="4"/>
        <v>0</v>
      </c>
      <c r="M212" s="1">
        <f t="shared" si="5"/>
        <v>0</v>
      </c>
      <c r="N212" s="1">
        <f t="shared" si="6"/>
        <v>3732.88831</v>
      </c>
      <c r="O212" s="1">
        <f t="shared" si="7"/>
        <v>915156</v>
      </c>
      <c r="P212" s="1">
        <f t="shared" si="8"/>
        <v>0</v>
      </c>
      <c r="Q212" s="1">
        <f t="shared" si="9"/>
        <v>0</v>
      </c>
      <c r="R212" s="1">
        <f t="shared" si="10"/>
        <v>112944071</v>
      </c>
      <c r="S212" s="1">
        <f t="shared" si="11"/>
        <v>3833991.239</v>
      </c>
      <c r="T212" s="1">
        <f t="shared" si="12"/>
        <v>108120</v>
      </c>
      <c r="U212" s="1">
        <f t="shared" si="13"/>
        <v>18322341</v>
      </c>
    </row>
    <row r="213" ht="19.5" customHeight="1">
      <c r="A213" s="1">
        <v>212.0</v>
      </c>
      <c r="B213" s="1" t="s">
        <v>386</v>
      </c>
      <c r="C213" s="1">
        <v>5000000.0</v>
      </c>
      <c r="D213" s="1" t="s">
        <v>25</v>
      </c>
      <c r="E213" s="1">
        <v>2317365.0</v>
      </c>
      <c r="F213" s="2">
        <v>100.0</v>
      </c>
      <c r="G213" s="2">
        <v>100.0</v>
      </c>
      <c r="H213" s="2" t="s">
        <v>229</v>
      </c>
      <c r="I213" s="1">
        <f t="shared" si="1"/>
        <v>5000000</v>
      </c>
      <c r="J213" s="1">
        <f t="shared" si="2"/>
        <v>0</v>
      </c>
      <c r="K213" s="1">
        <f t="shared" si="3"/>
        <v>0</v>
      </c>
      <c r="L213" s="1">
        <f t="shared" si="4"/>
        <v>0</v>
      </c>
      <c r="M213" s="1">
        <f t="shared" si="5"/>
        <v>2317365</v>
      </c>
      <c r="N213" s="1">
        <f t="shared" si="6"/>
        <v>3790.758681</v>
      </c>
      <c r="O213" s="1">
        <f t="shared" si="7"/>
        <v>915156</v>
      </c>
      <c r="P213" s="1">
        <f t="shared" si="8"/>
        <v>0</v>
      </c>
      <c r="Q213" s="1">
        <f t="shared" si="9"/>
        <v>0</v>
      </c>
      <c r="R213" s="1">
        <f t="shared" si="10"/>
        <v>115261436</v>
      </c>
      <c r="S213" s="1">
        <f t="shared" si="11"/>
        <v>3845336.147</v>
      </c>
      <c r="T213" s="1">
        <f t="shared" si="12"/>
        <v>108120</v>
      </c>
      <c r="U213" s="1">
        <f t="shared" si="13"/>
        <v>18430461</v>
      </c>
    </row>
    <row r="214" ht="19.5" customHeight="1">
      <c r="A214" s="1">
        <v>213.0</v>
      </c>
      <c r="B214" s="1" t="s">
        <v>392</v>
      </c>
      <c r="C214" s="1">
        <v>5000000.0</v>
      </c>
      <c r="D214" s="1" t="s">
        <v>266</v>
      </c>
      <c r="E214" s="1">
        <v>27756.0</v>
      </c>
      <c r="F214" s="2">
        <v>100.0</v>
      </c>
      <c r="G214" s="2">
        <v>100.0</v>
      </c>
      <c r="H214" s="2" t="s">
        <v>229</v>
      </c>
      <c r="I214" s="1">
        <f t="shared" si="1"/>
        <v>5000000</v>
      </c>
      <c r="J214" s="1">
        <f t="shared" si="2"/>
        <v>27756</v>
      </c>
      <c r="K214" s="1">
        <f t="shared" si="3"/>
        <v>0</v>
      </c>
      <c r="L214" s="1">
        <f t="shared" si="4"/>
        <v>0</v>
      </c>
      <c r="M214" s="1">
        <f t="shared" si="5"/>
        <v>0</v>
      </c>
      <c r="N214" s="1">
        <f t="shared" si="6"/>
        <v>3848.629051</v>
      </c>
      <c r="O214" s="1">
        <f t="shared" si="7"/>
        <v>942912</v>
      </c>
      <c r="P214" s="1">
        <f t="shared" si="8"/>
        <v>0</v>
      </c>
      <c r="Q214" s="1">
        <f t="shared" si="9"/>
        <v>0</v>
      </c>
      <c r="R214" s="1">
        <f t="shared" si="10"/>
        <v>115261436</v>
      </c>
      <c r="S214" s="1">
        <f t="shared" si="11"/>
        <v>3950768.343</v>
      </c>
      <c r="T214" s="1">
        <f t="shared" si="12"/>
        <v>108120</v>
      </c>
      <c r="U214" s="1">
        <f t="shared" si="13"/>
        <v>18538581</v>
      </c>
    </row>
    <row r="215" ht="19.5" customHeight="1">
      <c r="A215" s="1">
        <v>214.0</v>
      </c>
      <c r="B215" s="1" t="s">
        <v>386</v>
      </c>
      <c r="C215" s="1">
        <v>5000000.0</v>
      </c>
      <c r="D215" s="1" t="s">
        <v>25</v>
      </c>
      <c r="E215" s="1">
        <v>2317365.0</v>
      </c>
      <c r="F215" s="2">
        <v>100.0</v>
      </c>
      <c r="G215" s="2">
        <v>100.0</v>
      </c>
      <c r="H215" s="2" t="s">
        <v>229</v>
      </c>
      <c r="I215" s="1">
        <f t="shared" si="1"/>
        <v>5000000</v>
      </c>
      <c r="J215" s="1">
        <f t="shared" si="2"/>
        <v>0</v>
      </c>
      <c r="K215" s="1">
        <f t="shared" si="3"/>
        <v>0</v>
      </c>
      <c r="L215" s="1">
        <f t="shared" si="4"/>
        <v>0</v>
      </c>
      <c r="M215" s="1">
        <f t="shared" si="5"/>
        <v>2317365</v>
      </c>
      <c r="N215" s="1">
        <f t="shared" si="6"/>
        <v>3906.499421</v>
      </c>
      <c r="O215" s="1">
        <f t="shared" si="7"/>
        <v>942912</v>
      </c>
      <c r="P215" s="1">
        <f t="shared" si="8"/>
        <v>0</v>
      </c>
      <c r="Q215" s="1">
        <f t="shared" si="9"/>
        <v>0</v>
      </c>
      <c r="R215" s="1">
        <f t="shared" si="10"/>
        <v>117578801</v>
      </c>
      <c r="S215" s="1">
        <f t="shared" si="11"/>
        <v>3962113.25</v>
      </c>
      <c r="T215" s="1">
        <f t="shared" si="12"/>
        <v>108120</v>
      </c>
      <c r="U215" s="1">
        <f t="shared" si="13"/>
        <v>18646701</v>
      </c>
    </row>
    <row r="216" ht="19.5" customHeight="1">
      <c r="A216" s="1">
        <v>215.0</v>
      </c>
      <c r="B216" s="1" t="s">
        <v>393</v>
      </c>
      <c r="C216" s="1">
        <v>5000000.0</v>
      </c>
      <c r="D216" s="1" t="s">
        <v>266</v>
      </c>
      <c r="E216" s="1">
        <v>28078.0</v>
      </c>
      <c r="F216" s="2">
        <v>100.0</v>
      </c>
      <c r="G216" s="2">
        <v>100.0</v>
      </c>
      <c r="H216" s="2" t="s">
        <v>229</v>
      </c>
      <c r="I216" s="1">
        <f t="shared" si="1"/>
        <v>5000000</v>
      </c>
      <c r="J216" s="1">
        <f t="shared" si="2"/>
        <v>28078</v>
      </c>
      <c r="K216" s="1">
        <f t="shared" si="3"/>
        <v>0</v>
      </c>
      <c r="L216" s="1">
        <f t="shared" si="4"/>
        <v>0</v>
      </c>
      <c r="M216" s="1">
        <f t="shared" si="5"/>
        <v>0</v>
      </c>
      <c r="N216" s="1">
        <f t="shared" si="6"/>
        <v>3964.369792</v>
      </c>
      <c r="O216" s="1">
        <f t="shared" si="7"/>
        <v>970990</v>
      </c>
      <c r="P216" s="1">
        <f t="shared" si="8"/>
        <v>0</v>
      </c>
      <c r="Q216" s="1">
        <f t="shared" si="9"/>
        <v>0</v>
      </c>
      <c r="R216" s="1">
        <f t="shared" si="10"/>
        <v>117578801</v>
      </c>
      <c r="S216" s="1">
        <f t="shared" si="11"/>
        <v>4068636.962</v>
      </c>
      <c r="T216" s="1">
        <f t="shared" si="12"/>
        <v>108120</v>
      </c>
      <c r="U216" s="1">
        <f t="shared" si="13"/>
        <v>18754821</v>
      </c>
    </row>
    <row r="217" ht="19.5" customHeight="1">
      <c r="A217" s="1">
        <v>216.0</v>
      </c>
      <c r="B217" s="1" t="s">
        <v>386</v>
      </c>
      <c r="C217" s="1">
        <v>5000000.0</v>
      </c>
      <c r="D217" s="1" t="s">
        <v>25</v>
      </c>
      <c r="E217" s="1">
        <v>2317365.0</v>
      </c>
      <c r="F217" s="2">
        <v>100.0</v>
      </c>
      <c r="G217" s="2">
        <v>100.0</v>
      </c>
      <c r="H217" s="2" t="s">
        <v>229</v>
      </c>
      <c r="I217" s="1">
        <f t="shared" si="1"/>
        <v>5000000</v>
      </c>
      <c r="J217" s="1">
        <f t="shared" si="2"/>
        <v>0</v>
      </c>
      <c r="K217" s="1">
        <f t="shared" si="3"/>
        <v>0</v>
      </c>
      <c r="L217" s="1">
        <f t="shared" si="4"/>
        <v>0</v>
      </c>
      <c r="M217" s="1">
        <f t="shared" si="5"/>
        <v>2317365</v>
      </c>
      <c r="N217" s="1">
        <f t="shared" si="6"/>
        <v>4022.240162</v>
      </c>
      <c r="O217" s="1">
        <f t="shared" si="7"/>
        <v>970990</v>
      </c>
      <c r="P217" s="1">
        <f t="shared" si="8"/>
        <v>0</v>
      </c>
      <c r="Q217" s="1">
        <f t="shared" si="9"/>
        <v>0</v>
      </c>
      <c r="R217" s="1">
        <f t="shared" si="10"/>
        <v>119896166</v>
      </c>
      <c r="S217" s="1">
        <f t="shared" si="11"/>
        <v>4079981.87</v>
      </c>
      <c r="T217" s="1">
        <f t="shared" si="12"/>
        <v>108120</v>
      </c>
      <c r="U217" s="1">
        <f t="shared" si="13"/>
        <v>18862941</v>
      </c>
    </row>
    <row r="218" ht="19.5" customHeight="1">
      <c r="A218" s="1">
        <v>217.0</v>
      </c>
      <c r="B218" s="1" t="s">
        <v>394</v>
      </c>
      <c r="C218" s="1">
        <v>5000000.0</v>
      </c>
      <c r="D218" s="1" t="s">
        <v>266</v>
      </c>
      <c r="E218" s="1">
        <v>28400.0</v>
      </c>
      <c r="F218" s="2">
        <v>100.0</v>
      </c>
      <c r="G218" s="2">
        <v>100.0</v>
      </c>
      <c r="H218" s="2" t="s">
        <v>229</v>
      </c>
      <c r="I218" s="1">
        <f t="shared" si="1"/>
        <v>5000000</v>
      </c>
      <c r="J218" s="1">
        <f t="shared" si="2"/>
        <v>28400</v>
      </c>
      <c r="K218" s="1">
        <f t="shared" si="3"/>
        <v>0</v>
      </c>
      <c r="L218" s="1">
        <f t="shared" si="4"/>
        <v>0</v>
      </c>
      <c r="M218" s="1">
        <f t="shared" si="5"/>
        <v>0</v>
      </c>
      <c r="N218" s="1">
        <f t="shared" si="6"/>
        <v>4080.110532</v>
      </c>
      <c r="O218" s="1">
        <f t="shared" si="7"/>
        <v>999390</v>
      </c>
      <c r="P218" s="1">
        <f t="shared" si="8"/>
        <v>0</v>
      </c>
      <c r="Q218" s="1">
        <f t="shared" si="9"/>
        <v>0</v>
      </c>
      <c r="R218" s="1">
        <f t="shared" si="10"/>
        <v>119896166</v>
      </c>
      <c r="S218" s="1">
        <f t="shared" si="11"/>
        <v>4187597.097</v>
      </c>
      <c r="T218" s="1">
        <f t="shared" si="12"/>
        <v>108120</v>
      </c>
      <c r="U218" s="1">
        <f t="shared" si="13"/>
        <v>18971061</v>
      </c>
    </row>
    <row r="219" ht="19.5" customHeight="1">
      <c r="A219" s="1">
        <v>218.0</v>
      </c>
      <c r="B219" s="1" t="s">
        <v>386</v>
      </c>
      <c r="C219" s="1">
        <v>5000000.0</v>
      </c>
      <c r="D219" s="1" t="s">
        <v>25</v>
      </c>
      <c r="E219" s="1">
        <v>2317365.0</v>
      </c>
      <c r="F219" s="2">
        <v>100.0</v>
      </c>
      <c r="G219" s="2">
        <v>100.0</v>
      </c>
      <c r="H219" s="2" t="s">
        <v>229</v>
      </c>
      <c r="I219" s="1">
        <f t="shared" si="1"/>
        <v>5000000</v>
      </c>
      <c r="J219" s="1">
        <f t="shared" si="2"/>
        <v>0</v>
      </c>
      <c r="K219" s="1">
        <f t="shared" si="3"/>
        <v>0</v>
      </c>
      <c r="L219" s="1">
        <f t="shared" si="4"/>
        <v>0</v>
      </c>
      <c r="M219" s="1">
        <f t="shared" si="5"/>
        <v>2317365</v>
      </c>
      <c r="N219" s="1">
        <f t="shared" si="6"/>
        <v>4137.980903</v>
      </c>
      <c r="O219" s="1">
        <f t="shared" si="7"/>
        <v>999390</v>
      </c>
      <c r="P219" s="1">
        <f t="shared" si="8"/>
        <v>0</v>
      </c>
      <c r="Q219" s="1">
        <f t="shared" si="9"/>
        <v>0</v>
      </c>
      <c r="R219" s="1">
        <f t="shared" si="10"/>
        <v>122213531</v>
      </c>
      <c r="S219" s="1">
        <f t="shared" si="11"/>
        <v>4198942.005</v>
      </c>
      <c r="T219" s="1">
        <f t="shared" si="12"/>
        <v>108120</v>
      </c>
      <c r="U219" s="1">
        <f t="shared" si="13"/>
        <v>19079181</v>
      </c>
    </row>
    <row r="220" ht="19.5" customHeight="1">
      <c r="A220" s="1">
        <v>219.0</v>
      </c>
      <c r="B220" s="1" t="s">
        <v>395</v>
      </c>
      <c r="C220" s="1">
        <v>5000000.0</v>
      </c>
      <c r="D220" s="1" t="s">
        <v>266</v>
      </c>
      <c r="E220" s="1">
        <v>28722.0</v>
      </c>
      <c r="F220" s="2">
        <v>100.0</v>
      </c>
      <c r="G220" s="2">
        <v>100.0</v>
      </c>
      <c r="H220" s="2" t="s">
        <v>229</v>
      </c>
      <c r="I220" s="1">
        <f t="shared" si="1"/>
        <v>5000000</v>
      </c>
      <c r="J220" s="1">
        <f t="shared" si="2"/>
        <v>28722</v>
      </c>
      <c r="K220" s="1">
        <f t="shared" si="3"/>
        <v>0</v>
      </c>
      <c r="L220" s="1">
        <f t="shared" si="4"/>
        <v>0</v>
      </c>
      <c r="M220" s="1">
        <f t="shared" si="5"/>
        <v>0</v>
      </c>
      <c r="N220" s="1">
        <f t="shared" si="6"/>
        <v>4195.851273</v>
      </c>
      <c r="O220" s="1">
        <f t="shared" si="7"/>
        <v>1028112</v>
      </c>
      <c r="P220" s="1">
        <f t="shared" si="8"/>
        <v>0</v>
      </c>
      <c r="Q220" s="1">
        <f t="shared" si="9"/>
        <v>0</v>
      </c>
      <c r="R220" s="1">
        <f t="shared" si="10"/>
        <v>122213531</v>
      </c>
      <c r="S220" s="1">
        <f t="shared" si="11"/>
        <v>4307648.748</v>
      </c>
      <c r="T220" s="1">
        <f t="shared" si="12"/>
        <v>108120</v>
      </c>
      <c r="U220" s="1">
        <f t="shared" si="13"/>
        <v>19187301</v>
      </c>
    </row>
    <row r="221" ht="19.5" customHeight="1">
      <c r="A221" s="1">
        <v>220.0</v>
      </c>
      <c r="B221" s="1" t="s">
        <v>386</v>
      </c>
      <c r="C221" s="1">
        <v>5000000.0</v>
      </c>
      <c r="D221" s="1" t="s">
        <v>25</v>
      </c>
      <c r="E221" s="1">
        <v>2317365.0</v>
      </c>
      <c r="F221" s="2">
        <v>100.0</v>
      </c>
      <c r="G221" s="2">
        <v>100.0</v>
      </c>
      <c r="H221" s="2" t="s">
        <v>229</v>
      </c>
      <c r="I221" s="1">
        <f t="shared" si="1"/>
        <v>5000000</v>
      </c>
      <c r="J221" s="1">
        <f t="shared" si="2"/>
        <v>0</v>
      </c>
      <c r="K221" s="1">
        <f t="shared" si="3"/>
        <v>0</v>
      </c>
      <c r="L221" s="1">
        <f t="shared" si="4"/>
        <v>0</v>
      </c>
      <c r="M221" s="1">
        <f t="shared" si="5"/>
        <v>2317365</v>
      </c>
      <c r="N221" s="1">
        <f t="shared" si="6"/>
        <v>4253.721644</v>
      </c>
      <c r="O221" s="1">
        <f t="shared" si="7"/>
        <v>1028112</v>
      </c>
      <c r="P221" s="1">
        <f t="shared" si="8"/>
        <v>0</v>
      </c>
      <c r="Q221" s="1">
        <f t="shared" si="9"/>
        <v>0</v>
      </c>
      <c r="R221" s="1">
        <f t="shared" si="10"/>
        <v>124530896</v>
      </c>
      <c r="S221" s="1">
        <f t="shared" si="11"/>
        <v>4318993.655</v>
      </c>
      <c r="T221" s="1">
        <f t="shared" si="12"/>
        <v>108120</v>
      </c>
      <c r="U221" s="1">
        <f t="shared" si="13"/>
        <v>19295421</v>
      </c>
    </row>
    <row r="222" ht="19.5" customHeight="1">
      <c r="A222" s="1">
        <v>221.0</v>
      </c>
      <c r="B222" s="1" t="s">
        <v>396</v>
      </c>
      <c r="C222" s="1">
        <v>5000000.0</v>
      </c>
      <c r="D222" s="1" t="s">
        <v>266</v>
      </c>
      <c r="E222" s="1">
        <v>29044.0</v>
      </c>
      <c r="F222" s="2">
        <v>100.0</v>
      </c>
      <c r="G222" s="2">
        <v>100.0</v>
      </c>
      <c r="H222" s="2" t="s">
        <v>229</v>
      </c>
      <c r="I222" s="1">
        <f t="shared" si="1"/>
        <v>5000000</v>
      </c>
      <c r="J222" s="1">
        <f t="shared" si="2"/>
        <v>29044</v>
      </c>
      <c r="K222" s="1">
        <f t="shared" si="3"/>
        <v>0</v>
      </c>
      <c r="L222" s="1">
        <f t="shared" si="4"/>
        <v>0</v>
      </c>
      <c r="M222" s="1">
        <f t="shared" si="5"/>
        <v>0</v>
      </c>
      <c r="N222" s="1">
        <f t="shared" si="6"/>
        <v>4311.592014</v>
      </c>
      <c r="O222" s="1">
        <f t="shared" si="7"/>
        <v>1057156</v>
      </c>
      <c r="P222" s="1">
        <f t="shared" si="8"/>
        <v>0</v>
      </c>
      <c r="Q222" s="1">
        <f t="shared" si="9"/>
        <v>0</v>
      </c>
      <c r="R222" s="1">
        <f t="shared" si="10"/>
        <v>124530896</v>
      </c>
      <c r="S222" s="1">
        <f t="shared" si="11"/>
        <v>4428791.914</v>
      </c>
      <c r="T222" s="1">
        <f t="shared" si="12"/>
        <v>108120</v>
      </c>
      <c r="U222" s="1">
        <f t="shared" si="13"/>
        <v>19403541</v>
      </c>
    </row>
    <row r="223" ht="19.5" customHeight="1">
      <c r="A223" s="1">
        <v>222.0</v>
      </c>
      <c r="B223" s="1" t="s">
        <v>386</v>
      </c>
      <c r="C223" s="1">
        <v>5000000.0</v>
      </c>
      <c r="D223" s="1" t="s">
        <v>25</v>
      </c>
      <c r="E223" s="1">
        <v>2317365.0</v>
      </c>
      <c r="F223" s="2">
        <v>100.0</v>
      </c>
      <c r="G223" s="2">
        <v>100.0</v>
      </c>
      <c r="H223" s="2" t="s">
        <v>229</v>
      </c>
      <c r="I223" s="1">
        <f t="shared" si="1"/>
        <v>5000000</v>
      </c>
      <c r="J223" s="1">
        <f t="shared" si="2"/>
        <v>0</v>
      </c>
      <c r="K223" s="1">
        <f t="shared" si="3"/>
        <v>0</v>
      </c>
      <c r="L223" s="1">
        <f t="shared" si="4"/>
        <v>0</v>
      </c>
      <c r="M223" s="1">
        <f t="shared" si="5"/>
        <v>2317365</v>
      </c>
      <c r="N223" s="1">
        <f t="shared" si="6"/>
        <v>4369.462384</v>
      </c>
      <c r="O223" s="1">
        <f t="shared" si="7"/>
        <v>1057156</v>
      </c>
      <c r="P223" s="1">
        <f t="shared" si="8"/>
        <v>0</v>
      </c>
      <c r="Q223" s="1">
        <f t="shared" si="9"/>
        <v>0</v>
      </c>
      <c r="R223" s="1">
        <f t="shared" si="10"/>
        <v>126848261</v>
      </c>
      <c r="S223" s="1">
        <f t="shared" si="11"/>
        <v>4440136.822</v>
      </c>
      <c r="T223" s="1">
        <f t="shared" si="12"/>
        <v>108120</v>
      </c>
      <c r="U223" s="1">
        <f t="shared" si="13"/>
        <v>19511661</v>
      </c>
    </row>
    <row r="224" ht="19.5" customHeight="1">
      <c r="A224" s="1">
        <v>223.0</v>
      </c>
      <c r="B224" s="1" t="s">
        <v>397</v>
      </c>
      <c r="C224" s="1">
        <v>5000000.0</v>
      </c>
      <c r="D224" s="1" t="s">
        <v>266</v>
      </c>
      <c r="E224" s="1">
        <v>29366.0</v>
      </c>
      <c r="F224" s="2">
        <v>100.0</v>
      </c>
      <c r="G224" s="2">
        <v>100.0</v>
      </c>
      <c r="H224" s="2" t="s">
        <v>229</v>
      </c>
      <c r="I224" s="1">
        <f t="shared" si="1"/>
        <v>5000000</v>
      </c>
      <c r="J224" s="1">
        <f t="shared" si="2"/>
        <v>29366</v>
      </c>
      <c r="K224" s="1">
        <f t="shared" si="3"/>
        <v>0</v>
      </c>
      <c r="L224" s="1">
        <f t="shared" si="4"/>
        <v>0</v>
      </c>
      <c r="M224" s="1">
        <f t="shared" si="5"/>
        <v>0</v>
      </c>
      <c r="N224" s="1">
        <f t="shared" si="6"/>
        <v>4427.332755</v>
      </c>
      <c r="O224" s="1">
        <f t="shared" si="7"/>
        <v>1086522</v>
      </c>
      <c r="P224" s="1">
        <f t="shared" si="8"/>
        <v>0</v>
      </c>
      <c r="Q224" s="1">
        <f t="shared" si="9"/>
        <v>0</v>
      </c>
      <c r="R224" s="1">
        <f t="shared" si="10"/>
        <v>126848261</v>
      </c>
      <c r="S224" s="1">
        <f t="shared" si="11"/>
        <v>4551026.596</v>
      </c>
      <c r="T224" s="1">
        <f t="shared" si="12"/>
        <v>108120</v>
      </c>
      <c r="U224" s="1">
        <f t="shared" si="13"/>
        <v>19619781</v>
      </c>
    </row>
    <row r="225" ht="19.5" customHeight="1">
      <c r="A225" s="1">
        <v>224.0</v>
      </c>
      <c r="B225" s="1" t="s">
        <v>386</v>
      </c>
      <c r="C225" s="1">
        <v>5000000.0</v>
      </c>
      <c r="D225" s="1" t="s">
        <v>25</v>
      </c>
      <c r="E225" s="1">
        <v>2317365.0</v>
      </c>
      <c r="F225" s="2">
        <v>100.0</v>
      </c>
      <c r="G225" s="2">
        <v>100.0</v>
      </c>
      <c r="H225" s="2" t="s">
        <v>229</v>
      </c>
      <c r="I225" s="1">
        <f t="shared" si="1"/>
        <v>5000000</v>
      </c>
      <c r="J225" s="1">
        <f t="shared" si="2"/>
        <v>0</v>
      </c>
      <c r="K225" s="1">
        <f t="shared" si="3"/>
        <v>0</v>
      </c>
      <c r="L225" s="1">
        <f t="shared" si="4"/>
        <v>0</v>
      </c>
      <c r="M225" s="1">
        <f t="shared" si="5"/>
        <v>2317365</v>
      </c>
      <c r="N225" s="1">
        <f t="shared" si="6"/>
        <v>4485.203125</v>
      </c>
      <c r="O225" s="1">
        <f t="shared" si="7"/>
        <v>1086522</v>
      </c>
      <c r="P225" s="1">
        <f t="shared" si="8"/>
        <v>0</v>
      </c>
      <c r="Q225" s="1">
        <f t="shared" si="9"/>
        <v>0</v>
      </c>
      <c r="R225" s="1">
        <f t="shared" si="10"/>
        <v>129165626</v>
      </c>
      <c r="S225" s="1">
        <f t="shared" si="11"/>
        <v>4562371.503</v>
      </c>
      <c r="T225" s="1">
        <f t="shared" si="12"/>
        <v>108120</v>
      </c>
      <c r="U225" s="1">
        <f t="shared" si="13"/>
        <v>19727901</v>
      </c>
    </row>
    <row r="226" ht="19.5" customHeight="1">
      <c r="A226" s="1">
        <v>225.0</v>
      </c>
      <c r="B226" s="1" t="s">
        <v>398</v>
      </c>
      <c r="C226" s="1">
        <v>5000000.0</v>
      </c>
      <c r="D226" s="1" t="s">
        <v>266</v>
      </c>
      <c r="E226" s="1">
        <v>29688.0</v>
      </c>
      <c r="F226" s="2">
        <v>100.0</v>
      </c>
      <c r="G226" s="2">
        <v>100.0</v>
      </c>
      <c r="H226" s="2" t="s">
        <v>229</v>
      </c>
      <c r="I226" s="1">
        <f t="shared" si="1"/>
        <v>5000000</v>
      </c>
      <c r="J226" s="1">
        <f t="shared" si="2"/>
        <v>29688</v>
      </c>
      <c r="K226" s="1">
        <f t="shared" si="3"/>
        <v>0</v>
      </c>
      <c r="L226" s="1">
        <f t="shared" si="4"/>
        <v>0</v>
      </c>
      <c r="M226" s="1">
        <f t="shared" si="5"/>
        <v>0</v>
      </c>
      <c r="N226" s="1">
        <f t="shared" si="6"/>
        <v>4543.073495</v>
      </c>
      <c r="O226" s="1">
        <f t="shared" si="7"/>
        <v>1116210</v>
      </c>
      <c r="P226" s="1">
        <f t="shared" si="8"/>
        <v>0</v>
      </c>
      <c r="Q226" s="1">
        <f t="shared" si="9"/>
        <v>0</v>
      </c>
      <c r="R226" s="1">
        <f t="shared" si="10"/>
        <v>129165626</v>
      </c>
      <c r="S226" s="1">
        <f t="shared" si="11"/>
        <v>4674352.793</v>
      </c>
      <c r="T226" s="1">
        <f t="shared" si="12"/>
        <v>108120</v>
      </c>
      <c r="U226" s="1">
        <f t="shared" si="13"/>
        <v>19836021</v>
      </c>
    </row>
    <row r="227" ht="19.5" customHeight="1">
      <c r="F227" s="2"/>
      <c r="G227" s="2"/>
      <c r="H227" s="2"/>
      <c r="R227" s="2"/>
    </row>
    <row r="228" ht="19.5" customHeight="1">
      <c r="F228" s="2"/>
      <c r="G228" s="2"/>
      <c r="H228" s="2"/>
      <c r="R228" s="2"/>
    </row>
    <row r="229" ht="19.5" customHeight="1">
      <c r="F229" s="2"/>
      <c r="G229" s="2"/>
    </row>
    <row r="230" ht="19.5" customHeight="1">
      <c r="F230" s="2"/>
      <c r="G230" s="2"/>
    </row>
    <row r="231" ht="19.5" customHeight="1">
      <c r="F231" s="2"/>
      <c r="G231" s="2"/>
    </row>
    <row r="232" ht="19.5" customHeight="1">
      <c r="F232" s="2"/>
      <c r="G232" s="2"/>
    </row>
    <row r="233" ht="19.5" customHeight="1">
      <c r="F233" s="2"/>
      <c r="G233" s="2"/>
    </row>
    <row r="234" ht="19.5" customHeight="1">
      <c r="F234" s="2"/>
      <c r="G234" s="2"/>
    </row>
    <row r="235" ht="19.5" customHeight="1">
      <c r="F235" s="2"/>
      <c r="G235" s="2"/>
    </row>
    <row r="236" ht="19.5" customHeight="1">
      <c r="F236" s="2"/>
      <c r="G236" s="2"/>
    </row>
    <row r="237" ht="19.5" customHeight="1">
      <c r="F237" s="2"/>
      <c r="G237" s="2"/>
    </row>
    <row r="238" ht="19.5" customHeight="1">
      <c r="F238" s="2"/>
      <c r="G238" s="2"/>
    </row>
    <row r="239" ht="19.5" customHeight="1">
      <c r="F239" s="2"/>
      <c r="G239" s="2"/>
    </row>
    <row r="240" ht="19.5" customHeight="1">
      <c r="F240" s="2"/>
      <c r="G240" s="2"/>
    </row>
    <row r="241" ht="19.5" customHeight="1">
      <c r="F241" s="2"/>
      <c r="G241" s="2"/>
    </row>
    <row r="242" ht="19.5" customHeight="1">
      <c r="F242" s="2"/>
      <c r="G242" s="2"/>
    </row>
    <row r="243" ht="19.5" customHeight="1">
      <c r="F243" s="2"/>
      <c r="G243" s="2"/>
    </row>
    <row r="244" ht="19.5" customHeight="1">
      <c r="F244" s="2"/>
      <c r="G244" s="2"/>
    </row>
    <row r="245" ht="19.5" customHeight="1">
      <c r="F245" s="2"/>
      <c r="G245" s="2"/>
    </row>
    <row r="246" ht="19.5" customHeight="1">
      <c r="F246" s="2"/>
      <c r="G246" s="2"/>
    </row>
    <row r="247" ht="19.5" customHeight="1">
      <c r="F247" s="2"/>
      <c r="G247" s="2"/>
    </row>
    <row r="248" ht="19.5" customHeight="1">
      <c r="F248" s="2"/>
      <c r="G248" s="2"/>
    </row>
    <row r="249" ht="19.5" customHeight="1">
      <c r="F249" s="2"/>
      <c r="G249" s="2"/>
    </row>
    <row r="250" ht="19.5" customHeight="1">
      <c r="F250" s="2"/>
      <c r="G250" s="2"/>
    </row>
    <row r="251" ht="19.5" customHeight="1">
      <c r="F251" s="2"/>
      <c r="G251" s="2"/>
    </row>
    <row r="252" ht="19.5" customHeight="1">
      <c r="F252" s="2"/>
      <c r="G252" s="2"/>
    </row>
    <row r="253" ht="19.5" customHeight="1">
      <c r="F253" s="2"/>
      <c r="G253" s="2"/>
    </row>
    <row r="254" ht="19.5" customHeight="1">
      <c r="F254" s="2"/>
      <c r="G254" s="2"/>
    </row>
    <row r="255" ht="19.5" customHeight="1">
      <c r="F255" s="2"/>
      <c r="G255" s="2"/>
    </row>
    <row r="256" ht="19.5" customHeight="1">
      <c r="F256" s="2"/>
      <c r="G256" s="2"/>
    </row>
    <row r="257" ht="19.5" customHeight="1">
      <c r="F257" s="2"/>
      <c r="G257" s="2"/>
    </row>
    <row r="258" ht="19.5" customHeight="1">
      <c r="F258" s="2"/>
      <c r="G258" s="2"/>
    </row>
    <row r="259" ht="19.5" customHeight="1">
      <c r="F259" s="2"/>
      <c r="G259" s="2"/>
    </row>
    <row r="260" ht="19.5" customHeight="1">
      <c r="F260" s="2"/>
      <c r="G260" s="2"/>
    </row>
    <row r="261" ht="19.5" customHeight="1">
      <c r="F261" s="2"/>
      <c r="G261" s="2"/>
    </row>
    <row r="262" ht="19.5" customHeight="1">
      <c r="F262" s="2"/>
      <c r="G262" s="2"/>
    </row>
    <row r="263" ht="19.5" customHeight="1">
      <c r="F263" s="2"/>
      <c r="G263" s="2"/>
    </row>
    <row r="264" ht="19.5" customHeight="1">
      <c r="F264" s="2"/>
      <c r="G264" s="2"/>
    </row>
    <row r="265" ht="19.5" customHeight="1">
      <c r="F265" s="2"/>
      <c r="G265" s="2"/>
    </row>
    <row r="266" ht="19.5" customHeight="1">
      <c r="F266" s="2"/>
      <c r="G266" s="2"/>
    </row>
    <row r="267" ht="19.5" customHeight="1">
      <c r="F267" s="2"/>
      <c r="G267" s="2"/>
    </row>
    <row r="268" ht="19.5" customHeight="1">
      <c r="F268" s="2"/>
      <c r="G268" s="2"/>
    </row>
    <row r="269" ht="19.5" customHeight="1">
      <c r="F269" s="2"/>
      <c r="G269" s="2"/>
    </row>
    <row r="270" ht="19.5" customHeight="1">
      <c r="F270" s="2"/>
      <c r="G270" s="2"/>
    </row>
    <row r="271" ht="19.5" customHeight="1">
      <c r="F271" s="2"/>
      <c r="G271" s="2"/>
    </row>
    <row r="272" ht="19.5" customHeight="1">
      <c r="F272" s="2"/>
      <c r="G272" s="2"/>
    </row>
    <row r="273" ht="19.5" customHeight="1">
      <c r="F273" s="2"/>
      <c r="G273" s="2"/>
    </row>
    <row r="274" ht="19.5" customHeight="1">
      <c r="F274" s="2"/>
      <c r="G274" s="2"/>
    </row>
    <row r="275" ht="19.5" customHeight="1">
      <c r="F275" s="2"/>
      <c r="G275" s="2"/>
    </row>
    <row r="276" ht="19.5" customHeight="1">
      <c r="F276" s="2"/>
      <c r="G276" s="2"/>
    </row>
    <row r="277" ht="19.5" customHeight="1">
      <c r="F277" s="2"/>
      <c r="G277" s="2"/>
    </row>
    <row r="278" ht="19.5" customHeight="1">
      <c r="F278" s="2"/>
      <c r="G278" s="2"/>
    </row>
    <row r="279" ht="19.5" customHeight="1">
      <c r="F279" s="2"/>
      <c r="G279" s="2"/>
    </row>
    <row r="280" ht="19.5" customHeight="1">
      <c r="F280" s="2"/>
      <c r="G280" s="2"/>
    </row>
    <row r="281" ht="19.5" customHeight="1">
      <c r="F281" s="2"/>
      <c r="G281" s="2"/>
    </row>
    <row r="282" ht="19.5" customHeight="1">
      <c r="F282" s="2"/>
      <c r="G282" s="2"/>
    </row>
    <row r="283" ht="19.5" customHeight="1">
      <c r="F283" s="2"/>
      <c r="G283" s="2"/>
    </row>
    <row r="284" ht="19.5" customHeight="1">
      <c r="F284" s="2"/>
      <c r="G284" s="2"/>
    </row>
    <row r="285" ht="19.5" customHeight="1">
      <c r="F285" s="2"/>
      <c r="G285" s="2"/>
    </row>
    <row r="286" ht="19.5" customHeight="1">
      <c r="F286" s="2"/>
      <c r="G286" s="2"/>
    </row>
    <row r="287" ht="19.5" customHeight="1">
      <c r="F287" s="2"/>
      <c r="G287" s="2"/>
    </row>
    <row r="288" ht="19.5" customHeight="1">
      <c r="F288" s="2"/>
      <c r="G288" s="2"/>
    </row>
    <row r="289" ht="19.5" customHeight="1">
      <c r="F289" s="2"/>
      <c r="G289" s="2"/>
    </row>
    <row r="290" ht="19.5" customHeight="1">
      <c r="F290" s="2"/>
      <c r="G290" s="2"/>
    </row>
    <row r="291" ht="19.5" customHeight="1">
      <c r="F291" s="2"/>
      <c r="G291" s="2"/>
    </row>
    <row r="292" ht="19.5" customHeight="1">
      <c r="F292" s="2"/>
      <c r="G292" s="2"/>
    </row>
    <row r="293" ht="19.5" customHeight="1">
      <c r="F293" s="2"/>
      <c r="G293" s="2"/>
    </row>
    <row r="294" ht="19.5" customHeight="1">
      <c r="F294" s="2"/>
      <c r="G294" s="2"/>
    </row>
    <row r="295" ht="19.5" customHeight="1">
      <c r="F295" s="2"/>
      <c r="G295" s="2"/>
    </row>
    <row r="296" ht="19.5" customHeight="1">
      <c r="F296" s="2"/>
      <c r="G296" s="2"/>
    </row>
    <row r="297" ht="19.5" customHeight="1">
      <c r="F297" s="2"/>
      <c r="G297" s="2"/>
    </row>
    <row r="298" ht="19.5" customHeight="1">
      <c r="F298" s="2"/>
      <c r="G298" s="2"/>
    </row>
    <row r="299" ht="19.5" customHeight="1">
      <c r="F299" s="2"/>
      <c r="G299" s="2"/>
    </row>
    <row r="300" ht="19.5" customHeight="1">
      <c r="F300" s="2"/>
      <c r="G300" s="2"/>
    </row>
    <row r="301" ht="19.5" customHeight="1">
      <c r="F301" s="2"/>
      <c r="G301" s="2"/>
    </row>
    <row r="302" ht="19.5" customHeight="1">
      <c r="F302" s="2"/>
      <c r="G302" s="2"/>
    </row>
    <row r="303" ht="19.5" customHeight="1">
      <c r="F303" s="2"/>
      <c r="G303" s="2"/>
    </row>
    <row r="304" ht="19.5" customHeight="1">
      <c r="F304" s="2"/>
      <c r="G304" s="2"/>
    </row>
    <row r="305" ht="19.5" customHeight="1">
      <c r="F305" s="2"/>
      <c r="G305" s="2"/>
    </row>
    <row r="306" ht="19.5" customHeight="1">
      <c r="F306" s="2"/>
      <c r="G306" s="2"/>
    </row>
    <row r="307" ht="19.5" customHeight="1">
      <c r="F307" s="2"/>
      <c r="G307" s="2"/>
    </row>
    <row r="308" ht="19.5" customHeight="1">
      <c r="F308" s="2"/>
      <c r="G308" s="2"/>
    </row>
    <row r="309" ht="19.5" customHeight="1">
      <c r="F309" s="2"/>
      <c r="G309" s="2"/>
    </row>
    <row r="310" ht="19.5" customHeight="1">
      <c r="F310" s="2"/>
      <c r="G310" s="2"/>
    </row>
    <row r="311" ht="19.5" customHeight="1">
      <c r="F311" s="2"/>
      <c r="G311" s="2"/>
    </row>
    <row r="312" ht="19.5" customHeight="1">
      <c r="F312" s="2"/>
      <c r="G312" s="2"/>
    </row>
    <row r="313" ht="19.5" customHeight="1">
      <c r="F313" s="2"/>
      <c r="G313" s="2"/>
    </row>
    <row r="314" ht="19.5" customHeight="1">
      <c r="F314" s="2"/>
      <c r="G314" s="2"/>
    </row>
    <row r="315" ht="19.5" customHeight="1">
      <c r="F315" s="2"/>
      <c r="G315" s="2"/>
    </row>
    <row r="316" ht="19.5" customHeight="1">
      <c r="F316" s="2"/>
      <c r="G316" s="2"/>
    </row>
    <row r="317" ht="19.5" customHeight="1">
      <c r="F317" s="2"/>
      <c r="G317" s="2"/>
    </row>
    <row r="318" ht="19.5" customHeight="1">
      <c r="F318" s="2"/>
      <c r="G318" s="2"/>
    </row>
    <row r="319" ht="19.5" customHeight="1">
      <c r="F319" s="2"/>
      <c r="G319" s="2"/>
    </row>
    <row r="320" ht="19.5" customHeight="1">
      <c r="F320" s="2"/>
      <c r="G320" s="2"/>
    </row>
    <row r="321" ht="19.5" customHeight="1">
      <c r="F321" s="2"/>
      <c r="G321" s="2"/>
    </row>
    <row r="322" ht="19.5" customHeight="1">
      <c r="F322" s="2"/>
      <c r="G322" s="2"/>
    </row>
    <row r="323" ht="19.5" customHeight="1">
      <c r="F323" s="2"/>
      <c r="G323" s="2"/>
    </row>
    <row r="324" ht="19.5" customHeight="1">
      <c r="F324" s="2"/>
      <c r="G324" s="2"/>
    </row>
    <row r="325" ht="19.5" customHeight="1">
      <c r="F325" s="2"/>
      <c r="G325" s="2"/>
    </row>
    <row r="326" ht="19.5" customHeight="1">
      <c r="F326" s="2"/>
      <c r="G326" s="2"/>
    </row>
    <row r="327" ht="19.5" customHeight="1">
      <c r="F327" s="2"/>
      <c r="G327" s="2"/>
    </row>
    <row r="328" ht="19.5" customHeight="1">
      <c r="F328" s="2"/>
      <c r="G328" s="2"/>
    </row>
    <row r="329" ht="19.5" customHeight="1">
      <c r="F329" s="2"/>
      <c r="G329" s="2"/>
    </row>
    <row r="330" ht="19.5" customHeight="1">
      <c r="F330" s="2"/>
      <c r="G330" s="2"/>
    </row>
    <row r="331" ht="19.5" customHeight="1">
      <c r="F331" s="2"/>
      <c r="G331" s="2"/>
    </row>
    <row r="332" ht="19.5" customHeight="1">
      <c r="F332" s="2"/>
      <c r="G332" s="2"/>
    </row>
    <row r="333" ht="19.5" customHeight="1">
      <c r="F333" s="2"/>
      <c r="G333" s="2"/>
    </row>
    <row r="334" ht="19.5" customHeight="1">
      <c r="F334" s="2"/>
      <c r="G334" s="2"/>
    </row>
    <row r="335" ht="19.5" customHeight="1">
      <c r="F335" s="2"/>
      <c r="G335" s="2"/>
    </row>
    <row r="336" ht="19.5" customHeight="1">
      <c r="F336" s="2"/>
      <c r="G336" s="2"/>
    </row>
    <row r="337" ht="19.5" customHeight="1">
      <c r="F337" s="2"/>
      <c r="G337" s="2"/>
    </row>
    <row r="338" ht="19.5" customHeight="1">
      <c r="F338" s="2"/>
      <c r="G338" s="2"/>
    </row>
    <row r="339" ht="19.5" customHeight="1">
      <c r="F339" s="2"/>
      <c r="G339" s="2"/>
    </row>
    <row r="340" ht="19.5" customHeight="1">
      <c r="F340" s="2"/>
      <c r="G340" s="2"/>
    </row>
    <row r="341" ht="19.5" customHeight="1">
      <c r="F341" s="2"/>
      <c r="G341" s="2"/>
    </row>
    <row r="342" ht="19.5" customHeight="1">
      <c r="F342" s="2"/>
      <c r="G342" s="2"/>
    </row>
    <row r="343" ht="19.5" customHeight="1">
      <c r="F343" s="2"/>
      <c r="G343" s="2"/>
    </row>
    <row r="344" ht="19.5" customHeight="1">
      <c r="F344" s="2"/>
      <c r="G344" s="2"/>
    </row>
    <row r="345" ht="19.5" customHeight="1">
      <c r="F345" s="2"/>
      <c r="G345" s="2"/>
    </row>
    <row r="346" ht="19.5" customHeight="1">
      <c r="F346" s="2"/>
      <c r="G346" s="2"/>
    </row>
    <row r="347" ht="19.5" customHeight="1">
      <c r="F347" s="2"/>
      <c r="G347" s="2"/>
    </row>
    <row r="348" ht="19.5" customHeight="1">
      <c r="F348" s="2"/>
      <c r="G348" s="2"/>
    </row>
    <row r="349" ht="19.5" customHeight="1">
      <c r="F349" s="2"/>
      <c r="G349" s="2"/>
    </row>
    <row r="350" ht="19.5" customHeight="1">
      <c r="F350" s="2"/>
      <c r="G350" s="2"/>
    </row>
    <row r="351" ht="19.5" customHeight="1">
      <c r="F351" s="2"/>
      <c r="G351" s="2"/>
    </row>
    <row r="352" ht="19.5" customHeight="1">
      <c r="F352" s="2"/>
      <c r="G352" s="2"/>
    </row>
    <row r="353" ht="19.5" customHeight="1">
      <c r="F353" s="2"/>
      <c r="G353" s="2"/>
    </row>
    <row r="354" ht="19.5" customHeight="1">
      <c r="F354" s="2"/>
      <c r="G354" s="2"/>
    </row>
    <row r="355" ht="19.5" customHeight="1">
      <c r="F355" s="2"/>
      <c r="G355" s="2"/>
    </row>
    <row r="356" ht="19.5" customHeight="1">
      <c r="F356" s="2"/>
      <c r="G356" s="2"/>
    </row>
    <row r="357" ht="19.5" customHeight="1">
      <c r="F357" s="2"/>
      <c r="G357" s="2"/>
    </row>
    <row r="358" ht="19.5" customHeight="1">
      <c r="F358" s="2"/>
      <c r="G358" s="2"/>
    </row>
    <row r="359" ht="19.5" customHeight="1">
      <c r="F359" s="2"/>
      <c r="G359" s="2"/>
    </row>
    <row r="360" ht="19.5" customHeight="1">
      <c r="F360" s="2"/>
      <c r="G360" s="2"/>
    </row>
    <row r="361" ht="19.5" customHeight="1">
      <c r="F361" s="2"/>
      <c r="G361" s="2"/>
    </row>
    <row r="362" ht="19.5" customHeight="1">
      <c r="F362" s="2"/>
      <c r="G362" s="2"/>
    </row>
    <row r="363" ht="19.5" customHeight="1">
      <c r="F363" s="2"/>
      <c r="G363" s="2"/>
    </row>
    <row r="364" ht="19.5" customHeight="1">
      <c r="F364" s="2"/>
      <c r="G364" s="2"/>
    </row>
    <row r="365" ht="19.5" customHeight="1">
      <c r="F365" s="2"/>
      <c r="G365" s="2"/>
    </row>
    <row r="366" ht="19.5" customHeight="1">
      <c r="F366" s="2"/>
      <c r="G366" s="2"/>
    </row>
    <row r="367" ht="19.5" customHeight="1">
      <c r="F367" s="2"/>
      <c r="G367" s="2"/>
    </row>
    <row r="368" ht="19.5" customHeight="1">
      <c r="F368" s="2"/>
      <c r="G368" s="2"/>
    </row>
    <row r="369" ht="19.5" customHeight="1">
      <c r="F369" s="2"/>
      <c r="G369" s="2"/>
    </row>
    <row r="370" ht="19.5" customHeight="1">
      <c r="F370" s="2"/>
      <c r="G370" s="2"/>
    </row>
    <row r="371" ht="19.5" customHeight="1">
      <c r="F371" s="2"/>
      <c r="G371" s="2"/>
    </row>
    <row r="372" ht="19.5" customHeight="1">
      <c r="F372" s="2"/>
      <c r="G372" s="2"/>
    </row>
    <row r="373" ht="19.5" customHeight="1">
      <c r="F373" s="2"/>
      <c r="G373" s="2"/>
    </row>
    <row r="374" ht="19.5" customHeight="1">
      <c r="F374" s="2"/>
      <c r="G374" s="2"/>
    </row>
    <row r="375" ht="19.5" customHeight="1">
      <c r="F375" s="2"/>
      <c r="G375" s="2"/>
    </row>
    <row r="376" ht="19.5" customHeight="1">
      <c r="F376" s="2"/>
      <c r="G376" s="2"/>
    </row>
    <row r="377" ht="19.5" customHeight="1">
      <c r="F377" s="2"/>
      <c r="G377" s="2"/>
    </row>
    <row r="378" ht="19.5" customHeight="1">
      <c r="F378" s="2"/>
      <c r="G378" s="2"/>
    </row>
    <row r="379" ht="19.5" customHeight="1">
      <c r="F379" s="2"/>
      <c r="G379" s="2"/>
    </row>
    <row r="380" ht="19.5" customHeight="1">
      <c r="F380" s="2"/>
      <c r="G380" s="2"/>
    </row>
    <row r="381" ht="19.5" customHeight="1">
      <c r="F381" s="2"/>
      <c r="G381" s="2"/>
    </row>
    <row r="382" ht="19.5" customHeight="1">
      <c r="F382" s="2"/>
      <c r="G382" s="2"/>
    </row>
    <row r="383" ht="19.5" customHeight="1">
      <c r="F383" s="2"/>
      <c r="G383" s="2"/>
    </row>
    <row r="384" ht="19.5" customHeight="1">
      <c r="F384" s="2"/>
      <c r="G384" s="2"/>
    </row>
    <row r="385" ht="19.5" customHeight="1">
      <c r="F385" s="2"/>
      <c r="G385" s="2"/>
    </row>
    <row r="386" ht="19.5" customHeight="1">
      <c r="F386" s="2"/>
      <c r="G386" s="2"/>
    </row>
    <row r="387" ht="19.5" customHeight="1">
      <c r="F387" s="2"/>
      <c r="G387" s="2"/>
    </row>
    <row r="388" ht="19.5" customHeight="1">
      <c r="F388" s="2"/>
      <c r="G388" s="2"/>
    </row>
    <row r="389" ht="19.5" customHeight="1">
      <c r="F389" s="2"/>
      <c r="G389" s="2"/>
    </row>
    <row r="390" ht="19.5" customHeight="1">
      <c r="F390" s="2"/>
      <c r="G390" s="2"/>
    </row>
    <row r="391" ht="19.5" customHeight="1">
      <c r="F391" s="2"/>
      <c r="G391" s="2"/>
    </row>
    <row r="392" ht="19.5" customHeight="1">
      <c r="F392" s="2"/>
      <c r="G392" s="2"/>
    </row>
    <row r="393" ht="19.5" customHeight="1">
      <c r="F393" s="2"/>
      <c r="G393" s="2"/>
    </row>
    <row r="394" ht="19.5" customHeight="1">
      <c r="F394" s="2"/>
      <c r="G394" s="2"/>
    </row>
    <row r="395" ht="19.5" customHeight="1">
      <c r="F395" s="2"/>
      <c r="G395" s="2"/>
    </row>
    <row r="396" ht="19.5" customHeight="1">
      <c r="F396" s="2"/>
      <c r="G396" s="2"/>
    </row>
    <row r="397" ht="19.5" customHeight="1">
      <c r="F397" s="2"/>
      <c r="G397" s="2"/>
    </row>
    <row r="398" ht="19.5" customHeight="1">
      <c r="F398" s="2"/>
      <c r="G398" s="2"/>
    </row>
    <row r="399" ht="19.5" customHeight="1">
      <c r="F399" s="2"/>
      <c r="G399" s="2"/>
    </row>
    <row r="400" ht="19.5" customHeight="1">
      <c r="F400" s="2"/>
      <c r="G400" s="2"/>
    </row>
    <row r="401" ht="19.5" customHeight="1">
      <c r="F401" s="2"/>
      <c r="G401" s="2"/>
    </row>
    <row r="402" ht="19.5" customHeight="1">
      <c r="F402" s="2"/>
      <c r="G402" s="2"/>
    </row>
    <row r="403" ht="19.5" customHeight="1">
      <c r="F403" s="2"/>
      <c r="G403" s="2"/>
    </row>
    <row r="404" ht="19.5" customHeight="1">
      <c r="F404" s="2"/>
      <c r="G404" s="2"/>
    </row>
    <row r="405" ht="19.5" customHeight="1">
      <c r="F405" s="2"/>
      <c r="G405" s="2"/>
    </row>
    <row r="406" ht="19.5" customHeight="1">
      <c r="F406" s="2"/>
      <c r="G406" s="2"/>
    </row>
    <row r="407" ht="19.5" customHeight="1">
      <c r="F407" s="2"/>
      <c r="G407" s="2"/>
    </row>
    <row r="408" ht="19.5" customHeight="1">
      <c r="F408" s="2"/>
      <c r="G408" s="2"/>
    </row>
    <row r="409" ht="19.5" customHeight="1">
      <c r="F409" s="2"/>
      <c r="G409" s="2"/>
    </row>
    <row r="410" ht="19.5" customHeight="1">
      <c r="F410" s="2"/>
      <c r="G410" s="2"/>
    </row>
    <row r="411" ht="19.5" customHeight="1">
      <c r="F411" s="2"/>
      <c r="G411" s="2"/>
    </row>
    <row r="412" ht="19.5" customHeight="1">
      <c r="F412" s="2"/>
      <c r="G412" s="2"/>
    </row>
    <row r="413" ht="19.5" customHeight="1">
      <c r="F413" s="2"/>
      <c r="G413" s="2"/>
    </row>
    <row r="414" ht="19.5" customHeight="1">
      <c r="F414" s="2"/>
      <c r="G414" s="2"/>
    </row>
    <row r="415" ht="19.5" customHeight="1">
      <c r="F415" s="2"/>
      <c r="G415" s="2"/>
    </row>
    <row r="416" ht="19.5" customHeight="1">
      <c r="F416" s="2"/>
      <c r="G416" s="2"/>
    </row>
    <row r="417" ht="19.5" customHeight="1">
      <c r="F417" s="2"/>
      <c r="G417" s="2"/>
    </row>
    <row r="418" ht="19.5" customHeight="1">
      <c r="F418" s="2"/>
      <c r="G418" s="2"/>
    </row>
    <row r="419" ht="19.5" customHeight="1">
      <c r="F419" s="2"/>
      <c r="G419" s="2"/>
    </row>
    <row r="420" ht="19.5" customHeight="1">
      <c r="F420" s="2"/>
      <c r="G420" s="2"/>
    </row>
    <row r="421" ht="19.5" customHeight="1">
      <c r="F421" s="2"/>
      <c r="G421" s="2"/>
    </row>
    <row r="422" ht="19.5" customHeight="1">
      <c r="F422" s="2"/>
      <c r="G422" s="2"/>
    </row>
    <row r="423" ht="19.5" customHeight="1">
      <c r="F423" s="2"/>
      <c r="G423" s="2"/>
    </row>
    <row r="424" ht="19.5" customHeight="1">
      <c r="F424" s="2"/>
      <c r="G424" s="2"/>
    </row>
    <row r="425" ht="19.5" customHeight="1">
      <c r="F425" s="2"/>
      <c r="G425" s="2"/>
    </row>
    <row r="426" ht="19.5" customHeight="1">
      <c r="F426" s="2"/>
      <c r="G426" s="2"/>
    </row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67"/>
    <col customWidth="1" min="2" max="2" width="14.89"/>
    <col customWidth="1" min="3" max="5" width="8.33"/>
    <col customWidth="1" min="6" max="7" width="18.56"/>
    <col customWidth="1" min="8" max="8" width="13.44"/>
    <col customWidth="1" min="9" max="9" width="14.44"/>
    <col customWidth="1" min="10" max="10" width="11.67"/>
    <col customWidth="1" min="11" max="11" width="13.0"/>
    <col customWidth="1" min="12" max="12" width="15.0"/>
    <col customWidth="1" min="13" max="13" width="18.67"/>
    <col customWidth="1" min="14" max="14" width="15.89"/>
    <col customWidth="1" min="15" max="15" width="17.22"/>
    <col customWidth="1" min="16" max="16" width="12.0"/>
    <col customWidth="1" min="17" max="17" width="8.33"/>
    <col customWidth="1" min="18" max="18" width="6.44"/>
    <col customWidth="1" min="19" max="19" width="10.33"/>
    <col customWidth="1" min="20" max="26" width="8.33"/>
  </cols>
  <sheetData>
    <row r="1" ht="19.5" customHeight="1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3" t="s">
        <v>20</v>
      </c>
    </row>
    <row r="2" ht="19.5" customHeight="1">
      <c r="A2" s="2">
        <v>1.0</v>
      </c>
      <c r="B2" s="5" t="s">
        <v>399</v>
      </c>
      <c r="C2" s="2">
        <v>990.0</v>
      </c>
      <c r="D2" s="1" t="str">
        <f t="shared" ref="D2:D226" si="1">LEFT(B2, FIND(":", B2)-1)</f>
        <v>electrumBar</v>
      </c>
      <c r="E2" s="1" t="str">
        <f t="shared" ref="E2:E226" si="2">MID(B2, FIND(":", B2)+1, LEN(B2))</f>
        <v>25</v>
      </c>
      <c r="F2" s="2">
        <v>100.0</v>
      </c>
      <c r="G2" s="2">
        <v>100.0</v>
      </c>
      <c r="H2" s="2" t="s">
        <v>400</v>
      </c>
      <c r="I2" s="1">
        <f t="shared" ref="I2:I226" si="3">roundup(C2*G2/100,0)</f>
        <v>990</v>
      </c>
      <c r="J2" s="1">
        <f t="shared" ref="J2:J226" si="4">roundup(IF(D2="elementalEmber", E2*F2/100,0),0)</f>
        <v>0</v>
      </c>
      <c r="K2" s="1">
        <f t="shared" ref="K2:K226" si="5">roundup(IF(D2="electrumBar", E2*F2/100,0),0)</f>
        <v>25</v>
      </c>
      <c r="L2" s="1">
        <f t="shared" ref="L2:L226" si="6">roundup(IF(D2="cosmicCharge", E2*F2/100,0),0)</f>
        <v>0</v>
      </c>
      <c r="M2" s="1">
        <f t="shared" ref="M2:M226" si="7">roundup(IF(D2="piercing", E2*F2/100,0),0)</f>
        <v>0</v>
      </c>
      <c r="N2" s="1">
        <f t="shared" ref="N2:N226" si="8">SUM($I$2:I2)/(60*60*24)</f>
        <v>0.01145833333</v>
      </c>
      <c r="O2" s="1">
        <f t="shared" ref="O2:O226" si="9">SUM($J$2:J2)</f>
        <v>0</v>
      </c>
      <c r="P2" s="1">
        <f t="shared" ref="P2:P226" si="10">SUM($K$2:$K2)</f>
        <v>25</v>
      </c>
      <c r="Q2" s="1">
        <f t="shared" ref="Q2:Q226" si="11">SUM($L$2:L2)</f>
        <v>0</v>
      </c>
      <c r="R2" s="1">
        <f t="shared" ref="R2:R226" si="12">SUM($M$2:M2)</f>
        <v>0</v>
      </c>
      <c r="S2" s="1">
        <f t="shared" ref="S2:S226" si="13">N2*60*60*24*0.0022689815+O2*3.3898+P2*5.0847+Q2*3660</f>
        <v>129.3637917</v>
      </c>
      <c r="T2" s="1">
        <f t="shared" ref="T2:T226" si="14">VALUE(MID(H2,FIND(":",H2)+1,LEN(H2)))</f>
        <v>28</v>
      </c>
      <c r="U2" s="1">
        <f t="shared" ref="U2:U226" si="15">SUM($T$2:T2)</f>
        <v>28</v>
      </c>
    </row>
    <row r="3" ht="19.5" customHeight="1">
      <c r="A3" s="2">
        <v>2.0</v>
      </c>
      <c r="B3" s="5" t="s">
        <v>24</v>
      </c>
      <c r="C3" s="2">
        <v>3510.0</v>
      </c>
      <c r="D3" s="1" t="str">
        <f t="shared" si="1"/>
        <v>piercing</v>
      </c>
      <c r="E3" s="1" t="str">
        <f t="shared" si="2"/>
        <v>208</v>
      </c>
      <c r="F3" s="2">
        <v>100.0</v>
      </c>
      <c r="G3" s="2">
        <v>100.0</v>
      </c>
      <c r="H3" s="2" t="s">
        <v>401</v>
      </c>
      <c r="I3" s="1">
        <f t="shared" si="3"/>
        <v>3510</v>
      </c>
      <c r="J3" s="1">
        <f t="shared" si="4"/>
        <v>0</v>
      </c>
      <c r="K3" s="1">
        <f t="shared" si="5"/>
        <v>0</v>
      </c>
      <c r="L3" s="1">
        <f t="shared" si="6"/>
        <v>0</v>
      </c>
      <c r="M3" s="1">
        <f t="shared" si="7"/>
        <v>208</v>
      </c>
      <c r="N3" s="1">
        <f t="shared" si="8"/>
        <v>0.05208333333</v>
      </c>
      <c r="O3" s="1">
        <f t="shared" si="9"/>
        <v>0</v>
      </c>
      <c r="P3" s="1">
        <f t="shared" si="10"/>
        <v>25</v>
      </c>
      <c r="Q3" s="1">
        <f t="shared" si="11"/>
        <v>0</v>
      </c>
      <c r="R3" s="1">
        <f t="shared" si="12"/>
        <v>208</v>
      </c>
      <c r="S3" s="1">
        <f t="shared" si="13"/>
        <v>137.3279168</v>
      </c>
      <c r="T3" s="1">
        <f t="shared" si="14"/>
        <v>98</v>
      </c>
      <c r="U3" s="1">
        <f t="shared" si="15"/>
        <v>126</v>
      </c>
    </row>
    <row r="4" ht="19.5" customHeight="1">
      <c r="A4" s="2">
        <v>3.0</v>
      </c>
      <c r="B4" s="5" t="s">
        <v>402</v>
      </c>
      <c r="C4" s="2">
        <v>7200.0</v>
      </c>
      <c r="D4" s="1" t="str">
        <f t="shared" si="1"/>
        <v>electrumBar</v>
      </c>
      <c r="E4" s="1" t="str">
        <f t="shared" si="2"/>
        <v>50</v>
      </c>
      <c r="F4" s="2">
        <v>100.0</v>
      </c>
      <c r="G4" s="2">
        <v>100.0</v>
      </c>
      <c r="H4" s="2" t="s">
        <v>403</v>
      </c>
      <c r="I4" s="1">
        <f t="shared" si="3"/>
        <v>7200</v>
      </c>
      <c r="J4" s="1">
        <f t="shared" si="4"/>
        <v>0</v>
      </c>
      <c r="K4" s="1">
        <f t="shared" si="5"/>
        <v>50</v>
      </c>
      <c r="L4" s="1">
        <f t="shared" si="6"/>
        <v>0</v>
      </c>
      <c r="M4" s="1">
        <f t="shared" si="7"/>
        <v>0</v>
      </c>
      <c r="N4" s="1">
        <f t="shared" si="8"/>
        <v>0.1354166667</v>
      </c>
      <c r="O4" s="1">
        <f t="shared" si="9"/>
        <v>0</v>
      </c>
      <c r="P4" s="1">
        <f t="shared" si="10"/>
        <v>75</v>
      </c>
      <c r="Q4" s="1">
        <f t="shared" si="11"/>
        <v>0</v>
      </c>
      <c r="R4" s="1">
        <f t="shared" si="12"/>
        <v>208</v>
      </c>
      <c r="S4" s="1">
        <f t="shared" si="13"/>
        <v>407.8995836</v>
      </c>
      <c r="T4" s="1">
        <f t="shared" si="14"/>
        <v>225</v>
      </c>
      <c r="U4" s="1">
        <f t="shared" si="15"/>
        <v>351</v>
      </c>
    </row>
    <row r="5" ht="19.5" customHeight="1">
      <c r="A5" s="2">
        <v>4.0</v>
      </c>
      <c r="B5" s="5" t="s">
        <v>29</v>
      </c>
      <c r="C5" s="2">
        <v>10800.0</v>
      </c>
      <c r="D5" s="1" t="str">
        <f t="shared" si="1"/>
        <v>piercing</v>
      </c>
      <c r="E5" s="1" t="str">
        <f t="shared" si="2"/>
        <v>861</v>
      </c>
      <c r="F5" s="2">
        <v>100.0</v>
      </c>
      <c r="G5" s="2">
        <v>100.0</v>
      </c>
      <c r="H5" s="2" t="s">
        <v>404</v>
      </c>
      <c r="I5" s="1">
        <f t="shared" si="3"/>
        <v>10800</v>
      </c>
      <c r="J5" s="1">
        <f t="shared" si="4"/>
        <v>0</v>
      </c>
      <c r="K5" s="1">
        <f t="shared" si="5"/>
        <v>0</v>
      </c>
      <c r="L5" s="1">
        <f t="shared" si="6"/>
        <v>0</v>
      </c>
      <c r="M5" s="1">
        <f t="shared" si="7"/>
        <v>861</v>
      </c>
      <c r="N5" s="1">
        <f t="shared" si="8"/>
        <v>0.2604166667</v>
      </c>
      <c r="O5" s="1">
        <f t="shared" si="9"/>
        <v>0</v>
      </c>
      <c r="P5" s="1">
        <f t="shared" si="10"/>
        <v>75</v>
      </c>
      <c r="Q5" s="1">
        <f t="shared" si="11"/>
        <v>0</v>
      </c>
      <c r="R5" s="1">
        <f t="shared" si="12"/>
        <v>1069</v>
      </c>
      <c r="S5" s="1">
        <f t="shared" si="13"/>
        <v>432.4045838</v>
      </c>
      <c r="T5" s="1">
        <f t="shared" si="14"/>
        <v>383</v>
      </c>
      <c r="U5" s="1">
        <f t="shared" si="15"/>
        <v>734</v>
      </c>
    </row>
    <row r="6" ht="19.5" customHeight="1">
      <c r="A6" s="2">
        <v>5.0</v>
      </c>
      <c r="B6" s="5" t="s">
        <v>21</v>
      </c>
      <c r="C6" s="2">
        <v>16200.0</v>
      </c>
      <c r="D6" s="1" t="str">
        <f t="shared" si="1"/>
        <v>electrumBar</v>
      </c>
      <c r="E6" s="1" t="str">
        <f t="shared" si="2"/>
        <v>75</v>
      </c>
      <c r="F6" s="2">
        <v>100.0</v>
      </c>
      <c r="G6" s="2">
        <v>100.0</v>
      </c>
      <c r="H6" s="2" t="s">
        <v>405</v>
      </c>
      <c r="I6" s="1">
        <f t="shared" si="3"/>
        <v>16200</v>
      </c>
      <c r="J6" s="1">
        <f t="shared" si="4"/>
        <v>0</v>
      </c>
      <c r="K6" s="1">
        <f t="shared" si="5"/>
        <v>75</v>
      </c>
      <c r="L6" s="1">
        <f t="shared" si="6"/>
        <v>0</v>
      </c>
      <c r="M6" s="1">
        <f t="shared" si="7"/>
        <v>0</v>
      </c>
      <c r="N6" s="1">
        <f t="shared" si="8"/>
        <v>0.4479166667</v>
      </c>
      <c r="O6" s="1">
        <f t="shared" si="9"/>
        <v>0</v>
      </c>
      <c r="P6" s="1">
        <f t="shared" si="10"/>
        <v>150</v>
      </c>
      <c r="Q6" s="1">
        <f t="shared" si="11"/>
        <v>0</v>
      </c>
      <c r="R6" s="1">
        <f t="shared" si="12"/>
        <v>1069</v>
      </c>
      <c r="S6" s="1">
        <f t="shared" si="13"/>
        <v>850.5145841</v>
      </c>
      <c r="T6" s="1">
        <f t="shared" si="14"/>
        <v>428</v>
      </c>
      <c r="U6" s="1">
        <f t="shared" si="15"/>
        <v>1162</v>
      </c>
    </row>
    <row r="7" ht="19.5" customHeight="1">
      <c r="A7" s="2">
        <v>6.0</v>
      </c>
      <c r="B7" s="5" t="s">
        <v>33</v>
      </c>
      <c r="C7" s="2">
        <v>21600.0</v>
      </c>
      <c r="D7" s="1" t="str">
        <f t="shared" si="1"/>
        <v>piercing</v>
      </c>
      <c r="E7" s="1" t="str">
        <f t="shared" si="2"/>
        <v>1894</v>
      </c>
      <c r="F7" s="2">
        <v>100.0</v>
      </c>
      <c r="G7" s="2">
        <v>100.0</v>
      </c>
      <c r="H7" s="2" t="s">
        <v>36</v>
      </c>
      <c r="I7" s="1">
        <f t="shared" si="3"/>
        <v>21600</v>
      </c>
      <c r="J7" s="1">
        <f t="shared" si="4"/>
        <v>0</v>
      </c>
      <c r="K7" s="1">
        <f t="shared" si="5"/>
        <v>0</v>
      </c>
      <c r="L7" s="1">
        <f t="shared" si="6"/>
        <v>0</v>
      </c>
      <c r="M7" s="1">
        <f t="shared" si="7"/>
        <v>1894</v>
      </c>
      <c r="N7" s="1">
        <f t="shared" si="8"/>
        <v>0.6979166667</v>
      </c>
      <c r="O7" s="1">
        <f t="shared" si="9"/>
        <v>0</v>
      </c>
      <c r="P7" s="1">
        <f t="shared" si="10"/>
        <v>150</v>
      </c>
      <c r="Q7" s="1">
        <f t="shared" si="11"/>
        <v>0</v>
      </c>
      <c r="R7" s="1">
        <f t="shared" si="12"/>
        <v>2963</v>
      </c>
      <c r="S7" s="1">
        <f t="shared" si="13"/>
        <v>899.5245845</v>
      </c>
      <c r="T7" s="1">
        <f t="shared" si="14"/>
        <v>600</v>
      </c>
      <c r="U7" s="1">
        <f t="shared" si="15"/>
        <v>1762</v>
      </c>
    </row>
    <row r="8" ht="19.5" customHeight="1">
      <c r="A8" s="2">
        <v>7.0</v>
      </c>
      <c r="B8" s="5" t="s">
        <v>406</v>
      </c>
      <c r="C8" s="2">
        <v>28800.0</v>
      </c>
      <c r="D8" s="1" t="str">
        <f t="shared" si="1"/>
        <v>electrumBar</v>
      </c>
      <c r="E8" s="1" t="str">
        <f t="shared" si="2"/>
        <v>100</v>
      </c>
      <c r="F8" s="2">
        <v>100.0</v>
      </c>
      <c r="G8" s="2">
        <v>100.0</v>
      </c>
      <c r="H8" s="2" t="s">
        <v>39</v>
      </c>
      <c r="I8" s="1">
        <f t="shared" si="3"/>
        <v>28800</v>
      </c>
      <c r="J8" s="1">
        <f t="shared" si="4"/>
        <v>0</v>
      </c>
      <c r="K8" s="1">
        <f t="shared" si="5"/>
        <v>100</v>
      </c>
      <c r="L8" s="1">
        <f t="shared" si="6"/>
        <v>0</v>
      </c>
      <c r="M8" s="1">
        <f t="shared" si="7"/>
        <v>0</v>
      </c>
      <c r="N8" s="1">
        <f t="shared" si="8"/>
        <v>1.03125</v>
      </c>
      <c r="O8" s="1">
        <f t="shared" si="9"/>
        <v>0</v>
      </c>
      <c r="P8" s="1">
        <f t="shared" si="10"/>
        <v>250</v>
      </c>
      <c r="Q8" s="1">
        <f t="shared" si="11"/>
        <v>0</v>
      </c>
      <c r="R8" s="1">
        <f t="shared" si="12"/>
        <v>2963</v>
      </c>
      <c r="S8" s="1">
        <f t="shared" si="13"/>
        <v>1473.341252</v>
      </c>
      <c r="T8" s="1">
        <f t="shared" si="14"/>
        <v>750</v>
      </c>
      <c r="U8" s="1">
        <f t="shared" si="15"/>
        <v>2512</v>
      </c>
    </row>
    <row r="9" ht="19.5" customHeight="1">
      <c r="A9" s="2">
        <v>8.0</v>
      </c>
      <c r="B9" s="5" t="s">
        <v>37</v>
      </c>
      <c r="C9" s="2">
        <v>36000.0</v>
      </c>
      <c r="D9" s="1" t="str">
        <f t="shared" si="1"/>
        <v>piercing</v>
      </c>
      <c r="E9" s="1" t="str">
        <f t="shared" si="2"/>
        <v>3714</v>
      </c>
      <c r="F9" s="2">
        <v>100.0</v>
      </c>
      <c r="G9" s="2">
        <v>100.0</v>
      </c>
      <c r="H9" s="2" t="s">
        <v>39</v>
      </c>
      <c r="I9" s="1">
        <f t="shared" si="3"/>
        <v>36000</v>
      </c>
      <c r="J9" s="1">
        <f t="shared" si="4"/>
        <v>0</v>
      </c>
      <c r="K9" s="1">
        <f t="shared" si="5"/>
        <v>0</v>
      </c>
      <c r="L9" s="1">
        <f t="shared" si="6"/>
        <v>0</v>
      </c>
      <c r="M9" s="1">
        <f t="shared" si="7"/>
        <v>3714</v>
      </c>
      <c r="N9" s="1">
        <f t="shared" si="8"/>
        <v>1.447916667</v>
      </c>
      <c r="O9" s="1">
        <f t="shared" si="9"/>
        <v>0</v>
      </c>
      <c r="P9" s="1">
        <f t="shared" si="10"/>
        <v>250</v>
      </c>
      <c r="Q9" s="1">
        <f t="shared" si="11"/>
        <v>0</v>
      </c>
      <c r="R9" s="1">
        <f t="shared" si="12"/>
        <v>6677</v>
      </c>
      <c r="S9" s="1">
        <f t="shared" si="13"/>
        <v>1555.024586</v>
      </c>
      <c r="T9" s="1">
        <f t="shared" si="14"/>
        <v>750</v>
      </c>
      <c r="U9" s="1">
        <f t="shared" si="15"/>
        <v>3262</v>
      </c>
    </row>
    <row r="10" ht="19.5" customHeight="1">
      <c r="A10" s="2">
        <v>9.0</v>
      </c>
      <c r="B10" s="5" t="s">
        <v>27</v>
      </c>
      <c r="C10" s="2">
        <v>43200.0</v>
      </c>
      <c r="D10" s="1" t="str">
        <f t="shared" si="1"/>
        <v>electrumBar</v>
      </c>
      <c r="E10" s="1" t="str">
        <f t="shared" si="2"/>
        <v>150</v>
      </c>
      <c r="F10" s="2">
        <v>100.0</v>
      </c>
      <c r="G10" s="2">
        <v>100.0</v>
      </c>
      <c r="H10" s="2" t="s">
        <v>407</v>
      </c>
      <c r="I10" s="1">
        <f t="shared" si="3"/>
        <v>43200</v>
      </c>
      <c r="J10" s="1">
        <f t="shared" si="4"/>
        <v>0</v>
      </c>
      <c r="K10" s="1">
        <f t="shared" si="5"/>
        <v>150</v>
      </c>
      <c r="L10" s="1">
        <f t="shared" si="6"/>
        <v>0</v>
      </c>
      <c r="M10" s="1">
        <f t="shared" si="7"/>
        <v>0</v>
      </c>
      <c r="N10" s="1">
        <f t="shared" si="8"/>
        <v>1.947916667</v>
      </c>
      <c r="O10" s="1">
        <f t="shared" si="9"/>
        <v>0</v>
      </c>
      <c r="P10" s="1">
        <f t="shared" si="10"/>
        <v>400</v>
      </c>
      <c r="Q10" s="1">
        <f t="shared" si="11"/>
        <v>0</v>
      </c>
      <c r="R10" s="1">
        <f t="shared" si="12"/>
        <v>6677</v>
      </c>
      <c r="S10" s="1">
        <f t="shared" si="13"/>
        <v>2415.749586</v>
      </c>
      <c r="T10" s="1">
        <f t="shared" si="14"/>
        <v>924</v>
      </c>
      <c r="U10" s="1">
        <f t="shared" si="15"/>
        <v>4186</v>
      </c>
    </row>
    <row r="11" ht="19.5" customHeight="1">
      <c r="A11" s="2">
        <v>10.0</v>
      </c>
      <c r="B11" s="5" t="s">
        <v>40</v>
      </c>
      <c r="C11" s="2">
        <v>57600.0</v>
      </c>
      <c r="D11" s="1" t="str">
        <f t="shared" si="1"/>
        <v>piercing</v>
      </c>
      <c r="E11" s="1" t="str">
        <f t="shared" si="2"/>
        <v>8712</v>
      </c>
      <c r="F11" s="2">
        <v>100.0</v>
      </c>
      <c r="G11" s="2">
        <v>100.0</v>
      </c>
      <c r="H11" s="2" t="s">
        <v>408</v>
      </c>
      <c r="I11" s="1">
        <f t="shared" si="3"/>
        <v>57600</v>
      </c>
      <c r="J11" s="1">
        <f t="shared" si="4"/>
        <v>0</v>
      </c>
      <c r="K11" s="1">
        <f t="shared" si="5"/>
        <v>0</v>
      </c>
      <c r="L11" s="1">
        <f t="shared" si="6"/>
        <v>0</v>
      </c>
      <c r="M11" s="1">
        <f t="shared" si="7"/>
        <v>8712</v>
      </c>
      <c r="N11" s="1">
        <f t="shared" si="8"/>
        <v>2.614583333</v>
      </c>
      <c r="O11" s="1">
        <f t="shared" si="9"/>
        <v>0</v>
      </c>
      <c r="P11" s="1">
        <f t="shared" si="10"/>
        <v>400</v>
      </c>
      <c r="Q11" s="1">
        <f t="shared" si="11"/>
        <v>0</v>
      </c>
      <c r="R11" s="1">
        <f t="shared" si="12"/>
        <v>15389</v>
      </c>
      <c r="S11" s="1">
        <f t="shared" si="13"/>
        <v>2546.442921</v>
      </c>
      <c r="T11" s="1">
        <f t="shared" si="14"/>
        <v>1264</v>
      </c>
      <c r="U11" s="1">
        <f t="shared" si="15"/>
        <v>5450</v>
      </c>
    </row>
    <row r="12" ht="19.5" customHeight="1">
      <c r="A12" s="2">
        <v>11.0</v>
      </c>
      <c r="B12" s="5" t="s">
        <v>409</v>
      </c>
      <c r="C12" s="2">
        <v>72000.0</v>
      </c>
      <c r="D12" s="1" t="str">
        <f t="shared" si="1"/>
        <v>electrumBar</v>
      </c>
      <c r="E12" s="1" t="str">
        <f t="shared" si="2"/>
        <v>200</v>
      </c>
      <c r="F12" s="2">
        <v>50.0</v>
      </c>
      <c r="G12" s="2">
        <v>50.0</v>
      </c>
      <c r="H12" s="2" t="s">
        <v>410</v>
      </c>
      <c r="I12" s="1">
        <f t="shared" si="3"/>
        <v>36000</v>
      </c>
      <c r="J12" s="1">
        <f t="shared" si="4"/>
        <v>0</v>
      </c>
      <c r="K12" s="1">
        <f t="shared" si="5"/>
        <v>100</v>
      </c>
      <c r="L12" s="1">
        <f t="shared" si="6"/>
        <v>0</v>
      </c>
      <c r="M12" s="1">
        <f t="shared" si="7"/>
        <v>0</v>
      </c>
      <c r="N12" s="1">
        <f t="shared" si="8"/>
        <v>3.03125</v>
      </c>
      <c r="O12" s="1">
        <f t="shared" si="9"/>
        <v>0</v>
      </c>
      <c r="P12" s="1">
        <f t="shared" si="10"/>
        <v>500</v>
      </c>
      <c r="Q12" s="1">
        <f t="shared" si="11"/>
        <v>0</v>
      </c>
      <c r="R12" s="1">
        <f t="shared" si="12"/>
        <v>15389</v>
      </c>
      <c r="S12" s="1">
        <f t="shared" si="13"/>
        <v>3136.596255</v>
      </c>
      <c r="T12" s="1">
        <f t="shared" si="14"/>
        <v>1298</v>
      </c>
      <c r="U12" s="1">
        <f t="shared" si="15"/>
        <v>6748</v>
      </c>
    </row>
    <row r="13" ht="19.5" customHeight="1">
      <c r="A13" s="2">
        <v>12.0</v>
      </c>
      <c r="B13" s="5" t="s">
        <v>44</v>
      </c>
      <c r="C13" s="2">
        <v>86400.0</v>
      </c>
      <c r="D13" s="1" t="str">
        <f t="shared" si="1"/>
        <v>piercing</v>
      </c>
      <c r="E13" s="1" t="str">
        <f t="shared" si="2"/>
        <v>17819</v>
      </c>
      <c r="F13" s="2">
        <v>50.0</v>
      </c>
      <c r="G13" s="2">
        <v>50.0</v>
      </c>
      <c r="H13" s="2" t="s">
        <v>411</v>
      </c>
      <c r="I13" s="1">
        <f t="shared" si="3"/>
        <v>43200</v>
      </c>
      <c r="J13" s="1">
        <f t="shared" si="4"/>
        <v>0</v>
      </c>
      <c r="K13" s="1">
        <f t="shared" si="5"/>
        <v>0</v>
      </c>
      <c r="L13" s="1">
        <f t="shared" si="6"/>
        <v>0</v>
      </c>
      <c r="M13" s="1">
        <f t="shared" si="7"/>
        <v>8910</v>
      </c>
      <c r="N13" s="1">
        <f t="shared" si="8"/>
        <v>3.53125</v>
      </c>
      <c r="O13" s="1">
        <f t="shared" si="9"/>
        <v>0</v>
      </c>
      <c r="P13" s="1">
        <f t="shared" si="10"/>
        <v>500</v>
      </c>
      <c r="Q13" s="1">
        <f t="shared" si="11"/>
        <v>0</v>
      </c>
      <c r="R13" s="1">
        <f t="shared" si="12"/>
        <v>24299</v>
      </c>
      <c r="S13" s="1">
        <f t="shared" si="13"/>
        <v>3234.616256</v>
      </c>
      <c r="T13" s="1">
        <f t="shared" si="14"/>
        <v>1667</v>
      </c>
      <c r="U13" s="1">
        <f t="shared" si="15"/>
        <v>8415</v>
      </c>
    </row>
    <row r="14" ht="19.5" customHeight="1">
      <c r="A14" s="2">
        <v>13.0</v>
      </c>
      <c r="B14" s="5" t="s">
        <v>412</v>
      </c>
      <c r="C14" s="2">
        <v>129600.0</v>
      </c>
      <c r="D14" s="1" t="str">
        <f t="shared" si="1"/>
        <v>electrumBar</v>
      </c>
      <c r="E14" s="1" t="str">
        <f t="shared" si="2"/>
        <v>250</v>
      </c>
      <c r="F14" s="2">
        <v>50.0</v>
      </c>
      <c r="G14" s="2">
        <v>50.0</v>
      </c>
      <c r="H14" s="2" t="s">
        <v>413</v>
      </c>
      <c r="I14" s="1">
        <f t="shared" si="3"/>
        <v>64800</v>
      </c>
      <c r="J14" s="1">
        <f t="shared" si="4"/>
        <v>0</v>
      </c>
      <c r="K14" s="1">
        <f t="shared" si="5"/>
        <v>125</v>
      </c>
      <c r="L14" s="1">
        <f t="shared" si="6"/>
        <v>0</v>
      </c>
      <c r="M14" s="1">
        <f t="shared" si="7"/>
        <v>0</v>
      </c>
      <c r="N14" s="1">
        <f t="shared" si="8"/>
        <v>4.28125</v>
      </c>
      <c r="O14" s="1">
        <f t="shared" si="9"/>
        <v>0</v>
      </c>
      <c r="P14" s="1">
        <f t="shared" si="10"/>
        <v>625</v>
      </c>
      <c r="Q14" s="1">
        <f t="shared" si="11"/>
        <v>0</v>
      </c>
      <c r="R14" s="1">
        <f t="shared" si="12"/>
        <v>24299</v>
      </c>
      <c r="S14" s="1">
        <f t="shared" si="13"/>
        <v>4017.233757</v>
      </c>
      <c r="T14" s="1">
        <f t="shared" si="14"/>
        <v>2058</v>
      </c>
      <c r="U14" s="1">
        <f t="shared" si="15"/>
        <v>10473</v>
      </c>
    </row>
    <row r="15" ht="19.5" customHeight="1">
      <c r="A15" s="2">
        <v>14.0</v>
      </c>
      <c r="B15" s="5" t="s">
        <v>48</v>
      </c>
      <c r="C15" s="2">
        <v>172800.0</v>
      </c>
      <c r="D15" s="1" t="str">
        <f t="shared" si="1"/>
        <v>piercing</v>
      </c>
      <c r="E15" s="1" t="str">
        <f t="shared" si="2"/>
        <v>38115</v>
      </c>
      <c r="F15" s="2">
        <v>50.0</v>
      </c>
      <c r="G15" s="2">
        <v>50.0</v>
      </c>
      <c r="H15" s="2" t="s">
        <v>414</v>
      </c>
      <c r="I15" s="1">
        <f t="shared" si="3"/>
        <v>86400</v>
      </c>
      <c r="J15" s="1">
        <f t="shared" si="4"/>
        <v>0</v>
      </c>
      <c r="K15" s="1">
        <f t="shared" si="5"/>
        <v>0</v>
      </c>
      <c r="L15" s="1">
        <f t="shared" si="6"/>
        <v>0</v>
      </c>
      <c r="M15" s="1">
        <f t="shared" si="7"/>
        <v>19058</v>
      </c>
      <c r="N15" s="1">
        <f t="shared" si="8"/>
        <v>5.28125</v>
      </c>
      <c r="O15" s="1">
        <f t="shared" si="9"/>
        <v>0</v>
      </c>
      <c r="P15" s="1">
        <f t="shared" si="10"/>
        <v>625</v>
      </c>
      <c r="Q15" s="1">
        <f t="shared" si="11"/>
        <v>0</v>
      </c>
      <c r="R15" s="1">
        <f t="shared" si="12"/>
        <v>43357</v>
      </c>
      <c r="S15" s="1">
        <f t="shared" si="13"/>
        <v>4213.273758</v>
      </c>
      <c r="T15" s="1">
        <f t="shared" si="14"/>
        <v>2118</v>
      </c>
      <c r="U15" s="1">
        <f t="shared" si="15"/>
        <v>12591</v>
      </c>
    </row>
    <row r="16" ht="19.5" customHeight="1">
      <c r="A16" s="2">
        <v>15.0</v>
      </c>
      <c r="B16" s="5" t="s">
        <v>35</v>
      </c>
      <c r="C16" s="2">
        <v>216000.0</v>
      </c>
      <c r="D16" s="1" t="str">
        <f t="shared" si="1"/>
        <v>electrumBar</v>
      </c>
      <c r="E16" s="1" t="str">
        <f t="shared" si="2"/>
        <v>300</v>
      </c>
      <c r="F16" s="2">
        <v>50.0</v>
      </c>
      <c r="G16" s="2">
        <v>50.0</v>
      </c>
      <c r="H16" s="2" t="s">
        <v>53</v>
      </c>
      <c r="I16" s="1">
        <f t="shared" si="3"/>
        <v>108000</v>
      </c>
      <c r="J16" s="1">
        <f t="shared" si="4"/>
        <v>0</v>
      </c>
      <c r="K16" s="1">
        <f t="shared" si="5"/>
        <v>150</v>
      </c>
      <c r="L16" s="1">
        <f t="shared" si="6"/>
        <v>0</v>
      </c>
      <c r="M16" s="1">
        <f t="shared" si="7"/>
        <v>0</v>
      </c>
      <c r="N16" s="1">
        <f t="shared" si="8"/>
        <v>6.53125</v>
      </c>
      <c r="O16" s="1">
        <f t="shared" si="9"/>
        <v>0</v>
      </c>
      <c r="P16" s="1">
        <f t="shared" si="10"/>
        <v>775</v>
      </c>
      <c r="Q16" s="1">
        <f t="shared" si="11"/>
        <v>0</v>
      </c>
      <c r="R16" s="1">
        <f t="shared" si="12"/>
        <v>43357</v>
      </c>
      <c r="S16" s="1">
        <f t="shared" si="13"/>
        <v>5221.02876</v>
      </c>
      <c r="T16" s="1">
        <f t="shared" si="14"/>
        <v>2546</v>
      </c>
      <c r="U16" s="1">
        <f t="shared" si="15"/>
        <v>15137</v>
      </c>
    </row>
    <row r="17" ht="19.5" customHeight="1">
      <c r="A17" s="2">
        <v>16.0</v>
      </c>
      <c r="B17" s="5" t="s">
        <v>52</v>
      </c>
      <c r="C17" s="2">
        <v>259200.0</v>
      </c>
      <c r="D17" s="1" t="str">
        <f t="shared" si="1"/>
        <v>piercing</v>
      </c>
      <c r="E17" s="1" t="str">
        <f t="shared" si="2"/>
        <v>57617</v>
      </c>
      <c r="F17" s="2">
        <v>50.0</v>
      </c>
      <c r="G17" s="2">
        <v>50.0</v>
      </c>
      <c r="H17" s="2" t="s">
        <v>415</v>
      </c>
      <c r="I17" s="1">
        <f t="shared" si="3"/>
        <v>129600</v>
      </c>
      <c r="J17" s="1">
        <f t="shared" si="4"/>
        <v>0</v>
      </c>
      <c r="K17" s="1">
        <f t="shared" si="5"/>
        <v>0</v>
      </c>
      <c r="L17" s="1">
        <f t="shared" si="6"/>
        <v>0</v>
      </c>
      <c r="M17" s="1">
        <f t="shared" si="7"/>
        <v>28809</v>
      </c>
      <c r="N17" s="1">
        <f t="shared" si="8"/>
        <v>8.03125</v>
      </c>
      <c r="O17" s="1">
        <f t="shared" si="9"/>
        <v>0</v>
      </c>
      <c r="P17" s="1">
        <f t="shared" si="10"/>
        <v>775</v>
      </c>
      <c r="Q17" s="1">
        <f t="shared" si="11"/>
        <v>0</v>
      </c>
      <c r="R17" s="1">
        <f t="shared" si="12"/>
        <v>72166</v>
      </c>
      <c r="S17" s="1">
        <f t="shared" si="13"/>
        <v>5515.088763</v>
      </c>
      <c r="T17" s="1">
        <f t="shared" si="14"/>
        <v>3000</v>
      </c>
      <c r="U17" s="1">
        <f t="shared" si="15"/>
        <v>18137</v>
      </c>
    </row>
    <row r="18" ht="19.5" customHeight="1">
      <c r="A18" s="2">
        <v>17.0</v>
      </c>
      <c r="B18" s="5" t="s">
        <v>416</v>
      </c>
      <c r="C18" s="2">
        <v>302400.0</v>
      </c>
      <c r="D18" s="1" t="str">
        <f t="shared" si="1"/>
        <v>electrumBar</v>
      </c>
      <c r="E18" s="1" t="str">
        <f t="shared" si="2"/>
        <v>350</v>
      </c>
      <c r="F18" s="2">
        <v>50.0</v>
      </c>
      <c r="G18" s="2">
        <v>50.0</v>
      </c>
      <c r="H18" s="2" t="s">
        <v>417</v>
      </c>
      <c r="I18" s="1">
        <f t="shared" si="3"/>
        <v>151200</v>
      </c>
      <c r="J18" s="1">
        <f t="shared" si="4"/>
        <v>0</v>
      </c>
      <c r="K18" s="1">
        <f t="shared" si="5"/>
        <v>175</v>
      </c>
      <c r="L18" s="1">
        <f t="shared" si="6"/>
        <v>0</v>
      </c>
      <c r="M18" s="1">
        <f t="shared" si="7"/>
        <v>0</v>
      </c>
      <c r="N18" s="1">
        <f t="shared" si="8"/>
        <v>9.78125</v>
      </c>
      <c r="O18" s="1">
        <f t="shared" si="9"/>
        <v>0</v>
      </c>
      <c r="P18" s="1">
        <f t="shared" si="10"/>
        <v>950</v>
      </c>
      <c r="Q18" s="1">
        <f t="shared" si="11"/>
        <v>0</v>
      </c>
      <c r="R18" s="1">
        <f t="shared" si="12"/>
        <v>72166</v>
      </c>
      <c r="S18" s="1">
        <f t="shared" si="13"/>
        <v>6747.981266</v>
      </c>
      <c r="T18" s="1">
        <f t="shared" si="14"/>
        <v>3097</v>
      </c>
      <c r="U18" s="1">
        <f t="shared" si="15"/>
        <v>21234</v>
      </c>
    </row>
    <row r="19" ht="19.5" customHeight="1">
      <c r="A19" s="2">
        <v>18.0</v>
      </c>
      <c r="B19" s="5" t="s">
        <v>56</v>
      </c>
      <c r="C19" s="2">
        <v>345600.0</v>
      </c>
      <c r="D19" s="1" t="str">
        <f t="shared" si="1"/>
        <v>piercing</v>
      </c>
      <c r="E19" s="1" t="str">
        <f t="shared" si="2"/>
        <v>86400</v>
      </c>
      <c r="F19" s="2">
        <v>50.0</v>
      </c>
      <c r="G19" s="2">
        <v>50.0</v>
      </c>
      <c r="H19" s="2" t="s">
        <v>57</v>
      </c>
      <c r="I19" s="1">
        <f t="shared" si="3"/>
        <v>172800</v>
      </c>
      <c r="J19" s="1">
        <f t="shared" si="4"/>
        <v>0</v>
      </c>
      <c r="K19" s="1">
        <f t="shared" si="5"/>
        <v>0</v>
      </c>
      <c r="L19" s="1">
        <f t="shared" si="6"/>
        <v>0</v>
      </c>
      <c r="M19" s="1">
        <f t="shared" si="7"/>
        <v>43200</v>
      </c>
      <c r="N19" s="1">
        <f t="shared" si="8"/>
        <v>11.78125</v>
      </c>
      <c r="O19" s="1">
        <f t="shared" si="9"/>
        <v>0</v>
      </c>
      <c r="P19" s="1">
        <f t="shared" si="10"/>
        <v>950</v>
      </c>
      <c r="Q19" s="1">
        <f t="shared" si="11"/>
        <v>0</v>
      </c>
      <c r="R19" s="1">
        <f t="shared" si="12"/>
        <v>115366</v>
      </c>
      <c r="S19" s="1">
        <f t="shared" si="13"/>
        <v>7140.061269</v>
      </c>
      <c r="T19" s="1">
        <f t="shared" si="14"/>
        <v>4000</v>
      </c>
      <c r="U19" s="1">
        <f t="shared" si="15"/>
        <v>25234</v>
      </c>
    </row>
    <row r="20" ht="19.5" customHeight="1">
      <c r="A20" s="2">
        <v>19.0</v>
      </c>
      <c r="B20" s="5" t="s">
        <v>418</v>
      </c>
      <c r="C20" s="2">
        <v>388800.0</v>
      </c>
      <c r="D20" s="1" t="str">
        <f t="shared" si="1"/>
        <v>electrumBar</v>
      </c>
      <c r="E20" s="1" t="str">
        <f t="shared" si="2"/>
        <v>400</v>
      </c>
      <c r="F20" s="2">
        <v>50.0</v>
      </c>
      <c r="G20" s="2">
        <v>10.0</v>
      </c>
      <c r="H20" s="2" t="s">
        <v>59</v>
      </c>
      <c r="I20" s="1">
        <f t="shared" si="3"/>
        <v>38880</v>
      </c>
      <c r="J20" s="1">
        <f t="shared" si="4"/>
        <v>0</v>
      </c>
      <c r="K20" s="1">
        <f t="shared" si="5"/>
        <v>200</v>
      </c>
      <c r="L20" s="1">
        <f t="shared" si="6"/>
        <v>0</v>
      </c>
      <c r="M20" s="1">
        <f t="shared" si="7"/>
        <v>0</v>
      </c>
      <c r="N20" s="1">
        <f t="shared" si="8"/>
        <v>12.23125</v>
      </c>
      <c r="O20" s="1">
        <f t="shared" si="9"/>
        <v>0</v>
      </c>
      <c r="P20" s="1">
        <f t="shared" si="10"/>
        <v>1150</v>
      </c>
      <c r="Q20" s="1">
        <f t="shared" si="11"/>
        <v>0</v>
      </c>
      <c r="R20" s="1">
        <f t="shared" si="12"/>
        <v>115366</v>
      </c>
      <c r="S20" s="1">
        <f t="shared" si="13"/>
        <v>8245.21927</v>
      </c>
      <c r="T20" s="1">
        <f t="shared" si="14"/>
        <v>5334</v>
      </c>
      <c r="U20" s="1">
        <f t="shared" si="15"/>
        <v>30568</v>
      </c>
    </row>
    <row r="21" ht="19.5" customHeight="1">
      <c r="A21" s="2">
        <v>20.0</v>
      </c>
      <c r="B21" s="5" t="s">
        <v>60</v>
      </c>
      <c r="C21" s="2">
        <v>432000.0</v>
      </c>
      <c r="D21" s="1" t="str">
        <f t="shared" si="1"/>
        <v>piercing</v>
      </c>
      <c r="E21" s="1" t="str">
        <f t="shared" si="2"/>
        <v>154799</v>
      </c>
      <c r="F21" s="2">
        <v>50.0</v>
      </c>
      <c r="G21" s="2">
        <v>10.0</v>
      </c>
      <c r="H21" s="2" t="s">
        <v>61</v>
      </c>
      <c r="I21" s="1">
        <f t="shared" si="3"/>
        <v>43200</v>
      </c>
      <c r="J21" s="1">
        <f t="shared" si="4"/>
        <v>0</v>
      </c>
      <c r="K21" s="1">
        <f t="shared" si="5"/>
        <v>0</v>
      </c>
      <c r="L21" s="1">
        <f t="shared" si="6"/>
        <v>0</v>
      </c>
      <c r="M21" s="1">
        <f t="shared" si="7"/>
        <v>77400</v>
      </c>
      <c r="N21" s="1">
        <f t="shared" si="8"/>
        <v>12.73125</v>
      </c>
      <c r="O21" s="1">
        <f t="shared" si="9"/>
        <v>0</v>
      </c>
      <c r="P21" s="1">
        <f t="shared" si="10"/>
        <v>1150</v>
      </c>
      <c r="Q21" s="1">
        <f t="shared" si="11"/>
        <v>0</v>
      </c>
      <c r="R21" s="1">
        <f t="shared" si="12"/>
        <v>192766</v>
      </c>
      <c r="S21" s="1">
        <f t="shared" si="13"/>
        <v>8343.23927</v>
      </c>
      <c r="T21" s="1">
        <f t="shared" si="14"/>
        <v>7000</v>
      </c>
      <c r="U21" s="1">
        <f t="shared" si="15"/>
        <v>37568</v>
      </c>
    </row>
    <row r="22" ht="19.5" customHeight="1">
      <c r="A22" s="2">
        <v>21.0</v>
      </c>
      <c r="B22" s="5" t="s">
        <v>38</v>
      </c>
      <c r="C22" s="2">
        <v>518400.0</v>
      </c>
      <c r="D22" s="1" t="str">
        <f t="shared" si="1"/>
        <v>electrumBar</v>
      </c>
      <c r="E22" s="1" t="str">
        <f t="shared" si="2"/>
        <v>450</v>
      </c>
      <c r="F22" s="2">
        <v>50.0</v>
      </c>
      <c r="G22" s="2">
        <v>10.0</v>
      </c>
      <c r="H22" s="2" t="s">
        <v>63</v>
      </c>
      <c r="I22" s="1">
        <f t="shared" si="3"/>
        <v>51840</v>
      </c>
      <c r="J22" s="1">
        <f t="shared" si="4"/>
        <v>0</v>
      </c>
      <c r="K22" s="1">
        <f t="shared" si="5"/>
        <v>225</v>
      </c>
      <c r="L22" s="1">
        <f t="shared" si="6"/>
        <v>0</v>
      </c>
      <c r="M22" s="1">
        <f t="shared" si="7"/>
        <v>0</v>
      </c>
      <c r="N22" s="1">
        <f t="shared" si="8"/>
        <v>13.33125</v>
      </c>
      <c r="O22" s="1">
        <f t="shared" si="9"/>
        <v>0</v>
      </c>
      <c r="P22" s="1">
        <f t="shared" si="10"/>
        <v>1375</v>
      </c>
      <c r="Q22" s="1">
        <f t="shared" si="11"/>
        <v>0</v>
      </c>
      <c r="R22" s="1">
        <f t="shared" si="12"/>
        <v>192766</v>
      </c>
      <c r="S22" s="1">
        <f t="shared" si="13"/>
        <v>9604.920771</v>
      </c>
      <c r="T22" s="1">
        <f t="shared" si="14"/>
        <v>9143</v>
      </c>
      <c r="U22" s="1">
        <f t="shared" si="15"/>
        <v>46711</v>
      </c>
    </row>
    <row r="23" ht="19.5" customHeight="1">
      <c r="A23" s="2">
        <v>22.0</v>
      </c>
      <c r="B23" s="5" t="s">
        <v>64</v>
      </c>
      <c r="C23" s="2">
        <v>604800.0</v>
      </c>
      <c r="D23" s="1" t="str">
        <f t="shared" si="1"/>
        <v>piercing</v>
      </c>
      <c r="E23" s="1" t="str">
        <f t="shared" si="2"/>
        <v>219599</v>
      </c>
      <c r="F23" s="2">
        <v>50.0</v>
      </c>
      <c r="G23" s="2">
        <v>10.0</v>
      </c>
      <c r="H23" s="2" t="s">
        <v>65</v>
      </c>
      <c r="I23" s="1">
        <f t="shared" si="3"/>
        <v>60480</v>
      </c>
      <c r="J23" s="1">
        <f t="shared" si="4"/>
        <v>0</v>
      </c>
      <c r="K23" s="1">
        <f t="shared" si="5"/>
        <v>0</v>
      </c>
      <c r="L23" s="1">
        <f t="shared" si="6"/>
        <v>0</v>
      </c>
      <c r="M23" s="1">
        <f t="shared" si="7"/>
        <v>109800</v>
      </c>
      <c r="N23" s="1">
        <f t="shared" si="8"/>
        <v>14.03125</v>
      </c>
      <c r="O23" s="1">
        <f t="shared" si="9"/>
        <v>0</v>
      </c>
      <c r="P23" s="1">
        <f t="shared" si="10"/>
        <v>1375</v>
      </c>
      <c r="Q23" s="1">
        <f t="shared" si="11"/>
        <v>0</v>
      </c>
      <c r="R23" s="1">
        <f t="shared" si="12"/>
        <v>302566</v>
      </c>
      <c r="S23" s="1">
        <f t="shared" si="13"/>
        <v>9742.148772</v>
      </c>
      <c r="T23" s="1">
        <f t="shared" si="14"/>
        <v>12000</v>
      </c>
      <c r="U23" s="1">
        <f t="shared" si="15"/>
        <v>58711</v>
      </c>
    </row>
    <row r="24" ht="19.5" customHeight="1">
      <c r="A24" s="2">
        <v>23.0</v>
      </c>
      <c r="B24" s="5" t="s">
        <v>419</v>
      </c>
      <c r="C24" s="2">
        <v>691200.0</v>
      </c>
      <c r="D24" s="1" t="str">
        <f t="shared" si="1"/>
        <v>electrumBar</v>
      </c>
      <c r="E24" s="1" t="str">
        <f t="shared" si="2"/>
        <v>500</v>
      </c>
      <c r="F24" s="2">
        <v>50.0</v>
      </c>
      <c r="G24" s="2">
        <v>10.0</v>
      </c>
      <c r="H24" s="2" t="s">
        <v>67</v>
      </c>
      <c r="I24" s="1">
        <f t="shared" si="3"/>
        <v>69120</v>
      </c>
      <c r="J24" s="1">
        <f t="shared" si="4"/>
        <v>0</v>
      </c>
      <c r="K24" s="1">
        <f t="shared" si="5"/>
        <v>250</v>
      </c>
      <c r="L24" s="1">
        <f t="shared" si="6"/>
        <v>0</v>
      </c>
      <c r="M24" s="1">
        <f t="shared" si="7"/>
        <v>0</v>
      </c>
      <c r="N24" s="1">
        <f t="shared" si="8"/>
        <v>14.83125</v>
      </c>
      <c r="O24" s="1">
        <f t="shared" si="9"/>
        <v>0</v>
      </c>
      <c r="P24" s="1">
        <f t="shared" si="10"/>
        <v>1625</v>
      </c>
      <c r="Q24" s="1">
        <f t="shared" si="11"/>
        <v>0</v>
      </c>
      <c r="R24" s="1">
        <f t="shared" si="12"/>
        <v>302566</v>
      </c>
      <c r="S24" s="1">
        <f t="shared" si="13"/>
        <v>11170.15577</v>
      </c>
      <c r="T24" s="1">
        <f t="shared" si="14"/>
        <v>16000</v>
      </c>
      <c r="U24" s="1">
        <f t="shared" si="15"/>
        <v>74711</v>
      </c>
    </row>
    <row r="25" ht="19.5" customHeight="1">
      <c r="A25" s="2">
        <v>24.0</v>
      </c>
      <c r="B25" s="5" t="s">
        <v>68</v>
      </c>
      <c r="C25" s="2">
        <v>864000.0</v>
      </c>
      <c r="D25" s="1" t="str">
        <f t="shared" si="1"/>
        <v>piercing</v>
      </c>
      <c r="E25" s="1" t="str">
        <f t="shared" si="2"/>
        <v>269232</v>
      </c>
      <c r="F25" s="2">
        <v>50.0</v>
      </c>
      <c r="G25" s="2">
        <v>10.0</v>
      </c>
      <c r="H25" s="2" t="s">
        <v>69</v>
      </c>
      <c r="I25" s="1">
        <f t="shared" si="3"/>
        <v>86400</v>
      </c>
      <c r="J25" s="1">
        <f t="shared" si="4"/>
        <v>0</v>
      </c>
      <c r="K25" s="1">
        <f t="shared" si="5"/>
        <v>0</v>
      </c>
      <c r="L25" s="1">
        <f t="shared" si="6"/>
        <v>0</v>
      </c>
      <c r="M25" s="1">
        <f t="shared" si="7"/>
        <v>134616</v>
      </c>
      <c r="N25" s="1">
        <f t="shared" si="8"/>
        <v>15.83125</v>
      </c>
      <c r="O25" s="1">
        <f t="shared" si="9"/>
        <v>0</v>
      </c>
      <c r="P25" s="1">
        <f t="shared" si="10"/>
        <v>1625</v>
      </c>
      <c r="Q25" s="1">
        <f t="shared" si="11"/>
        <v>0</v>
      </c>
      <c r="R25" s="1">
        <f t="shared" si="12"/>
        <v>437182</v>
      </c>
      <c r="S25" s="1">
        <f t="shared" si="13"/>
        <v>11366.19578</v>
      </c>
      <c r="T25" s="1">
        <f t="shared" si="14"/>
        <v>17600</v>
      </c>
      <c r="U25" s="1">
        <f t="shared" si="15"/>
        <v>92311</v>
      </c>
    </row>
    <row r="26" ht="19.5" customHeight="1">
      <c r="A26" s="2">
        <v>25.0</v>
      </c>
      <c r="B26" s="5" t="s">
        <v>420</v>
      </c>
      <c r="C26" s="2">
        <v>864000.0</v>
      </c>
      <c r="D26" s="1" t="str">
        <f t="shared" si="1"/>
        <v>electrumBar</v>
      </c>
      <c r="E26" s="1" t="str">
        <f t="shared" si="2"/>
        <v>550</v>
      </c>
      <c r="F26" s="2">
        <v>50.0</v>
      </c>
      <c r="G26" s="2">
        <v>10.0</v>
      </c>
      <c r="H26" s="2" t="s">
        <v>71</v>
      </c>
      <c r="I26" s="1">
        <f t="shared" si="3"/>
        <v>86400</v>
      </c>
      <c r="J26" s="1">
        <f t="shared" si="4"/>
        <v>0</v>
      </c>
      <c r="K26" s="1">
        <f t="shared" si="5"/>
        <v>275</v>
      </c>
      <c r="L26" s="1">
        <f t="shared" si="6"/>
        <v>0</v>
      </c>
      <c r="M26" s="1">
        <f t="shared" si="7"/>
        <v>0</v>
      </c>
      <c r="N26" s="1">
        <f t="shared" si="8"/>
        <v>16.83125</v>
      </c>
      <c r="O26" s="1">
        <f t="shared" si="9"/>
        <v>0</v>
      </c>
      <c r="P26" s="1">
        <f t="shared" si="10"/>
        <v>1900</v>
      </c>
      <c r="Q26" s="1">
        <f t="shared" si="11"/>
        <v>0</v>
      </c>
      <c r="R26" s="1">
        <f t="shared" si="12"/>
        <v>437182</v>
      </c>
      <c r="S26" s="1">
        <f t="shared" si="13"/>
        <v>12960.52828</v>
      </c>
      <c r="T26" s="1">
        <f t="shared" si="14"/>
        <v>19200</v>
      </c>
      <c r="U26" s="1">
        <f t="shared" si="15"/>
        <v>111511</v>
      </c>
    </row>
    <row r="27" ht="19.5" customHeight="1">
      <c r="A27" s="2">
        <v>26.0</v>
      </c>
      <c r="B27" s="5" t="s">
        <v>72</v>
      </c>
      <c r="C27" s="2">
        <v>936000.0</v>
      </c>
      <c r="D27" s="1" t="str">
        <f t="shared" si="1"/>
        <v>piercing</v>
      </c>
      <c r="E27" s="1" t="str">
        <f t="shared" si="2"/>
        <v>340800</v>
      </c>
      <c r="F27" s="2">
        <v>50.0</v>
      </c>
      <c r="G27" s="2">
        <v>10.0</v>
      </c>
      <c r="H27" s="2" t="s">
        <v>73</v>
      </c>
      <c r="I27" s="1">
        <f t="shared" si="3"/>
        <v>93600</v>
      </c>
      <c r="J27" s="1">
        <f t="shared" si="4"/>
        <v>0</v>
      </c>
      <c r="K27" s="1">
        <f t="shared" si="5"/>
        <v>0</v>
      </c>
      <c r="L27" s="1">
        <f t="shared" si="6"/>
        <v>0</v>
      </c>
      <c r="M27" s="1">
        <f t="shared" si="7"/>
        <v>170400</v>
      </c>
      <c r="N27" s="1">
        <f t="shared" si="8"/>
        <v>17.91458333</v>
      </c>
      <c r="O27" s="1">
        <f t="shared" si="9"/>
        <v>0</v>
      </c>
      <c r="P27" s="1">
        <f t="shared" si="10"/>
        <v>1900</v>
      </c>
      <c r="Q27" s="1">
        <f t="shared" si="11"/>
        <v>0</v>
      </c>
      <c r="R27" s="1">
        <f t="shared" si="12"/>
        <v>607582</v>
      </c>
      <c r="S27" s="1">
        <f t="shared" si="13"/>
        <v>13172.90495</v>
      </c>
      <c r="T27" s="1">
        <f t="shared" si="14"/>
        <v>20800</v>
      </c>
      <c r="U27" s="1">
        <f t="shared" si="15"/>
        <v>132311</v>
      </c>
    </row>
    <row r="28" ht="19.5" customHeight="1">
      <c r="A28" s="2">
        <v>27.0</v>
      </c>
      <c r="B28" s="5" t="s">
        <v>42</v>
      </c>
      <c r="C28" s="2">
        <v>1080000.0</v>
      </c>
      <c r="D28" s="1" t="str">
        <f t="shared" si="1"/>
        <v>electrumBar</v>
      </c>
      <c r="E28" s="1" t="str">
        <f t="shared" si="2"/>
        <v>600</v>
      </c>
      <c r="F28" s="2">
        <v>50.0</v>
      </c>
      <c r="G28" s="2">
        <v>10.0</v>
      </c>
      <c r="H28" s="2" t="s">
        <v>75</v>
      </c>
      <c r="I28" s="1">
        <f t="shared" si="3"/>
        <v>108000</v>
      </c>
      <c r="J28" s="1">
        <f t="shared" si="4"/>
        <v>0</v>
      </c>
      <c r="K28" s="1">
        <f t="shared" si="5"/>
        <v>300</v>
      </c>
      <c r="L28" s="1">
        <f t="shared" si="6"/>
        <v>0</v>
      </c>
      <c r="M28" s="1">
        <f t="shared" si="7"/>
        <v>0</v>
      </c>
      <c r="N28" s="1">
        <f t="shared" si="8"/>
        <v>19.16458333</v>
      </c>
      <c r="O28" s="1">
        <f t="shared" si="9"/>
        <v>0</v>
      </c>
      <c r="P28" s="1">
        <f t="shared" si="10"/>
        <v>2200</v>
      </c>
      <c r="Q28" s="1">
        <f t="shared" si="11"/>
        <v>0</v>
      </c>
      <c r="R28" s="1">
        <f t="shared" si="12"/>
        <v>607582</v>
      </c>
      <c r="S28" s="1">
        <f t="shared" si="13"/>
        <v>14943.36495</v>
      </c>
      <c r="T28" s="1">
        <f t="shared" si="14"/>
        <v>24000</v>
      </c>
      <c r="U28" s="1">
        <f t="shared" si="15"/>
        <v>156311</v>
      </c>
    </row>
    <row r="29" ht="19.5" customHeight="1">
      <c r="A29" s="2">
        <v>28.0</v>
      </c>
      <c r="B29" s="5" t="s">
        <v>76</v>
      </c>
      <c r="C29" s="2">
        <v>1152000.0</v>
      </c>
      <c r="D29" s="1" t="str">
        <f t="shared" si="1"/>
        <v>piercing</v>
      </c>
      <c r="E29" s="1" t="str">
        <f t="shared" si="2"/>
        <v>422592</v>
      </c>
      <c r="F29" s="2">
        <v>50.0</v>
      </c>
      <c r="G29" s="2">
        <v>10.0</v>
      </c>
      <c r="H29" s="2" t="s">
        <v>77</v>
      </c>
      <c r="I29" s="1">
        <f t="shared" si="3"/>
        <v>115200</v>
      </c>
      <c r="J29" s="1">
        <f t="shared" si="4"/>
        <v>0</v>
      </c>
      <c r="K29" s="1">
        <f t="shared" si="5"/>
        <v>0</v>
      </c>
      <c r="L29" s="1">
        <f t="shared" si="6"/>
        <v>0</v>
      </c>
      <c r="M29" s="1">
        <f t="shared" si="7"/>
        <v>211296</v>
      </c>
      <c r="N29" s="1">
        <f t="shared" si="8"/>
        <v>20.49791667</v>
      </c>
      <c r="O29" s="1">
        <f t="shared" si="9"/>
        <v>0</v>
      </c>
      <c r="P29" s="1">
        <f t="shared" si="10"/>
        <v>2200</v>
      </c>
      <c r="Q29" s="1">
        <f t="shared" si="11"/>
        <v>0</v>
      </c>
      <c r="R29" s="1">
        <f t="shared" si="12"/>
        <v>818878</v>
      </c>
      <c r="S29" s="1">
        <f t="shared" si="13"/>
        <v>15204.75162</v>
      </c>
      <c r="T29" s="1">
        <f t="shared" si="14"/>
        <v>25600</v>
      </c>
      <c r="U29" s="1">
        <f t="shared" si="15"/>
        <v>181911</v>
      </c>
    </row>
    <row r="30" ht="19.5" customHeight="1">
      <c r="A30" s="2">
        <v>29.0</v>
      </c>
      <c r="B30" s="5" t="s">
        <v>421</v>
      </c>
      <c r="C30" s="2">
        <v>1224000.0</v>
      </c>
      <c r="D30" s="1" t="str">
        <f t="shared" si="1"/>
        <v>electrumBar</v>
      </c>
      <c r="E30" s="1" t="str">
        <f t="shared" si="2"/>
        <v>650</v>
      </c>
      <c r="F30" s="2">
        <v>50.0</v>
      </c>
      <c r="G30" s="2">
        <v>10.0</v>
      </c>
      <c r="H30" s="2" t="s">
        <v>79</v>
      </c>
      <c r="I30" s="1">
        <f t="shared" si="3"/>
        <v>122400</v>
      </c>
      <c r="J30" s="1">
        <f t="shared" si="4"/>
        <v>0</v>
      </c>
      <c r="K30" s="1">
        <f t="shared" si="5"/>
        <v>325</v>
      </c>
      <c r="L30" s="1">
        <f t="shared" si="6"/>
        <v>0</v>
      </c>
      <c r="M30" s="1">
        <f t="shared" si="7"/>
        <v>0</v>
      </c>
      <c r="N30" s="1">
        <f t="shared" si="8"/>
        <v>21.91458333</v>
      </c>
      <c r="O30" s="1">
        <f t="shared" si="9"/>
        <v>0</v>
      </c>
      <c r="P30" s="1">
        <f t="shared" si="10"/>
        <v>2525</v>
      </c>
      <c r="Q30" s="1">
        <f t="shared" si="11"/>
        <v>0</v>
      </c>
      <c r="R30" s="1">
        <f t="shared" si="12"/>
        <v>818878</v>
      </c>
      <c r="S30" s="1">
        <f t="shared" si="13"/>
        <v>17135.00245</v>
      </c>
      <c r="T30" s="1">
        <f t="shared" si="14"/>
        <v>27200</v>
      </c>
      <c r="U30" s="1">
        <f t="shared" si="15"/>
        <v>209111</v>
      </c>
    </row>
    <row r="31" ht="19.5" customHeight="1">
      <c r="A31" s="2">
        <v>30.0</v>
      </c>
      <c r="B31" s="5" t="s">
        <v>80</v>
      </c>
      <c r="C31" s="2">
        <v>1224000.0</v>
      </c>
      <c r="D31" s="1" t="str">
        <f t="shared" si="1"/>
        <v>piercing</v>
      </c>
      <c r="E31" s="1" t="str">
        <f t="shared" si="2"/>
        <v>504384</v>
      </c>
      <c r="F31" s="2">
        <v>50.0</v>
      </c>
      <c r="G31" s="2">
        <v>10.0</v>
      </c>
      <c r="H31" s="2" t="s">
        <v>81</v>
      </c>
      <c r="I31" s="1">
        <f t="shared" si="3"/>
        <v>122400</v>
      </c>
      <c r="J31" s="1">
        <f t="shared" si="4"/>
        <v>0</v>
      </c>
      <c r="K31" s="1">
        <f t="shared" si="5"/>
        <v>0</v>
      </c>
      <c r="L31" s="1">
        <f t="shared" si="6"/>
        <v>0</v>
      </c>
      <c r="M31" s="1">
        <f t="shared" si="7"/>
        <v>252192</v>
      </c>
      <c r="N31" s="1">
        <f t="shared" si="8"/>
        <v>23.33125</v>
      </c>
      <c r="O31" s="1">
        <f t="shared" si="9"/>
        <v>0</v>
      </c>
      <c r="P31" s="1">
        <f t="shared" si="10"/>
        <v>2525</v>
      </c>
      <c r="Q31" s="1">
        <f t="shared" si="11"/>
        <v>0</v>
      </c>
      <c r="R31" s="1">
        <f t="shared" si="12"/>
        <v>1071070</v>
      </c>
      <c r="S31" s="1">
        <f t="shared" si="13"/>
        <v>17412.72579</v>
      </c>
      <c r="T31" s="1">
        <f t="shared" si="14"/>
        <v>30400</v>
      </c>
      <c r="U31" s="1">
        <f t="shared" si="15"/>
        <v>239511</v>
      </c>
    </row>
    <row r="32" ht="19.5" customHeight="1">
      <c r="A32" s="2">
        <v>31.0</v>
      </c>
      <c r="B32" s="5" t="s">
        <v>422</v>
      </c>
      <c r="C32" s="2">
        <v>1370990.0</v>
      </c>
      <c r="D32" s="1" t="str">
        <f t="shared" si="1"/>
        <v>electrumBar</v>
      </c>
      <c r="E32" s="1" t="str">
        <f t="shared" si="2"/>
        <v>700</v>
      </c>
      <c r="F32" s="2">
        <v>50.0</v>
      </c>
      <c r="G32" s="2">
        <v>10.0</v>
      </c>
      <c r="H32" s="2" t="s">
        <v>83</v>
      </c>
      <c r="I32" s="1">
        <f t="shared" si="3"/>
        <v>137099</v>
      </c>
      <c r="J32" s="1">
        <f t="shared" si="4"/>
        <v>0</v>
      </c>
      <c r="K32" s="1">
        <f t="shared" si="5"/>
        <v>350</v>
      </c>
      <c r="L32" s="1">
        <f t="shared" si="6"/>
        <v>0</v>
      </c>
      <c r="M32" s="1">
        <f t="shared" si="7"/>
        <v>0</v>
      </c>
      <c r="N32" s="1">
        <f t="shared" si="8"/>
        <v>24.91804398</v>
      </c>
      <c r="O32" s="1">
        <f t="shared" si="9"/>
        <v>0</v>
      </c>
      <c r="P32" s="1">
        <f t="shared" si="10"/>
        <v>2875</v>
      </c>
      <c r="Q32" s="1">
        <f t="shared" si="11"/>
        <v>0</v>
      </c>
      <c r="R32" s="1">
        <f t="shared" si="12"/>
        <v>1071070</v>
      </c>
      <c r="S32" s="1">
        <f t="shared" si="13"/>
        <v>19503.44588</v>
      </c>
      <c r="T32" s="1">
        <f t="shared" si="14"/>
        <v>32000</v>
      </c>
      <c r="U32" s="1">
        <f t="shared" si="15"/>
        <v>271511</v>
      </c>
    </row>
    <row r="33" ht="19.5" customHeight="1">
      <c r="A33" s="2">
        <v>32.0</v>
      </c>
      <c r="B33" s="5" t="s">
        <v>84</v>
      </c>
      <c r="C33" s="2">
        <v>1468800.0</v>
      </c>
      <c r="D33" s="1" t="str">
        <f t="shared" si="1"/>
        <v>piercing</v>
      </c>
      <c r="E33" s="1" t="str">
        <f t="shared" si="2"/>
        <v>586176</v>
      </c>
      <c r="F33" s="2">
        <v>50.0</v>
      </c>
      <c r="G33" s="2">
        <v>10.0</v>
      </c>
      <c r="H33" s="2" t="s">
        <v>85</v>
      </c>
      <c r="I33" s="1">
        <f t="shared" si="3"/>
        <v>146880</v>
      </c>
      <c r="J33" s="1">
        <f t="shared" si="4"/>
        <v>0</v>
      </c>
      <c r="K33" s="1">
        <f t="shared" si="5"/>
        <v>0</v>
      </c>
      <c r="L33" s="1">
        <f t="shared" si="6"/>
        <v>0</v>
      </c>
      <c r="M33" s="1">
        <f t="shared" si="7"/>
        <v>293088</v>
      </c>
      <c r="N33" s="1">
        <f t="shared" si="8"/>
        <v>26.61804398</v>
      </c>
      <c r="O33" s="1">
        <f t="shared" si="9"/>
        <v>0</v>
      </c>
      <c r="P33" s="1">
        <f t="shared" si="10"/>
        <v>2875</v>
      </c>
      <c r="Q33" s="1">
        <f t="shared" si="11"/>
        <v>0</v>
      </c>
      <c r="R33" s="1">
        <f t="shared" si="12"/>
        <v>1364158</v>
      </c>
      <c r="S33" s="1">
        <f t="shared" si="13"/>
        <v>19836.71388</v>
      </c>
      <c r="T33" s="1">
        <f t="shared" si="14"/>
        <v>33600</v>
      </c>
      <c r="U33" s="1">
        <f t="shared" si="15"/>
        <v>305111</v>
      </c>
    </row>
    <row r="34" ht="19.5" customHeight="1">
      <c r="A34" s="2">
        <v>33.0</v>
      </c>
      <c r="B34" s="5" t="s">
        <v>46</v>
      </c>
      <c r="C34" s="2">
        <v>1566720.0</v>
      </c>
      <c r="D34" s="1" t="str">
        <f t="shared" si="1"/>
        <v>electrumBar</v>
      </c>
      <c r="E34" s="1" t="str">
        <f t="shared" si="2"/>
        <v>750</v>
      </c>
      <c r="F34" s="2">
        <v>50.0</v>
      </c>
      <c r="G34" s="2">
        <v>10.0</v>
      </c>
      <c r="H34" s="2" t="s">
        <v>85</v>
      </c>
      <c r="I34" s="1">
        <f t="shared" si="3"/>
        <v>156672</v>
      </c>
      <c r="J34" s="1">
        <f t="shared" si="4"/>
        <v>0</v>
      </c>
      <c r="K34" s="1">
        <f t="shared" si="5"/>
        <v>375</v>
      </c>
      <c r="L34" s="1">
        <f t="shared" si="6"/>
        <v>0</v>
      </c>
      <c r="M34" s="1">
        <f t="shared" si="7"/>
        <v>0</v>
      </c>
      <c r="N34" s="1">
        <f t="shared" si="8"/>
        <v>28.43137731</v>
      </c>
      <c r="O34" s="1">
        <f t="shared" si="9"/>
        <v>0</v>
      </c>
      <c r="P34" s="1">
        <f t="shared" si="10"/>
        <v>3250</v>
      </c>
      <c r="Q34" s="1">
        <f t="shared" si="11"/>
        <v>0</v>
      </c>
      <c r="R34" s="1">
        <f t="shared" si="12"/>
        <v>1364158</v>
      </c>
      <c r="S34" s="1">
        <f t="shared" si="13"/>
        <v>22098.96225</v>
      </c>
      <c r="T34" s="1">
        <f t="shared" si="14"/>
        <v>33600</v>
      </c>
      <c r="U34" s="1">
        <f t="shared" si="15"/>
        <v>338711</v>
      </c>
    </row>
    <row r="35" ht="19.5" customHeight="1">
      <c r="A35" s="2">
        <v>34.0</v>
      </c>
      <c r="B35" s="5" t="s">
        <v>87</v>
      </c>
      <c r="C35" s="2">
        <v>1664640.0</v>
      </c>
      <c r="D35" s="1" t="str">
        <f t="shared" si="1"/>
        <v>piercing</v>
      </c>
      <c r="E35" s="1" t="str">
        <f t="shared" si="2"/>
        <v>667968</v>
      </c>
      <c r="F35" s="2">
        <v>50.0</v>
      </c>
      <c r="G35" s="2">
        <v>10.0</v>
      </c>
      <c r="H35" s="2" t="s">
        <v>85</v>
      </c>
      <c r="I35" s="1">
        <f t="shared" si="3"/>
        <v>166464</v>
      </c>
      <c r="J35" s="1">
        <f t="shared" si="4"/>
        <v>0</v>
      </c>
      <c r="K35" s="1">
        <f t="shared" si="5"/>
        <v>0</v>
      </c>
      <c r="L35" s="1">
        <f t="shared" si="6"/>
        <v>0</v>
      </c>
      <c r="M35" s="1">
        <f t="shared" si="7"/>
        <v>333984</v>
      </c>
      <c r="N35" s="1">
        <f t="shared" si="8"/>
        <v>30.35804398</v>
      </c>
      <c r="O35" s="1">
        <f t="shared" si="9"/>
        <v>0</v>
      </c>
      <c r="P35" s="1">
        <f t="shared" si="10"/>
        <v>3250</v>
      </c>
      <c r="Q35" s="1">
        <f t="shared" si="11"/>
        <v>0</v>
      </c>
      <c r="R35" s="1">
        <f t="shared" si="12"/>
        <v>1698142</v>
      </c>
      <c r="S35" s="1">
        <f t="shared" si="13"/>
        <v>22476.66599</v>
      </c>
      <c r="T35" s="1">
        <f t="shared" si="14"/>
        <v>33600</v>
      </c>
      <c r="U35" s="1">
        <f t="shared" si="15"/>
        <v>372311</v>
      </c>
    </row>
    <row r="36" ht="19.5" customHeight="1">
      <c r="A36" s="2">
        <v>35.0</v>
      </c>
      <c r="B36" s="5" t="s">
        <v>423</v>
      </c>
      <c r="C36" s="2">
        <v>1762560.0</v>
      </c>
      <c r="D36" s="1" t="str">
        <f t="shared" si="1"/>
        <v>electrumBar</v>
      </c>
      <c r="E36" s="1" t="str">
        <f t="shared" si="2"/>
        <v>800</v>
      </c>
      <c r="F36" s="2">
        <v>50.0</v>
      </c>
      <c r="G36" s="2">
        <v>10.0</v>
      </c>
      <c r="H36" s="2" t="s">
        <v>85</v>
      </c>
      <c r="I36" s="1">
        <f t="shared" si="3"/>
        <v>176256</v>
      </c>
      <c r="J36" s="1">
        <f t="shared" si="4"/>
        <v>0</v>
      </c>
      <c r="K36" s="1">
        <f t="shared" si="5"/>
        <v>400</v>
      </c>
      <c r="L36" s="1">
        <f t="shared" si="6"/>
        <v>0</v>
      </c>
      <c r="M36" s="1">
        <f t="shared" si="7"/>
        <v>0</v>
      </c>
      <c r="N36" s="1">
        <f t="shared" si="8"/>
        <v>32.39804398</v>
      </c>
      <c r="O36" s="1">
        <f t="shared" si="9"/>
        <v>0</v>
      </c>
      <c r="P36" s="1">
        <f t="shared" si="10"/>
        <v>3650</v>
      </c>
      <c r="Q36" s="1">
        <f t="shared" si="11"/>
        <v>0</v>
      </c>
      <c r="R36" s="1">
        <f t="shared" si="12"/>
        <v>1698142</v>
      </c>
      <c r="S36" s="1">
        <f t="shared" si="13"/>
        <v>24910.46759</v>
      </c>
      <c r="T36" s="1">
        <f t="shared" si="14"/>
        <v>33600</v>
      </c>
      <c r="U36" s="1">
        <f t="shared" si="15"/>
        <v>405911</v>
      </c>
    </row>
    <row r="37" ht="19.5" customHeight="1">
      <c r="A37" s="2">
        <v>36.0</v>
      </c>
      <c r="B37" s="5" t="s">
        <v>89</v>
      </c>
      <c r="C37" s="2">
        <v>1762560.0</v>
      </c>
      <c r="D37" s="1" t="str">
        <f t="shared" si="1"/>
        <v>piercing</v>
      </c>
      <c r="E37" s="1" t="str">
        <f t="shared" si="2"/>
        <v>749760</v>
      </c>
      <c r="F37" s="2">
        <v>50.0</v>
      </c>
      <c r="G37" s="2">
        <v>10.0</v>
      </c>
      <c r="H37" s="2" t="s">
        <v>85</v>
      </c>
      <c r="I37" s="1">
        <f t="shared" si="3"/>
        <v>176256</v>
      </c>
      <c r="J37" s="1">
        <f t="shared" si="4"/>
        <v>0</v>
      </c>
      <c r="K37" s="1">
        <f t="shared" si="5"/>
        <v>0</v>
      </c>
      <c r="L37" s="1">
        <f t="shared" si="6"/>
        <v>0</v>
      </c>
      <c r="M37" s="1">
        <f t="shared" si="7"/>
        <v>374880</v>
      </c>
      <c r="N37" s="1">
        <f t="shared" si="8"/>
        <v>34.43804398</v>
      </c>
      <c r="O37" s="1">
        <f t="shared" si="9"/>
        <v>0</v>
      </c>
      <c r="P37" s="1">
        <f t="shared" si="10"/>
        <v>3650</v>
      </c>
      <c r="Q37" s="1">
        <f t="shared" si="11"/>
        <v>0</v>
      </c>
      <c r="R37" s="1">
        <f t="shared" si="12"/>
        <v>2073022</v>
      </c>
      <c r="S37" s="1">
        <f t="shared" si="13"/>
        <v>25310.3892</v>
      </c>
      <c r="T37" s="1">
        <f t="shared" si="14"/>
        <v>33600</v>
      </c>
      <c r="U37" s="1">
        <f t="shared" si="15"/>
        <v>439511</v>
      </c>
    </row>
    <row r="38" ht="19.5" customHeight="1">
      <c r="A38" s="2">
        <v>37.0</v>
      </c>
      <c r="B38" s="5" t="s">
        <v>424</v>
      </c>
      <c r="C38" s="2">
        <v>1762560.0</v>
      </c>
      <c r="D38" s="1" t="str">
        <f t="shared" si="1"/>
        <v>electrumBar</v>
      </c>
      <c r="E38" s="1" t="str">
        <f t="shared" si="2"/>
        <v>850</v>
      </c>
      <c r="F38" s="2">
        <v>50.0</v>
      </c>
      <c r="G38" s="2">
        <v>10.0</v>
      </c>
      <c r="H38" s="2" t="s">
        <v>85</v>
      </c>
      <c r="I38" s="1">
        <f t="shared" si="3"/>
        <v>176256</v>
      </c>
      <c r="J38" s="1">
        <f t="shared" si="4"/>
        <v>0</v>
      </c>
      <c r="K38" s="1">
        <f t="shared" si="5"/>
        <v>425</v>
      </c>
      <c r="L38" s="1">
        <f t="shared" si="6"/>
        <v>0</v>
      </c>
      <c r="M38" s="1">
        <f t="shared" si="7"/>
        <v>0</v>
      </c>
      <c r="N38" s="1">
        <f t="shared" si="8"/>
        <v>36.47804398</v>
      </c>
      <c r="O38" s="1">
        <f t="shared" si="9"/>
        <v>0</v>
      </c>
      <c r="P38" s="1">
        <f t="shared" si="10"/>
        <v>4075</v>
      </c>
      <c r="Q38" s="1">
        <f t="shared" si="11"/>
        <v>0</v>
      </c>
      <c r="R38" s="1">
        <f t="shared" si="12"/>
        <v>2073022</v>
      </c>
      <c r="S38" s="1">
        <f t="shared" si="13"/>
        <v>27871.3083</v>
      </c>
      <c r="T38" s="1">
        <f t="shared" si="14"/>
        <v>33600</v>
      </c>
      <c r="U38" s="1">
        <f t="shared" si="15"/>
        <v>473111</v>
      </c>
    </row>
    <row r="39" ht="19.5" customHeight="1">
      <c r="A39" s="2">
        <v>38.0</v>
      </c>
      <c r="B39" s="5" t="s">
        <v>91</v>
      </c>
      <c r="C39" s="2">
        <v>1762560.0</v>
      </c>
      <c r="D39" s="1" t="str">
        <f t="shared" si="1"/>
        <v>piercing</v>
      </c>
      <c r="E39" s="1" t="str">
        <f t="shared" si="2"/>
        <v>831552</v>
      </c>
      <c r="F39" s="2">
        <v>50.0</v>
      </c>
      <c r="G39" s="2">
        <v>10.0</v>
      </c>
      <c r="H39" s="2" t="s">
        <v>85</v>
      </c>
      <c r="I39" s="1">
        <f t="shared" si="3"/>
        <v>176256</v>
      </c>
      <c r="J39" s="1">
        <f t="shared" si="4"/>
        <v>0</v>
      </c>
      <c r="K39" s="1">
        <f t="shared" si="5"/>
        <v>0</v>
      </c>
      <c r="L39" s="1">
        <f t="shared" si="6"/>
        <v>0</v>
      </c>
      <c r="M39" s="1">
        <f t="shared" si="7"/>
        <v>415776</v>
      </c>
      <c r="N39" s="1">
        <f t="shared" si="8"/>
        <v>38.51804398</v>
      </c>
      <c r="O39" s="1">
        <f t="shared" si="9"/>
        <v>0</v>
      </c>
      <c r="P39" s="1">
        <f t="shared" si="10"/>
        <v>4075</v>
      </c>
      <c r="Q39" s="1">
        <f t="shared" si="11"/>
        <v>0</v>
      </c>
      <c r="R39" s="1">
        <f t="shared" si="12"/>
        <v>2488798</v>
      </c>
      <c r="S39" s="1">
        <f t="shared" si="13"/>
        <v>28271.2299</v>
      </c>
      <c r="T39" s="1">
        <f t="shared" si="14"/>
        <v>33600</v>
      </c>
      <c r="U39" s="1">
        <f t="shared" si="15"/>
        <v>506711</v>
      </c>
    </row>
    <row r="40" ht="19.5" customHeight="1">
      <c r="A40" s="2">
        <v>39.0</v>
      </c>
      <c r="B40" s="5" t="s">
        <v>50</v>
      </c>
      <c r="C40" s="2">
        <v>1762560.0</v>
      </c>
      <c r="D40" s="1" t="str">
        <f t="shared" si="1"/>
        <v>electrumBar</v>
      </c>
      <c r="E40" s="1" t="str">
        <f t="shared" si="2"/>
        <v>900</v>
      </c>
      <c r="F40" s="2">
        <v>50.0</v>
      </c>
      <c r="G40" s="2">
        <v>10.0</v>
      </c>
      <c r="H40" s="2" t="s">
        <v>85</v>
      </c>
      <c r="I40" s="1">
        <f t="shared" si="3"/>
        <v>176256</v>
      </c>
      <c r="J40" s="1">
        <f t="shared" si="4"/>
        <v>0</v>
      </c>
      <c r="K40" s="1">
        <f t="shared" si="5"/>
        <v>450</v>
      </c>
      <c r="L40" s="1">
        <f t="shared" si="6"/>
        <v>0</v>
      </c>
      <c r="M40" s="1">
        <f t="shared" si="7"/>
        <v>0</v>
      </c>
      <c r="N40" s="1">
        <f t="shared" si="8"/>
        <v>40.55804398</v>
      </c>
      <c r="O40" s="1">
        <f t="shared" si="9"/>
        <v>0</v>
      </c>
      <c r="P40" s="1">
        <f t="shared" si="10"/>
        <v>4525</v>
      </c>
      <c r="Q40" s="1">
        <f t="shared" si="11"/>
        <v>0</v>
      </c>
      <c r="R40" s="1">
        <f t="shared" si="12"/>
        <v>2488798</v>
      </c>
      <c r="S40" s="1">
        <f t="shared" si="13"/>
        <v>30959.26651</v>
      </c>
      <c r="T40" s="1">
        <f t="shared" si="14"/>
        <v>33600</v>
      </c>
      <c r="U40" s="1">
        <f t="shared" si="15"/>
        <v>540311</v>
      </c>
    </row>
    <row r="41" ht="19.5" customHeight="1">
      <c r="A41" s="2">
        <v>40.0</v>
      </c>
      <c r="B41" s="5" t="s">
        <v>93</v>
      </c>
      <c r="C41" s="2">
        <v>1762560.0</v>
      </c>
      <c r="D41" s="1" t="str">
        <f t="shared" si="1"/>
        <v>piercing</v>
      </c>
      <c r="E41" s="1" t="str">
        <f t="shared" si="2"/>
        <v>913344</v>
      </c>
      <c r="F41" s="2">
        <v>50.0</v>
      </c>
      <c r="G41" s="2">
        <v>10.0</v>
      </c>
      <c r="H41" s="2" t="s">
        <v>85</v>
      </c>
      <c r="I41" s="1">
        <f t="shared" si="3"/>
        <v>176256</v>
      </c>
      <c r="J41" s="1">
        <f t="shared" si="4"/>
        <v>0</v>
      </c>
      <c r="K41" s="1">
        <f t="shared" si="5"/>
        <v>0</v>
      </c>
      <c r="L41" s="1">
        <f t="shared" si="6"/>
        <v>0</v>
      </c>
      <c r="M41" s="1">
        <f t="shared" si="7"/>
        <v>456672</v>
      </c>
      <c r="N41" s="1">
        <f t="shared" si="8"/>
        <v>42.59804398</v>
      </c>
      <c r="O41" s="1">
        <f t="shared" si="9"/>
        <v>0</v>
      </c>
      <c r="P41" s="1">
        <f t="shared" si="10"/>
        <v>4525</v>
      </c>
      <c r="Q41" s="1">
        <f t="shared" si="11"/>
        <v>0</v>
      </c>
      <c r="R41" s="1">
        <f t="shared" si="12"/>
        <v>2945470</v>
      </c>
      <c r="S41" s="1">
        <f t="shared" si="13"/>
        <v>31359.18811</v>
      </c>
      <c r="T41" s="1">
        <f t="shared" si="14"/>
        <v>33600</v>
      </c>
      <c r="U41" s="1">
        <f t="shared" si="15"/>
        <v>573911</v>
      </c>
    </row>
    <row r="42" ht="19.5" customHeight="1">
      <c r="A42" s="2">
        <v>41.0</v>
      </c>
      <c r="B42" s="5" t="s">
        <v>425</v>
      </c>
      <c r="C42" s="2">
        <v>2290604.0</v>
      </c>
      <c r="D42" s="1" t="str">
        <f t="shared" si="1"/>
        <v>electrumBar</v>
      </c>
      <c r="E42" s="1" t="str">
        <f t="shared" si="2"/>
        <v>950</v>
      </c>
      <c r="F42" s="2">
        <v>50.0</v>
      </c>
      <c r="G42" s="2">
        <v>10.0</v>
      </c>
      <c r="H42" s="2" t="s">
        <v>95</v>
      </c>
      <c r="I42" s="1">
        <f t="shared" si="3"/>
        <v>229061</v>
      </c>
      <c r="J42" s="1">
        <f t="shared" si="4"/>
        <v>0</v>
      </c>
      <c r="K42" s="1">
        <f t="shared" si="5"/>
        <v>475</v>
      </c>
      <c r="L42" s="1">
        <f t="shared" si="6"/>
        <v>0</v>
      </c>
      <c r="M42" s="1">
        <f t="shared" si="7"/>
        <v>0</v>
      </c>
      <c r="N42" s="1">
        <f t="shared" si="8"/>
        <v>45.24921296</v>
      </c>
      <c r="O42" s="1">
        <f t="shared" si="9"/>
        <v>0</v>
      </c>
      <c r="P42" s="1">
        <f t="shared" si="10"/>
        <v>5000</v>
      </c>
      <c r="Q42" s="1">
        <f t="shared" si="11"/>
        <v>0</v>
      </c>
      <c r="R42" s="1">
        <f t="shared" si="12"/>
        <v>2945470</v>
      </c>
      <c r="S42" s="1">
        <f t="shared" si="13"/>
        <v>34294.15578</v>
      </c>
      <c r="T42" s="1">
        <f t="shared" si="14"/>
        <v>35349</v>
      </c>
      <c r="U42" s="1">
        <f t="shared" si="15"/>
        <v>609260</v>
      </c>
    </row>
    <row r="43" ht="19.5" customHeight="1">
      <c r="A43" s="2">
        <v>42.0</v>
      </c>
      <c r="B43" s="5" t="s">
        <v>96</v>
      </c>
      <c r="C43" s="2">
        <v>2743903.0</v>
      </c>
      <c r="D43" s="1" t="str">
        <f t="shared" si="1"/>
        <v>piercing</v>
      </c>
      <c r="E43" s="1" t="str">
        <f t="shared" si="2"/>
        <v>995136</v>
      </c>
      <c r="F43" s="2">
        <v>50.0</v>
      </c>
      <c r="G43" s="2">
        <v>10.0</v>
      </c>
      <c r="H43" s="2" t="s">
        <v>97</v>
      </c>
      <c r="I43" s="1">
        <f t="shared" si="3"/>
        <v>274391</v>
      </c>
      <c r="J43" s="1">
        <f t="shared" si="4"/>
        <v>0</v>
      </c>
      <c r="K43" s="1">
        <f t="shared" si="5"/>
        <v>0</v>
      </c>
      <c r="L43" s="1">
        <f t="shared" si="6"/>
        <v>0</v>
      </c>
      <c r="M43" s="1">
        <f t="shared" si="7"/>
        <v>497568</v>
      </c>
      <c r="N43" s="1">
        <f t="shared" si="8"/>
        <v>48.42503472</v>
      </c>
      <c r="O43" s="1">
        <f t="shared" si="9"/>
        <v>0</v>
      </c>
      <c r="P43" s="1">
        <f t="shared" si="10"/>
        <v>5000</v>
      </c>
      <c r="Q43" s="1">
        <f t="shared" si="11"/>
        <v>0</v>
      </c>
      <c r="R43" s="1">
        <f t="shared" si="12"/>
        <v>3443038</v>
      </c>
      <c r="S43" s="1">
        <f t="shared" si="13"/>
        <v>34916.74388</v>
      </c>
      <c r="T43" s="1">
        <f t="shared" si="14"/>
        <v>42345</v>
      </c>
      <c r="U43" s="1">
        <f t="shared" si="15"/>
        <v>651605</v>
      </c>
    </row>
    <row r="44" ht="19.5" customHeight="1">
      <c r="A44" s="2">
        <v>43.0</v>
      </c>
      <c r="B44" s="5" t="s">
        <v>426</v>
      </c>
      <c r="C44" s="2">
        <v>3197201.0</v>
      </c>
      <c r="D44" s="1" t="str">
        <f t="shared" si="1"/>
        <v>electrumBar</v>
      </c>
      <c r="E44" s="1" t="str">
        <f t="shared" si="2"/>
        <v>1000</v>
      </c>
      <c r="F44" s="2">
        <v>50.0</v>
      </c>
      <c r="G44" s="2">
        <v>10.0</v>
      </c>
      <c r="H44" s="2" t="s">
        <v>99</v>
      </c>
      <c r="I44" s="1">
        <f t="shared" si="3"/>
        <v>319721</v>
      </c>
      <c r="J44" s="1">
        <f t="shared" si="4"/>
        <v>0</v>
      </c>
      <c r="K44" s="1">
        <f t="shared" si="5"/>
        <v>500</v>
      </c>
      <c r="L44" s="1">
        <f t="shared" si="6"/>
        <v>0</v>
      </c>
      <c r="M44" s="1">
        <f t="shared" si="7"/>
        <v>0</v>
      </c>
      <c r="N44" s="1">
        <f t="shared" si="8"/>
        <v>52.12550926</v>
      </c>
      <c r="O44" s="1">
        <f t="shared" si="9"/>
        <v>0</v>
      </c>
      <c r="P44" s="1">
        <f t="shared" si="10"/>
        <v>5500</v>
      </c>
      <c r="Q44" s="1">
        <f t="shared" si="11"/>
        <v>0</v>
      </c>
      <c r="R44" s="1">
        <f t="shared" si="12"/>
        <v>3443038</v>
      </c>
      <c r="S44" s="1">
        <f t="shared" si="13"/>
        <v>38184.53492</v>
      </c>
      <c r="T44" s="1">
        <f t="shared" si="14"/>
        <v>49340</v>
      </c>
      <c r="U44" s="1">
        <f t="shared" si="15"/>
        <v>700945</v>
      </c>
    </row>
    <row r="45" ht="19.5" customHeight="1">
      <c r="A45" s="2">
        <v>44.0</v>
      </c>
      <c r="B45" s="5" t="s">
        <v>100</v>
      </c>
      <c r="C45" s="2">
        <v>3650500.0</v>
      </c>
      <c r="D45" s="1" t="str">
        <f t="shared" si="1"/>
        <v>piercing</v>
      </c>
      <c r="E45" s="1" t="str">
        <f t="shared" si="2"/>
        <v>1076928</v>
      </c>
      <c r="F45" s="2">
        <v>50.0</v>
      </c>
      <c r="G45" s="2">
        <v>10.0</v>
      </c>
      <c r="H45" s="2" t="s">
        <v>101</v>
      </c>
      <c r="I45" s="1">
        <f t="shared" si="3"/>
        <v>365050</v>
      </c>
      <c r="J45" s="1">
        <f t="shared" si="4"/>
        <v>0</v>
      </c>
      <c r="K45" s="1">
        <f t="shared" si="5"/>
        <v>0</v>
      </c>
      <c r="L45" s="1">
        <f t="shared" si="6"/>
        <v>0</v>
      </c>
      <c r="M45" s="1">
        <f t="shared" si="7"/>
        <v>538464</v>
      </c>
      <c r="N45" s="1">
        <f t="shared" si="8"/>
        <v>56.350625</v>
      </c>
      <c r="O45" s="1">
        <f t="shared" si="9"/>
        <v>0</v>
      </c>
      <c r="P45" s="1">
        <f t="shared" si="10"/>
        <v>5500</v>
      </c>
      <c r="Q45" s="1">
        <f t="shared" si="11"/>
        <v>0</v>
      </c>
      <c r="R45" s="1">
        <f t="shared" si="12"/>
        <v>3981502</v>
      </c>
      <c r="S45" s="1">
        <f t="shared" si="13"/>
        <v>39012.82662</v>
      </c>
      <c r="T45" s="1">
        <f t="shared" si="14"/>
        <v>56335</v>
      </c>
      <c r="U45" s="1">
        <f t="shared" si="15"/>
        <v>757280</v>
      </c>
    </row>
    <row r="46" ht="19.5" customHeight="1">
      <c r="A46" s="2">
        <v>45.0</v>
      </c>
      <c r="B46" s="5" t="s">
        <v>54</v>
      </c>
      <c r="C46" s="2">
        <v>4103799.0</v>
      </c>
      <c r="D46" s="1" t="str">
        <f t="shared" si="1"/>
        <v>electrumBar</v>
      </c>
      <c r="E46" s="1" t="str">
        <f t="shared" si="2"/>
        <v>1050</v>
      </c>
      <c r="F46" s="2">
        <v>50.0</v>
      </c>
      <c r="G46" s="2">
        <v>10.0</v>
      </c>
      <c r="H46" s="2" t="s">
        <v>103</v>
      </c>
      <c r="I46" s="1">
        <f t="shared" si="3"/>
        <v>410380</v>
      </c>
      <c r="J46" s="1">
        <f t="shared" si="4"/>
        <v>0</v>
      </c>
      <c r="K46" s="1">
        <f t="shared" si="5"/>
        <v>525</v>
      </c>
      <c r="L46" s="1">
        <f t="shared" si="6"/>
        <v>0</v>
      </c>
      <c r="M46" s="1">
        <f t="shared" si="7"/>
        <v>0</v>
      </c>
      <c r="N46" s="1">
        <f t="shared" si="8"/>
        <v>61.10039352</v>
      </c>
      <c r="O46" s="1">
        <f t="shared" si="9"/>
        <v>0</v>
      </c>
      <c r="P46" s="1">
        <f t="shared" si="10"/>
        <v>6025</v>
      </c>
      <c r="Q46" s="1">
        <f t="shared" si="11"/>
        <v>0</v>
      </c>
      <c r="R46" s="1">
        <f t="shared" si="12"/>
        <v>3981502</v>
      </c>
      <c r="S46" s="1">
        <f t="shared" si="13"/>
        <v>42613.43874</v>
      </c>
      <c r="T46" s="1">
        <f t="shared" si="14"/>
        <v>63331</v>
      </c>
      <c r="U46" s="1">
        <f t="shared" si="15"/>
        <v>820611</v>
      </c>
    </row>
    <row r="47" ht="19.5" customHeight="1">
      <c r="A47" s="2">
        <v>46.0</v>
      </c>
      <c r="B47" s="5" t="s">
        <v>104</v>
      </c>
      <c r="C47" s="2">
        <v>4177339.0</v>
      </c>
      <c r="D47" s="1" t="str">
        <f t="shared" si="1"/>
        <v>piercing</v>
      </c>
      <c r="E47" s="1" t="str">
        <f t="shared" si="2"/>
        <v>1158720</v>
      </c>
      <c r="F47" s="2">
        <v>50.0</v>
      </c>
      <c r="G47" s="2">
        <v>10.0</v>
      </c>
      <c r="H47" s="2" t="s">
        <v>105</v>
      </c>
      <c r="I47" s="1">
        <f t="shared" si="3"/>
        <v>417734</v>
      </c>
      <c r="J47" s="1">
        <f t="shared" si="4"/>
        <v>0</v>
      </c>
      <c r="K47" s="1">
        <f t="shared" si="5"/>
        <v>0</v>
      </c>
      <c r="L47" s="1">
        <f t="shared" si="6"/>
        <v>0</v>
      </c>
      <c r="M47" s="1">
        <f t="shared" si="7"/>
        <v>579360</v>
      </c>
      <c r="N47" s="1">
        <f t="shared" si="8"/>
        <v>65.93527778</v>
      </c>
      <c r="O47" s="1">
        <f t="shared" si="9"/>
        <v>0</v>
      </c>
      <c r="P47" s="1">
        <f t="shared" si="10"/>
        <v>6025</v>
      </c>
      <c r="Q47" s="1">
        <f t="shared" si="11"/>
        <v>0</v>
      </c>
      <c r="R47" s="1">
        <f t="shared" si="12"/>
        <v>4560862</v>
      </c>
      <c r="S47" s="1">
        <f t="shared" si="13"/>
        <v>43561.26946</v>
      </c>
      <c r="T47" s="1">
        <f t="shared" si="14"/>
        <v>70326</v>
      </c>
      <c r="U47" s="1">
        <f t="shared" si="15"/>
        <v>890937</v>
      </c>
    </row>
    <row r="48" ht="19.5" customHeight="1">
      <c r="A48" s="2">
        <v>47.0</v>
      </c>
      <c r="B48" s="5" t="s">
        <v>427</v>
      </c>
      <c r="C48" s="2">
        <v>4314507.0</v>
      </c>
      <c r="D48" s="1" t="str">
        <f t="shared" si="1"/>
        <v>electrumBar</v>
      </c>
      <c r="E48" s="1" t="str">
        <f t="shared" si="2"/>
        <v>1100</v>
      </c>
      <c r="F48" s="2">
        <v>50.0</v>
      </c>
      <c r="G48" s="2">
        <v>10.0</v>
      </c>
      <c r="H48" s="2" t="s">
        <v>107</v>
      </c>
      <c r="I48" s="1">
        <f t="shared" si="3"/>
        <v>431451</v>
      </c>
      <c r="J48" s="1">
        <f t="shared" si="4"/>
        <v>0</v>
      </c>
      <c r="K48" s="1">
        <f t="shared" si="5"/>
        <v>550</v>
      </c>
      <c r="L48" s="1">
        <f t="shared" si="6"/>
        <v>0</v>
      </c>
      <c r="M48" s="1">
        <f t="shared" si="7"/>
        <v>0</v>
      </c>
      <c r="N48" s="1">
        <f t="shared" si="8"/>
        <v>70.92892361</v>
      </c>
      <c r="O48" s="1">
        <f t="shared" si="9"/>
        <v>0</v>
      </c>
      <c r="P48" s="1">
        <f t="shared" si="10"/>
        <v>6575</v>
      </c>
      <c r="Q48" s="1">
        <f t="shared" si="11"/>
        <v>0</v>
      </c>
      <c r="R48" s="1">
        <f t="shared" si="12"/>
        <v>4560862</v>
      </c>
      <c r="S48" s="1">
        <f t="shared" si="13"/>
        <v>47336.8088</v>
      </c>
      <c r="T48" s="1">
        <f t="shared" si="14"/>
        <v>77321</v>
      </c>
      <c r="U48" s="1">
        <f t="shared" si="15"/>
        <v>968258</v>
      </c>
    </row>
    <row r="49" ht="19.5" customHeight="1">
      <c r="A49" s="2">
        <v>48.0</v>
      </c>
      <c r="B49" s="5" t="s">
        <v>108</v>
      </c>
      <c r="C49" s="2">
        <v>4553079.0</v>
      </c>
      <c r="D49" s="1" t="str">
        <f t="shared" si="1"/>
        <v>piercing</v>
      </c>
      <c r="E49" s="1" t="str">
        <f t="shared" si="2"/>
        <v>1240512</v>
      </c>
      <c r="F49" s="2">
        <v>50.0</v>
      </c>
      <c r="G49" s="2">
        <v>10.0</v>
      </c>
      <c r="H49" s="2" t="s">
        <v>109</v>
      </c>
      <c r="I49" s="1">
        <f t="shared" si="3"/>
        <v>455308</v>
      </c>
      <c r="J49" s="1">
        <f t="shared" si="4"/>
        <v>0</v>
      </c>
      <c r="K49" s="1">
        <f t="shared" si="5"/>
        <v>0</v>
      </c>
      <c r="L49" s="1">
        <f t="shared" si="6"/>
        <v>0</v>
      </c>
      <c r="M49" s="1">
        <f t="shared" si="7"/>
        <v>620256</v>
      </c>
      <c r="N49" s="1">
        <f t="shared" si="8"/>
        <v>76.19869213</v>
      </c>
      <c r="O49" s="1">
        <f t="shared" si="9"/>
        <v>0</v>
      </c>
      <c r="P49" s="1">
        <f t="shared" si="10"/>
        <v>6575</v>
      </c>
      <c r="Q49" s="1">
        <f t="shared" si="11"/>
        <v>0</v>
      </c>
      <c r="R49" s="1">
        <f t="shared" si="12"/>
        <v>5181118</v>
      </c>
      <c r="S49" s="1">
        <f t="shared" si="13"/>
        <v>48369.89423</v>
      </c>
      <c r="T49" s="1">
        <f t="shared" si="14"/>
        <v>84317</v>
      </c>
      <c r="U49" s="1">
        <f t="shared" si="15"/>
        <v>1052575</v>
      </c>
    </row>
    <row r="50" ht="19.5" customHeight="1">
      <c r="A50" s="2">
        <v>49.0</v>
      </c>
      <c r="B50" s="5" t="s">
        <v>428</v>
      </c>
      <c r="C50" s="2">
        <v>4602106.0</v>
      </c>
      <c r="D50" s="1" t="str">
        <f t="shared" si="1"/>
        <v>electrumBar</v>
      </c>
      <c r="E50" s="1" t="str">
        <f t="shared" si="2"/>
        <v>1150</v>
      </c>
      <c r="F50" s="2">
        <v>50.0</v>
      </c>
      <c r="G50" s="2">
        <v>10.0</v>
      </c>
      <c r="H50" s="2" t="s">
        <v>111</v>
      </c>
      <c r="I50" s="1">
        <f t="shared" si="3"/>
        <v>460211</v>
      </c>
      <c r="J50" s="1">
        <f t="shared" si="4"/>
        <v>0</v>
      </c>
      <c r="K50" s="1">
        <f t="shared" si="5"/>
        <v>575</v>
      </c>
      <c r="L50" s="1">
        <f t="shared" si="6"/>
        <v>0</v>
      </c>
      <c r="M50" s="1">
        <f t="shared" si="7"/>
        <v>0</v>
      </c>
      <c r="N50" s="1">
        <f t="shared" si="8"/>
        <v>81.52520833</v>
      </c>
      <c r="O50" s="1">
        <f t="shared" si="9"/>
        <v>0</v>
      </c>
      <c r="P50" s="1">
        <f t="shared" si="10"/>
        <v>7150</v>
      </c>
      <c r="Q50" s="1">
        <f t="shared" si="11"/>
        <v>0</v>
      </c>
      <c r="R50" s="1">
        <f t="shared" si="12"/>
        <v>5181118</v>
      </c>
      <c r="S50" s="1">
        <f t="shared" si="13"/>
        <v>52337.80697</v>
      </c>
      <c r="T50" s="1">
        <f t="shared" si="14"/>
        <v>91312</v>
      </c>
      <c r="U50" s="1">
        <f t="shared" si="15"/>
        <v>1143887</v>
      </c>
    </row>
    <row r="51" ht="19.5" customHeight="1">
      <c r="A51" s="2">
        <v>50.0</v>
      </c>
      <c r="B51" s="5" t="s">
        <v>112</v>
      </c>
      <c r="C51" s="2">
        <v>4777719.0</v>
      </c>
      <c r="D51" s="1" t="str">
        <f t="shared" si="1"/>
        <v>piercing</v>
      </c>
      <c r="E51" s="1" t="str">
        <f t="shared" si="2"/>
        <v>1322304</v>
      </c>
      <c r="F51" s="2">
        <v>50.0</v>
      </c>
      <c r="G51" s="2">
        <v>10.0</v>
      </c>
      <c r="H51" s="2" t="s">
        <v>113</v>
      </c>
      <c r="I51" s="1">
        <f t="shared" si="3"/>
        <v>477772</v>
      </c>
      <c r="J51" s="1">
        <f t="shared" si="4"/>
        <v>0</v>
      </c>
      <c r="K51" s="1">
        <f t="shared" si="5"/>
        <v>0</v>
      </c>
      <c r="L51" s="1">
        <f t="shared" si="6"/>
        <v>0</v>
      </c>
      <c r="M51" s="1">
        <f t="shared" si="7"/>
        <v>661152</v>
      </c>
      <c r="N51" s="1">
        <f t="shared" si="8"/>
        <v>87.05497685</v>
      </c>
      <c r="O51" s="1">
        <f t="shared" si="9"/>
        <v>0</v>
      </c>
      <c r="P51" s="1">
        <f t="shared" si="10"/>
        <v>7150</v>
      </c>
      <c r="Q51" s="1">
        <f t="shared" si="11"/>
        <v>0</v>
      </c>
      <c r="R51" s="1">
        <f t="shared" si="12"/>
        <v>5842270</v>
      </c>
      <c r="S51" s="1">
        <f t="shared" si="13"/>
        <v>53421.8628</v>
      </c>
      <c r="T51" s="1">
        <f t="shared" si="14"/>
        <v>98307</v>
      </c>
      <c r="U51" s="1">
        <f t="shared" si="15"/>
        <v>1242194</v>
      </c>
    </row>
    <row r="52" ht="19.5" customHeight="1">
      <c r="A52" s="2">
        <v>51.0</v>
      </c>
      <c r="B52" s="5" t="s">
        <v>58</v>
      </c>
      <c r="C52" s="2">
        <v>5000000.0</v>
      </c>
      <c r="D52" s="1" t="str">
        <f t="shared" si="1"/>
        <v>electrumBar</v>
      </c>
      <c r="E52" s="1" t="str">
        <f t="shared" si="2"/>
        <v>1200</v>
      </c>
      <c r="F52" s="2">
        <v>50.0</v>
      </c>
      <c r="G52" s="2">
        <v>10.0</v>
      </c>
      <c r="H52" s="2" t="s">
        <v>115</v>
      </c>
      <c r="I52" s="1">
        <f t="shared" si="3"/>
        <v>500000</v>
      </c>
      <c r="J52" s="1">
        <f t="shared" si="4"/>
        <v>0</v>
      </c>
      <c r="K52" s="1">
        <f t="shared" si="5"/>
        <v>600</v>
      </c>
      <c r="L52" s="1">
        <f t="shared" si="6"/>
        <v>0</v>
      </c>
      <c r="M52" s="1">
        <f t="shared" si="7"/>
        <v>0</v>
      </c>
      <c r="N52" s="1">
        <f t="shared" si="8"/>
        <v>92.84201389</v>
      </c>
      <c r="O52" s="1">
        <f t="shared" si="9"/>
        <v>0</v>
      </c>
      <c r="P52" s="1">
        <f t="shared" si="10"/>
        <v>7750</v>
      </c>
      <c r="Q52" s="1">
        <f t="shared" si="11"/>
        <v>0</v>
      </c>
      <c r="R52" s="1">
        <f t="shared" si="12"/>
        <v>5842270</v>
      </c>
      <c r="S52" s="1">
        <f t="shared" si="13"/>
        <v>57607.17355</v>
      </c>
      <c r="T52" s="1">
        <f t="shared" si="14"/>
        <v>101805</v>
      </c>
      <c r="U52" s="1">
        <f t="shared" si="15"/>
        <v>1343999</v>
      </c>
    </row>
    <row r="53" ht="19.5" customHeight="1">
      <c r="A53" s="2">
        <v>52.0</v>
      </c>
      <c r="B53" s="5" t="s">
        <v>116</v>
      </c>
      <c r="C53" s="2">
        <v>5000000.0</v>
      </c>
      <c r="D53" s="1" t="str">
        <f t="shared" si="1"/>
        <v>piercing</v>
      </c>
      <c r="E53" s="1" t="str">
        <f t="shared" si="2"/>
        <v>1363200</v>
      </c>
      <c r="F53" s="2">
        <v>50.0</v>
      </c>
      <c r="G53" s="2">
        <v>10.0</v>
      </c>
      <c r="H53" s="2" t="s">
        <v>117</v>
      </c>
      <c r="I53" s="1">
        <f t="shared" si="3"/>
        <v>500000</v>
      </c>
      <c r="J53" s="1">
        <f t="shared" si="4"/>
        <v>0</v>
      </c>
      <c r="K53" s="1">
        <f t="shared" si="5"/>
        <v>0</v>
      </c>
      <c r="L53" s="1">
        <f t="shared" si="6"/>
        <v>0</v>
      </c>
      <c r="M53" s="1">
        <f t="shared" si="7"/>
        <v>681600</v>
      </c>
      <c r="N53" s="1">
        <f t="shared" si="8"/>
        <v>98.62905093</v>
      </c>
      <c r="O53" s="1">
        <f t="shared" si="9"/>
        <v>0</v>
      </c>
      <c r="P53" s="1">
        <f t="shared" si="10"/>
        <v>7750</v>
      </c>
      <c r="Q53" s="1">
        <f t="shared" si="11"/>
        <v>0</v>
      </c>
      <c r="R53" s="1">
        <f t="shared" si="12"/>
        <v>6523870</v>
      </c>
      <c r="S53" s="1">
        <f t="shared" si="13"/>
        <v>58741.6643</v>
      </c>
      <c r="T53" s="1">
        <f t="shared" si="14"/>
        <v>105303</v>
      </c>
      <c r="U53" s="1">
        <f t="shared" si="15"/>
        <v>1449302</v>
      </c>
    </row>
    <row r="54" ht="19.5" customHeight="1">
      <c r="A54" s="2">
        <v>53.0</v>
      </c>
      <c r="B54" s="5" t="s">
        <v>429</v>
      </c>
      <c r="C54" s="2">
        <v>5000000.0</v>
      </c>
      <c r="D54" s="1" t="str">
        <f t="shared" si="1"/>
        <v>electrumBar</v>
      </c>
      <c r="E54" s="1" t="str">
        <f t="shared" si="2"/>
        <v>1250</v>
      </c>
      <c r="F54" s="2">
        <v>50.0</v>
      </c>
      <c r="G54" s="2">
        <v>10.0</v>
      </c>
      <c r="H54" s="2" t="s">
        <v>119</v>
      </c>
      <c r="I54" s="1">
        <f t="shared" si="3"/>
        <v>500000</v>
      </c>
      <c r="J54" s="1">
        <f t="shared" si="4"/>
        <v>0</v>
      </c>
      <c r="K54" s="1">
        <f t="shared" si="5"/>
        <v>625</v>
      </c>
      <c r="L54" s="1">
        <f t="shared" si="6"/>
        <v>0</v>
      </c>
      <c r="M54" s="1">
        <f t="shared" si="7"/>
        <v>0</v>
      </c>
      <c r="N54" s="1">
        <f t="shared" si="8"/>
        <v>104.416088</v>
      </c>
      <c r="O54" s="1">
        <f t="shared" si="9"/>
        <v>0</v>
      </c>
      <c r="P54" s="1">
        <f t="shared" si="10"/>
        <v>8375</v>
      </c>
      <c r="Q54" s="1">
        <f t="shared" si="11"/>
        <v>0</v>
      </c>
      <c r="R54" s="1">
        <f t="shared" si="12"/>
        <v>6523870</v>
      </c>
      <c r="S54" s="1">
        <f t="shared" si="13"/>
        <v>63054.09255</v>
      </c>
      <c r="T54" s="1">
        <f t="shared" si="14"/>
        <v>106000</v>
      </c>
      <c r="U54" s="1">
        <f t="shared" si="15"/>
        <v>1555302</v>
      </c>
    </row>
    <row r="55" ht="19.5" customHeight="1">
      <c r="A55" s="2">
        <v>54.0</v>
      </c>
      <c r="B55" s="5" t="s">
        <v>120</v>
      </c>
      <c r="C55" s="2">
        <v>5000000.0</v>
      </c>
      <c r="D55" s="1" t="str">
        <f t="shared" si="1"/>
        <v>piercing</v>
      </c>
      <c r="E55" s="1" t="str">
        <f t="shared" si="2"/>
        <v>1404096</v>
      </c>
      <c r="F55" s="2">
        <v>50.0</v>
      </c>
      <c r="G55" s="2">
        <v>10.0</v>
      </c>
      <c r="H55" s="2" t="s">
        <v>119</v>
      </c>
      <c r="I55" s="1">
        <f t="shared" si="3"/>
        <v>500000</v>
      </c>
      <c r="J55" s="1">
        <f t="shared" si="4"/>
        <v>0</v>
      </c>
      <c r="K55" s="1">
        <f t="shared" si="5"/>
        <v>0</v>
      </c>
      <c r="L55" s="1">
        <f t="shared" si="6"/>
        <v>0</v>
      </c>
      <c r="M55" s="1">
        <f t="shared" si="7"/>
        <v>702048</v>
      </c>
      <c r="N55" s="1">
        <f t="shared" si="8"/>
        <v>110.203125</v>
      </c>
      <c r="O55" s="1">
        <f t="shared" si="9"/>
        <v>0</v>
      </c>
      <c r="P55" s="1">
        <f t="shared" si="10"/>
        <v>8375</v>
      </c>
      <c r="Q55" s="1">
        <f t="shared" si="11"/>
        <v>0</v>
      </c>
      <c r="R55" s="1">
        <f t="shared" si="12"/>
        <v>7225918</v>
      </c>
      <c r="S55" s="1">
        <f t="shared" si="13"/>
        <v>64188.5833</v>
      </c>
      <c r="T55" s="1">
        <f t="shared" si="14"/>
        <v>106000</v>
      </c>
      <c r="U55" s="1">
        <f t="shared" si="15"/>
        <v>1661302</v>
      </c>
    </row>
    <row r="56" ht="19.5" customHeight="1">
      <c r="A56" s="2">
        <v>55.0</v>
      </c>
      <c r="B56" s="5" t="s">
        <v>430</v>
      </c>
      <c r="C56" s="2">
        <v>5000000.0</v>
      </c>
      <c r="D56" s="1" t="str">
        <f t="shared" si="1"/>
        <v>electrumBar</v>
      </c>
      <c r="E56" s="1" t="str">
        <f t="shared" si="2"/>
        <v>1300</v>
      </c>
      <c r="F56" s="2">
        <v>50.0</v>
      </c>
      <c r="G56" s="2">
        <v>10.0</v>
      </c>
      <c r="H56" s="2" t="s">
        <v>119</v>
      </c>
      <c r="I56" s="1">
        <f t="shared" si="3"/>
        <v>500000</v>
      </c>
      <c r="J56" s="1">
        <f t="shared" si="4"/>
        <v>0</v>
      </c>
      <c r="K56" s="1">
        <f t="shared" si="5"/>
        <v>650</v>
      </c>
      <c r="L56" s="1">
        <f t="shared" si="6"/>
        <v>0</v>
      </c>
      <c r="M56" s="1">
        <f t="shared" si="7"/>
        <v>0</v>
      </c>
      <c r="N56" s="1">
        <f t="shared" si="8"/>
        <v>115.990162</v>
      </c>
      <c r="O56" s="1">
        <f t="shared" si="9"/>
        <v>0</v>
      </c>
      <c r="P56" s="1">
        <f t="shared" si="10"/>
        <v>9025</v>
      </c>
      <c r="Q56" s="1">
        <f t="shared" si="11"/>
        <v>0</v>
      </c>
      <c r="R56" s="1">
        <f t="shared" si="12"/>
        <v>7225918</v>
      </c>
      <c r="S56" s="1">
        <f t="shared" si="13"/>
        <v>68628.12905</v>
      </c>
      <c r="T56" s="1">
        <f t="shared" si="14"/>
        <v>106000</v>
      </c>
      <c r="U56" s="1">
        <f t="shared" si="15"/>
        <v>1767302</v>
      </c>
    </row>
    <row r="57" ht="19.5" customHeight="1">
      <c r="A57" s="2">
        <v>56.0</v>
      </c>
      <c r="B57" s="5" t="s">
        <v>122</v>
      </c>
      <c r="C57" s="2">
        <v>5000000.0</v>
      </c>
      <c r="D57" s="1" t="str">
        <f t="shared" si="1"/>
        <v>piercing</v>
      </c>
      <c r="E57" s="1" t="str">
        <f t="shared" si="2"/>
        <v>1444992</v>
      </c>
      <c r="F57" s="2">
        <v>50.0</v>
      </c>
      <c r="G57" s="2">
        <v>10.0</v>
      </c>
      <c r="H57" s="2" t="s">
        <v>119</v>
      </c>
      <c r="I57" s="1">
        <f t="shared" si="3"/>
        <v>500000</v>
      </c>
      <c r="J57" s="1">
        <f t="shared" si="4"/>
        <v>0</v>
      </c>
      <c r="K57" s="1">
        <f t="shared" si="5"/>
        <v>0</v>
      </c>
      <c r="L57" s="1">
        <f t="shared" si="6"/>
        <v>0</v>
      </c>
      <c r="M57" s="1">
        <f t="shared" si="7"/>
        <v>722496</v>
      </c>
      <c r="N57" s="1">
        <f t="shared" si="8"/>
        <v>121.7771991</v>
      </c>
      <c r="O57" s="1">
        <f t="shared" si="9"/>
        <v>0</v>
      </c>
      <c r="P57" s="1">
        <f t="shared" si="10"/>
        <v>9025</v>
      </c>
      <c r="Q57" s="1">
        <f t="shared" si="11"/>
        <v>0</v>
      </c>
      <c r="R57" s="1">
        <f t="shared" si="12"/>
        <v>7948414</v>
      </c>
      <c r="S57" s="1">
        <f t="shared" si="13"/>
        <v>69762.6198</v>
      </c>
      <c r="T57" s="1">
        <f t="shared" si="14"/>
        <v>106000</v>
      </c>
      <c r="U57" s="1">
        <f t="shared" si="15"/>
        <v>1873302</v>
      </c>
    </row>
    <row r="58" ht="19.5" customHeight="1">
      <c r="A58" s="2">
        <v>57.0</v>
      </c>
      <c r="B58" s="5" t="s">
        <v>62</v>
      </c>
      <c r="C58" s="2">
        <v>5000000.0</v>
      </c>
      <c r="D58" s="1" t="str">
        <f t="shared" si="1"/>
        <v>electrumBar</v>
      </c>
      <c r="E58" s="1" t="str">
        <f t="shared" si="2"/>
        <v>1350</v>
      </c>
      <c r="F58" s="2">
        <v>50.0</v>
      </c>
      <c r="G58" s="2">
        <v>10.0</v>
      </c>
      <c r="H58" s="2" t="s">
        <v>119</v>
      </c>
      <c r="I58" s="1">
        <f t="shared" si="3"/>
        <v>500000</v>
      </c>
      <c r="J58" s="1">
        <f t="shared" si="4"/>
        <v>0</v>
      </c>
      <c r="K58" s="1">
        <f t="shared" si="5"/>
        <v>675</v>
      </c>
      <c r="L58" s="1">
        <f t="shared" si="6"/>
        <v>0</v>
      </c>
      <c r="M58" s="1">
        <f t="shared" si="7"/>
        <v>0</v>
      </c>
      <c r="N58" s="1">
        <f t="shared" si="8"/>
        <v>127.5642361</v>
      </c>
      <c r="O58" s="1">
        <f t="shared" si="9"/>
        <v>0</v>
      </c>
      <c r="P58" s="1">
        <f t="shared" si="10"/>
        <v>9700</v>
      </c>
      <c r="Q58" s="1">
        <f t="shared" si="11"/>
        <v>0</v>
      </c>
      <c r="R58" s="1">
        <f t="shared" si="12"/>
        <v>7948414</v>
      </c>
      <c r="S58" s="1">
        <f t="shared" si="13"/>
        <v>74329.28305</v>
      </c>
      <c r="T58" s="1">
        <f t="shared" si="14"/>
        <v>106000</v>
      </c>
      <c r="U58" s="1">
        <f t="shared" si="15"/>
        <v>1979302</v>
      </c>
    </row>
    <row r="59" ht="19.5" customHeight="1">
      <c r="A59" s="2">
        <v>58.0</v>
      </c>
      <c r="B59" s="5" t="s">
        <v>124</v>
      </c>
      <c r="C59" s="2">
        <v>5000000.0</v>
      </c>
      <c r="D59" s="1" t="str">
        <f t="shared" si="1"/>
        <v>piercing</v>
      </c>
      <c r="E59" s="1" t="str">
        <f t="shared" si="2"/>
        <v>1485888</v>
      </c>
      <c r="F59" s="2">
        <v>50.0</v>
      </c>
      <c r="G59" s="2">
        <v>10.0</v>
      </c>
      <c r="H59" s="2" t="s">
        <v>119</v>
      </c>
      <c r="I59" s="1">
        <f t="shared" si="3"/>
        <v>500000</v>
      </c>
      <c r="J59" s="1">
        <f t="shared" si="4"/>
        <v>0</v>
      </c>
      <c r="K59" s="1">
        <f t="shared" si="5"/>
        <v>0</v>
      </c>
      <c r="L59" s="1">
        <f t="shared" si="6"/>
        <v>0</v>
      </c>
      <c r="M59" s="1">
        <f t="shared" si="7"/>
        <v>742944</v>
      </c>
      <c r="N59" s="1">
        <f t="shared" si="8"/>
        <v>133.3512731</v>
      </c>
      <c r="O59" s="1">
        <f t="shared" si="9"/>
        <v>0</v>
      </c>
      <c r="P59" s="1">
        <f t="shared" si="10"/>
        <v>9700</v>
      </c>
      <c r="Q59" s="1">
        <f t="shared" si="11"/>
        <v>0</v>
      </c>
      <c r="R59" s="1">
        <f t="shared" si="12"/>
        <v>8691358</v>
      </c>
      <c r="S59" s="1">
        <f t="shared" si="13"/>
        <v>75463.7738</v>
      </c>
      <c r="T59" s="1">
        <f t="shared" si="14"/>
        <v>106000</v>
      </c>
      <c r="U59" s="1">
        <f t="shared" si="15"/>
        <v>2085302</v>
      </c>
    </row>
    <row r="60" ht="19.5" customHeight="1">
      <c r="A60" s="2">
        <v>59.0</v>
      </c>
      <c r="B60" s="5" t="s">
        <v>431</v>
      </c>
      <c r="C60" s="2">
        <v>5000000.0</v>
      </c>
      <c r="D60" s="1" t="str">
        <f t="shared" si="1"/>
        <v>electrumBar</v>
      </c>
      <c r="E60" s="1" t="str">
        <f t="shared" si="2"/>
        <v>1400</v>
      </c>
      <c r="F60" s="2">
        <v>50.0</v>
      </c>
      <c r="G60" s="2">
        <v>10.0</v>
      </c>
      <c r="H60" s="2" t="s">
        <v>119</v>
      </c>
      <c r="I60" s="1">
        <f t="shared" si="3"/>
        <v>500000</v>
      </c>
      <c r="J60" s="1">
        <f t="shared" si="4"/>
        <v>0</v>
      </c>
      <c r="K60" s="1">
        <f t="shared" si="5"/>
        <v>700</v>
      </c>
      <c r="L60" s="1">
        <f t="shared" si="6"/>
        <v>0</v>
      </c>
      <c r="M60" s="1">
        <f t="shared" si="7"/>
        <v>0</v>
      </c>
      <c r="N60" s="1">
        <f t="shared" si="8"/>
        <v>139.1383102</v>
      </c>
      <c r="O60" s="1">
        <f t="shared" si="9"/>
        <v>0</v>
      </c>
      <c r="P60" s="1">
        <f t="shared" si="10"/>
        <v>10400</v>
      </c>
      <c r="Q60" s="1">
        <f t="shared" si="11"/>
        <v>0</v>
      </c>
      <c r="R60" s="1">
        <f t="shared" si="12"/>
        <v>8691358</v>
      </c>
      <c r="S60" s="1">
        <f t="shared" si="13"/>
        <v>80157.55455</v>
      </c>
      <c r="T60" s="1">
        <f t="shared" si="14"/>
        <v>106000</v>
      </c>
      <c r="U60" s="1">
        <f t="shared" si="15"/>
        <v>2191302</v>
      </c>
    </row>
    <row r="61" ht="19.5" customHeight="1">
      <c r="A61" s="2">
        <v>60.0</v>
      </c>
      <c r="B61" s="5" t="s">
        <v>126</v>
      </c>
      <c r="C61" s="2">
        <v>5000000.0</v>
      </c>
      <c r="D61" s="1" t="str">
        <f t="shared" si="1"/>
        <v>piercing</v>
      </c>
      <c r="E61" s="1" t="str">
        <f t="shared" si="2"/>
        <v>1526784</v>
      </c>
      <c r="F61" s="2">
        <v>50.0</v>
      </c>
      <c r="G61" s="2">
        <v>10.0</v>
      </c>
      <c r="H61" s="2" t="s">
        <v>119</v>
      </c>
      <c r="I61" s="1">
        <f t="shared" si="3"/>
        <v>500000</v>
      </c>
      <c r="J61" s="1">
        <f t="shared" si="4"/>
        <v>0</v>
      </c>
      <c r="K61" s="1">
        <f t="shared" si="5"/>
        <v>0</v>
      </c>
      <c r="L61" s="1">
        <f t="shared" si="6"/>
        <v>0</v>
      </c>
      <c r="M61" s="1">
        <f t="shared" si="7"/>
        <v>763392</v>
      </c>
      <c r="N61" s="1">
        <f t="shared" si="8"/>
        <v>144.9253472</v>
      </c>
      <c r="O61" s="1">
        <f t="shared" si="9"/>
        <v>0</v>
      </c>
      <c r="P61" s="1">
        <f t="shared" si="10"/>
        <v>10400</v>
      </c>
      <c r="Q61" s="1">
        <f t="shared" si="11"/>
        <v>0</v>
      </c>
      <c r="R61" s="1">
        <f t="shared" si="12"/>
        <v>9454750</v>
      </c>
      <c r="S61" s="1">
        <f t="shared" si="13"/>
        <v>81292.0453</v>
      </c>
      <c r="T61" s="1">
        <f t="shared" si="14"/>
        <v>106000</v>
      </c>
      <c r="U61" s="1">
        <f t="shared" si="15"/>
        <v>2297302</v>
      </c>
    </row>
    <row r="62" ht="19.5" customHeight="1">
      <c r="A62" s="2">
        <v>61.0</v>
      </c>
      <c r="B62" s="5" t="s">
        <v>432</v>
      </c>
      <c r="C62" s="2">
        <v>5000000.0</v>
      </c>
      <c r="D62" s="1" t="str">
        <f t="shared" si="1"/>
        <v>electrumBar</v>
      </c>
      <c r="E62" s="1" t="str">
        <f t="shared" si="2"/>
        <v>1450</v>
      </c>
      <c r="F62" s="2">
        <v>50.0</v>
      </c>
      <c r="G62" s="2">
        <v>10.0</v>
      </c>
      <c r="H62" s="2" t="s">
        <v>119</v>
      </c>
      <c r="I62" s="1">
        <f t="shared" si="3"/>
        <v>500000</v>
      </c>
      <c r="J62" s="1">
        <f t="shared" si="4"/>
        <v>0</v>
      </c>
      <c r="K62" s="1">
        <f t="shared" si="5"/>
        <v>725</v>
      </c>
      <c r="L62" s="1">
        <f t="shared" si="6"/>
        <v>0</v>
      </c>
      <c r="M62" s="1">
        <f t="shared" si="7"/>
        <v>0</v>
      </c>
      <c r="N62" s="1">
        <f t="shared" si="8"/>
        <v>150.7123843</v>
      </c>
      <c r="O62" s="1">
        <f t="shared" si="9"/>
        <v>0</v>
      </c>
      <c r="P62" s="1">
        <f t="shared" si="10"/>
        <v>11125</v>
      </c>
      <c r="Q62" s="1">
        <f t="shared" si="11"/>
        <v>0</v>
      </c>
      <c r="R62" s="1">
        <f t="shared" si="12"/>
        <v>9454750</v>
      </c>
      <c r="S62" s="1">
        <f t="shared" si="13"/>
        <v>86112.94355</v>
      </c>
      <c r="T62" s="1">
        <f t="shared" si="14"/>
        <v>106000</v>
      </c>
      <c r="U62" s="1">
        <f t="shared" si="15"/>
        <v>2403302</v>
      </c>
    </row>
    <row r="63" ht="19.5" customHeight="1">
      <c r="A63" s="2">
        <v>62.0</v>
      </c>
      <c r="B63" s="5" t="s">
        <v>128</v>
      </c>
      <c r="C63" s="2">
        <v>5000000.0</v>
      </c>
      <c r="D63" s="1" t="str">
        <f t="shared" si="1"/>
        <v>piercing</v>
      </c>
      <c r="E63" s="1" t="str">
        <f t="shared" si="2"/>
        <v>1772160</v>
      </c>
      <c r="F63" s="2">
        <v>50.0</v>
      </c>
      <c r="G63" s="2">
        <v>10.0</v>
      </c>
      <c r="H63" s="2" t="s">
        <v>119</v>
      </c>
      <c r="I63" s="1">
        <f t="shared" si="3"/>
        <v>500000</v>
      </c>
      <c r="J63" s="1">
        <f t="shared" si="4"/>
        <v>0</v>
      </c>
      <c r="K63" s="1">
        <f t="shared" si="5"/>
        <v>0</v>
      </c>
      <c r="L63" s="1">
        <f t="shared" si="6"/>
        <v>0</v>
      </c>
      <c r="M63" s="1">
        <f t="shared" si="7"/>
        <v>886080</v>
      </c>
      <c r="N63" s="1">
        <f t="shared" si="8"/>
        <v>156.4994213</v>
      </c>
      <c r="O63" s="1">
        <f t="shared" si="9"/>
        <v>0</v>
      </c>
      <c r="P63" s="1">
        <f t="shared" si="10"/>
        <v>11125</v>
      </c>
      <c r="Q63" s="1">
        <f t="shared" si="11"/>
        <v>0</v>
      </c>
      <c r="R63" s="1">
        <f t="shared" si="12"/>
        <v>10340830</v>
      </c>
      <c r="S63" s="1">
        <f t="shared" si="13"/>
        <v>87247.4343</v>
      </c>
      <c r="T63" s="1">
        <f t="shared" si="14"/>
        <v>106000</v>
      </c>
      <c r="U63" s="1">
        <f t="shared" si="15"/>
        <v>2509302</v>
      </c>
    </row>
    <row r="64" ht="19.5" customHeight="1">
      <c r="A64" s="2">
        <v>63.0</v>
      </c>
      <c r="B64" s="5" t="s">
        <v>66</v>
      </c>
      <c r="C64" s="2">
        <v>5000000.0</v>
      </c>
      <c r="D64" s="1" t="str">
        <f t="shared" si="1"/>
        <v>electrumBar</v>
      </c>
      <c r="E64" s="1" t="str">
        <f t="shared" si="2"/>
        <v>1500</v>
      </c>
      <c r="F64" s="2">
        <v>50.0</v>
      </c>
      <c r="G64" s="2">
        <v>10.0</v>
      </c>
      <c r="H64" s="2" t="s">
        <v>119</v>
      </c>
      <c r="I64" s="1">
        <f t="shared" si="3"/>
        <v>500000</v>
      </c>
      <c r="J64" s="1">
        <f t="shared" si="4"/>
        <v>0</v>
      </c>
      <c r="K64" s="1">
        <f t="shared" si="5"/>
        <v>750</v>
      </c>
      <c r="L64" s="1">
        <f t="shared" si="6"/>
        <v>0</v>
      </c>
      <c r="M64" s="1">
        <f t="shared" si="7"/>
        <v>0</v>
      </c>
      <c r="N64" s="1">
        <f t="shared" si="8"/>
        <v>162.2864583</v>
      </c>
      <c r="O64" s="1">
        <f t="shared" si="9"/>
        <v>0</v>
      </c>
      <c r="P64" s="1">
        <f t="shared" si="10"/>
        <v>11875</v>
      </c>
      <c r="Q64" s="1">
        <f t="shared" si="11"/>
        <v>0</v>
      </c>
      <c r="R64" s="1">
        <f t="shared" si="12"/>
        <v>10340830</v>
      </c>
      <c r="S64" s="1">
        <f t="shared" si="13"/>
        <v>92195.45005</v>
      </c>
      <c r="T64" s="1">
        <f t="shared" si="14"/>
        <v>106000</v>
      </c>
      <c r="U64" s="1">
        <f t="shared" si="15"/>
        <v>2615302</v>
      </c>
    </row>
    <row r="65" ht="19.5" customHeight="1">
      <c r="A65" s="2">
        <v>64.0</v>
      </c>
      <c r="B65" s="5" t="s">
        <v>130</v>
      </c>
      <c r="C65" s="2">
        <v>5000000.0</v>
      </c>
      <c r="D65" s="1" t="str">
        <f t="shared" si="1"/>
        <v>piercing</v>
      </c>
      <c r="E65" s="1" t="str">
        <f t="shared" si="2"/>
        <v>1813056</v>
      </c>
      <c r="F65" s="2">
        <v>50.0</v>
      </c>
      <c r="G65" s="2">
        <v>10.0</v>
      </c>
      <c r="H65" s="2" t="s">
        <v>119</v>
      </c>
      <c r="I65" s="1">
        <f t="shared" si="3"/>
        <v>500000</v>
      </c>
      <c r="J65" s="1">
        <f t="shared" si="4"/>
        <v>0</v>
      </c>
      <c r="K65" s="1">
        <f t="shared" si="5"/>
        <v>0</v>
      </c>
      <c r="L65" s="1">
        <f t="shared" si="6"/>
        <v>0</v>
      </c>
      <c r="M65" s="1">
        <f t="shared" si="7"/>
        <v>906528</v>
      </c>
      <c r="N65" s="1">
        <f t="shared" si="8"/>
        <v>168.0734954</v>
      </c>
      <c r="O65" s="1">
        <f t="shared" si="9"/>
        <v>0</v>
      </c>
      <c r="P65" s="1">
        <f t="shared" si="10"/>
        <v>11875</v>
      </c>
      <c r="Q65" s="1">
        <f t="shared" si="11"/>
        <v>0</v>
      </c>
      <c r="R65" s="1">
        <f t="shared" si="12"/>
        <v>11247358</v>
      </c>
      <c r="S65" s="1">
        <f t="shared" si="13"/>
        <v>93329.9408</v>
      </c>
      <c r="T65" s="1">
        <f t="shared" si="14"/>
        <v>106000</v>
      </c>
      <c r="U65" s="1">
        <f t="shared" si="15"/>
        <v>2721302</v>
      </c>
    </row>
    <row r="66" ht="19.5" customHeight="1">
      <c r="A66" s="2">
        <v>65.0</v>
      </c>
      <c r="B66" s="5" t="s">
        <v>433</v>
      </c>
      <c r="C66" s="2">
        <v>5000000.0</v>
      </c>
      <c r="D66" s="1" t="str">
        <f t="shared" si="1"/>
        <v>electrumBar</v>
      </c>
      <c r="E66" s="1" t="str">
        <f t="shared" si="2"/>
        <v>1550</v>
      </c>
      <c r="F66" s="2">
        <v>50.0</v>
      </c>
      <c r="G66" s="2">
        <v>10.0</v>
      </c>
      <c r="H66" s="2" t="s">
        <v>119</v>
      </c>
      <c r="I66" s="1">
        <f t="shared" si="3"/>
        <v>500000</v>
      </c>
      <c r="J66" s="1">
        <f t="shared" si="4"/>
        <v>0</v>
      </c>
      <c r="K66" s="1">
        <f t="shared" si="5"/>
        <v>775</v>
      </c>
      <c r="L66" s="1">
        <f t="shared" si="6"/>
        <v>0</v>
      </c>
      <c r="M66" s="1">
        <f t="shared" si="7"/>
        <v>0</v>
      </c>
      <c r="N66" s="1">
        <f t="shared" si="8"/>
        <v>173.8605324</v>
      </c>
      <c r="O66" s="1">
        <f t="shared" si="9"/>
        <v>0</v>
      </c>
      <c r="P66" s="1">
        <f t="shared" si="10"/>
        <v>12650</v>
      </c>
      <c r="Q66" s="1">
        <f t="shared" si="11"/>
        <v>0</v>
      </c>
      <c r="R66" s="1">
        <f t="shared" si="12"/>
        <v>11247358</v>
      </c>
      <c r="S66" s="1">
        <f t="shared" si="13"/>
        <v>98405.07405</v>
      </c>
      <c r="T66" s="1">
        <f t="shared" si="14"/>
        <v>106000</v>
      </c>
      <c r="U66" s="1">
        <f t="shared" si="15"/>
        <v>2827302</v>
      </c>
    </row>
    <row r="67" ht="19.5" customHeight="1">
      <c r="A67" s="2">
        <v>66.0</v>
      </c>
      <c r="B67" s="5" t="s">
        <v>132</v>
      </c>
      <c r="C67" s="2">
        <v>5000000.0</v>
      </c>
      <c r="D67" s="1" t="str">
        <f t="shared" si="1"/>
        <v>piercing</v>
      </c>
      <c r="E67" s="1" t="str">
        <f t="shared" si="2"/>
        <v>1853952</v>
      </c>
      <c r="F67" s="2">
        <v>50.0</v>
      </c>
      <c r="G67" s="2">
        <v>10.0</v>
      </c>
      <c r="H67" s="2" t="s">
        <v>119</v>
      </c>
      <c r="I67" s="1">
        <f t="shared" si="3"/>
        <v>500000</v>
      </c>
      <c r="J67" s="1">
        <f t="shared" si="4"/>
        <v>0</v>
      </c>
      <c r="K67" s="1">
        <f t="shared" si="5"/>
        <v>0</v>
      </c>
      <c r="L67" s="1">
        <f t="shared" si="6"/>
        <v>0</v>
      </c>
      <c r="M67" s="1">
        <f t="shared" si="7"/>
        <v>926976</v>
      </c>
      <c r="N67" s="1">
        <f t="shared" si="8"/>
        <v>179.6475694</v>
      </c>
      <c r="O67" s="1">
        <f t="shared" si="9"/>
        <v>0</v>
      </c>
      <c r="P67" s="1">
        <f t="shared" si="10"/>
        <v>12650</v>
      </c>
      <c r="Q67" s="1">
        <f t="shared" si="11"/>
        <v>0</v>
      </c>
      <c r="R67" s="1">
        <f t="shared" si="12"/>
        <v>12174334</v>
      </c>
      <c r="S67" s="1">
        <f t="shared" si="13"/>
        <v>99539.5648</v>
      </c>
      <c r="T67" s="1">
        <f t="shared" si="14"/>
        <v>106000</v>
      </c>
      <c r="U67" s="1">
        <f t="shared" si="15"/>
        <v>2933302</v>
      </c>
    </row>
    <row r="68" ht="19.5" customHeight="1">
      <c r="A68" s="2">
        <v>67.0</v>
      </c>
      <c r="B68" s="5" t="s">
        <v>434</v>
      </c>
      <c r="C68" s="2">
        <v>5000000.0</v>
      </c>
      <c r="D68" s="1" t="str">
        <f t="shared" si="1"/>
        <v>electrumBar</v>
      </c>
      <c r="E68" s="1" t="str">
        <f t="shared" si="2"/>
        <v>1600</v>
      </c>
      <c r="F68" s="2">
        <v>50.0</v>
      </c>
      <c r="G68" s="2">
        <v>10.0</v>
      </c>
      <c r="H68" s="2" t="s">
        <v>119</v>
      </c>
      <c r="I68" s="1">
        <f t="shared" si="3"/>
        <v>500000</v>
      </c>
      <c r="J68" s="1">
        <f t="shared" si="4"/>
        <v>0</v>
      </c>
      <c r="K68" s="1">
        <f t="shared" si="5"/>
        <v>800</v>
      </c>
      <c r="L68" s="1">
        <f t="shared" si="6"/>
        <v>0</v>
      </c>
      <c r="M68" s="1">
        <f t="shared" si="7"/>
        <v>0</v>
      </c>
      <c r="N68" s="1">
        <f t="shared" si="8"/>
        <v>185.4346065</v>
      </c>
      <c r="O68" s="1">
        <f t="shared" si="9"/>
        <v>0</v>
      </c>
      <c r="P68" s="1">
        <f t="shared" si="10"/>
        <v>13450</v>
      </c>
      <c r="Q68" s="1">
        <f t="shared" si="11"/>
        <v>0</v>
      </c>
      <c r="R68" s="1">
        <f t="shared" si="12"/>
        <v>12174334</v>
      </c>
      <c r="S68" s="1">
        <f t="shared" si="13"/>
        <v>104741.8156</v>
      </c>
      <c r="T68" s="1">
        <f t="shared" si="14"/>
        <v>106000</v>
      </c>
      <c r="U68" s="1">
        <f t="shared" si="15"/>
        <v>3039302</v>
      </c>
    </row>
    <row r="69" ht="19.5" customHeight="1">
      <c r="A69" s="2">
        <v>68.0</v>
      </c>
      <c r="B69" s="5" t="s">
        <v>134</v>
      </c>
      <c r="C69" s="2">
        <v>5000000.0</v>
      </c>
      <c r="D69" s="1" t="str">
        <f t="shared" si="1"/>
        <v>piercing</v>
      </c>
      <c r="E69" s="1" t="str">
        <f t="shared" si="2"/>
        <v>1894848</v>
      </c>
      <c r="F69" s="2">
        <v>50.0</v>
      </c>
      <c r="G69" s="2">
        <v>10.0</v>
      </c>
      <c r="H69" s="2" t="s">
        <v>119</v>
      </c>
      <c r="I69" s="1">
        <f t="shared" si="3"/>
        <v>500000</v>
      </c>
      <c r="J69" s="1">
        <f t="shared" si="4"/>
        <v>0</v>
      </c>
      <c r="K69" s="1">
        <f t="shared" si="5"/>
        <v>0</v>
      </c>
      <c r="L69" s="1">
        <f t="shared" si="6"/>
        <v>0</v>
      </c>
      <c r="M69" s="1">
        <f t="shared" si="7"/>
        <v>947424</v>
      </c>
      <c r="N69" s="1">
        <f t="shared" si="8"/>
        <v>191.2216435</v>
      </c>
      <c r="O69" s="1">
        <f t="shared" si="9"/>
        <v>0</v>
      </c>
      <c r="P69" s="1">
        <f t="shared" si="10"/>
        <v>13450</v>
      </c>
      <c r="Q69" s="1">
        <f t="shared" si="11"/>
        <v>0</v>
      </c>
      <c r="R69" s="1">
        <f t="shared" si="12"/>
        <v>13121758</v>
      </c>
      <c r="S69" s="1">
        <f t="shared" si="13"/>
        <v>105876.3063</v>
      </c>
      <c r="T69" s="1">
        <f t="shared" si="14"/>
        <v>106000</v>
      </c>
      <c r="U69" s="1">
        <f t="shared" si="15"/>
        <v>3145302</v>
      </c>
    </row>
    <row r="70" ht="19.5" customHeight="1">
      <c r="A70" s="2">
        <v>69.0</v>
      </c>
      <c r="B70" s="5" t="s">
        <v>70</v>
      </c>
      <c r="C70" s="2">
        <v>5000000.0</v>
      </c>
      <c r="D70" s="1" t="str">
        <f t="shared" si="1"/>
        <v>electrumBar</v>
      </c>
      <c r="E70" s="1" t="str">
        <f t="shared" si="2"/>
        <v>1650</v>
      </c>
      <c r="F70" s="2">
        <v>50.0</v>
      </c>
      <c r="G70" s="2">
        <v>10.0</v>
      </c>
      <c r="H70" s="2" t="s">
        <v>119</v>
      </c>
      <c r="I70" s="1">
        <f t="shared" si="3"/>
        <v>500000</v>
      </c>
      <c r="J70" s="1">
        <f t="shared" si="4"/>
        <v>0</v>
      </c>
      <c r="K70" s="1">
        <f t="shared" si="5"/>
        <v>825</v>
      </c>
      <c r="L70" s="1">
        <f t="shared" si="6"/>
        <v>0</v>
      </c>
      <c r="M70" s="1">
        <f t="shared" si="7"/>
        <v>0</v>
      </c>
      <c r="N70" s="1">
        <f t="shared" si="8"/>
        <v>197.0086806</v>
      </c>
      <c r="O70" s="1">
        <f t="shared" si="9"/>
        <v>0</v>
      </c>
      <c r="P70" s="1">
        <f t="shared" si="10"/>
        <v>14275</v>
      </c>
      <c r="Q70" s="1">
        <f t="shared" si="11"/>
        <v>0</v>
      </c>
      <c r="R70" s="1">
        <f t="shared" si="12"/>
        <v>13121758</v>
      </c>
      <c r="S70" s="1">
        <f t="shared" si="13"/>
        <v>111205.6746</v>
      </c>
      <c r="T70" s="1">
        <f t="shared" si="14"/>
        <v>106000</v>
      </c>
      <c r="U70" s="1">
        <f t="shared" si="15"/>
        <v>3251302</v>
      </c>
    </row>
    <row r="71" ht="19.5" customHeight="1">
      <c r="A71" s="2">
        <v>70.0</v>
      </c>
      <c r="B71" s="5" t="s">
        <v>136</v>
      </c>
      <c r="C71" s="2">
        <v>5000000.0</v>
      </c>
      <c r="D71" s="1" t="str">
        <f t="shared" si="1"/>
        <v>piercing</v>
      </c>
      <c r="E71" s="1" t="str">
        <f t="shared" si="2"/>
        <v>1935744</v>
      </c>
      <c r="F71" s="2">
        <v>50.0</v>
      </c>
      <c r="G71" s="2">
        <v>10.0</v>
      </c>
      <c r="H71" s="2" t="s">
        <v>119</v>
      </c>
      <c r="I71" s="1">
        <f t="shared" si="3"/>
        <v>500000</v>
      </c>
      <c r="J71" s="1">
        <f t="shared" si="4"/>
        <v>0</v>
      </c>
      <c r="K71" s="1">
        <f t="shared" si="5"/>
        <v>0</v>
      </c>
      <c r="L71" s="1">
        <f t="shared" si="6"/>
        <v>0</v>
      </c>
      <c r="M71" s="1">
        <f t="shared" si="7"/>
        <v>967872</v>
      </c>
      <c r="N71" s="1">
        <f t="shared" si="8"/>
        <v>202.7957176</v>
      </c>
      <c r="O71" s="1">
        <f t="shared" si="9"/>
        <v>0</v>
      </c>
      <c r="P71" s="1">
        <f t="shared" si="10"/>
        <v>14275</v>
      </c>
      <c r="Q71" s="1">
        <f t="shared" si="11"/>
        <v>0</v>
      </c>
      <c r="R71" s="1">
        <f t="shared" si="12"/>
        <v>14089630</v>
      </c>
      <c r="S71" s="1">
        <f t="shared" si="13"/>
        <v>112340.1653</v>
      </c>
      <c r="T71" s="1">
        <f t="shared" si="14"/>
        <v>106000</v>
      </c>
      <c r="U71" s="1">
        <f t="shared" si="15"/>
        <v>3357302</v>
      </c>
    </row>
    <row r="72" ht="19.5" customHeight="1">
      <c r="A72" s="2">
        <v>71.0</v>
      </c>
      <c r="B72" s="5" t="s">
        <v>435</v>
      </c>
      <c r="C72" s="2">
        <v>5000000.0</v>
      </c>
      <c r="D72" s="1" t="str">
        <f t="shared" si="1"/>
        <v>electrumBar</v>
      </c>
      <c r="E72" s="1" t="str">
        <f t="shared" si="2"/>
        <v>1700</v>
      </c>
      <c r="F72" s="2">
        <v>50.0</v>
      </c>
      <c r="G72" s="2">
        <v>10.0</v>
      </c>
      <c r="H72" s="2" t="s">
        <v>119</v>
      </c>
      <c r="I72" s="1">
        <f t="shared" si="3"/>
        <v>500000</v>
      </c>
      <c r="J72" s="1">
        <f t="shared" si="4"/>
        <v>0</v>
      </c>
      <c r="K72" s="1">
        <f t="shared" si="5"/>
        <v>850</v>
      </c>
      <c r="L72" s="1">
        <f t="shared" si="6"/>
        <v>0</v>
      </c>
      <c r="M72" s="1">
        <f t="shared" si="7"/>
        <v>0</v>
      </c>
      <c r="N72" s="1">
        <f t="shared" si="8"/>
        <v>208.5827546</v>
      </c>
      <c r="O72" s="1">
        <f t="shared" si="9"/>
        <v>0</v>
      </c>
      <c r="P72" s="1">
        <f t="shared" si="10"/>
        <v>15125</v>
      </c>
      <c r="Q72" s="1">
        <f t="shared" si="11"/>
        <v>0</v>
      </c>
      <c r="R72" s="1">
        <f t="shared" si="12"/>
        <v>14089630</v>
      </c>
      <c r="S72" s="1">
        <f t="shared" si="13"/>
        <v>117796.6511</v>
      </c>
      <c r="T72" s="1">
        <f t="shared" si="14"/>
        <v>106000</v>
      </c>
      <c r="U72" s="1">
        <f t="shared" si="15"/>
        <v>3463302</v>
      </c>
    </row>
    <row r="73" ht="19.5" customHeight="1">
      <c r="A73" s="2">
        <v>72.0</v>
      </c>
      <c r="B73" s="5" t="s">
        <v>138</v>
      </c>
      <c r="C73" s="2">
        <v>5000000.0</v>
      </c>
      <c r="D73" s="1" t="str">
        <f t="shared" si="1"/>
        <v>piercing</v>
      </c>
      <c r="E73" s="1" t="str">
        <f t="shared" si="2"/>
        <v>1976640</v>
      </c>
      <c r="F73" s="2">
        <v>50.0</v>
      </c>
      <c r="G73" s="2">
        <v>10.0</v>
      </c>
      <c r="H73" s="2" t="s">
        <v>119</v>
      </c>
      <c r="I73" s="1">
        <f t="shared" si="3"/>
        <v>500000</v>
      </c>
      <c r="J73" s="1">
        <f t="shared" si="4"/>
        <v>0</v>
      </c>
      <c r="K73" s="1">
        <f t="shared" si="5"/>
        <v>0</v>
      </c>
      <c r="L73" s="1">
        <f t="shared" si="6"/>
        <v>0</v>
      </c>
      <c r="M73" s="1">
        <f t="shared" si="7"/>
        <v>988320</v>
      </c>
      <c r="N73" s="1">
        <f t="shared" si="8"/>
        <v>214.3697917</v>
      </c>
      <c r="O73" s="1">
        <f t="shared" si="9"/>
        <v>0</v>
      </c>
      <c r="P73" s="1">
        <f t="shared" si="10"/>
        <v>15125</v>
      </c>
      <c r="Q73" s="1">
        <f t="shared" si="11"/>
        <v>0</v>
      </c>
      <c r="R73" s="1">
        <f t="shared" si="12"/>
        <v>15077950</v>
      </c>
      <c r="S73" s="1">
        <f t="shared" si="13"/>
        <v>118931.1418</v>
      </c>
      <c r="T73" s="1">
        <f t="shared" si="14"/>
        <v>106000</v>
      </c>
      <c r="U73" s="1">
        <f t="shared" si="15"/>
        <v>3569302</v>
      </c>
    </row>
    <row r="74" ht="19.5" customHeight="1">
      <c r="A74" s="2">
        <v>73.0</v>
      </c>
      <c r="B74" s="5" t="s">
        <v>436</v>
      </c>
      <c r="C74" s="2">
        <v>5000000.0</v>
      </c>
      <c r="D74" s="1" t="str">
        <f t="shared" si="1"/>
        <v>electrumBar</v>
      </c>
      <c r="E74" s="1" t="str">
        <f t="shared" si="2"/>
        <v>1750</v>
      </c>
      <c r="F74" s="2">
        <v>50.0</v>
      </c>
      <c r="G74" s="2">
        <v>10.0</v>
      </c>
      <c r="H74" s="2" t="s">
        <v>119</v>
      </c>
      <c r="I74" s="1">
        <f t="shared" si="3"/>
        <v>500000</v>
      </c>
      <c r="J74" s="1">
        <f t="shared" si="4"/>
        <v>0</v>
      </c>
      <c r="K74" s="1">
        <f t="shared" si="5"/>
        <v>875</v>
      </c>
      <c r="L74" s="1">
        <f t="shared" si="6"/>
        <v>0</v>
      </c>
      <c r="M74" s="1">
        <f t="shared" si="7"/>
        <v>0</v>
      </c>
      <c r="N74" s="1">
        <f t="shared" si="8"/>
        <v>220.1568287</v>
      </c>
      <c r="O74" s="1">
        <f t="shared" si="9"/>
        <v>0</v>
      </c>
      <c r="P74" s="1">
        <f t="shared" si="10"/>
        <v>16000</v>
      </c>
      <c r="Q74" s="1">
        <f t="shared" si="11"/>
        <v>0</v>
      </c>
      <c r="R74" s="1">
        <f t="shared" si="12"/>
        <v>15077950</v>
      </c>
      <c r="S74" s="1">
        <f t="shared" si="13"/>
        <v>124514.7451</v>
      </c>
      <c r="T74" s="1">
        <f t="shared" si="14"/>
        <v>106000</v>
      </c>
      <c r="U74" s="1">
        <f t="shared" si="15"/>
        <v>3675302</v>
      </c>
    </row>
    <row r="75" ht="19.5" customHeight="1">
      <c r="A75" s="2">
        <v>74.0</v>
      </c>
      <c r="B75" s="5" t="s">
        <v>140</v>
      </c>
      <c r="C75" s="2">
        <v>5000000.0</v>
      </c>
      <c r="D75" s="1" t="str">
        <f t="shared" si="1"/>
        <v>piercing</v>
      </c>
      <c r="E75" s="1" t="str">
        <f t="shared" si="2"/>
        <v>2017536</v>
      </c>
      <c r="F75" s="2">
        <v>50.0</v>
      </c>
      <c r="G75" s="2">
        <v>10.0</v>
      </c>
      <c r="H75" s="2" t="s">
        <v>119</v>
      </c>
      <c r="I75" s="1">
        <f t="shared" si="3"/>
        <v>500000</v>
      </c>
      <c r="J75" s="1">
        <f t="shared" si="4"/>
        <v>0</v>
      </c>
      <c r="K75" s="1">
        <f t="shared" si="5"/>
        <v>0</v>
      </c>
      <c r="L75" s="1">
        <f t="shared" si="6"/>
        <v>0</v>
      </c>
      <c r="M75" s="1">
        <f t="shared" si="7"/>
        <v>1008768</v>
      </c>
      <c r="N75" s="1">
        <f t="shared" si="8"/>
        <v>225.9438657</v>
      </c>
      <c r="O75" s="1">
        <f t="shared" si="9"/>
        <v>0</v>
      </c>
      <c r="P75" s="1">
        <f t="shared" si="10"/>
        <v>16000</v>
      </c>
      <c r="Q75" s="1">
        <f t="shared" si="11"/>
        <v>0</v>
      </c>
      <c r="R75" s="1">
        <f t="shared" si="12"/>
        <v>16086718</v>
      </c>
      <c r="S75" s="1">
        <f t="shared" si="13"/>
        <v>125649.2358</v>
      </c>
      <c r="T75" s="1">
        <f t="shared" si="14"/>
        <v>106000</v>
      </c>
      <c r="U75" s="1">
        <f t="shared" si="15"/>
        <v>3781302</v>
      </c>
    </row>
    <row r="76" ht="19.5" customHeight="1">
      <c r="A76" s="2">
        <v>75.0</v>
      </c>
      <c r="B76" s="5" t="s">
        <v>74</v>
      </c>
      <c r="C76" s="2">
        <v>5000000.0</v>
      </c>
      <c r="D76" s="1" t="str">
        <f t="shared" si="1"/>
        <v>electrumBar</v>
      </c>
      <c r="E76" s="1" t="str">
        <f t="shared" si="2"/>
        <v>1800</v>
      </c>
      <c r="F76" s="2">
        <v>50.0</v>
      </c>
      <c r="G76" s="2">
        <v>10.0</v>
      </c>
      <c r="H76" s="2" t="s">
        <v>119</v>
      </c>
      <c r="I76" s="1">
        <f t="shared" si="3"/>
        <v>500000</v>
      </c>
      <c r="J76" s="1">
        <f t="shared" si="4"/>
        <v>0</v>
      </c>
      <c r="K76" s="1">
        <f t="shared" si="5"/>
        <v>900</v>
      </c>
      <c r="L76" s="1">
        <f t="shared" si="6"/>
        <v>0</v>
      </c>
      <c r="M76" s="1">
        <f t="shared" si="7"/>
        <v>0</v>
      </c>
      <c r="N76" s="1">
        <f t="shared" si="8"/>
        <v>231.7309028</v>
      </c>
      <c r="O76" s="1">
        <f t="shared" si="9"/>
        <v>0</v>
      </c>
      <c r="P76" s="1">
        <f t="shared" si="10"/>
        <v>16900</v>
      </c>
      <c r="Q76" s="1">
        <f t="shared" si="11"/>
        <v>0</v>
      </c>
      <c r="R76" s="1">
        <f t="shared" si="12"/>
        <v>16086718</v>
      </c>
      <c r="S76" s="1">
        <f t="shared" si="13"/>
        <v>131359.9566</v>
      </c>
      <c r="T76" s="1">
        <f t="shared" si="14"/>
        <v>106000</v>
      </c>
      <c r="U76" s="1">
        <f t="shared" si="15"/>
        <v>3887302</v>
      </c>
    </row>
    <row r="77" ht="19.5" customHeight="1">
      <c r="A77" s="2">
        <v>76.0</v>
      </c>
      <c r="B77" s="5" t="s">
        <v>142</v>
      </c>
      <c r="C77" s="2">
        <v>5000000.0</v>
      </c>
      <c r="D77" s="1" t="str">
        <f t="shared" si="1"/>
        <v>piercing</v>
      </c>
      <c r="E77" s="1" t="str">
        <f t="shared" si="2"/>
        <v>2058432</v>
      </c>
      <c r="F77" s="2">
        <v>50.0</v>
      </c>
      <c r="G77" s="2">
        <v>10.0</v>
      </c>
      <c r="H77" s="2" t="s">
        <v>119</v>
      </c>
      <c r="I77" s="1">
        <f t="shared" si="3"/>
        <v>500000</v>
      </c>
      <c r="J77" s="1">
        <f t="shared" si="4"/>
        <v>0</v>
      </c>
      <c r="K77" s="1">
        <f t="shared" si="5"/>
        <v>0</v>
      </c>
      <c r="L77" s="1">
        <f t="shared" si="6"/>
        <v>0</v>
      </c>
      <c r="M77" s="1">
        <f t="shared" si="7"/>
        <v>1029216</v>
      </c>
      <c r="N77" s="1">
        <f t="shared" si="8"/>
        <v>237.5179398</v>
      </c>
      <c r="O77" s="1">
        <f t="shared" si="9"/>
        <v>0</v>
      </c>
      <c r="P77" s="1">
        <f t="shared" si="10"/>
        <v>16900</v>
      </c>
      <c r="Q77" s="1">
        <f t="shared" si="11"/>
        <v>0</v>
      </c>
      <c r="R77" s="1">
        <f t="shared" si="12"/>
        <v>17115934</v>
      </c>
      <c r="S77" s="1">
        <f t="shared" si="13"/>
        <v>132494.4473</v>
      </c>
      <c r="T77" s="1">
        <f t="shared" si="14"/>
        <v>106000</v>
      </c>
      <c r="U77" s="1">
        <f t="shared" si="15"/>
        <v>3993302</v>
      </c>
    </row>
    <row r="78" ht="19.5" customHeight="1">
      <c r="A78" s="2">
        <v>77.0</v>
      </c>
      <c r="B78" s="5" t="s">
        <v>437</v>
      </c>
      <c r="C78" s="2">
        <v>5000000.0</v>
      </c>
      <c r="D78" s="1" t="str">
        <f t="shared" si="1"/>
        <v>electrumBar</v>
      </c>
      <c r="E78" s="1" t="str">
        <f t="shared" si="2"/>
        <v>1850</v>
      </c>
      <c r="F78" s="2">
        <v>50.0</v>
      </c>
      <c r="G78" s="2">
        <v>10.0</v>
      </c>
      <c r="H78" s="2" t="s">
        <v>119</v>
      </c>
      <c r="I78" s="1">
        <f t="shared" si="3"/>
        <v>500000</v>
      </c>
      <c r="J78" s="1">
        <f t="shared" si="4"/>
        <v>0</v>
      </c>
      <c r="K78" s="1">
        <f t="shared" si="5"/>
        <v>925</v>
      </c>
      <c r="L78" s="1">
        <f t="shared" si="6"/>
        <v>0</v>
      </c>
      <c r="M78" s="1">
        <f t="shared" si="7"/>
        <v>0</v>
      </c>
      <c r="N78" s="1">
        <f t="shared" si="8"/>
        <v>243.3049769</v>
      </c>
      <c r="O78" s="1">
        <f t="shared" si="9"/>
        <v>0</v>
      </c>
      <c r="P78" s="1">
        <f t="shared" si="10"/>
        <v>17825</v>
      </c>
      <c r="Q78" s="1">
        <f t="shared" si="11"/>
        <v>0</v>
      </c>
      <c r="R78" s="1">
        <f t="shared" si="12"/>
        <v>17115934</v>
      </c>
      <c r="S78" s="1">
        <f t="shared" si="13"/>
        <v>138332.2856</v>
      </c>
      <c r="T78" s="1">
        <f t="shared" si="14"/>
        <v>106000</v>
      </c>
      <c r="U78" s="1">
        <f t="shared" si="15"/>
        <v>4099302</v>
      </c>
    </row>
    <row r="79" ht="19.5" customHeight="1">
      <c r="A79" s="2">
        <v>78.0</v>
      </c>
      <c r="B79" s="5" t="s">
        <v>144</v>
      </c>
      <c r="C79" s="2">
        <v>5000000.0</v>
      </c>
      <c r="D79" s="1" t="str">
        <f t="shared" si="1"/>
        <v>piercing</v>
      </c>
      <c r="E79" s="1" t="str">
        <f t="shared" si="2"/>
        <v>2109552</v>
      </c>
      <c r="F79" s="2">
        <v>50.0</v>
      </c>
      <c r="G79" s="2">
        <v>10.0</v>
      </c>
      <c r="H79" s="2" t="s">
        <v>119</v>
      </c>
      <c r="I79" s="1">
        <f t="shared" si="3"/>
        <v>500000</v>
      </c>
      <c r="J79" s="1">
        <f t="shared" si="4"/>
        <v>0</v>
      </c>
      <c r="K79" s="1">
        <f t="shared" si="5"/>
        <v>0</v>
      </c>
      <c r="L79" s="1">
        <f t="shared" si="6"/>
        <v>0</v>
      </c>
      <c r="M79" s="1">
        <f t="shared" si="7"/>
        <v>1054776</v>
      </c>
      <c r="N79" s="1">
        <f t="shared" si="8"/>
        <v>249.0920139</v>
      </c>
      <c r="O79" s="1">
        <f t="shared" si="9"/>
        <v>0</v>
      </c>
      <c r="P79" s="1">
        <f t="shared" si="10"/>
        <v>17825</v>
      </c>
      <c r="Q79" s="1">
        <f t="shared" si="11"/>
        <v>0</v>
      </c>
      <c r="R79" s="1">
        <f t="shared" si="12"/>
        <v>18170710</v>
      </c>
      <c r="S79" s="1">
        <f t="shared" si="13"/>
        <v>139466.7763</v>
      </c>
      <c r="T79" s="1">
        <f t="shared" si="14"/>
        <v>106000</v>
      </c>
      <c r="U79" s="1">
        <f t="shared" si="15"/>
        <v>4205302</v>
      </c>
    </row>
    <row r="80" ht="19.5" customHeight="1">
      <c r="A80" s="2">
        <v>79.0</v>
      </c>
      <c r="B80" s="5" t="s">
        <v>438</v>
      </c>
      <c r="C80" s="2">
        <v>5000000.0</v>
      </c>
      <c r="D80" s="1" t="str">
        <f t="shared" si="1"/>
        <v>electrumBar</v>
      </c>
      <c r="E80" s="1" t="str">
        <f t="shared" si="2"/>
        <v>1900</v>
      </c>
      <c r="F80" s="2">
        <v>50.0</v>
      </c>
      <c r="G80" s="2">
        <v>10.0</v>
      </c>
      <c r="H80" s="2" t="s">
        <v>119</v>
      </c>
      <c r="I80" s="1">
        <f t="shared" si="3"/>
        <v>500000</v>
      </c>
      <c r="J80" s="1">
        <f t="shared" si="4"/>
        <v>0</v>
      </c>
      <c r="K80" s="1">
        <f t="shared" si="5"/>
        <v>950</v>
      </c>
      <c r="L80" s="1">
        <f t="shared" si="6"/>
        <v>0</v>
      </c>
      <c r="M80" s="1">
        <f t="shared" si="7"/>
        <v>0</v>
      </c>
      <c r="N80" s="1">
        <f t="shared" si="8"/>
        <v>254.8790509</v>
      </c>
      <c r="O80" s="1">
        <f t="shared" si="9"/>
        <v>0</v>
      </c>
      <c r="P80" s="1">
        <f t="shared" si="10"/>
        <v>18775</v>
      </c>
      <c r="Q80" s="1">
        <f t="shared" si="11"/>
        <v>0</v>
      </c>
      <c r="R80" s="1">
        <f t="shared" si="12"/>
        <v>18170710</v>
      </c>
      <c r="S80" s="1">
        <f t="shared" si="13"/>
        <v>145431.7321</v>
      </c>
      <c r="T80" s="1">
        <f t="shared" si="14"/>
        <v>106000</v>
      </c>
      <c r="U80" s="1">
        <f t="shared" si="15"/>
        <v>4311302</v>
      </c>
    </row>
    <row r="81" ht="19.5" customHeight="1">
      <c r="A81" s="2">
        <v>80.0</v>
      </c>
      <c r="B81" s="5" t="s">
        <v>146</v>
      </c>
      <c r="C81" s="2">
        <v>5000000.0</v>
      </c>
      <c r="D81" s="1" t="str">
        <f t="shared" si="1"/>
        <v>piercing</v>
      </c>
      <c r="E81" s="1" t="str">
        <f t="shared" si="2"/>
        <v>2160672</v>
      </c>
      <c r="F81" s="2">
        <v>50.0</v>
      </c>
      <c r="G81" s="2">
        <v>10.0</v>
      </c>
      <c r="H81" s="2" t="s">
        <v>119</v>
      </c>
      <c r="I81" s="1">
        <f t="shared" si="3"/>
        <v>500000</v>
      </c>
      <c r="J81" s="1">
        <f t="shared" si="4"/>
        <v>0</v>
      </c>
      <c r="K81" s="1">
        <f t="shared" si="5"/>
        <v>0</v>
      </c>
      <c r="L81" s="1">
        <f t="shared" si="6"/>
        <v>0</v>
      </c>
      <c r="M81" s="1">
        <f t="shared" si="7"/>
        <v>1080336</v>
      </c>
      <c r="N81" s="1">
        <f t="shared" si="8"/>
        <v>260.666088</v>
      </c>
      <c r="O81" s="1">
        <f t="shared" si="9"/>
        <v>0</v>
      </c>
      <c r="P81" s="1">
        <f t="shared" si="10"/>
        <v>18775</v>
      </c>
      <c r="Q81" s="1">
        <f t="shared" si="11"/>
        <v>0</v>
      </c>
      <c r="R81" s="1">
        <f t="shared" si="12"/>
        <v>19251046</v>
      </c>
      <c r="S81" s="1">
        <f t="shared" si="13"/>
        <v>146566.2228</v>
      </c>
      <c r="T81" s="1">
        <f t="shared" si="14"/>
        <v>106000</v>
      </c>
      <c r="U81" s="1">
        <f t="shared" si="15"/>
        <v>4417302</v>
      </c>
    </row>
    <row r="82" ht="19.5" customHeight="1">
      <c r="A82" s="2">
        <v>81.0</v>
      </c>
      <c r="B82" s="5" t="s">
        <v>78</v>
      </c>
      <c r="C82" s="2">
        <v>5000000.0</v>
      </c>
      <c r="D82" s="1" t="str">
        <f t="shared" si="1"/>
        <v>electrumBar</v>
      </c>
      <c r="E82" s="1" t="str">
        <f t="shared" si="2"/>
        <v>1950</v>
      </c>
      <c r="F82" s="2">
        <v>50.0</v>
      </c>
      <c r="G82" s="2">
        <v>10.0</v>
      </c>
      <c r="H82" s="2" t="s">
        <v>119</v>
      </c>
      <c r="I82" s="1">
        <f t="shared" si="3"/>
        <v>500000</v>
      </c>
      <c r="J82" s="1">
        <f t="shared" si="4"/>
        <v>0</v>
      </c>
      <c r="K82" s="1">
        <f t="shared" si="5"/>
        <v>975</v>
      </c>
      <c r="L82" s="1">
        <f t="shared" si="6"/>
        <v>0</v>
      </c>
      <c r="M82" s="1">
        <f t="shared" si="7"/>
        <v>0</v>
      </c>
      <c r="N82" s="1">
        <f t="shared" si="8"/>
        <v>266.453125</v>
      </c>
      <c r="O82" s="1">
        <f t="shared" si="9"/>
        <v>0</v>
      </c>
      <c r="P82" s="1">
        <f t="shared" si="10"/>
        <v>19750</v>
      </c>
      <c r="Q82" s="1">
        <f t="shared" si="11"/>
        <v>0</v>
      </c>
      <c r="R82" s="1">
        <f t="shared" si="12"/>
        <v>19251046</v>
      </c>
      <c r="S82" s="1">
        <f t="shared" si="13"/>
        <v>152658.2961</v>
      </c>
      <c r="T82" s="1">
        <f t="shared" si="14"/>
        <v>106000</v>
      </c>
      <c r="U82" s="1">
        <f t="shared" si="15"/>
        <v>4523302</v>
      </c>
    </row>
    <row r="83" ht="19.5" customHeight="1">
      <c r="A83" s="2">
        <v>82.0</v>
      </c>
      <c r="B83" s="5" t="s">
        <v>146</v>
      </c>
      <c r="C83" s="2">
        <v>5000000.0</v>
      </c>
      <c r="D83" s="1" t="str">
        <f t="shared" si="1"/>
        <v>piercing</v>
      </c>
      <c r="E83" s="1" t="str">
        <f t="shared" si="2"/>
        <v>2160672</v>
      </c>
      <c r="F83" s="2">
        <v>50.0</v>
      </c>
      <c r="G83" s="2">
        <v>10.0</v>
      </c>
      <c r="H83" s="2" t="s">
        <v>119</v>
      </c>
      <c r="I83" s="1">
        <f t="shared" si="3"/>
        <v>500000</v>
      </c>
      <c r="J83" s="1">
        <f t="shared" si="4"/>
        <v>0</v>
      </c>
      <c r="K83" s="1">
        <f t="shared" si="5"/>
        <v>0</v>
      </c>
      <c r="L83" s="1">
        <f t="shared" si="6"/>
        <v>0</v>
      </c>
      <c r="M83" s="1">
        <f t="shared" si="7"/>
        <v>1080336</v>
      </c>
      <c r="N83" s="1">
        <f t="shared" si="8"/>
        <v>272.240162</v>
      </c>
      <c r="O83" s="1">
        <f t="shared" si="9"/>
        <v>0</v>
      </c>
      <c r="P83" s="1">
        <f t="shared" si="10"/>
        <v>19750</v>
      </c>
      <c r="Q83" s="1">
        <f t="shared" si="11"/>
        <v>0</v>
      </c>
      <c r="R83" s="1">
        <f t="shared" si="12"/>
        <v>20331382</v>
      </c>
      <c r="S83" s="1">
        <f t="shared" si="13"/>
        <v>153792.7868</v>
      </c>
      <c r="T83" s="1">
        <f t="shared" si="14"/>
        <v>106000</v>
      </c>
      <c r="U83" s="1">
        <f t="shared" si="15"/>
        <v>4629302</v>
      </c>
    </row>
    <row r="84" ht="19.5" customHeight="1">
      <c r="A84" s="2">
        <v>83.0</v>
      </c>
      <c r="B84" s="5" t="s">
        <v>439</v>
      </c>
      <c r="C84" s="2">
        <v>5000000.0</v>
      </c>
      <c r="D84" s="1" t="str">
        <f t="shared" si="1"/>
        <v>electrumBar</v>
      </c>
      <c r="E84" s="1" t="str">
        <f t="shared" si="2"/>
        <v>2000</v>
      </c>
      <c r="F84" s="2">
        <v>50.0</v>
      </c>
      <c r="G84" s="2">
        <v>10.0</v>
      </c>
      <c r="H84" s="2" t="s">
        <v>119</v>
      </c>
      <c r="I84" s="1">
        <f t="shared" si="3"/>
        <v>500000</v>
      </c>
      <c r="J84" s="1">
        <f t="shared" si="4"/>
        <v>0</v>
      </c>
      <c r="K84" s="1">
        <f t="shared" si="5"/>
        <v>1000</v>
      </c>
      <c r="L84" s="1">
        <f t="shared" si="6"/>
        <v>0</v>
      </c>
      <c r="M84" s="1">
        <f t="shared" si="7"/>
        <v>0</v>
      </c>
      <c r="N84" s="1">
        <f t="shared" si="8"/>
        <v>278.0271991</v>
      </c>
      <c r="O84" s="1">
        <f t="shared" si="9"/>
        <v>0</v>
      </c>
      <c r="P84" s="1">
        <f t="shared" si="10"/>
        <v>20750</v>
      </c>
      <c r="Q84" s="1">
        <f t="shared" si="11"/>
        <v>0</v>
      </c>
      <c r="R84" s="1">
        <f t="shared" si="12"/>
        <v>20331382</v>
      </c>
      <c r="S84" s="1">
        <f t="shared" si="13"/>
        <v>160011.9776</v>
      </c>
      <c r="T84" s="1">
        <f t="shared" si="14"/>
        <v>106000</v>
      </c>
      <c r="U84" s="1">
        <f t="shared" si="15"/>
        <v>4735302</v>
      </c>
    </row>
    <row r="85" ht="19.5" customHeight="1">
      <c r="A85" s="2">
        <v>84.0</v>
      </c>
      <c r="B85" s="5" t="s">
        <v>146</v>
      </c>
      <c r="C85" s="2">
        <v>5000000.0</v>
      </c>
      <c r="D85" s="1" t="str">
        <f t="shared" si="1"/>
        <v>piercing</v>
      </c>
      <c r="E85" s="1" t="str">
        <f t="shared" si="2"/>
        <v>2160672</v>
      </c>
      <c r="F85" s="2">
        <v>50.0</v>
      </c>
      <c r="G85" s="2">
        <v>10.0</v>
      </c>
      <c r="H85" s="2" t="s">
        <v>119</v>
      </c>
      <c r="I85" s="1">
        <f t="shared" si="3"/>
        <v>500000</v>
      </c>
      <c r="J85" s="1">
        <f t="shared" si="4"/>
        <v>0</v>
      </c>
      <c r="K85" s="1">
        <f t="shared" si="5"/>
        <v>0</v>
      </c>
      <c r="L85" s="1">
        <f t="shared" si="6"/>
        <v>0</v>
      </c>
      <c r="M85" s="1">
        <f t="shared" si="7"/>
        <v>1080336</v>
      </c>
      <c r="N85" s="1">
        <f t="shared" si="8"/>
        <v>283.8142361</v>
      </c>
      <c r="O85" s="1">
        <f t="shared" si="9"/>
        <v>0</v>
      </c>
      <c r="P85" s="1">
        <f t="shared" si="10"/>
        <v>20750</v>
      </c>
      <c r="Q85" s="1">
        <f t="shared" si="11"/>
        <v>0</v>
      </c>
      <c r="R85" s="1">
        <f t="shared" si="12"/>
        <v>21411718</v>
      </c>
      <c r="S85" s="1">
        <f t="shared" si="13"/>
        <v>161146.4683</v>
      </c>
      <c r="T85" s="1">
        <f t="shared" si="14"/>
        <v>106000</v>
      </c>
      <c r="U85" s="1">
        <f t="shared" si="15"/>
        <v>4841302</v>
      </c>
    </row>
    <row r="86" ht="19.5" customHeight="1">
      <c r="A86" s="2">
        <v>85.0</v>
      </c>
      <c r="B86" s="5" t="s">
        <v>440</v>
      </c>
      <c r="C86" s="2">
        <v>5000000.0</v>
      </c>
      <c r="D86" s="1" t="str">
        <f t="shared" si="1"/>
        <v>electrumBar</v>
      </c>
      <c r="E86" s="1" t="str">
        <f t="shared" si="2"/>
        <v>2050</v>
      </c>
      <c r="F86" s="2">
        <v>50.0</v>
      </c>
      <c r="G86" s="2">
        <v>10.0</v>
      </c>
      <c r="H86" s="2" t="s">
        <v>119</v>
      </c>
      <c r="I86" s="1">
        <f t="shared" si="3"/>
        <v>500000</v>
      </c>
      <c r="J86" s="1">
        <f t="shared" si="4"/>
        <v>0</v>
      </c>
      <c r="K86" s="1">
        <f t="shared" si="5"/>
        <v>1025</v>
      </c>
      <c r="L86" s="1">
        <f t="shared" si="6"/>
        <v>0</v>
      </c>
      <c r="M86" s="1">
        <f t="shared" si="7"/>
        <v>0</v>
      </c>
      <c r="N86" s="1">
        <f t="shared" si="8"/>
        <v>289.6012731</v>
      </c>
      <c r="O86" s="1">
        <f t="shared" si="9"/>
        <v>0</v>
      </c>
      <c r="P86" s="1">
        <f t="shared" si="10"/>
        <v>21775</v>
      </c>
      <c r="Q86" s="1">
        <f t="shared" si="11"/>
        <v>0</v>
      </c>
      <c r="R86" s="1">
        <f t="shared" si="12"/>
        <v>21411718</v>
      </c>
      <c r="S86" s="1">
        <f t="shared" si="13"/>
        <v>167492.7766</v>
      </c>
      <c r="T86" s="1">
        <f t="shared" si="14"/>
        <v>106000</v>
      </c>
      <c r="U86" s="1">
        <f t="shared" si="15"/>
        <v>4947302</v>
      </c>
    </row>
    <row r="87" ht="19.5" customHeight="1">
      <c r="A87" s="2">
        <v>86.0</v>
      </c>
      <c r="B87" s="5" t="s">
        <v>146</v>
      </c>
      <c r="C87" s="2">
        <v>5000000.0</v>
      </c>
      <c r="D87" s="1" t="str">
        <f t="shared" si="1"/>
        <v>piercing</v>
      </c>
      <c r="E87" s="1" t="str">
        <f t="shared" si="2"/>
        <v>2160672</v>
      </c>
      <c r="F87" s="2">
        <v>50.0</v>
      </c>
      <c r="G87" s="2">
        <v>10.0</v>
      </c>
      <c r="H87" s="2" t="s">
        <v>119</v>
      </c>
      <c r="I87" s="1">
        <f t="shared" si="3"/>
        <v>500000</v>
      </c>
      <c r="J87" s="1">
        <f t="shared" si="4"/>
        <v>0</v>
      </c>
      <c r="K87" s="1">
        <f t="shared" si="5"/>
        <v>0</v>
      </c>
      <c r="L87" s="1">
        <f t="shared" si="6"/>
        <v>0</v>
      </c>
      <c r="M87" s="1">
        <f t="shared" si="7"/>
        <v>1080336</v>
      </c>
      <c r="N87" s="1">
        <f t="shared" si="8"/>
        <v>295.3883102</v>
      </c>
      <c r="O87" s="1">
        <f t="shared" si="9"/>
        <v>0</v>
      </c>
      <c r="P87" s="1">
        <f t="shared" si="10"/>
        <v>21775</v>
      </c>
      <c r="Q87" s="1">
        <f t="shared" si="11"/>
        <v>0</v>
      </c>
      <c r="R87" s="1">
        <f t="shared" si="12"/>
        <v>22492054</v>
      </c>
      <c r="S87" s="1">
        <f t="shared" si="13"/>
        <v>168627.2673</v>
      </c>
      <c r="T87" s="1">
        <f t="shared" si="14"/>
        <v>106000</v>
      </c>
      <c r="U87" s="1">
        <f t="shared" si="15"/>
        <v>5053302</v>
      </c>
    </row>
    <row r="88" ht="19.5" customHeight="1">
      <c r="A88" s="2">
        <v>87.0</v>
      </c>
      <c r="B88" s="5" t="s">
        <v>82</v>
      </c>
      <c r="C88" s="2">
        <v>5000000.0</v>
      </c>
      <c r="D88" s="1" t="str">
        <f t="shared" si="1"/>
        <v>electrumBar</v>
      </c>
      <c r="E88" s="1" t="str">
        <f t="shared" si="2"/>
        <v>2100</v>
      </c>
      <c r="F88" s="2">
        <v>50.0</v>
      </c>
      <c r="G88" s="2">
        <v>10.0</v>
      </c>
      <c r="H88" s="2" t="s">
        <v>119</v>
      </c>
      <c r="I88" s="1">
        <f t="shared" si="3"/>
        <v>500000</v>
      </c>
      <c r="J88" s="1">
        <f t="shared" si="4"/>
        <v>0</v>
      </c>
      <c r="K88" s="1">
        <f t="shared" si="5"/>
        <v>1050</v>
      </c>
      <c r="L88" s="1">
        <f t="shared" si="6"/>
        <v>0</v>
      </c>
      <c r="M88" s="1">
        <f t="shared" si="7"/>
        <v>0</v>
      </c>
      <c r="N88" s="1">
        <f t="shared" si="8"/>
        <v>301.1753472</v>
      </c>
      <c r="O88" s="1">
        <f t="shared" si="9"/>
        <v>0</v>
      </c>
      <c r="P88" s="1">
        <f t="shared" si="10"/>
        <v>22825</v>
      </c>
      <c r="Q88" s="1">
        <f t="shared" si="11"/>
        <v>0</v>
      </c>
      <c r="R88" s="1">
        <f t="shared" si="12"/>
        <v>22492054</v>
      </c>
      <c r="S88" s="1">
        <f t="shared" si="13"/>
        <v>175100.6931</v>
      </c>
      <c r="T88" s="1">
        <f t="shared" si="14"/>
        <v>106000</v>
      </c>
      <c r="U88" s="1">
        <f t="shared" si="15"/>
        <v>5159302</v>
      </c>
    </row>
    <row r="89" ht="19.5" customHeight="1">
      <c r="A89" s="2">
        <v>88.0</v>
      </c>
      <c r="B89" s="5" t="s">
        <v>146</v>
      </c>
      <c r="C89" s="2">
        <v>5000000.0</v>
      </c>
      <c r="D89" s="1" t="str">
        <f t="shared" si="1"/>
        <v>piercing</v>
      </c>
      <c r="E89" s="1" t="str">
        <f t="shared" si="2"/>
        <v>2160672</v>
      </c>
      <c r="F89" s="2">
        <v>50.0</v>
      </c>
      <c r="G89" s="2">
        <v>10.0</v>
      </c>
      <c r="H89" s="2" t="s">
        <v>119</v>
      </c>
      <c r="I89" s="1">
        <f t="shared" si="3"/>
        <v>500000</v>
      </c>
      <c r="J89" s="1">
        <f t="shared" si="4"/>
        <v>0</v>
      </c>
      <c r="K89" s="1">
        <f t="shared" si="5"/>
        <v>0</v>
      </c>
      <c r="L89" s="1">
        <f t="shared" si="6"/>
        <v>0</v>
      </c>
      <c r="M89" s="1">
        <f t="shared" si="7"/>
        <v>1080336</v>
      </c>
      <c r="N89" s="1">
        <f t="shared" si="8"/>
        <v>306.9623843</v>
      </c>
      <c r="O89" s="1">
        <f t="shared" si="9"/>
        <v>0</v>
      </c>
      <c r="P89" s="1">
        <f t="shared" si="10"/>
        <v>22825</v>
      </c>
      <c r="Q89" s="1">
        <f t="shared" si="11"/>
        <v>0</v>
      </c>
      <c r="R89" s="1">
        <f t="shared" si="12"/>
        <v>23572390</v>
      </c>
      <c r="S89" s="1">
        <f t="shared" si="13"/>
        <v>176235.1838</v>
      </c>
      <c r="T89" s="1">
        <f t="shared" si="14"/>
        <v>106000</v>
      </c>
      <c r="U89" s="1">
        <f t="shared" si="15"/>
        <v>5265302</v>
      </c>
    </row>
    <row r="90" ht="19.5" customHeight="1">
      <c r="A90" s="2">
        <v>89.0</v>
      </c>
      <c r="B90" s="5" t="s">
        <v>441</v>
      </c>
      <c r="C90" s="2">
        <v>5000000.0</v>
      </c>
      <c r="D90" s="1" t="str">
        <f t="shared" si="1"/>
        <v>electrumBar</v>
      </c>
      <c r="E90" s="1" t="str">
        <f t="shared" si="2"/>
        <v>2150</v>
      </c>
      <c r="F90" s="2">
        <v>50.0</v>
      </c>
      <c r="G90" s="2">
        <v>10.0</v>
      </c>
      <c r="H90" s="2" t="s">
        <v>119</v>
      </c>
      <c r="I90" s="1">
        <f t="shared" si="3"/>
        <v>500000</v>
      </c>
      <c r="J90" s="1">
        <f t="shared" si="4"/>
        <v>0</v>
      </c>
      <c r="K90" s="1">
        <f t="shared" si="5"/>
        <v>1075</v>
      </c>
      <c r="L90" s="1">
        <f t="shared" si="6"/>
        <v>0</v>
      </c>
      <c r="M90" s="1">
        <f t="shared" si="7"/>
        <v>0</v>
      </c>
      <c r="N90" s="1">
        <f t="shared" si="8"/>
        <v>312.7494213</v>
      </c>
      <c r="O90" s="1">
        <f t="shared" si="9"/>
        <v>0</v>
      </c>
      <c r="P90" s="1">
        <f t="shared" si="10"/>
        <v>23900</v>
      </c>
      <c r="Q90" s="1">
        <f t="shared" si="11"/>
        <v>0</v>
      </c>
      <c r="R90" s="1">
        <f t="shared" si="12"/>
        <v>23572390</v>
      </c>
      <c r="S90" s="1">
        <f t="shared" si="13"/>
        <v>182835.7271</v>
      </c>
      <c r="T90" s="1">
        <f t="shared" si="14"/>
        <v>106000</v>
      </c>
      <c r="U90" s="1">
        <f t="shared" si="15"/>
        <v>5371302</v>
      </c>
    </row>
    <row r="91" ht="19.5" customHeight="1">
      <c r="A91" s="2">
        <v>90.0</v>
      </c>
      <c r="B91" s="5" t="s">
        <v>146</v>
      </c>
      <c r="C91" s="2">
        <v>5000000.0</v>
      </c>
      <c r="D91" s="1" t="str">
        <f t="shared" si="1"/>
        <v>piercing</v>
      </c>
      <c r="E91" s="1" t="str">
        <f t="shared" si="2"/>
        <v>2160672</v>
      </c>
      <c r="F91" s="2">
        <v>50.0</v>
      </c>
      <c r="G91" s="2">
        <v>10.0</v>
      </c>
      <c r="H91" s="2" t="s">
        <v>119</v>
      </c>
      <c r="I91" s="1">
        <f t="shared" si="3"/>
        <v>500000</v>
      </c>
      <c r="J91" s="1">
        <f t="shared" si="4"/>
        <v>0</v>
      </c>
      <c r="K91" s="1">
        <f t="shared" si="5"/>
        <v>0</v>
      </c>
      <c r="L91" s="1">
        <f t="shared" si="6"/>
        <v>0</v>
      </c>
      <c r="M91" s="1">
        <f t="shared" si="7"/>
        <v>1080336</v>
      </c>
      <c r="N91" s="1">
        <f t="shared" si="8"/>
        <v>318.5364583</v>
      </c>
      <c r="O91" s="1">
        <f t="shared" si="9"/>
        <v>0</v>
      </c>
      <c r="P91" s="1">
        <f t="shared" si="10"/>
        <v>23900</v>
      </c>
      <c r="Q91" s="1">
        <f t="shared" si="11"/>
        <v>0</v>
      </c>
      <c r="R91" s="1">
        <f t="shared" si="12"/>
        <v>24652726</v>
      </c>
      <c r="S91" s="1">
        <f t="shared" si="13"/>
        <v>183970.2178</v>
      </c>
      <c r="T91" s="1">
        <f t="shared" si="14"/>
        <v>106000</v>
      </c>
      <c r="U91" s="1">
        <f t="shared" si="15"/>
        <v>5477302</v>
      </c>
    </row>
    <row r="92" ht="19.5" customHeight="1">
      <c r="A92" s="2">
        <v>91.0</v>
      </c>
      <c r="B92" s="5" t="s">
        <v>442</v>
      </c>
      <c r="C92" s="2">
        <v>5000000.0</v>
      </c>
      <c r="D92" s="1" t="str">
        <f t="shared" si="1"/>
        <v>electrumBar</v>
      </c>
      <c r="E92" s="1" t="str">
        <f t="shared" si="2"/>
        <v>2200</v>
      </c>
      <c r="F92" s="2">
        <v>50.0</v>
      </c>
      <c r="G92" s="2">
        <v>10.0</v>
      </c>
      <c r="H92" s="2" t="s">
        <v>119</v>
      </c>
      <c r="I92" s="1">
        <f t="shared" si="3"/>
        <v>500000</v>
      </c>
      <c r="J92" s="1">
        <f t="shared" si="4"/>
        <v>0</v>
      </c>
      <c r="K92" s="1">
        <f t="shared" si="5"/>
        <v>1100</v>
      </c>
      <c r="L92" s="1">
        <f t="shared" si="6"/>
        <v>0</v>
      </c>
      <c r="M92" s="1">
        <f t="shared" si="7"/>
        <v>0</v>
      </c>
      <c r="N92" s="1">
        <f t="shared" si="8"/>
        <v>324.3234954</v>
      </c>
      <c r="O92" s="1">
        <f t="shared" si="9"/>
        <v>0</v>
      </c>
      <c r="P92" s="1">
        <f t="shared" si="10"/>
        <v>25000</v>
      </c>
      <c r="Q92" s="1">
        <f t="shared" si="11"/>
        <v>0</v>
      </c>
      <c r="R92" s="1">
        <f t="shared" si="12"/>
        <v>24652726</v>
      </c>
      <c r="S92" s="1">
        <f t="shared" si="13"/>
        <v>190697.8786</v>
      </c>
      <c r="T92" s="1">
        <f t="shared" si="14"/>
        <v>106000</v>
      </c>
      <c r="U92" s="1">
        <f t="shared" si="15"/>
        <v>5583302</v>
      </c>
    </row>
    <row r="93" ht="19.5" customHeight="1">
      <c r="A93" s="2">
        <v>92.0</v>
      </c>
      <c r="B93" s="5" t="s">
        <v>146</v>
      </c>
      <c r="C93" s="2">
        <v>5000000.0</v>
      </c>
      <c r="D93" s="1" t="str">
        <f t="shared" si="1"/>
        <v>piercing</v>
      </c>
      <c r="E93" s="1" t="str">
        <f t="shared" si="2"/>
        <v>2160672</v>
      </c>
      <c r="F93" s="2">
        <v>50.0</v>
      </c>
      <c r="G93" s="2">
        <v>10.0</v>
      </c>
      <c r="H93" s="2" t="s">
        <v>119</v>
      </c>
      <c r="I93" s="1">
        <f t="shared" si="3"/>
        <v>500000</v>
      </c>
      <c r="J93" s="1">
        <f t="shared" si="4"/>
        <v>0</v>
      </c>
      <c r="K93" s="1">
        <f t="shared" si="5"/>
        <v>0</v>
      </c>
      <c r="L93" s="1">
        <f t="shared" si="6"/>
        <v>0</v>
      </c>
      <c r="M93" s="1">
        <f t="shared" si="7"/>
        <v>1080336</v>
      </c>
      <c r="N93" s="1">
        <f t="shared" si="8"/>
        <v>330.1105324</v>
      </c>
      <c r="O93" s="1">
        <f t="shared" si="9"/>
        <v>0</v>
      </c>
      <c r="P93" s="1">
        <f t="shared" si="10"/>
        <v>25000</v>
      </c>
      <c r="Q93" s="1">
        <f t="shared" si="11"/>
        <v>0</v>
      </c>
      <c r="R93" s="1">
        <f t="shared" si="12"/>
        <v>25733062</v>
      </c>
      <c r="S93" s="1">
        <f t="shared" si="13"/>
        <v>191832.3693</v>
      </c>
      <c r="T93" s="1">
        <f t="shared" si="14"/>
        <v>106000</v>
      </c>
      <c r="U93" s="1">
        <f t="shared" si="15"/>
        <v>5689302</v>
      </c>
    </row>
    <row r="94" ht="19.5" customHeight="1">
      <c r="A94" s="2">
        <v>93.0</v>
      </c>
      <c r="B94" s="5" t="s">
        <v>86</v>
      </c>
      <c r="C94" s="2">
        <v>5000000.0</v>
      </c>
      <c r="D94" s="1" t="str">
        <f t="shared" si="1"/>
        <v>electrumBar</v>
      </c>
      <c r="E94" s="1" t="str">
        <f t="shared" si="2"/>
        <v>2250</v>
      </c>
      <c r="F94" s="2">
        <v>50.0</v>
      </c>
      <c r="G94" s="2">
        <v>10.0</v>
      </c>
      <c r="H94" s="2" t="s">
        <v>119</v>
      </c>
      <c r="I94" s="1">
        <f t="shared" si="3"/>
        <v>500000</v>
      </c>
      <c r="J94" s="1">
        <f t="shared" si="4"/>
        <v>0</v>
      </c>
      <c r="K94" s="1">
        <f t="shared" si="5"/>
        <v>1125</v>
      </c>
      <c r="L94" s="1">
        <f t="shared" si="6"/>
        <v>0</v>
      </c>
      <c r="M94" s="1">
        <f t="shared" si="7"/>
        <v>0</v>
      </c>
      <c r="N94" s="1">
        <f t="shared" si="8"/>
        <v>335.8975694</v>
      </c>
      <c r="O94" s="1">
        <f t="shared" si="9"/>
        <v>0</v>
      </c>
      <c r="P94" s="1">
        <f t="shared" si="10"/>
        <v>26125</v>
      </c>
      <c r="Q94" s="1">
        <f t="shared" si="11"/>
        <v>0</v>
      </c>
      <c r="R94" s="1">
        <f t="shared" si="12"/>
        <v>25733062</v>
      </c>
      <c r="S94" s="1">
        <f t="shared" si="13"/>
        <v>198687.1476</v>
      </c>
      <c r="T94" s="1">
        <f t="shared" si="14"/>
        <v>106000</v>
      </c>
      <c r="U94" s="1">
        <f t="shared" si="15"/>
        <v>5795302</v>
      </c>
    </row>
    <row r="95" ht="19.5" customHeight="1">
      <c r="A95" s="2">
        <v>94.0</v>
      </c>
      <c r="B95" s="5" t="s">
        <v>146</v>
      </c>
      <c r="C95" s="2">
        <v>5000000.0</v>
      </c>
      <c r="D95" s="1" t="str">
        <f t="shared" si="1"/>
        <v>piercing</v>
      </c>
      <c r="E95" s="1" t="str">
        <f t="shared" si="2"/>
        <v>2160672</v>
      </c>
      <c r="F95" s="2">
        <v>50.0</v>
      </c>
      <c r="G95" s="2">
        <v>10.0</v>
      </c>
      <c r="H95" s="2" t="s">
        <v>119</v>
      </c>
      <c r="I95" s="1">
        <f t="shared" si="3"/>
        <v>500000</v>
      </c>
      <c r="J95" s="1">
        <f t="shared" si="4"/>
        <v>0</v>
      </c>
      <c r="K95" s="1">
        <f t="shared" si="5"/>
        <v>0</v>
      </c>
      <c r="L95" s="1">
        <f t="shared" si="6"/>
        <v>0</v>
      </c>
      <c r="M95" s="1">
        <f t="shared" si="7"/>
        <v>1080336</v>
      </c>
      <c r="N95" s="1">
        <f t="shared" si="8"/>
        <v>341.6846065</v>
      </c>
      <c r="O95" s="1">
        <f t="shared" si="9"/>
        <v>0</v>
      </c>
      <c r="P95" s="1">
        <f t="shared" si="10"/>
        <v>26125</v>
      </c>
      <c r="Q95" s="1">
        <f t="shared" si="11"/>
        <v>0</v>
      </c>
      <c r="R95" s="1">
        <f t="shared" si="12"/>
        <v>26813398</v>
      </c>
      <c r="S95" s="1">
        <f t="shared" si="13"/>
        <v>199821.6383</v>
      </c>
      <c r="T95" s="1">
        <f t="shared" si="14"/>
        <v>106000</v>
      </c>
      <c r="U95" s="1">
        <f t="shared" si="15"/>
        <v>5901302</v>
      </c>
    </row>
    <row r="96" ht="19.5" customHeight="1">
      <c r="A96" s="2">
        <v>95.0</v>
      </c>
      <c r="B96" s="5" t="s">
        <v>443</v>
      </c>
      <c r="C96" s="2">
        <v>5000000.0</v>
      </c>
      <c r="D96" s="1" t="str">
        <f t="shared" si="1"/>
        <v>electrumBar</v>
      </c>
      <c r="E96" s="1" t="str">
        <f t="shared" si="2"/>
        <v>2300</v>
      </c>
      <c r="F96" s="2">
        <v>50.0</v>
      </c>
      <c r="G96" s="2">
        <v>10.0</v>
      </c>
      <c r="H96" s="2" t="s">
        <v>119</v>
      </c>
      <c r="I96" s="1">
        <f t="shared" si="3"/>
        <v>500000</v>
      </c>
      <c r="J96" s="1">
        <f t="shared" si="4"/>
        <v>0</v>
      </c>
      <c r="K96" s="1">
        <f t="shared" si="5"/>
        <v>1150</v>
      </c>
      <c r="L96" s="1">
        <f t="shared" si="6"/>
        <v>0</v>
      </c>
      <c r="M96" s="1">
        <f t="shared" si="7"/>
        <v>0</v>
      </c>
      <c r="N96" s="1">
        <f t="shared" si="8"/>
        <v>347.4716435</v>
      </c>
      <c r="O96" s="1">
        <f t="shared" si="9"/>
        <v>0</v>
      </c>
      <c r="P96" s="1">
        <f t="shared" si="10"/>
        <v>27275</v>
      </c>
      <c r="Q96" s="1">
        <f t="shared" si="11"/>
        <v>0</v>
      </c>
      <c r="R96" s="1">
        <f t="shared" si="12"/>
        <v>26813398</v>
      </c>
      <c r="S96" s="1">
        <f t="shared" si="13"/>
        <v>206803.5341</v>
      </c>
      <c r="T96" s="1">
        <f t="shared" si="14"/>
        <v>106000</v>
      </c>
      <c r="U96" s="1">
        <f t="shared" si="15"/>
        <v>6007302</v>
      </c>
    </row>
    <row r="97" ht="19.5" customHeight="1">
      <c r="A97" s="2">
        <v>96.0</v>
      </c>
      <c r="B97" s="5" t="s">
        <v>146</v>
      </c>
      <c r="C97" s="2">
        <v>5000000.0</v>
      </c>
      <c r="D97" s="1" t="str">
        <f t="shared" si="1"/>
        <v>piercing</v>
      </c>
      <c r="E97" s="1" t="str">
        <f t="shared" si="2"/>
        <v>2160672</v>
      </c>
      <c r="F97" s="2">
        <v>50.0</v>
      </c>
      <c r="G97" s="2">
        <v>10.0</v>
      </c>
      <c r="H97" s="2" t="s">
        <v>119</v>
      </c>
      <c r="I97" s="1">
        <f t="shared" si="3"/>
        <v>500000</v>
      </c>
      <c r="J97" s="1">
        <f t="shared" si="4"/>
        <v>0</v>
      </c>
      <c r="K97" s="1">
        <f t="shared" si="5"/>
        <v>0</v>
      </c>
      <c r="L97" s="1">
        <f t="shared" si="6"/>
        <v>0</v>
      </c>
      <c r="M97" s="1">
        <f t="shared" si="7"/>
        <v>1080336</v>
      </c>
      <c r="N97" s="1">
        <f t="shared" si="8"/>
        <v>353.2586806</v>
      </c>
      <c r="O97" s="1">
        <f t="shared" si="9"/>
        <v>0</v>
      </c>
      <c r="P97" s="1">
        <f t="shared" si="10"/>
        <v>27275</v>
      </c>
      <c r="Q97" s="1">
        <f t="shared" si="11"/>
        <v>0</v>
      </c>
      <c r="R97" s="1">
        <f t="shared" si="12"/>
        <v>27893734</v>
      </c>
      <c r="S97" s="1">
        <f t="shared" si="13"/>
        <v>207938.0248</v>
      </c>
      <c r="T97" s="1">
        <f t="shared" si="14"/>
        <v>106000</v>
      </c>
      <c r="U97" s="1">
        <f t="shared" si="15"/>
        <v>6113302</v>
      </c>
    </row>
    <row r="98" ht="19.5" customHeight="1">
      <c r="A98" s="2">
        <v>97.0</v>
      </c>
      <c r="B98" s="5" t="s">
        <v>444</v>
      </c>
      <c r="C98" s="2">
        <v>5000000.0</v>
      </c>
      <c r="D98" s="1" t="str">
        <f t="shared" si="1"/>
        <v>electrumBar</v>
      </c>
      <c r="E98" s="1" t="str">
        <f t="shared" si="2"/>
        <v>2350</v>
      </c>
      <c r="F98" s="2">
        <v>50.0</v>
      </c>
      <c r="G98" s="2">
        <v>10.0</v>
      </c>
      <c r="H98" s="2" t="s">
        <v>119</v>
      </c>
      <c r="I98" s="1">
        <f t="shared" si="3"/>
        <v>500000</v>
      </c>
      <c r="J98" s="1">
        <f t="shared" si="4"/>
        <v>0</v>
      </c>
      <c r="K98" s="1">
        <f t="shared" si="5"/>
        <v>1175</v>
      </c>
      <c r="L98" s="1">
        <f t="shared" si="6"/>
        <v>0</v>
      </c>
      <c r="M98" s="1">
        <f t="shared" si="7"/>
        <v>0</v>
      </c>
      <c r="N98" s="1">
        <f t="shared" si="8"/>
        <v>359.0457176</v>
      </c>
      <c r="O98" s="1">
        <f t="shared" si="9"/>
        <v>0</v>
      </c>
      <c r="P98" s="1">
        <f t="shared" si="10"/>
        <v>28450</v>
      </c>
      <c r="Q98" s="1">
        <f t="shared" si="11"/>
        <v>0</v>
      </c>
      <c r="R98" s="1">
        <f t="shared" si="12"/>
        <v>27893734</v>
      </c>
      <c r="S98" s="1">
        <f t="shared" si="13"/>
        <v>215047.0381</v>
      </c>
      <c r="T98" s="1">
        <f t="shared" si="14"/>
        <v>106000</v>
      </c>
      <c r="U98" s="1">
        <f t="shared" si="15"/>
        <v>6219302</v>
      </c>
    </row>
    <row r="99" ht="19.5" customHeight="1">
      <c r="A99" s="2">
        <v>98.0</v>
      </c>
      <c r="B99" s="5" t="s">
        <v>146</v>
      </c>
      <c r="C99" s="2">
        <v>5000000.0</v>
      </c>
      <c r="D99" s="1" t="str">
        <f t="shared" si="1"/>
        <v>piercing</v>
      </c>
      <c r="E99" s="1" t="str">
        <f t="shared" si="2"/>
        <v>2160672</v>
      </c>
      <c r="F99" s="2">
        <v>50.0</v>
      </c>
      <c r="G99" s="2">
        <v>10.0</v>
      </c>
      <c r="H99" s="2" t="s">
        <v>119</v>
      </c>
      <c r="I99" s="1">
        <f t="shared" si="3"/>
        <v>500000</v>
      </c>
      <c r="J99" s="1">
        <f t="shared" si="4"/>
        <v>0</v>
      </c>
      <c r="K99" s="1">
        <f t="shared" si="5"/>
        <v>0</v>
      </c>
      <c r="L99" s="1">
        <f t="shared" si="6"/>
        <v>0</v>
      </c>
      <c r="M99" s="1">
        <f t="shared" si="7"/>
        <v>1080336</v>
      </c>
      <c r="N99" s="1">
        <f t="shared" si="8"/>
        <v>364.8327546</v>
      </c>
      <c r="O99" s="1">
        <f t="shared" si="9"/>
        <v>0</v>
      </c>
      <c r="P99" s="1">
        <f t="shared" si="10"/>
        <v>28450</v>
      </c>
      <c r="Q99" s="1">
        <f t="shared" si="11"/>
        <v>0</v>
      </c>
      <c r="R99" s="1">
        <f t="shared" si="12"/>
        <v>28974070</v>
      </c>
      <c r="S99" s="1">
        <f t="shared" si="13"/>
        <v>216181.5288</v>
      </c>
      <c r="T99" s="1">
        <f t="shared" si="14"/>
        <v>106000</v>
      </c>
      <c r="U99" s="1">
        <f t="shared" si="15"/>
        <v>6325302</v>
      </c>
    </row>
    <row r="100" ht="19.5" customHeight="1">
      <c r="A100" s="2">
        <v>99.0</v>
      </c>
      <c r="B100" s="5" t="s">
        <v>88</v>
      </c>
      <c r="C100" s="2">
        <v>5000000.0</v>
      </c>
      <c r="D100" s="1" t="str">
        <f t="shared" si="1"/>
        <v>electrumBar</v>
      </c>
      <c r="E100" s="1" t="str">
        <f t="shared" si="2"/>
        <v>2400</v>
      </c>
      <c r="F100" s="2">
        <v>50.0</v>
      </c>
      <c r="G100" s="2">
        <v>10.0</v>
      </c>
      <c r="H100" s="2" t="s">
        <v>119</v>
      </c>
      <c r="I100" s="1">
        <f t="shared" si="3"/>
        <v>500000</v>
      </c>
      <c r="J100" s="1">
        <f t="shared" si="4"/>
        <v>0</v>
      </c>
      <c r="K100" s="1">
        <f t="shared" si="5"/>
        <v>1200</v>
      </c>
      <c r="L100" s="1">
        <f t="shared" si="6"/>
        <v>0</v>
      </c>
      <c r="M100" s="1">
        <f t="shared" si="7"/>
        <v>0</v>
      </c>
      <c r="N100" s="1">
        <f t="shared" si="8"/>
        <v>370.6197917</v>
      </c>
      <c r="O100" s="1">
        <f t="shared" si="9"/>
        <v>0</v>
      </c>
      <c r="P100" s="1">
        <f t="shared" si="10"/>
        <v>29650</v>
      </c>
      <c r="Q100" s="1">
        <f t="shared" si="11"/>
        <v>0</v>
      </c>
      <c r="R100" s="1">
        <f t="shared" si="12"/>
        <v>28974070</v>
      </c>
      <c r="S100" s="1">
        <f t="shared" si="13"/>
        <v>223417.6596</v>
      </c>
      <c r="T100" s="1">
        <f t="shared" si="14"/>
        <v>106000</v>
      </c>
      <c r="U100" s="1">
        <f t="shared" si="15"/>
        <v>6431302</v>
      </c>
    </row>
    <row r="101" ht="19.5" customHeight="1">
      <c r="A101" s="2">
        <v>100.0</v>
      </c>
      <c r="B101" s="5" t="s">
        <v>146</v>
      </c>
      <c r="C101" s="2">
        <v>5000000.0</v>
      </c>
      <c r="D101" s="1" t="str">
        <f t="shared" si="1"/>
        <v>piercing</v>
      </c>
      <c r="E101" s="1" t="str">
        <f t="shared" si="2"/>
        <v>2160672</v>
      </c>
      <c r="F101" s="2">
        <v>50.0</v>
      </c>
      <c r="G101" s="2">
        <v>10.0</v>
      </c>
      <c r="H101" s="2" t="s">
        <v>119</v>
      </c>
      <c r="I101" s="1">
        <f t="shared" si="3"/>
        <v>500000</v>
      </c>
      <c r="J101" s="1">
        <f t="shared" si="4"/>
        <v>0</v>
      </c>
      <c r="K101" s="1">
        <f t="shared" si="5"/>
        <v>0</v>
      </c>
      <c r="L101" s="1">
        <f t="shared" si="6"/>
        <v>0</v>
      </c>
      <c r="M101" s="1">
        <f t="shared" si="7"/>
        <v>1080336</v>
      </c>
      <c r="N101" s="1">
        <f t="shared" si="8"/>
        <v>376.4068287</v>
      </c>
      <c r="O101" s="1">
        <f t="shared" si="9"/>
        <v>0</v>
      </c>
      <c r="P101" s="1">
        <f t="shared" si="10"/>
        <v>29650</v>
      </c>
      <c r="Q101" s="1">
        <f t="shared" si="11"/>
        <v>0</v>
      </c>
      <c r="R101" s="1">
        <f t="shared" si="12"/>
        <v>30054406</v>
      </c>
      <c r="S101" s="1">
        <f t="shared" si="13"/>
        <v>224552.1503</v>
      </c>
      <c r="T101" s="1">
        <f t="shared" si="14"/>
        <v>106000</v>
      </c>
      <c r="U101" s="1">
        <f t="shared" si="15"/>
        <v>6537302</v>
      </c>
    </row>
    <row r="102" ht="19.5" customHeight="1">
      <c r="A102" s="2">
        <v>101.0</v>
      </c>
      <c r="B102" s="5" t="s">
        <v>445</v>
      </c>
      <c r="C102" s="2">
        <v>5000000.0</v>
      </c>
      <c r="D102" s="1" t="str">
        <f t="shared" si="1"/>
        <v>electrumBar</v>
      </c>
      <c r="E102" s="1" t="str">
        <f t="shared" si="2"/>
        <v>2450</v>
      </c>
      <c r="F102" s="2">
        <v>50.0</v>
      </c>
      <c r="G102" s="2">
        <v>10.0</v>
      </c>
      <c r="H102" s="2" t="s">
        <v>119</v>
      </c>
      <c r="I102" s="1">
        <f t="shared" si="3"/>
        <v>500000</v>
      </c>
      <c r="J102" s="1">
        <f t="shared" si="4"/>
        <v>0</v>
      </c>
      <c r="K102" s="1">
        <f t="shared" si="5"/>
        <v>1225</v>
      </c>
      <c r="L102" s="1">
        <f t="shared" si="6"/>
        <v>0</v>
      </c>
      <c r="M102" s="1">
        <f t="shared" si="7"/>
        <v>0</v>
      </c>
      <c r="N102" s="1">
        <f t="shared" si="8"/>
        <v>382.1938657</v>
      </c>
      <c r="O102" s="1">
        <f t="shared" si="9"/>
        <v>0</v>
      </c>
      <c r="P102" s="1">
        <f t="shared" si="10"/>
        <v>30875</v>
      </c>
      <c r="Q102" s="1">
        <f t="shared" si="11"/>
        <v>0</v>
      </c>
      <c r="R102" s="1">
        <f t="shared" si="12"/>
        <v>30054406</v>
      </c>
      <c r="S102" s="1">
        <f t="shared" si="13"/>
        <v>231915.3986</v>
      </c>
      <c r="T102" s="1">
        <f t="shared" si="14"/>
        <v>106000</v>
      </c>
      <c r="U102" s="1">
        <f t="shared" si="15"/>
        <v>6643302</v>
      </c>
    </row>
    <row r="103" ht="19.5" customHeight="1">
      <c r="A103" s="2">
        <v>102.0</v>
      </c>
      <c r="B103" s="5" t="s">
        <v>146</v>
      </c>
      <c r="C103" s="2">
        <v>5000000.0</v>
      </c>
      <c r="D103" s="1" t="str">
        <f t="shared" si="1"/>
        <v>piercing</v>
      </c>
      <c r="E103" s="1" t="str">
        <f t="shared" si="2"/>
        <v>2160672</v>
      </c>
      <c r="F103" s="2">
        <v>50.0</v>
      </c>
      <c r="G103" s="2">
        <v>10.0</v>
      </c>
      <c r="H103" s="2" t="s">
        <v>119</v>
      </c>
      <c r="I103" s="1">
        <f t="shared" si="3"/>
        <v>500000</v>
      </c>
      <c r="J103" s="1">
        <f t="shared" si="4"/>
        <v>0</v>
      </c>
      <c r="K103" s="1">
        <f t="shared" si="5"/>
        <v>0</v>
      </c>
      <c r="L103" s="1">
        <f t="shared" si="6"/>
        <v>0</v>
      </c>
      <c r="M103" s="1">
        <f t="shared" si="7"/>
        <v>1080336</v>
      </c>
      <c r="N103" s="1">
        <f t="shared" si="8"/>
        <v>387.9809028</v>
      </c>
      <c r="O103" s="1">
        <f t="shared" si="9"/>
        <v>0</v>
      </c>
      <c r="P103" s="1">
        <f t="shared" si="10"/>
        <v>30875</v>
      </c>
      <c r="Q103" s="1">
        <f t="shared" si="11"/>
        <v>0</v>
      </c>
      <c r="R103" s="1">
        <f t="shared" si="12"/>
        <v>31134742</v>
      </c>
      <c r="S103" s="1">
        <f t="shared" si="13"/>
        <v>233049.8893</v>
      </c>
      <c r="T103" s="1">
        <f t="shared" si="14"/>
        <v>106000</v>
      </c>
      <c r="U103" s="1">
        <f t="shared" si="15"/>
        <v>6749302</v>
      </c>
    </row>
    <row r="104" ht="19.5" customHeight="1">
      <c r="A104" s="2">
        <v>103.0</v>
      </c>
      <c r="B104" s="5" t="s">
        <v>446</v>
      </c>
      <c r="C104" s="2">
        <v>5000000.0</v>
      </c>
      <c r="D104" s="1" t="str">
        <f t="shared" si="1"/>
        <v>electrumBar</v>
      </c>
      <c r="E104" s="1" t="str">
        <f t="shared" si="2"/>
        <v>2500</v>
      </c>
      <c r="F104" s="2">
        <v>50.0</v>
      </c>
      <c r="G104" s="2">
        <v>10.0</v>
      </c>
      <c r="H104" s="2" t="s">
        <v>119</v>
      </c>
      <c r="I104" s="1">
        <f t="shared" si="3"/>
        <v>500000</v>
      </c>
      <c r="J104" s="1">
        <f t="shared" si="4"/>
        <v>0</v>
      </c>
      <c r="K104" s="1">
        <f t="shared" si="5"/>
        <v>1250</v>
      </c>
      <c r="L104" s="1">
        <f t="shared" si="6"/>
        <v>0</v>
      </c>
      <c r="M104" s="1">
        <f t="shared" si="7"/>
        <v>0</v>
      </c>
      <c r="N104" s="1">
        <f t="shared" si="8"/>
        <v>393.7679398</v>
      </c>
      <c r="O104" s="1">
        <f t="shared" si="9"/>
        <v>0</v>
      </c>
      <c r="P104" s="1">
        <f t="shared" si="10"/>
        <v>32125</v>
      </c>
      <c r="Q104" s="1">
        <f t="shared" si="11"/>
        <v>0</v>
      </c>
      <c r="R104" s="1">
        <f t="shared" si="12"/>
        <v>31134742</v>
      </c>
      <c r="S104" s="1">
        <f t="shared" si="13"/>
        <v>240540.2551</v>
      </c>
      <c r="T104" s="1">
        <f t="shared" si="14"/>
        <v>106000</v>
      </c>
      <c r="U104" s="1">
        <f t="shared" si="15"/>
        <v>6855302</v>
      </c>
    </row>
    <row r="105" ht="19.5" customHeight="1">
      <c r="A105" s="2">
        <v>104.0</v>
      </c>
      <c r="B105" s="5" t="s">
        <v>146</v>
      </c>
      <c r="C105" s="2">
        <v>5000000.0</v>
      </c>
      <c r="D105" s="1" t="str">
        <f t="shared" si="1"/>
        <v>piercing</v>
      </c>
      <c r="E105" s="1" t="str">
        <f t="shared" si="2"/>
        <v>2160672</v>
      </c>
      <c r="F105" s="2">
        <v>50.0</v>
      </c>
      <c r="G105" s="2">
        <v>10.0</v>
      </c>
      <c r="H105" s="2" t="s">
        <v>119</v>
      </c>
      <c r="I105" s="1">
        <f t="shared" si="3"/>
        <v>500000</v>
      </c>
      <c r="J105" s="1">
        <f t="shared" si="4"/>
        <v>0</v>
      </c>
      <c r="K105" s="1">
        <f t="shared" si="5"/>
        <v>0</v>
      </c>
      <c r="L105" s="1">
        <f t="shared" si="6"/>
        <v>0</v>
      </c>
      <c r="M105" s="1">
        <f t="shared" si="7"/>
        <v>1080336</v>
      </c>
      <c r="N105" s="1">
        <f t="shared" si="8"/>
        <v>399.5549769</v>
      </c>
      <c r="O105" s="1">
        <f t="shared" si="9"/>
        <v>0</v>
      </c>
      <c r="P105" s="1">
        <f t="shared" si="10"/>
        <v>32125</v>
      </c>
      <c r="Q105" s="1">
        <f t="shared" si="11"/>
        <v>0</v>
      </c>
      <c r="R105" s="1">
        <f t="shared" si="12"/>
        <v>32215078</v>
      </c>
      <c r="S105" s="1">
        <f t="shared" si="13"/>
        <v>241674.7458</v>
      </c>
      <c r="T105" s="1">
        <f t="shared" si="14"/>
        <v>106000</v>
      </c>
      <c r="U105" s="1">
        <f t="shared" si="15"/>
        <v>6961302</v>
      </c>
    </row>
    <row r="106" ht="19.5" customHeight="1">
      <c r="A106" s="2">
        <v>105.0</v>
      </c>
      <c r="B106" s="5" t="s">
        <v>90</v>
      </c>
      <c r="C106" s="2">
        <v>5000000.0</v>
      </c>
      <c r="D106" s="1" t="str">
        <f t="shared" si="1"/>
        <v>electrumBar</v>
      </c>
      <c r="E106" s="1" t="str">
        <f t="shared" si="2"/>
        <v>2550</v>
      </c>
      <c r="F106" s="2">
        <v>50.0</v>
      </c>
      <c r="G106" s="2">
        <v>10.0</v>
      </c>
      <c r="H106" s="2" t="s">
        <v>119</v>
      </c>
      <c r="I106" s="1">
        <f t="shared" si="3"/>
        <v>500000</v>
      </c>
      <c r="J106" s="1">
        <f t="shared" si="4"/>
        <v>0</v>
      </c>
      <c r="K106" s="1">
        <f t="shared" si="5"/>
        <v>1275</v>
      </c>
      <c r="L106" s="1">
        <f t="shared" si="6"/>
        <v>0</v>
      </c>
      <c r="M106" s="1">
        <f t="shared" si="7"/>
        <v>0</v>
      </c>
      <c r="N106" s="1">
        <f t="shared" si="8"/>
        <v>405.3420139</v>
      </c>
      <c r="O106" s="1">
        <f t="shared" si="9"/>
        <v>0</v>
      </c>
      <c r="P106" s="1">
        <f t="shared" si="10"/>
        <v>33400</v>
      </c>
      <c r="Q106" s="1">
        <f t="shared" si="11"/>
        <v>0</v>
      </c>
      <c r="R106" s="1">
        <f t="shared" si="12"/>
        <v>32215078</v>
      </c>
      <c r="S106" s="1">
        <f t="shared" si="13"/>
        <v>249292.2291</v>
      </c>
      <c r="T106" s="1">
        <f t="shared" si="14"/>
        <v>106000</v>
      </c>
      <c r="U106" s="1">
        <f t="shared" si="15"/>
        <v>7067302</v>
      </c>
    </row>
    <row r="107" ht="19.5" customHeight="1">
      <c r="A107" s="2">
        <v>106.0</v>
      </c>
      <c r="B107" s="5" t="s">
        <v>160</v>
      </c>
      <c r="C107" s="2">
        <v>5000000.0</v>
      </c>
      <c r="D107" s="1" t="str">
        <f t="shared" si="1"/>
        <v>piercing</v>
      </c>
      <c r="E107" s="1" t="str">
        <f t="shared" si="2"/>
        <v>2160673</v>
      </c>
      <c r="F107" s="2">
        <v>50.0</v>
      </c>
      <c r="G107" s="2">
        <v>10.0</v>
      </c>
      <c r="H107" s="2" t="s">
        <v>119</v>
      </c>
      <c r="I107" s="1">
        <f t="shared" si="3"/>
        <v>500000</v>
      </c>
      <c r="J107" s="1">
        <f t="shared" si="4"/>
        <v>0</v>
      </c>
      <c r="K107" s="1">
        <f t="shared" si="5"/>
        <v>0</v>
      </c>
      <c r="L107" s="1">
        <f t="shared" si="6"/>
        <v>0</v>
      </c>
      <c r="M107" s="1">
        <f t="shared" si="7"/>
        <v>1080337</v>
      </c>
      <c r="N107" s="1">
        <f t="shared" si="8"/>
        <v>411.1290509</v>
      </c>
      <c r="O107" s="1">
        <f t="shared" si="9"/>
        <v>0</v>
      </c>
      <c r="P107" s="1">
        <f t="shared" si="10"/>
        <v>33400</v>
      </c>
      <c r="Q107" s="1">
        <f t="shared" si="11"/>
        <v>0</v>
      </c>
      <c r="R107" s="1">
        <f t="shared" si="12"/>
        <v>33295415</v>
      </c>
      <c r="S107" s="1">
        <f t="shared" si="13"/>
        <v>250426.7198</v>
      </c>
      <c r="T107" s="1">
        <f t="shared" si="14"/>
        <v>106000</v>
      </c>
      <c r="U107" s="1">
        <f t="shared" si="15"/>
        <v>7173302</v>
      </c>
    </row>
    <row r="108" ht="19.5" customHeight="1">
      <c r="A108" s="2">
        <v>107.0</v>
      </c>
      <c r="B108" s="5" t="s">
        <v>447</v>
      </c>
      <c r="C108" s="2">
        <v>5000000.0</v>
      </c>
      <c r="D108" s="1" t="str">
        <f t="shared" si="1"/>
        <v>electrumBar</v>
      </c>
      <c r="E108" s="1" t="str">
        <f t="shared" si="2"/>
        <v>2600</v>
      </c>
      <c r="F108" s="2">
        <v>50.0</v>
      </c>
      <c r="G108" s="2">
        <v>10.0</v>
      </c>
      <c r="H108" s="2" t="s">
        <v>119</v>
      </c>
      <c r="I108" s="1">
        <f t="shared" si="3"/>
        <v>500000</v>
      </c>
      <c r="J108" s="1">
        <f t="shared" si="4"/>
        <v>0</v>
      </c>
      <c r="K108" s="1">
        <f t="shared" si="5"/>
        <v>1300</v>
      </c>
      <c r="L108" s="1">
        <f t="shared" si="6"/>
        <v>0</v>
      </c>
      <c r="M108" s="1">
        <f t="shared" si="7"/>
        <v>0</v>
      </c>
      <c r="N108" s="1">
        <f t="shared" si="8"/>
        <v>416.916088</v>
      </c>
      <c r="O108" s="1">
        <f t="shared" si="9"/>
        <v>0</v>
      </c>
      <c r="P108" s="1">
        <f t="shared" si="10"/>
        <v>34700</v>
      </c>
      <c r="Q108" s="1">
        <f t="shared" si="11"/>
        <v>0</v>
      </c>
      <c r="R108" s="1">
        <f t="shared" si="12"/>
        <v>33295415</v>
      </c>
      <c r="S108" s="1">
        <f t="shared" si="13"/>
        <v>258171.3206</v>
      </c>
      <c r="T108" s="1">
        <f t="shared" si="14"/>
        <v>106000</v>
      </c>
      <c r="U108" s="1">
        <f t="shared" si="15"/>
        <v>7279302</v>
      </c>
    </row>
    <row r="109" ht="19.5" customHeight="1">
      <c r="A109" s="2">
        <v>108.0</v>
      </c>
      <c r="B109" s="5" t="s">
        <v>160</v>
      </c>
      <c r="C109" s="2">
        <v>5000000.0</v>
      </c>
      <c r="D109" s="1" t="str">
        <f t="shared" si="1"/>
        <v>piercing</v>
      </c>
      <c r="E109" s="1" t="str">
        <f t="shared" si="2"/>
        <v>2160673</v>
      </c>
      <c r="F109" s="2">
        <v>50.0</v>
      </c>
      <c r="G109" s="2">
        <v>10.0</v>
      </c>
      <c r="H109" s="2" t="s">
        <v>119</v>
      </c>
      <c r="I109" s="1">
        <f t="shared" si="3"/>
        <v>500000</v>
      </c>
      <c r="J109" s="1">
        <f t="shared" si="4"/>
        <v>0</v>
      </c>
      <c r="K109" s="1">
        <f t="shared" si="5"/>
        <v>0</v>
      </c>
      <c r="L109" s="1">
        <f t="shared" si="6"/>
        <v>0</v>
      </c>
      <c r="M109" s="1">
        <f t="shared" si="7"/>
        <v>1080337</v>
      </c>
      <c r="N109" s="1">
        <f t="shared" si="8"/>
        <v>422.703125</v>
      </c>
      <c r="O109" s="1">
        <f t="shared" si="9"/>
        <v>0</v>
      </c>
      <c r="P109" s="1">
        <f t="shared" si="10"/>
        <v>34700</v>
      </c>
      <c r="Q109" s="1">
        <f t="shared" si="11"/>
        <v>0</v>
      </c>
      <c r="R109" s="1">
        <f t="shared" si="12"/>
        <v>34375752</v>
      </c>
      <c r="S109" s="1">
        <f t="shared" si="13"/>
        <v>259305.8113</v>
      </c>
      <c r="T109" s="1">
        <f t="shared" si="14"/>
        <v>106000</v>
      </c>
      <c r="U109" s="1">
        <f t="shared" si="15"/>
        <v>7385302</v>
      </c>
    </row>
    <row r="110" ht="19.5" customHeight="1">
      <c r="A110" s="2">
        <v>109.0</v>
      </c>
      <c r="B110" s="5" t="s">
        <v>448</v>
      </c>
      <c r="C110" s="2">
        <v>5000000.0</v>
      </c>
      <c r="D110" s="1" t="str">
        <f t="shared" si="1"/>
        <v>electrumBar</v>
      </c>
      <c r="E110" s="1" t="str">
        <f t="shared" si="2"/>
        <v>2650</v>
      </c>
      <c r="F110" s="2">
        <v>50.0</v>
      </c>
      <c r="G110" s="2">
        <v>10.0</v>
      </c>
      <c r="H110" s="2" t="s">
        <v>119</v>
      </c>
      <c r="I110" s="1">
        <f t="shared" si="3"/>
        <v>500000</v>
      </c>
      <c r="J110" s="1">
        <f t="shared" si="4"/>
        <v>0</v>
      </c>
      <c r="K110" s="1">
        <f t="shared" si="5"/>
        <v>1325</v>
      </c>
      <c r="L110" s="1">
        <f t="shared" si="6"/>
        <v>0</v>
      </c>
      <c r="M110" s="1">
        <f t="shared" si="7"/>
        <v>0</v>
      </c>
      <c r="N110" s="1">
        <f t="shared" si="8"/>
        <v>428.490162</v>
      </c>
      <c r="O110" s="1">
        <f t="shared" si="9"/>
        <v>0</v>
      </c>
      <c r="P110" s="1">
        <f t="shared" si="10"/>
        <v>36025</v>
      </c>
      <c r="Q110" s="1">
        <f t="shared" si="11"/>
        <v>0</v>
      </c>
      <c r="R110" s="1">
        <f t="shared" si="12"/>
        <v>34375752</v>
      </c>
      <c r="S110" s="1">
        <f t="shared" si="13"/>
        <v>267177.5296</v>
      </c>
      <c r="T110" s="1">
        <f t="shared" si="14"/>
        <v>106000</v>
      </c>
      <c r="U110" s="1">
        <f t="shared" si="15"/>
        <v>7491302</v>
      </c>
    </row>
    <row r="111" ht="19.5" customHeight="1">
      <c r="A111" s="2">
        <v>110.0</v>
      </c>
      <c r="B111" s="5" t="s">
        <v>160</v>
      </c>
      <c r="C111" s="2">
        <v>5000000.0</v>
      </c>
      <c r="D111" s="1" t="str">
        <f t="shared" si="1"/>
        <v>piercing</v>
      </c>
      <c r="E111" s="1" t="str">
        <f t="shared" si="2"/>
        <v>2160673</v>
      </c>
      <c r="F111" s="2">
        <v>50.0</v>
      </c>
      <c r="G111" s="2">
        <v>10.0</v>
      </c>
      <c r="H111" s="2" t="s">
        <v>119</v>
      </c>
      <c r="I111" s="1">
        <f t="shared" si="3"/>
        <v>500000</v>
      </c>
      <c r="J111" s="1">
        <f t="shared" si="4"/>
        <v>0</v>
      </c>
      <c r="K111" s="1">
        <f t="shared" si="5"/>
        <v>0</v>
      </c>
      <c r="L111" s="1">
        <f t="shared" si="6"/>
        <v>0</v>
      </c>
      <c r="M111" s="1">
        <f t="shared" si="7"/>
        <v>1080337</v>
      </c>
      <c r="N111" s="1">
        <f t="shared" si="8"/>
        <v>434.2771991</v>
      </c>
      <c r="O111" s="1">
        <f t="shared" si="9"/>
        <v>0</v>
      </c>
      <c r="P111" s="1">
        <f t="shared" si="10"/>
        <v>36025</v>
      </c>
      <c r="Q111" s="1">
        <f t="shared" si="11"/>
        <v>0</v>
      </c>
      <c r="R111" s="1">
        <f t="shared" si="12"/>
        <v>35456089</v>
      </c>
      <c r="S111" s="1">
        <f t="shared" si="13"/>
        <v>268312.0203</v>
      </c>
      <c r="T111" s="1">
        <f t="shared" si="14"/>
        <v>106000</v>
      </c>
      <c r="U111" s="1">
        <f t="shared" si="15"/>
        <v>7597302</v>
      </c>
    </row>
    <row r="112" ht="19.5" customHeight="1">
      <c r="A112" s="2">
        <v>111.0</v>
      </c>
      <c r="B112" s="5" t="s">
        <v>92</v>
      </c>
      <c r="C112" s="2">
        <v>5000000.0</v>
      </c>
      <c r="D112" s="1" t="str">
        <f t="shared" si="1"/>
        <v>electrumBar</v>
      </c>
      <c r="E112" s="1" t="str">
        <f t="shared" si="2"/>
        <v>2700</v>
      </c>
      <c r="F112" s="2">
        <v>50.0</v>
      </c>
      <c r="G112" s="2">
        <v>10.0</v>
      </c>
      <c r="H112" s="2" t="s">
        <v>119</v>
      </c>
      <c r="I112" s="1">
        <f t="shared" si="3"/>
        <v>500000</v>
      </c>
      <c r="J112" s="1">
        <f t="shared" si="4"/>
        <v>0</v>
      </c>
      <c r="K112" s="1">
        <f t="shared" si="5"/>
        <v>1350</v>
      </c>
      <c r="L112" s="1">
        <f t="shared" si="6"/>
        <v>0</v>
      </c>
      <c r="M112" s="1">
        <f t="shared" si="7"/>
        <v>0</v>
      </c>
      <c r="N112" s="1">
        <f t="shared" si="8"/>
        <v>440.0642361</v>
      </c>
      <c r="O112" s="1">
        <f t="shared" si="9"/>
        <v>0</v>
      </c>
      <c r="P112" s="1">
        <f t="shared" si="10"/>
        <v>37375</v>
      </c>
      <c r="Q112" s="1">
        <f t="shared" si="11"/>
        <v>0</v>
      </c>
      <c r="R112" s="1">
        <f t="shared" si="12"/>
        <v>35456089</v>
      </c>
      <c r="S112" s="1">
        <f t="shared" si="13"/>
        <v>276310.8561</v>
      </c>
      <c r="T112" s="1">
        <f t="shared" si="14"/>
        <v>106000</v>
      </c>
      <c r="U112" s="1">
        <f t="shared" si="15"/>
        <v>7703302</v>
      </c>
    </row>
    <row r="113" ht="19.5" customHeight="1">
      <c r="A113" s="2">
        <v>112.0</v>
      </c>
      <c r="B113" s="5" t="s">
        <v>164</v>
      </c>
      <c r="C113" s="2">
        <v>5000000.0</v>
      </c>
      <c r="D113" s="1" t="str">
        <f t="shared" si="1"/>
        <v>piercing</v>
      </c>
      <c r="E113" s="1" t="str">
        <f t="shared" si="2"/>
        <v>2160674</v>
      </c>
      <c r="F113" s="2">
        <v>50.0</v>
      </c>
      <c r="G113" s="2">
        <v>10.0</v>
      </c>
      <c r="H113" s="2" t="s">
        <v>119</v>
      </c>
      <c r="I113" s="1">
        <f t="shared" si="3"/>
        <v>500000</v>
      </c>
      <c r="J113" s="1">
        <f t="shared" si="4"/>
        <v>0</v>
      </c>
      <c r="K113" s="1">
        <f t="shared" si="5"/>
        <v>0</v>
      </c>
      <c r="L113" s="1">
        <f t="shared" si="6"/>
        <v>0</v>
      </c>
      <c r="M113" s="1">
        <f t="shared" si="7"/>
        <v>1080337</v>
      </c>
      <c r="N113" s="1">
        <f t="shared" si="8"/>
        <v>445.8512731</v>
      </c>
      <c r="O113" s="1">
        <f t="shared" si="9"/>
        <v>0</v>
      </c>
      <c r="P113" s="1">
        <f t="shared" si="10"/>
        <v>37375</v>
      </c>
      <c r="Q113" s="1">
        <f t="shared" si="11"/>
        <v>0</v>
      </c>
      <c r="R113" s="1">
        <f t="shared" si="12"/>
        <v>36536426</v>
      </c>
      <c r="S113" s="1">
        <f t="shared" si="13"/>
        <v>277445.3468</v>
      </c>
      <c r="T113" s="1">
        <f t="shared" si="14"/>
        <v>106000</v>
      </c>
      <c r="U113" s="1">
        <f t="shared" si="15"/>
        <v>7809302</v>
      </c>
    </row>
    <row r="114" ht="19.5" customHeight="1">
      <c r="A114" s="2">
        <v>113.0</v>
      </c>
      <c r="B114" s="5" t="s">
        <v>449</v>
      </c>
      <c r="C114" s="2">
        <v>5000000.0</v>
      </c>
      <c r="D114" s="1" t="str">
        <f t="shared" si="1"/>
        <v>electrumBar</v>
      </c>
      <c r="E114" s="1" t="str">
        <f t="shared" si="2"/>
        <v>2750</v>
      </c>
      <c r="F114" s="2">
        <v>50.0</v>
      </c>
      <c r="G114" s="2">
        <v>10.0</v>
      </c>
      <c r="H114" s="2" t="s">
        <v>119</v>
      </c>
      <c r="I114" s="1">
        <f t="shared" si="3"/>
        <v>500000</v>
      </c>
      <c r="J114" s="1">
        <f t="shared" si="4"/>
        <v>0</v>
      </c>
      <c r="K114" s="1">
        <f t="shared" si="5"/>
        <v>1375</v>
      </c>
      <c r="L114" s="1">
        <f t="shared" si="6"/>
        <v>0</v>
      </c>
      <c r="M114" s="1">
        <f t="shared" si="7"/>
        <v>0</v>
      </c>
      <c r="N114" s="1">
        <f t="shared" si="8"/>
        <v>451.6383102</v>
      </c>
      <c r="O114" s="1">
        <f t="shared" si="9"/>
        <v>0</v>
      </c>
      <c r="P114" s="1">
        <f t="shared" si="10"/>
        <v>38750</v>
      </c>
      <c r="Q114" s="1">
        <f t="shared" si="11"/>
        <v>0</v>
      </c>
      <c r="R114" s="1">
        <f t="shared" si="12"/>
        <v>36536426</v>
      </c>
      <c r="S114" s="1">
        <f t="shared" si="13"/>
        <v>285571.3001</v>
      </c>
      <c r="T114" s="1">
        <f t="shared" si="14"/>
        <v>106000</v>
      </c>
      <c r="U114" s="1">
        <f t="shared" si="15"/>
        <v>7915302</v>
      </c>
    </row>
    <row r="115" ht="19.5" customHeight="1">
      <c r="A115" s="2">
        <v>114.0</v>
      </c>
      <c r="B115" s="5" t="s">
        <v>164</v>
      </c>
      <c r="C115" s="2">
        <v>5000000.0</v>
      </c>
      <c r="D115" s="1" t="str">
        <f t="shared" si="1"/>
        <v>piercing</v>
      </c>
      <c r="E115" s="1" t="str">
        <f t="shared" si="2"/>
        <v>2160674</v>
      </c>
      <c r="F115" s="2">
        <v>50.0</v>
      </c>
      <c r="G115" s="2">
        <v>10.0</v>
      </c>
      <c r="H115" s="2" t="s">
        <v>119</v>
      </c>
      <c r="I115" s="1">
        <f t="shared" si="3"/>
        <v>500000</v>
      </c>
      <c r="J115" s="1">
        <f t="shared" si="4"/>
        <v>0</v>
      </c>
      <c r="K115" s="1">
        <f t="shared" si="5"/>
        <v>0</v>
      </c>
      <c r="L115" s="1">
        <f t="shared" si="6"/>
        <v>0</v>
      </c>
      <c r="M115" s="1">
        <f t="shared" si="7"/>
        <v>1080337</v>
      </c>
      <c r="N115" s="1">
        <f t="shared" si="8"/>
        <v>457.4253472</v>
      </c>
      <c r="O115" s="1">
        <f t="shared" si="9"/>
        <v>0</v>
      </c>
      <c r="P115" s="1">
        <f t="shared" si="10"/>
        <v>38750</v>
      </c>
      <c r="Q115" s="1">
        <f t="shared" si="11"/>
        <v>0</v>
      </c>
      <c r="R115" s="1">
        <f t="shared" si="12"/>
        <v>37616763</v>
      </c>
      <c r="S115" s="1">
        <f t="shared" si="13"/>
        <v>286705.7908</v>
      </c>
      <c r="T115" s="1">
        <f t="shared" si="14"/>
        <v>106000</v>
      </c>
      <c r="U115" s="1">
        <f t="shared" si="15"/>
        <v>8021302</v>
      </c>
    </row>
    <row r="116" ht="19.5" customHeight="1">
      <c r="A116" s="2">
        <v>115.0</v>
      </c>
      <c r="B116" s="5" t="s">
        <v>450</v>
      </c>
      <c r="C116" s="2">
        <v>5000000.0</v>
      </c>
      <c r="D116" s="1" t="str">
        <f t="shared" si="1"/>
        <v>electrumBar</v>
      </c>
      <c r="E116" s="1" t="str">
        <f t="shared" si="2"/>
        <v>2800</v>
      </c>
      <c r="F116" s="2">
        <v>50.0</v>
      </c>
      <c r="G116" s="2">
        <v>10.0</v>
      </c>
      <c r="H116" s="2" t="s">
        <v>119</v>
      </c>
      <c r="I116" s="1">
        <f t="shared" si="3"/>
        <v>500000</v>
      </c>
      <c r="J116" s="1">
        <f t="shared" si="4"/>
        <v>0</v>
      </c>
      <c r="K116" s="1">
        <f t="shared" si="5"/>
        <v>1400</v>
      </c>
      <c r="L116" s="1">
        <f t="shared" si="6"/>
        <v>0</v>
      </c>
      <c r="M116" s="1">
        <f t="shared" si="7"/>
        <v>0</v>
      </c>
      <c r="N116" s="1">
        <f t="shared" si="8"/>
        <v>463.2123843</v>
      </c>
      <c r="O116" s="1">
        <f t="shared" si="9"/>
        <v>0</v>
      </c>
      <c r="P116" s="1">
        <f t="shared" si="10"/>
        <v>40150</v>
      </c>
      <c r="Q116" s="1">
        <f t="shared" si="11"/>
        <v>0</v>
      </c>
      <c r="R116" s="1">
        <f t="shared" si="12"/>
        <v>37616763</v>
      </c>
      <c r="S116" s="1">
        <f t="shared" si="13"/>
        <v>294958.8616</v>
      </c>
      <c r="T116" s="1">
        <f t="shared" si="14"/>
        <v>106000</v>
      </c>
      <c r="U116" s="1">
        <f t="shared" si="15"/>
        <v>8127302</v>
      </c>
    </row>
    <row r="117" ht="19.5" customHeight="1">
      <c r="A117" s="2">
        <v>116.0</v>
      </c>
      <c r="B117" s="5" t="s">
        <v>164</v>
      </c>
      <c r="C117" s="2">
        <v>5000000.0</v>
      </c>
      <c r="D117" s="1" t="str">
        <f t="shared" si="1"/>
        <v>piercing</v>
      </c>
      <c r="E117" s="1" t="str">
        <f t="shared" si="2"/>
        <v>2160674</v>
      </c>
      <c r="F117" s="2">
        <v>50.0</v>
      </c>
      <c r="G117" s="2">
        <v>10.0</v>
      </c>
      <c r="H117" s="2" t="s">
        <v>119</v>
      </c>
      <c r="I117" s="1">
        <f t="shared" si="3"/>
        <v>500000</v>
      </c>
      <c r="J117" s="1">
        <f t="shared" si="4"/>
        <v>0</v>
      </c>
      <c r="K117" s="1">
        <f t="shared" si="5"/>
        <v>0</v>
      </c>
      <c r="L117" s="1">
        <f t="shared" si="6"/>
        <v>0</v>
      </c>
      <c r="M117" s="1">
        <f t="shared" si="7"/>
        <v>1080337</v>
      </c>
      <c r="N117" s="1">
        <f t="shared" si="8"/>
        <v>468.9994213</v>
      </c>
      <c r="O117" s="1">
        <f t="shared" si="9"/>
        <v>0</v>
      </c>
      <c r="P117" s="1">
        <f t="shared" si="10"/>
        <v>40150</v>
      </c>
      <c r="Q117" s="1">
        <f t="shared" si="11"/>
        <v>0</v>
      </c>
      <c r="R117" s="1">
        <f t="shared" si="12"/>
        <v>38697100</v>
      </c>
      <c r="S117" s="1">
        <f t="shared" si="13"/>
        <v>296093.3523</v>
      </c>
      <c r="T117" s="1">
        <f t="shared" si="14"/>
        <v>106000</v>
      </c>
      <c r="U117" s="1">
        <f t="shared" si="15"/>
        <v>8233302</v>
      </c>
    </row>
    <row r="118" ht="19.5" customHeight="1">
      <c r="A118" s="2">
        <v>117.0</v>
      </c>
      <c r="B118" s="5" t="s">
        <v>94</v>
      </c>
      <c r="C118" s="2">
        <v>5000000.0</v>
      </c>
      <c r="D118" s="1" t="str">
        <f t="shared" si="1"/>
        <v>electrumBar</v>
      </c>
      <c r="E118" s="1" t="str">
        <f t="shared" si="2"/>
        <v>2850</v>
      </c>
      <c r="F118" s="2">
        <v>50.0</v>
      </c>
      <c r="G118" s="2">
        <v>10.0</v>
      </c>
      <c r="H118" s="2" t="s">
        <v>119</v>
      </c>
      <c r="I118" s="1">
        <f t="shared" si="3"/>
        <v>500000</v>
      </c>
      <c r="J118" s="1">
        <f t="shared" si="4"/>
        <v>0</v>
      </c>
      <c r="K118" s="1">
        <f t="shared" si="5"/>
        <v>1425</v>
      </c>
      <c r="L118" s="1">
        <f t="shared" si="6"/>
        <v>0</v>
      </c>
      <c r="M118" s="1">
        <f t="shared" si="7"/>
        <v>0</v>
      </c>
      <c r="N118" s="1">
        <f t="shared" si="8"/>
        <v>474.7864583</v>
      </c>
      <c r="O118" s="1">
        <f t="shared" si="9"/>
        <v>0</v>
      </c>
      <c r="P118" s="1">
        <f t="shared" si="10"/>
        <v>41575</v>
      </c>
      <c r="Q118" s="1">
        <f t="shared" si="11"/>
        <v>0</v>
      </c>
      <c r="R118" s="1">
        <f t="shared" si="12"/>
        <v>38697100</v>
      </c>
      <c r="S118" s="1">
        <f t="shared" si="13"/>
        <v>304473.5406</v>
      </c>
      <c r="T118" s="1">
        <f t="shared" si="14"/>
        <v>106000</v>
      </c>
      <c r="U118" s="1">
        <f t="shared" si="15"/>
        <v>8339302</v>
      </c>
    </row>
    <row r="119" ht="19.5" customHeight="1">
      <c r="A119" s="2">
        <v>118.0</v>
      </c>
      <c r="B119" s="5" t="s">
        <v>168</v>
      </c>
      <c r="C119" s="2">
        <v>5000000.0</v>
      </c>
      <c r="D119" s="1" t="str">
        <f t="shared" si="1"/>
        <v>piercing</v>
      </c>
      <c r="E119" s="1" t="str">
        <f t="shared" si="2"/>
        <v>2160675</v>
      </c>
      <c r="F119" s="2">
        <v>50.0</v>
      </c>
      <c r="G119" s="2">
        <v>10.0</v>
      </c>
      <c r="H119" s="2" t="s">
        <v>119</v>
      </c>
      <c r="I119" s="1">
        <f t="shared" si="3"/>
        <v>500000</v>
      </c>
      <c r="J119" s="1">
        <f t="shared" si="4"/>
        <v>0</v>
      </c>
      <c r="K119" s="1">
        <f t="shared" si="5"/>
        <v>0</v>
      </c>
      <c r="L119" s="1">
        <f t="shared" si="6"/>
        <v>0</v>
      </c>
      <c r="M119" s="1">
        <f t="shared" si="7"/>
        <v>1080338</v>
      </c>
      <c r="N119" s="1">
        <f t="shared" si="8"/>
        <v>480.5734954</v>
      </c>
      <c r="O119" s="1">
        <f t="shared" si="9"/>
        <v>0</v>
      </c>
      <c r="P119" s="1">
        <f t="shared" si="10"/>
        <v>41575</v>
      </c>
      <c r="Q119" s="1">
        <f t="shared" si="11"/>
        <v>0</v>
      </c>
      <c r="R119" s="1">
        <f t="shared" si="12"/>
        <v>39777438</v>
      </c>
      <c r="S119" s="1">
        <f t="shared" si="13"/>
        <v>305608.0313</v>
      </c>
      <c r="T119" s="1">
        <f t="shared" si="14"/>
        <v>106000</v>
      </c>
      <c r="U119" s="1">
        <f t="shared" si="15"/>
        <v>8445302</v>
      </c>
    </row>
    <row r="120" ht="19.5" customHeight="1">
      <c r="A120" s="2">
        <v>119.0</v>
      </c>
      <c r="B120" s="5" t="s">
        <v>451</v>
      </c>
      <c r="C120" s="2">
        <v>5000000.0</v>
      </c>
      <c r="D120" s="1" t="str">
        <f t="shared" si="1"/>
        <v>electrumBar</v>
      </c>
      <c r="E120" s="1" t="str">
        <f t="shared" si="2"/>
        <v>2900</v>
      </c>
      <c r="F120" s="2">
        <v>50.0</v>
      </c>
      <c r="G120" s="2">
        <v>10.0</v>
      </c>
      <c r="H120" s="2" t="s">
        <v>119</v>
      </c>
      <c r="I120" s="1">
        <f t="shared" si="3"/>
        <v>500000</v>
      </c>
      <c r="J120" s="1">
        <f t="shared" si="4"/>
        <v>0</v>
      </c>
      <c r="K120" s="1">
        <f t="shared" si="5"/>
        <v>1450</v>
      </c>
      <c r="L120" s="1">
        <f t="shared" si="6"/>
        <v>0</v>
      </c>
      <c r="M120" s="1">
        <f t="shared" si="7"/>
        <v>0</v>
      </c>
      <c r="N120" s="1">
        <f t="shared" si="8"/>
        <v>486.3605324</v>
      </c>
      <c r="O120" s="1">
        <f t="shared" si="9"/>
        <v>0</v>
      </c>
      <c r="P120" s="1">
        <f t="shared" si="10"/>
        <v>43025</v>
      </c>
      <c r="Q120" s="1">
        <f t="shared" si="11"/>
        <v>0</v>
      </c>
      <c r="R120" s="1">
        <f t="shared" si="12"/>
        <v>39777438</v>
      </c>
      <c r="S120" s="1">
        <f t="shared" si="13"/>
        <v>314115.3371</v>
      </c>
      <c r="T120" s="1">
        <f t="shared" si="14"/>
        <v>106000</v>
      </c>
      <c r="U120" s="1">
        <f t="shared" si="15"/>
        <v>8551302</v>
      </c>
    </row>
    <row r="121" ht="19.5" customHeight="1">
      <c r="A121" s="2">
        <v>120.0</v>
      </c>
      <c r="B121" s="5" t="s">
        <v>168</v>
      </c>
      <c r="C121" s="2">
        <v>5000000.0</v>
      </c>
      <c r="D121" s="1" t="str">
        <f t="shared" si="1"/>
        <v>piercing</v>
      </c>
      <c r="E121" s="1" t="str">
        <f t="shared" si="2"/>
        <v>2160675</v>
      </c>
      <c r="F121" s="2">
        <v>50.0</v>
      </c>
      <c r="G121" s="2">
        <v>10.0</v>
      </c>
      <c r="H121" s="2" t="s">
        <v>119</v>
      </c>
      <c r="I121" s="1">
        <f t="shared" si="3"/>
        <v>500000</v>
      </c>
      <c r="J121" s="1">
        <f t="shared" si="4"/>
        <v>0</v>
      </c>
      <c r="K121" s="1">
        <f t="shared" si="5"/>
        <v>0</v>
      </c>
      <c r="L121" s="1">
        <f t="shared" si="6"/>
        <v>0</v>
      </c>
      <c r="M121" s="1">
        <f t="shared" si="7"/>
        <v>1080338</v>
      </c>
      <c r="N121" s="1">
        <f t="shared" si="8"/>
        <v>492.1475694</v>
      </c>
      <c r="O121" s="1">
        <f t="shared" si="9"/>
        <v>0</v>
      </c>
      <c r="P121" s="1">
        <f t="shared" si="10"/>
        <v>43025</v>
      </c>
      <c r="Q121" s="1">
        <f t="shared" si="11"/>
        <v>0</v>
      </c>
      <c r="R121" s="1">
        <f t="shared" si="12"/>
        <v>40857776</v>
      </c>
      <c r="S121" s="1">
        <f t="shared" si="13"/>
        <v>315249.8278</v>
      </c>
      <c r="T121" s="1">
        <f t="shared" si="14"/>
        <v>106000</v>
      </c>
      <c r="U121" s="1">
        <f t="shared" si="15"/>
        <v>8657302</v>
      </c>
    </row>
    <row r="122" ht="19.5" customHeight="1">
      <c r="A122" s="2">
        <v>121.0</v>
      </c>
      <c r="B122" s="5" t="s">
        <v>452</v>
      </c>
      <c r="C122" s="2">
        <v>5000000.0</v>
      </c>
      <c r="D122" s="1" t="str">
        <f t="shared" si="1"/>
        <v>electrumBar</v>
      </c>
      <c r="E122" s="1" t="str">
        <f t="shared" si="2"/>
        <v>2950</v>
      </c>
      <c r="F122" s="2">
        <v>50.0</v>
      </c>
      <c r="G122" s="2">
        <v>10.0</v>
      </c>
      <c r="H122" s="2" t="s">
        <v>119</v>
      </c>
      <c r="I122" s="1">
        <f t="shared" si="3"/>
        <v>500000</v>
      </c>
      <c r="J122" s="1">
        <f t="shared" si="4"/>
        <v>0</v>
      </c>
      <c r="K122" s="1">
        <f t="shared" si="5"/>
        <v>1475</v>
      </c>
      <c r="L122" s="1">
        <f t="shared" si="6"/>
        <v>0</v>
      </c>
      <c r="M122" s="1">
        <f t="shared" si="7"/>
        <v>0</v>
      </c>
      <c r="N122" s="1">
        <f t="shared" si="8"/>
        <v>497.9346065</v>
      </c>
      <c r="O122" s="1">
        <f t="shared" si="9"/>
        <v>0</v>
      </c>
      <c r="P122" s="1">
        <f t="shared" si="10"/>
        <v>44500</v>
      </c>
      <c r="Q122" s="1">
        <f t="shared" si="11"/>
        <v>0</v>
      </c>
      <c r="R122" s="1">
        <f t="shared" si="12"/>
        <v>40857776</v>
      </c>
      <c r="S122" s="1">
        <f t="shared" si="13"/>
        <v>323884.2511</v>
      </c>
      <c r="T122" s="1">
        <f t="shared" si="14"/>
        <v>106000</v>
      </c>
      <c r="U122" s="1">
        <f t="shared" si="15"/>
        <v>8763302</v>
      </c>
    </row>
    <row r="123" ht="19.5" customHeight="1">
      <c r="A123" s="2">
        <v>122.0</v>
      </c>
      <c r="B123" s="5" t="s">
        <v>168</v>
      </c>
      <c r="C123" s="2">
        <v>5000000.0</v>
      </c>
      <c r="D123" s="1" t="str">
        <f t="shared" si="1"/>
        <v>piercing</v>
      </c>
      <c r="E123" s="1" t="str">
        <f t="shared" si="2"/>
        <v>2160675</v>
      </c>
      <c r="F123" s="2">
        <v>50.0</v>
      </c>
      <c r="G123" s="2">
        <v>10.0</v>
      </c>
      <c r="H123" s="2" t="s">
        <v>119</v>
      </c>
      <c r="I123" s="1">
        <f t="shared" si="3"/>
        <v>500000</v>
      </c>
      <c r="J123" s="1">
        <f t="shared" si="4"/>
        <v>0</v>
      </c>
      <c r="K123" s="1">
        <f t="shared" si="5"/>
        <v>0</v>
      </c>
      <c r="L123" s="1">
        <f t="shared" si="6"/>
        <v>0</v>
      </c>
      <c r="M123" s="1">
        <f t="shared" si="7"/>
        <v>1080338</v>
      </c>
      <c r="N123" s="1">
        <f t="shared" si="8"/>
        <v>503.7216435</v>
      </c>
      <c r="O123" s="1">
        <f t="shared" si="9"/>
        <v>0</v>
      </c>
      <c r="P123" s="1">
        <f t="shared" si="10"/>
        <v>44500</v>
      </c>
      <c r="Q123" s="1">
        <f t="shared" si="11"/>
        <v>0</v>
      </c>
      <c r="R123" s="1">
        <f t="shared" si="12"/>
        <v>41938114</v>
      </c>
      <c r="S123" s="1">
        <f t="shared" si="13"/>
        <v>325018.7418</v>
      </c>
      <c r="T123" s="1">
        <f t="shared" si="14"/>
        <v>106000</v>
      </c>
      <c r="U123" s="1">
        <f t="shared" si="15"/>
        <v>8869302</v>
      </c>
    </row>
    <row r="124" ht="19.5" customHeight="1">
      <c r="A124" s="2">
        <v>123.0</v>
      </c>
      <c r="B124" s="5" t="s">
        <v>98</v>
      </c>
      <c r="C124" s="2">
        <v>5000000.0</v>
      </c>
      <c r="D124" s="1" t="str">
        <f t="shared" si="1"/>
        <v>electrumBar</v>
      </c>
      <c r="E124" s="1" t="str">
        <f t="shared" si="2"/>
        <v>3000</v>
      </c>
      <c r="F124" s="2">
        <v>50.0</v>
      </c>
      <c r="G124" s="2">
        <v>10.0</v>
      </c>
      <c r="H124" s="2" t="s">
        <v>119</v>
      </c>
      <c r="I124" s="1">
        <f t="shared" si="3"/>
        <v>500000</v>
      </c>
      <c r="J124" s="1">
        <f t="shared" si="4"/>
        <v>0</v>
      </c>
      <c r="K124" s="1">
        <f t="shared" si="5"/>
        <v>1500</v>
      </c>
      <c r="L124" s="1">
        <f t="shared" si="6"/>
        <v>0</v>
      </c>
      <c r="M124" s="1">
        <f t="shared" si="7"/>
        <v>0</v>
      </c>
      <c r="N124" s="1">
        <f t="shared" si="8"/>
        <v>509.5086806</v>
      </c>
      <c r="O124" s="1">
        <f t="shared" si="9"/>
        <v>0</v>
      </c>
      <c r="P124" s="1">
        <f t="shared" si="10"/>
        <v>46000</v>
      </c>
      <c r="Q124" s="1">
        <f t="shared" si="11"/>
        <v>0</v>
      </c>
      <c r="R124" s="1">
        <f t="shared" si="12"/>
        <v>41938114</v>
      </c>
      <c r="S124" s="1">
        <f t="shared" si="13"/>
        <v>333780.2826</v>
      </c>
      <c r="T124" s="1">
        <f t="shared" si="14"/>
        <v>106000</v>
      </c>
      <c r="U124" s="1">
        <f t="shared" si="15"/>
        <v>8975302</v>
      </c>
    </row>
    <row r="125" ht="19.5" customHeight="1">
      <c r="A125" s="2">
        <v>124.0</v>
      </c>
      <c r="B125" s="5" t="s">
        <v>172</v>
      </c>
      <c r="C125" s="2">
        <v>5000000.0</v>
      </c>
      <c r="D125" s="1" t="str">
        <f t="shared" si="1"/>
        <v>piercing</v>
      </c>
      <c r="E125" s="1" t="str">
        <f t="shared" si="2"/>
        <v>2160676</v>
      </c>
      <c r="F125" s="2">
        <v>50.0</v>
      </c>
      <c r="G125" s="2">
        <v>10.0</v>
      </c>
      <c r="H125" s="2" t="s">
        <v>119</v>
      </c>
      <c r="I125" s="1">
        <f t="shared" si="3"/>
        <v>500000</v>
      </c>
      <c r="J125" s="1">
        <f t="shared" si="4"/>
        <v>0</v>
      </c>
      <c r="K125" s="1">
        <f t="shared" si="5"/>
        <v>0</v>
      </c>
      <c r="L125" s="1">
        <f t="shared" si="6"/>
        <v>0</v>
      </c>
      <c r="M125" s="1">
        <f t="shared" si="7"/>
        <v>1080338</v>
      </c>
      <c r="N125" s="1">
        <f t="shared" si="8"/>
        <v>515.2957176</v>
      </c>
      <c r="O125" s="1">
        <f t="shared" si="9"/>
        <v>0</v>
      </c>
      <c r="P125" s="1">
        <f t="shared" si="10"/>
        <v>46000</v>
      </c>
      <c r="Q125" s="1">
        <f t="shared" si="11"/>
        <v>0</v>
      </c>
      <c r="R125" s="1">
        <f t="shared" si="12"/>
        <v>43018452</v>
      </c>
      <c r="S125" s="1">
        <f t="shared" si="13"/>
        <v>334914.7733</v>
      </c>
      <c r="T125" s="1">
        <f t="shared" si="14"/>
        <v>106000</v>
      </c>
      <c r="U125" s="1">
        <f t="shared" si="15"/>
        <v>9081302</v>
      </c>
    </row>
    <row r="126" ht="19.5" customHeight="1">
      <c r="A126" s="2">
        <v>125.0</v>
      </c>
      <c r="B126" s="5" t="s">
        <v>453</v>
      </c>
      <c r="C126" s="2">
        <v>5000000.0</v>
      </c>
      <c r="D126" s="1" t="str">
        <f t="shared" si="1"/>
        <v>electrumBar</v>
      </c>
      <c r="E126" s="1" t="str">
        <f t="shared" si="2"/>
        <v>3050</v>
      </c>
      <c r="F126" s="2">
        <v>50.0</v>
      </c>
      <c r="G126" s="2">
        <v>10.0</v>
      </c>
      <c r="H126" s="2" t="s">
        <v>119</v>
      </c>
      <c r="I126" s="1">
        <f t="shared" si="3"/>
        <v>500000</v>
      </c>
      <c r="J126" s="1">
        <f t="shared" si="4"/>
        <v>0</v>
      </c>
      <c r="K126" s="1">
        <f t="shared" si="5"/>
        <v>1525</v>
      </c>
      <c r="L126" s="1">
        <f t="shared" si="6"/>
        <v>0</v>
      </c>
      <c r="M126" s="1">
        <f t="shared" si="7"/>
        <v>0</v>
      </c>
      <c r="N126" s="1">
        <f t="shared" si="8"/>
        <v>521.0827546</v>
      </c>
      <c r="O126" s="1">
        <f t="shared" si="9"/>
        <v>0</v>
      </c>
      <c r="P126" s="1">
        <f t="shared" si="10"/>
        <v>47525</v>
      </c>
      <c r="Q126" s="1">
        <f t="shared" si="11"/>
        <v>0</v>
      </c>
      <c r="R126" s="1">
        <f t="shared" si="12"/>
        <v>43018452</v>
      </c>
      <c r="S126" s="1">
        <f t="shared" si="13"/>
        <v>343803.4316</v>
      </c>
      <c r="T126" s="1">
        <f t="shared" si="14"/>
        <v>106000</v>
      </c>
      <c r="U126" s="1">
        <f t="shared" si="15"/>
        <v>9187302</v>
      </c>
    </row>
    <row r="127" ht="19.5" customHeight="1">
      <c r="A127" s="2">
        <v>126.0</v>
      </c>
      <c r="B127" s="5" t="s">
        <v>172</v>
      </c>
      <c r="C127" s="2">
        <v>5000000.0</v>
      </c>
      <c r="D127" s="1" t="str">
        <f t="shared" si="1"/>
        <v>piercing</v>
      </c>
      <c r="E127" s="1" t="str">
        <f t="shared" si="2"/>
        <v>2160676</v>
      </c>
      <c r="F127" s="2">
        <v>50.0</v>
      </c>
      <c r="G127" s="2">
        <v>10.0</v>
      </c>
      <c r="H127" s="2" t="s">
        <v>119</v>
      </c>
      <c r="I127" s="1">
        <f t="shared" si="3"/>
        <v>500000</v>
      </c>
      <c r="J127" s="1">
        <f t="shared" si="4"/>
        <v>0</v>
      </c>
      <c r="K127" s="1">
        <f t="shared" si="5"/>
        <v>0</v>
      </c>
      <c r="L127" s="1">
        <f t="shared" si="6"/>
        <v>0</v>
      </c>
      <c r="M127" s="1">
        <f t="shared" si="7"/>
        <v>1080338</v>
      </c>
      <c r="N127" s="1">
        <f t="shared" si="8"/>
        <v>526.8697917</v>
      </c>
      <c r="O127" s="1">
        <f t="shared" si="9"/>
        <v>0</v>
      </c>
      <c r="P127" s="1">
        <f t="shared" si="10"/>
        <v>47525</v>
      </c>
      <c r="Q127" s="1">
        <f t="shared" si="11"/>
        <v>0</v>
      </c>
      <c r="R127" s="1">
        <f t="shared" si="12"/>
        <v>44098790</v>
      </c>
      <c r="S127" s="1">
        <f t="shared" si="13"/>
        <v>344937.9223</v>
      </c>
      <c r="T127" s="1">
        <f t="shared" si="14"/>
        <v>106000</v>
      </c>
      <c r="U127" s="1">
        <f t="shared" si="15"/>
        <v>9293302</v>
      </c>
    </row>
    <row r="128" ht="19.5" customHeight="1">
      <c r="A128" s="2">
        <v>127.0</v>
      </c>
      <c r="B128" s="5" t="s">
        <v>454</v>
      </c>
      <c r="C128" s="2">
        <v>5000000.0</v>
      </c>
      <c r="D128" s="1" t="str">
        <f t="shared" si="1"/>
        <v>electrumBar</v>
      </c>
      <c r="E128" s="1" t="str">
        <f t="shared" si="2"/>
        <v>3100</v>
      </c>
      <c r="F128" s="2">
        <v>50.0</v>
      </c>
      <c r="G128" s="2">
        <v>10.0</v>
      </c>
      <c r="H128" s="2" t="s">
        <v>119</v>
      </c>
      <c r="I128" s="1">
        <f t="shared" si="3"/>
        <v>500000</v>
      </c>
      <c r="J128" s="1">
        <f t="shared" si="4"/>
        <v>0</v>
      </c>
      <c r="K128" s="1">
        <f t="shared" si="5"/>
        <v>1550</v>
      </c>
      <c r="L128" s="1">
        <f t="shared" si="6"/>
        <v>0</v>
      </c>
      <c r="M128" s="1">
        <f t="shared" si="7"/>
        <v>0</v>
      </c>
      <c r="N128" s="1">
        <f t="shared" si="8"/>
        <v>532.6568287</v>
      </c>
      <c r="O128" s="1">
        <f t="shared" si="9"/>
        <v>0</v>
      </c>
      <c r="P128" s="1">
        <f t="shared" si="10"/>
        <v>49075</v>
      </c>
      <c r="Q128" s="1">
        <f t="shared" si="11"/>
        <v>0</v>
      </c>
      <c r="R128" s="1">
        <f t="shared" si="12"/>
        <v>44098790</v>
      </c>
      <c r="S128" s="1">
        <f t="shared" si="13"/>
        <v>353953.6981</v>
      </c>
      <c r="T128" s="1">
        <f t="shared" si="14"/>
        <v>106000</v>
      </c>
      <c r="U128" s="1">
        <f t="shared" si="15"/>
        <v>9399302</v>
      </c>
    </row>
    <row r="129" ht="19.5" customHeight="1">
      <c r="A129" s="2">
        <v>128.0</v>
      </c>
      <c r="B129" s="5" t="s">
        <v>172</v>
      </c>
      <c r="C129" s="2">
        <v>5000000.0</v>
      </c>
      <c r="D129" s="1" t="str">
        <f t="shared" si="1"/>
        <v>piercing</v>
      </c>
      <c r="E129" s="1" t="str">
        <f t="shared" si="2"/>
        <v>2160676</v>
      </c>
      <c r="F129" s="2">
        <v>50.0</v>
      </c>
      <c r="G129" s="2">
        <v>10.0</v>
      </c>
      <c r="H129" s="2" t="s">
        <v>119</v>
      </c>
      <c r="I129" s="1">
        <f t="shared" si="3"/>
        <v>500000</v>
      </c>
      <c r="J129" s="1">
        <f t="shared" si="4"/>
        <v>0</v>
      </c>
      <c r="K129" s="1">
        <f t="shared" si="5"/>
        <v>0</v>
      </c>
      <c r="L129" s="1">
        <f t="shared" si="6"/>
        <v>0</v>
      </c>
      <c r="M129" s="1">
        <f t="shared" si="7"/>
        <v>1080338</v>
      </c>
      <c r="N129" s="1">
        <f t="shared" si="8"/>
        <v>538.4438657</v>
      </c>
      <c r="O129" s="1">
        <f t="shared" si="9"/>
        <v>0</v>
      </c>
      <c r="P129" s="1">
        <f t="shared" si="10"/>
        <v>49075</v>
      </c>
      <c r="Q129" s="1">
        <f t="shared" si="11"/>
        <v>0</v>
      </c>
      <c r="R129" s="1">
        <f t="shared" si="12"/>
        <v>45179128</v>
      </c>
      <c r="S129" s="1">
        <f t="shared" si="13"/>
        <v>355088.1888</v>
      </c>
      <c r="T129" s="1">
        <f t="shared" si="14"/>
        <v>106000</v>
      </c>
      <c r="U129" s="1">
        <f t="shared" si="15"/>
        <v>9505302</v>
      </c>
    </row>
    <row r="130" ht="19.5" customHeight="1">
      <c r="A130" s="2">
        <v>129.0</v>
      </c>
      <c r="B130" s="5" t="s">
        <v>102</v>
      </c>
      <c r="C130" s="2">
        <v>5000000.0</v>
      </c>
      <c r="D130" s="1" t="str">
        <f t="shared" si="1"/>
        <v>electrumBar</v>
      </c>
      <c r="E130" s="1" t="str">
        <f t="shared" si="2"/>
        <v>3150</v>
      </c>
      <c r="F130" s="2">
        <v>50.0</v>
      </c>
      <c r="G130" s="2">
        <v>10.0</v>
      </c>
      <c r="H130" s="2" t="s">
        <v>119</v>
      </c>
      <c r="I130" s="1">
        <f t="shared" si="3"/>
        <v>500000</v>
      </c>
      <c r="J130" s="1">
        <f t="shared" si="4"/>
        <v>0</v>
      </c>
      <c r="K130" s="1">
        <f t="shared" si="5"/>
        <v>1575</v>
      </c>
      <c r="L130" s="1">
        <f t="shared" si="6"/>
        <v>0</v>
      </c>
      <c r="M130" s="1">
        <f t="shared" si="7"/>
        <v>0</v>
      </c>
      <c r="N130" s="1">
        <f t="shared" si="8"/>
        <v>544.2309028</v>
      </c>
      <c r="O130" s="1">
        <f t="shared" si="9"/>
        <v>0</v>
      </c>
      <c r="P130" s="1">
        <f t="shared" si="10"/>
        <v>50650</v>
      </c>
      <c r="Q130" s="1">
        <f t="shared" si="11"/>
        <v>0</v>
      </c>
      <c r="R130" s="1">
        <f t="shared" si="12"/>
        <v>45179128</v>
      </c>
      <c r="S130" s="1">
        <f t="shared" si="13"/>
        <v>364231.0821</v>
      </c>
      <c r="T130" s="1">
        <f t="shared" si="14"/>
        <v>106000</v>
      </c>
      <c r="U130" s="1">
        <f t="shared" si="15"/>
        <v>9611302</v>
      </c>
    </row>
    <row r="131" ht="19.5" customHeight="1">
      <c r="A131" s="2">
        <v>130.0</v>
      </c>
      <c r="B131" s="5" t="s">
        <v>176</v>
      </c>
      <c r="C131" s="2">
        <v>5000000.0</v>
      </c>
      <c r="D131" s="1" t="str">
        <f t="shared" si="1"/>
        <v>piercing</v>
      </c>
      <c r="E131" s="1" t="str">
        <f t="shared" si="2"/>
        <v>2160677</v>
      </c>
      <c r="F131" s="2">
        <v>50.0</v>
      </c>
      <c r="G131" s="2">
        <v>10.0</v>
      </c>
      <c r="H131" s="2" t="s">
        <v>119</v>
      </c>
      <c r="I131" s="1">
        <f t="shared" si="3"/>
        <v>500000</v>
      </c>
      <c r="J131" s="1">
        <f t="shared" si="4"/>
        <v>0</v>
      </c>
      <c r="K131" s="1">
        <f t="shared" si="5"/>
        <v>0</v>
      </c>
      <c r="L131" s="1">
        <f t="shared" si="6"/>
        <v>0</v>
      </c>
      <c r="M131" s="1">
        <f t="shared" si="7"/>
        <v>1080339</v>
      </c>
      <c r="N131" s="1">
        <f t="shared" si="8"/>
        <v>550.0179398</v>
      </c>
      <c r="O131" s="1">
        <f t="shared" si="9"/>
        <v>0</v>
      </c>
      <c r="P131" s="1">
        <f t="shared" si="10"/>
        <v>50650</v>
      </c>
      <c r="Q131" s="1">
        <f t="shared" si="11"/>
        <v>0</v>
      </c>
      <c r="R131" s="1">
        <f t="shared" si="12"/>
        <v>46259467</v>
      </c>
      <c r="S131" s="1">
        <f t="shared" si="13"/>
        <v>365365.5728</v>
      </c>
      <c r="T131" s="1">
        <f t="shared" si="14"/>
        <v>106000</v>
      </c>
      <c r="U131" s="1">
        <f t="shared" si="15"/>
        <v>9717302</v>
      </c>
    </row>
    <row r="132" ht="19.5" customHeight="1">
      <c r="A132" s="2">
        <v>131.0</v>
      </c>
      <c r="B132" s="5" t="s">
        <v>455</v>
      </c>
      <c r="C132" s="2">
        <v>5000000.0</v>
      </c>
      <c r="D132" s="1" t="str">
        <f t="shared" si="1"/>
        <v>electrumBar</v>
      </c>
      <c r="E132" s="1" t="str">
        <f t="shared" si="2"/>
        <v>3200</v>
      </c>
      <c r="F132" s="2">
        <v>50.0</v>
      </c>
      <c r="G132" s="2">
        <v>10.0</v>
      </c>
      <c r="H132" s="2" t="s">
        <v>119</v>
      </c>
      <c r="I132" s="1">
        <f t="shared" si="3"/>
        <v>500000</v>
      </c>
      <c r="J132" s="1">
        <f t="shared" si="4"/>
        <v>0</v>
      </c>
      <c r="K132" s="1">
        <f t="shared" si="5"/>
        <v>1600</v>
      </c>
      <c r="L132" s="1">
        <f t="shared" si="6"/>
        <v>0</v>
      </c>
      <c r="M132" s="1">
        <f t="shared" si="7"/>
        <v>0</v>
      </c>
      <c r="N132" s="1">
        <f t="shared" si="8"/>
        <v>555.8049769</v>
      </c>
      <c r="O132" s="1">
        <f t="shared" si="9"/>
        <v>0</v>
      </c>
      <c r="P132" s="1">
        <f t="shared" si="10"/>
        <v>52250</v>
      </c>
      <c r="Q132" s="1">
        <f t="shared" si="11"/>
        <v>0</v>
      </c>
      <c r="R132" s="1">
        <f t="shared" si="12"/>
        <v>46259467</v>
      </c>
      <c r="S132" s="1">
        <f t="shared" si="13"/>
        <v>374635.5836</v>
      </c>
      <c r="T132" s="1">
        <f t="shared" si="14"/>
        <v>106000</v>
      </c>
      <c r="U132" s="1">
        <f t="shared" si="15"/>
        <v>9823302</v>
      </c>
    </row>
    <row r="133" ht="19.5" customHeight="1">
      <c r="A133" s="2">
        <v>132.0</v>
      </c>
      <c r="B133" s="5" t="s">
        <v>178</v>
      </c>
      <c r="C133" s="2">
        <v>5000000.0</v>
      </c>
      <c r="D133" s="1" t="str">
        <f t="shared" si="1"/>
        <v>piercing</v>
      </c>
      <c r="E133" s="1" t="str">
        <f t="shared" si="2"/>
        <v>2160678</v>
      </c>
      <c r="F133" s="2">
        <v>50.0</v>
      </c>
      <c r="G133" s="2">
        <v>10.0</v>
      </c>
      <c r="H133" s="2" t="s">
        <v>119</v>
      </c>
      <c r="I133" s="1">
        <f t="shared" si="3"/>
        <v>500000</v>
      </c>
      <c r="J133" s="1">
        <f t="shared" si="4"/>
        <v>0</v>
      </c>
      <c r="K133" s="1">
        <f t="shared" si="5"/>
        <v>0</v>
      </c>
      <c r="L133" s="1">
        <f t="shared" si="6"/>
        <v>0</v>
      </c>
      <c r="M133" s="1">
        <f t="shared" si="7"/>
        <v>1080339</v>
      </c>
      <c r="N133" s="1">
        <f t="shared" si="8"/>
        <v>561.5920139</v>
      </c>
      <c r="O133" s="1">
        <f t="shared" si="9"/>
        <v>0</v>
      </c>
      <c r="P133" s="1">
        <f t="shared" si="10"/>
        <v>52250</v>
      </c>
      <c r="Q133" s="1">
        <f t="shared" si="11"/>
        <v>0</v>
      </c>
      <c r="R133" s="1">
        <f t="shared" si="12"/>
        <v>47339806</v>
      </c>
      <c r="S133" s="1">
        <f t="shared" si="13"/>
        <v>375770.0743</v>
      </c>
      <c r="T133" s="1">
        <f t="shared" si="14"/>
        <v>106000</v>
      </c>
      <c r="U133" s="1">
        <f t="shared" si="15"/>
        <v>9929302</v>
      </c>
    </row>
    <row r="134" ht="19.5" customHeight="1">
      <c r="A134" s="2">
        <v>133.0</v>
      </c>
      <c r="B134" s="5" t="s">
        <v>456</v>
      </c>
      <c r="C134" s="2">
        <v>5000000.0</v>
      </c>
      <c r="D134" s="1" t="str">
        <f t="shared" si="1"/>
        <v>electrumBar</v>
      </c>
      <c r="E134" s="1" t="str">
        <f t="shared" si="2"/>
        <v>3250</v>
      </c>
      <c r="F134" s="2">
        <v>50.0</v>
      </c>
      <c r="G134" s="2">
        <v>10.0</v>
      </c>
      <c r="H134" s="2" t="s">
        <v>119</v>
      </c>
      <c r="I134" s="1">
        <f t="shared" si="3"/>
        <v>500000</v>
      </c>
      <c r="J134" s="1">
        <f t="shared" si="4"/>
        <v>0</v>
      </c>
      <c r="K134" s="1">
        <f t="shared" si="5"/>
        <v>1625</v>
      </c>
      <c r="L134" s="1">
        <f t="shared" si="6"/>
        <v>0</v>
      </c>
      <c r="M134" s="1">
        <f t="shared" si="7"/>
        <v>0</v>
      </c>
      <c r="N134" s="1">
        <f t="shared" si="8"/>
        <v>567.3790509</v>
      </c>
      <c r="O134" s="1">
        <f t="shared" si="9"/>
        <v>0</v>
      </c>
      <c r="P134" s="1">
        <f t="shared" si="10"/>
        <v>53875</v>
      </c>
      <c r="Q134" s="1">
        <f t="shared" si="11"/>
        <v>0</v>
      </c>
      <c r="R134" s="1">
        <f t="shared" si="12"/>
        <v>47339806</v>
      </c>
      <c r="S134" s="1">
        <f t="shared" si="13"/>
        <v>385167.2026</v>
      </c>
      <c r="T134" s="1">
        <f t="shared" si="14"/>
        <v>106000</v>
      </c>
      <c r="U134" s="1">
        <f t="shared" si="15"/>
        <v>10035302</v>
      </c>
    </row>
    <row r="135" ht="19.5" customHeight="1">
      <c r="A135" s="2">
        <v>134.0</v>
      </c>
      <c r="B135" s="5" t="s">
        <v>180</v>
      </c>
      <c r="C135" s="2">
        <v>5000000.0</v>
      </c>
      <c r="D135" s="1" t="str">
        <f t="shared" si="1"/>
        <v>piercing</v>
      </c>
      <c r="E135" s="1" t="str">
        <f t="shared" si="2"/>
        <v>2160679</v>
      </c>
      <c r="F135" s="2">
        <v>50.0</v>
      </c>
      <c r="G135" s="2">
        <v>10.0</v>
      </c>
      <c r="H135" s="2" t="s">
        <v>119</v>
      </c>
      <c r="I135" s="1">
        <f t="shared" si="3"/>
        <v>500000</v>
      </c>
      <c r="J135" s="1">
        <f t="shared" si="4"/>
        <v>0</v>
      </c>
      <c r="K135" s="1">
        <f t="shared" si="5"/>
        <v>0</v>
      </c>
      <c r="L135" s="1">
        <f t="shared" si="6"/>
        <v>0</v>
      </c>
      <c r="M135" s="1">
        <f t="shared" si="7"/>
        <v>1080340</v>
      </c>
      <c r="N135" s="1">
        <f t="shared" si="8"/>
        <v>573.166088</v>
      </c>
      <c r="O135" s="1">
        <f t="shared" si="9"/>
        <v>0</v>
      </c>
      <c r="P135" s="1">
        <f t="shared" si="10"/>
        <v>53875</v>
      </c>
      <c r="Q135" s="1">
        <f t="shared" si="11"/>
        <v>0</v>
      </c>
      <c r="R135" s="1">
        <f t="shared" si="12"/>
        <v>48420146</v>
      </c>
      <c r="S135" s="1">
        <f t="shared" si="13"/>
        <v>386301.6933</v>
      </c>
      <c r="T135" s="1">
        <f t="shared" si="14"/>
        <v>106000</v>
      </c>
      <c r="U135" s="1">
        <f t="shared" si="15"/>
        <v>10141302</v>
      </c>
    </row>
    <row r="136" ht="19.5" customHeight="1">
      <c r="A136" s="2">
        <v>135.0</v>
      </c>
      <c r="B136" s="5" t="s">
        <v>106</v>
      </c>
      <c r="C136" s="2">
        <v>5000000.0</v>
      </c>
      <c r="D136" s="1" t="str">
        <f t="shared" si="1"/>
        <v>electrumBar</v>
      </c>
      <c r="E136" s="1" t="str">
        <f t="shared" si="2"/>
        <v>3300</v>
      </c>
      <c r="F136" s="2">
        <v>50.0</v>
      </c>
      <c r="G136" s="2">
        <v>10.0</v>
      </c>
      <c r="H136" s="2" t="s">
        <v>119</v>
      </c>
      <c r="I136" s="1">
        <f t="shared" si="3"/>
        <v>500000</v>
      </c>
      <c r="J136" s="1">
        <f t="shared" si="4"/>
        <v>0</v>
      </c>
      <c r="K136" s="1">
        <f t="shared" si="5"/>
        <v>1650</v>
      </c>
      <c r="L136" s="1">
        <f t="shared" si="6"/>
        <v>0</v>
      </c>
      <c r="M136" s="1">
        <f t="shared" si="7"/>
        <v>0</v>
      </c>
      <c r="N136" s="1">
        <f t="shared" si="8"/>
        <v>578.953125</v>
      </c>
      <c r="O136" s="1">
        <f t="shared" si="9"/>
        <v>0</v>
      </c>
      <c r="P136" s="1">
        <f t="shared" si="10"/>
        <v>55525</v>
      </c>
      <c r="Q136" s="1">
        <f t="shared" si="11"/>
        <v>0</v>
      </c>
      <c r="R136" s="1">
        <f t="shared" si="12"/>
        <v>48420146</v>
      </c>
      <c r="S136" s="1">
        <f t="shared" si="13"/>
        <v>395825.9391</v>
      </c>
      <c r="T136" s="1">
        <f t="shared" si="14"/>
        <v>106000</v>
      </c>
      <c r="U136" s="1">
        <f t="shared" si="15"/>
        <v>10247302</v>
      </c>
    </row>
    <row r="137" ht="19.5" customHeight="1">
      <c r="A137" s="2">
        <v>136.0</v>
      </c>
      <c r="B137" s="5" t="s">
        <v>182</v>
      </c>
      <c r="C137" s="2">
        <v>5000000.0</v>
      </c>
      <c r="D137" s="1" t="str">
        <f t="shared" si="1"/>
        <v>piercing</v>
      </c>
      <c r="E137" s="1" t="str">
        <f t="shared" si="2"/>
        <v>2160680</v>
      </c>
      <c r="F137" s="2">
        <v>55.0</v>
      </c>
      <c r="G137" s="2">
        <v>10.0</v>
      </c>
      <c r="H137" s="2" t="s">
        <v>119</v>
      </c>
      <c r="I137" s="1">
        <f t="shared" si="3"/>
        <v>500000</v>
      </c>
      <c r="J137" s="1">
        <f t="shared" si="4"/>
        <v>0</v>
      </c>
      <c r="K137" s="1">
        <f t="shared" si="5"/>
        <v>0</v>
      </c>
      <c r="L137" s="1">
        <f t="shared" si="6"/>
        <v>0</v>
      </c>
      <c r="M137" s="1">
        <f t="shared" si="7"/>
        <v>1188374</v>
      </c>
      <c r="N137" s="1">
        <f t="shared" si="8"/>
        <v>584.740162</v>
      </c>
      <c r="O137" s="1">
        <f t="shared" si="9"/>
        <v>0</v>
      </c>
      <c r="P137" s="1">
        <f t="shared" si="10"/>
        <v>55525</v>
      </c>
      <c r="Q137" s="1">
        <f t="shared" si="11"/>
        <v>0</v>
      </c>
      <c r="R137" s="1">
        <f t="shared" si="12"/>
        <v>49608520</v>
      </c>
      <c r="S137" s="1">
        <f t="shared" si="13"/>
        <v>396960.4298</v>
      </c>
      <c r="T137" s="1">
        <f t="shared" si="14"/>
        <v>106000</v>
      </c>
      <c r="U137" s="1">
        <f t="shared" si="15"/>
        <v>10353302</v>
      </c>
    </row>
    <row r="138" ht="19.5" customHeight="1">
      <c r="A138" s="2">
        <v>137.0</v>
      </c>
      <c r="B138" s="5" t="s">
        <v>457</v>
      </c>
      <c r="C138" s="2">
        <v>5000000.0</v>
      </c>
      <c r="D138" s="1" t="str">
        <f t="shared" si="1"/>
        <v>electrumBar</v>
      </c>
      <c r="E138" s="1" t="str">
        <f t="shared" si="2"/>
        <v>3350</v>
      </c>
      <c r="F138" s="2">
        <v>55.0</v>
      </c>
      <c r="G138" s="2">
        <v>10.0</v>
      </c>
      <c r="H138" s="2" t="s">
        <v>119</v>
      </c>
      <c r="I138" s="1">
        <f t="shared" si="3"/>
        <v>500000</v>
      </c>
      <c r="J138" s="1">
        <f t="shared" si="4"/>
        <v>0</v>
      </c>
      <c r="K138" s="1">
        <f t="shared" si="5"/>
        <v>1843</v>
      </c>
      <c r="L138" s="1">
        <f t="shared" si="6"/>
        <v>0</v>
      </c>
      <c r="M138" s="1">
        <f t="shared" si="7"/>
        <v>0</v>
      </c>
      <c r="N138" s="1">
        <f t="shared" si="8"/>
        <v>590.5271991</v>
      </c>
      <c r="O138" s="1">
        <f t="shared" si="9"/>
        <v>0</v>
      </c>
      <c r="P138" s="1">
        <f t="shared" si="10"/>
        <v>57368</v>
      </c>
      <c r="Q138" s="1">
        <f t="shared" si="11"/>
        <v>0</v>
      </c>
      <c r="R138" s="1">
        <f t="shared" si="12"/>
        <v>49608520</v>
      </c>
      <c r="S138" s="1">
        <f t="shared" si="13"/>
        <v>407466.0227</v>
      </c>
      <c r="T138" s="1">
        <f t="shared" si="14"/>
        <v>106000</v>
      </c>
      <c r="U138" s="1">
        <f t="shared" si="15"/>
        <v>10459302</v>
      </c>
    </row>
    <row r="139" ht="19.5" customHeight="1">
      <c r="A139" s="2">
        <v>138.0</v>
      </c>
      <c r="B139" s="5" t="s">
        <v>184</v>
      </c>
      <c r="C139" s="2">
        <v>5000000.0</v>
      </c>
      <c r="D139" s="1" t="str">
        <f t="shared" si="1"/>
        <v>piercing</v>
      </c>
      <c r="E139" s="1" t="str">
        <f t="shared" si="2"/>
        <v>2160681</v>
      </c>
      <c r="F139" s="2">
        <v>55.0</v>
      </c>
      <c r="G139" s="2">
        <v>10.0</v>
      </c>
      <c r="H139" s="2" t="s">
        <v>119</v>
      </c>
      <c r="I139" s="1">
        <f t="shared" si="3"/>
        <v>500000</v>
      </c>
      <c r="J139" s="1">
        <f t="shared" si="4"/>
        <v>0</v>
      </c>
      <c r="K139" s="1">
        <f t="shared" si="5"/>
        <v>0</v>
      </c>
      <c r="L139" s="1">
        <f t="shared" si="6"/>
        <v>0</v>
      </c>
      <c r="M139" s="1">
        <f t="shared" si="7"/>
        <v>1188375</v>
      </c>
      <c r="N139" s="1">
        <f t="shared" si="8"/>
        <v>596.3142361</v>
      </c>
      <c r="O139" s="1">
        <f t="shared" si="9"/>
        <v>0</v>
      </c>
      <c r="P139" s="1">
        <f t="shared" si="10"/>
        <v>57368</v>
      </c>
      <c r="Q139" s="1">
        <f t="shared" si="11"/>
        <v>0</v>
      </c>
      <c r="R139" s="1">
        <f t="shared" si="12"/>
        <v>50796895</v>
      </c>
      <c r="S139" s="1">
        <f t="shared" si="13"/>
        <v>408600.5134</v>
      </c>
      <c r="T139" s="1">
        <f t="shared" si="14"/>
        <v>106000</v>
      </c>
      <c r="U139" s="1">
        <f t="shared" si="15"/>
        <v>10565302</v>
      </c>
    </row>
    <row r="140" ht="19.5" customHeight="1">
      <c r="A140" s="2">
        <v>139.0</v>
      </c>
      <c r="B140" s="5" t="s">
        <v>458</v>
      </c>
      <c r="C140" s="2">
        <v>5000000.0</v>
      </c>
      <c r="D140" s="1" t="str">
        <f t="shared" si="1"/>
        <v>electrumBar</v>
      </c>
      <c r="E140" s="1" t="str">
        <f t="shared" si="2"/>
        <v>3400</v>
      </c>
      <c r="F140" s="2">
        <v>55.0</v>
      </c>
      <c r="G140" s="2">
        <v>10.0</v>
      </c>
      <c r="H140" s="2" t="s">
        <v>119</v>
      </c>
      <c r="I140" s="1">
        <f t="shared" si="3"/>
        <v>500000</v>
      </c>
      <c r="J140" s="1">
        <f t="shared" si="4"/>
        <v>0</v>
      </c>
      <c r="K140" s="1">
        <f t="shared" si="5"/>
        <v>1870</v>
      </c>
      <c r="L140" s="1">
        <f t="shared" si="6"/>
        <v>0</v>
      </c>
      <c r="M140" s="1">
        <f t="shared" si="7"/>
        <v>0</v>
      </c>
      <c r="N140" s="1">
        <f t="shared" si="8"/>
        <v>602.1012731</v>
      </c>
      <c r="O140" s="1">
        <f t="shared" si="9"/>
        <v>0</v>
      </c>
      <c r="P140" s="1">
        <f t="shared" si="10"/>
        <v>59238</v>
      </c>
      <c r="Q140" s="1">
        <f t="shared" si="11"/>
        <v>0</v>
      </c>
      <c r="R140" s="1">
        <f t="shared" si="12"/>
        <v>50796895</v>
      </c>
      <c r="S140" s="1">
        <f t="shared" si="13"/>
        <v>419243.3932</v>
      </c>
      <c r="T140" s="1">
        <f t="shared" si="14"/>
        <v>106000</v>
      </c>
      <c r="U140" s="1">
        <f t="shared" si="15"/>
        <v>10671302</v>
      </c>
    </row>
    <row r="141" ht="19.5" customHeight="1">
      <c r="A141" s="2">
        <v>140.0</v>
      </c>
      <c r="B141" s="5" t="s">
        <v>186</v>
      </c>
      <c r="C141" s="2">
        <v>5000000.0</v>
      </c>
      <c r="D141" s="1" t="str">
        <f t="shared" si="1"/>
        <v>piercing</v>
      </c>
      <c r="E141" s="1" t="str">
        <f t="shared" si="2"/>
        <v>2160682</v>
      </c>
      <c r="F141" s="2">
        <v>55.0</v>
      </c>
      <c r="G141" s="2">
        <v>10.0</v>
      </c>
      <c r="H141" s="2" t="s">
        <v>119</v>
      </c>
      <c r="I141" s="1">
        <f t="shared" si="3"/>
        <v>500000</v>
      </c>
      <c r="J141" s="1">
        <f t="shared" si="4"/>
        <v>0</v>
      </c>
      <c r="K141" s="1">
        <f t="shared" si="5"/>
        <v>0</v>
      </c>
      <c r="L141" s="1">
        <f t="shared" si="6"/>
        <v>0</v>
      </c>
      <c r="M141" s="1">
        <f t="shared" si="7"/>
        <v>1188376</v>
      </c>
      <c r="N141" s="1">
        <f t="shared" si="8"/>
        <v>607.8883102</v>
      </c>
      <c r="O141" s="1">
        <f t="shared" si="9"/>
        <v>0</v>
      </c>
      <c r="P141" s="1">
        <f t="shared" si="10"/>
        <v>59238</v>
      </c>
      <c r="Q141" s="1">
        <f t="shared" si="11"/>
        <v>0</v>
      </c>
      <c r="R141" s="1">
        <f t="shared" si="12"/>
        <v>51985271</v>
      </c>
      <c r="S141" s="1">
        <f t="shared" si="13"/>
        <v>420377.8839</v>
      </c>
      <c r="T141" s="1">
        <f t="shared" si="14"/>
        <v>106000</v>
      </c>
      <c r="U141" s="1">
        <f t="shared" si="15"/>
        <v>10777302</v>
      </c>
    </row>
    <row r="142" ht="19.5" customHeight="1">
      <c r="A142" s="2">
        <v>141.0</v>
      </c>
      <c r="B142" s="5" t="s">
        <v>110</v>
      </c>
      <c r="C142" s="2">
        <v>5000000.0</v>
      </c>
      <c r="D142" s="1" t="str">
        <f t="shared" si="1"/>
        <v>electrumBar</v>
      </c>
      <c r="E142" s="1" t="str">
        <f t="shared" si="2"/>
        <v>3450</v>
      </c>
      <c r="F142" s="2">
        <v>55.0</v>
      </c>
      <c r="G142" s="2">
        <v>10.0</v>
      </c>
      <c r="H142" s="2" t="s">
        <v>119</v>
      </c>
      <c r="I142" s="1">
        <f t="shared" si="3"/>
        <v>500000</v>
      </c>
      <c r="J142" s="1">
        <f t="shared" si="4"/>
        <v>0</v>
      </c>
      <c r="K142" s="1">
        <f t="shared" si="5"/>
        <v>1898</v>
      </c>
      <c r="L142" s="1">
        <f t="shared" si="6"/>
        <v>0</v>
      </c>
      <c r="M142" s="1">
        <f t="shared" si="7"/>
        <v>0</v>
      </c>
      <c r="N142" s="1">
        <f t="shared" si="8"/>
        <v>613.6753472</v>
      </c>
      <c r="O142" s="1">
        <f t="shared" si="9"/>
        <v>0</v>
      </c>
      <c r="P142" s="1">
        <f t="shared" si="10"/>
        <v>61136</v>
      </c>
      <c r="Q142" s="1">
        <f t="shared" si="11"/>
        <v>0</v>
      </c>
      <c r="R142" s="1">
        <f t="shared" si="12"/>
        <v>51985271</v>
      </c>
      <c r="S142" s="1">
        <f t="shared" si="13"/>
        <v>431163.1353</v>
      </c>
      <c r="T142" s="1">
        <f t="shared" si="14"/>
        <v>106000</v>
      </c>
      <c r="U142" s="1">
        <f t="shared" si="15"/>
        <v>10883302</v>
      </c>
    </row>
    <row r="143" ht="19.5" customHeight="1">
      <c r="A143" s="2">
        <v>142.0</v>
      </c>
      <c r="B143" s="5" t="s">
        <v>188</v>
      </c>
      <c r="C143" s="2">
        <v>5000000.0</v>
      </c>
      <c r="D143" s="1" t="str">
        <f t="shared" si="1"/>
        <v>piercing</v>
      </c>
      <c r="E143" s="1" t="str">
        <f t="shared" si="2"/>
        <v>2160683</v>
      </c>
      <c r="F143" s="2">
        <v>55.0</v>
      </c>
      <c r="G143" s="2">
        <v>10.0</v>
      </c>
      <c r="H143" s="2" t="s">
        <v>119</v>
      </c>
      <c r="I143" s="1">
        <f t="shared" si="3"/>
        <v>500000</v>
      </c>
      <c r="J143" s="1">
        <f t="shared" si="4"/>
        <v>0</v>
      </c>
      <c r="K143" s="1">
        <f t="shared" si="5"/>
        <v>0</v>
      </c>
      <c r="L143" s="1">
        <f t="shared" si="6"/>
        <v>0</v>
      </c>
      <c r="M143" s="1">
        <f t="shared" si="7"/>
        <v>1188376</v>
      </c>
      <c r="N143" s="1">
        <f t="shared" si="8"/>
        <v>619.4623843</v>
      </c>
      <c r="O143" s="1">
        <f t="shared" si="9"/>
        <v>0</v>
      </c>
      <c r="P143" s="1">
        <f t="shared" si="10"/>
        <v>61136</v>
      </c>
      <c r="Q143" s="1">
        <f t="shared" si="11"/>
        <v>0</v>
      </c>
      <c r="R143" s="1">
        <f t="shared" si="12"/>
        <v>53173647</v>
      </c>
      <c r="S143" s="1">
        <f t="shared" si="13"/>
        <v>432297.626</v>
      </c>
      <c r="T143" s="1">
        <f t="shared" si="14"/>
        <v>106000</v>
      </c>
      <c r="U143" s="1">
        <f t="shared" si="15"/>
        <v>10989302</v>
      </c>
    </row>
    <row r="144" ht="19.5" customHeight="1">
      <c r="A144" s="2">
        <v>143.0</v>
      </c>
      <c r="B144" s="5" t="s">
        <v>459</v>
      </c>
      <c r="C144" s="2">
        <v>5000000.0</v>
      </c>
      <c r="D144" s="1" t="str">
        <f t="shared" si="1"/>
        <v>electrumBar</v>
      </c>
      <c r="E144" s="1" t="str">
        <f t="shared" si="2"/>
        <v>3500</v>
      </c>
      <c r="F144" s="2">
        <v>55.0</v>
      </c>
      <c r="G144" s="2">
        <v>10.0</v>
      </c>
      <c r="H144" s="2" t="s">
        <v>119</v>
      </c>
      <c r="I144" s="1">
        <f t="shared" si="3"/>
        <v>500000</v>
      </c>
      <c r="J144" s="1">
        <f t="shared" si="4"/>
        <v>0</v>
      </c>
      <c r="K144" s="1">
        <f t="shared" si="5"/>
        <v>1925</v>
      </c>
      <c r="L144" s="1">
        <f t="shared" si="6"/>
        <v>0</v>
      </c>
      <c r="M144" s="1">
        <f t="shared" si="7"/>
        <v>0</v>
      </c>
      <c r="N144" s="1">
        <f t="shared" si="8"/>
        <v>625.2494213</v>
      </c>
      <c r="O144" s="1">
        <f t="shared" si="9"/>
        <v>0</v>
      </c>
      <c r="P144" s="1">
        <f t="shared" si="10"/>
        <v>63061</v>
      </c>
      <c r="Q144" s="1">
        <f t="shared" si="11"/>
        <v>0</v>
      </c>
      <c r="R144" s="1">
        <f t="shared" si="12"/>
        <v>53173647</v>
      </c>
      <c r="S144" s="1">
        <f t="shared" si="13"/>
        <v>443220.1643</v>
      </c>
      <c r="T144" s="1">
        <f t="shared" si="14"/>
        <v>106000</v>
      </c>
      <c r="U144" s="1">
        <f t="shared" si="15"/>
        <v>11095302</v>
      </c>
    </row>
    <row r="145" ht="19.5" customHeight="1">
      <c r="A145" s="2">
        <v>144.0</v>
      </c>
      <c r="B145" s="5" t="s">
        <v>190</v>
      </c>
      <c r="C145" s="2">
        <v>5000000.0</v>
      </c>
      <c r="D145" s="1" t="str">
        <f t="shared" si="1"/>
        <v>piercing</v>
      </c>
      <c r="E145" s="1" t="str">
        <f t="shared" si="2"/>
        <v>2160684</v>
      </c>
      <c r="F145" s="2">
        <v>55.0</v>
      </c>
      <c r="G145" s="2">
        <v>10.0</v>
      </c>
      <c r="H145" s="2" t="s">
        <v>119</v>
      </c>
      <c r="I145" s="1">
        <f t="shared" si="3"/>
        <v>500000</v>
      </c>
      <c r="J145" s="1">
        <f t="shared" si="4"/>
        <v>0</v>
      </c>
      <c r="K145" s="1">
        <f t="shared" si="5"/>
        <v>0</v>
      </c>
      <c r="L145" s="1">
        <f t="shared" si="6"/>
        <v>0</v>
      </c>
      <c r="M145" s="1">
        <f t="shared" si="7"/>
        <v>1188377</v>
      </c>
      <c r="N145" s="1">
        <f t="shared" si="8"/>
        <v>631.0364583</v>
      </c>
      <c r="O145" s="1">
        <f t="shared" si="9"/>
        <v>0</v>
      </c>
      <c r="P145" s="1">
        <f t="shared" si="10"/>
        <v>63061</v>
      </c>
      <c r="Q145" s="1">
        <f t="shared" si="11"/>
        <v>0</v>
      </c>
      <c r="R145" s="1">
        <f t="shared" si="12"/>
        <v>54362024</v>
      </c>
      <c r="S145" s="1">
        <f t="shared" si="13"/>
        <v>444354.655</v>
      </c>
      <c r="T145" s="1">
        <f t="shared" si="14"/>
        <v>106000</v>
      </c>
      <c r="U145" s="1">
        <f t="shared" si="15"/>
        <v>11201302</v>
      </c>
    </row>
    <row r="146" ht="19.5" customHeight="1">
      <c r="A146" s="2">
        <v>145.0</v>
      </c>
      <c r="B146" s="5" t="s">
        <v>460</v>
      </c>
      <c r="C146" s="2">
        <v>5000000.0</v>
      </c>
      <c r="D146" s="1" t="str">
        <f t="shared" si="1"/>
        <v>electrumBar</v>
      </c>
      <c r="E146" s="1" t="str">
        <f t="shared" si="2"/>
        <v>3550</v>
      </c>
      <c r="F146" s="2">
        <v>55.0</v>
      </c>
      <c r="G146" s="2">
        <v>10.0</v>
      </c>
      <c r="H146" s="2" t="s">
        <v>119</v>
      </c>
      <c r="I146" s="1">
        <f t="shared" si="3"/>
        <v>500000</v>
      </c>
      <c r="J146" s="1">
        <f t="shared" si="4"/>
        <v>0</v>
      </c>
      <c r="K146" s="1">
        <f t="shared" si="5"/>
        <v>1953</v>
      </c>
      <c r="L146" s="1">
        <f t="shared" si="6"/>
        <v>0</v>
      </c>
      <c r="M146" s="1">
        <f t="shared" si="7"/>
        <v>0</v>
      </c>
      <c r="N146" s="1">
        <f t="shared" si="8"/>
        <v>636.8234954</v>
      </c>
      <c r="O146" s="1">
        <f t="shared" si="9"/>
        <v>0</v>
      </c>
      <c r="P146" s="1">
        <f t="shared" si="10"/>
        <v>65014</v>
      </c>
      <c r="Q146" s="1">
        <f t="shared" si="11"/>
        <v>0</v>
      </c>
      <c r="R146" s="1">
        <f t="shared" si="12"/>
        <v>54362024</v>
      </c>
      <c r="S146" s="1">
        <f t="shared" si="13"/>
        <v>455419.5649</v>
      </c>
      <c r="T146" s="1">
        <f t="shared" si="14"/>
        <v>106000</v>
      </c>
      <c r="U146" s="1">
        <f t="shared" si="15"/>
        <v>11307302</v>
      </c>
    </row>
    <row r="147" ht="19.5" customHeight="1">
      <c r="A147" s="2">
        <v>146.0</v>
      </c>
      <c r="B147" s="5" t="s">
        <v>192</v>
      </c>
      <c r="C147" s="2">
        <v>5000000.0</v>
      </c>
      <c r="D147" s="1" t="str">
        <f t="shared" si="1"/>
        <v>piercing</v>
      </c>
      <c r="E147" s="1" t="str">
        <f t="shared" si="2"/>
        <v>2160685</v>
      </c>
      <c r="F147" s="2">
        <v>60.0</v>
      </c>
      <c r="G147" s="2">
        <v>60.0</v>
      </c>
      <c r="H147" s="2" t="s">
        <v>119</v>
      </c>
      <c r="I147" s="1">
        <f t="shared" si="3"/>
        <v>3000000</v>
      </c>
      <c r="J147" s="1">
        <f t="shared" si="4"/>
        <v>0</v>
      </c>
      <c r="K147" s="1">
        <f t="shared" si="5"/>
        <v>0</v>
      </c>
      <c r="L147" s="1">
        <f t="shared" si="6"/>
        <v>0</v>
      </c>
      <c r="M147" s="1">
        <f t="shared" si="7"/>
        <v>1296411</v>
      </c>
      <c r="N147" s="1">
        <f t="shared" si="8"/>
        <v>671.5457176</v>
      </c>
      <c r="O147" s="1">
        <f t="shared" si="9"/>
        <v>0</v>
      </c>
      <c r="P147" s="1">
        <f t="shared" si="10"/>
        <v>65014</v>
      </c>
      <c r="Q147" s="1">
        <f t="shared" si="11"/>
        <v>0</v>
      </c>
      <c r="R147" s="1">
        <f t="shared" si="12"/>
        <v>55658435</v>
      </c>
      <c r="S147" s="1">
        <f t="shared" si="13"/>
        <v>462226.5094</v>
      </c>
      <c r="T147" s="1">
        <f t="shared" si="14"/>
        <v>106000</v>
      </c>
      <c r="U147" s="1">
        <f t="shared" si="15"/>
        <v>11413302</v>
      </c>
    </row>
    <row r="148" ht="19.5" customHeight="1">
      <c r="A148" s="2">
        <v>147.0</v>
      </c>
      <c r="B148" s="5" t="s">
        <v>114</v>
      </c>
      <c r="C148" s="2">
        <v>5000000.0</v>
      </c>
      <c r="D148" s="1" t="str">
        <f t="shared" si="1"/>
        <v>electrumBar</v>
      </c>
      <c r="E148" s="1" t="str">
        <f t="shared" si="2"/>
        <v>3600</v>
      </c>
      <c r="F148" s="2">
        <v>60.0</v>
      </c>
      <c r="G148" s="2">
        <v>60.0</v>
      </c>
      <c r="H148" s="2" t="s">
        <v>119</v>
      </c>
      <c r="I148" s="1">
        <f t="shared" si="3"/>
        <v>3000000</v>
      </c>
      <c r="J148" s="1">
        <f t="shared" si="4"/>
        <v>0</v>
      </c>
      <c r="K148" s="1">
        <f t="shared" si="5"/>
        <v>2160</v>
      </c>
      <c r="L148" s="1">
        <f t="shared" si="6"/>
        <v>0</v>
      </c>
      <c r="M148" s="1">
        <f t="shared" si="7"/>
        <v>0</v>
      </c>
      <c r="N148" s="1">
        <f t="shared" si="8"/>
        <v>706.2679398</v>
      </c>
      <c r="O148" s="1">
        <f t="shared" si="9"/>
        <v>0</v>
      </c>
      <c r="P148" s="1">
        <f t="shared" si="10"/>
        <v>67174</v>
      </c>
      <c r="Q148" s="1">
        <f t="shared" si="11"/>
        <v>0</v>
      </c>
      <c r="R148" s="1">
        <f t="shared" si="12"/>
        <v>55658435</v>
      </c>
      <c r="S148" s="1">
        <f t="shared" si="13"/>
        <v>480016.4059</v>
      </c>
      <c r="T148" s="1">
        <f t="shared" si="14"/>
        <v>106000</v>
      </c>
      <c r="U148" s="1">
        <f t="shared" si="15"/>
        <v>11519302</v>
      </c>
    </row>
    <row r="149" ht="19.5" customHeight="1">
      <c r="A149" s="2">
        <v>148.0</v>
      </c>
      <c r="B149" s="5" t="s">
        <v>194</v>
      </c>
      <c r="C149" s="2">
        <v>5000000.0</v>
      </c>
      <c r="D149" s="1" t="str">
        <f t="shared" si="1"/>
        <v>piercing</v>
      </c>
      <c r="E149" s="1" t="str">
        <f t="shared" si="2"/>
        <v>2160686</v>
      </c>
      <c r="F149" s="2">
        <v>60.0</v>
      </c>
      <c r="G149" s="2">
        <v>60.0</v>
      </c>
      <c r="H149" s="2" t="s">
        <v>119</v>
      </c>
      <c r="I149" s="1">
        <f t="shared" si="3"/>
        <v>3000000</v>
      </c>
      <c r="J149" s="1">
        <f t="shared" si="4"/>
        <v>0</v>
      </c>
      <c r="K149" s="1">
        <f t="shared" si="5"/>
        <v>0</v>
      </c>
      <c r="L149" s="1">
        <f t="shared" si="6"/>
        <v>0</v>
      </c>
      <c r="M149" s="1">
        <f t="shared" si="7"/>
        <v>1296412</v>
      </c>
      <c r="N149" s="1">
        <f t="shared" si="8"/>
        <v>740.990162</v>
      </c>
      <c r="O149" s="1">
        <f t="shared" si="9"/>
        <v>0</v>
      </c>
      <c r="P149" s="1">
        <f t="shared" si="10"/>
        <v>67174</v>
      </c>
      <c r="Q149" s="1">
        <f t="shared" si="11"/>
        <v>0</v>
      </c>
      <c r="R149" s="1">
        <f t="shared" si="12"/>
        <v>56954847</v>
      </c>
      <c r="S149" s="1">
        <f t="shared" si="13"/>
        <v>486823.3504</v>
      </c>
      <c r="T149" s="1">
        <f t="shared" si="14"/>
        <v>106000</v>
      </c>
      <c r="U149" s="1">
        <f t="shared" si="15"/>
        <v>11625302</v>
      </c>
    </row>
    <row r="150" ht="19.5" customHeight="1">
      <c r="A150" s="2">
        <v>149.0</v>
      </c>
      <c r="B150" s="5" t="s">
        <v>461</v>
      </c>
      <c r="C150" s="2">
        <v>5000000.0</v>
      </c>
      <c r="D150" s="1" t="str">
        <f t="shared" si="1"/>
        <v>electrumBar</v>
      </c>
      <c r="E150" s="1" t="str">
        <f t="shared" si="2"/>
        <v>3650</v>
      </c>
      <c r="F150" s="2">
        <v>60.0</v>
      </c>
      <c r="G150" s="2">
        <v>60.0</v>
      </c>
      <c r="H150" s="2" t="s">
        <v>119</v>
      </c>
      <c r="I150" s="1">
        <f t="shared" si="3"/>
        <v>3000000</v>
      </c>
      <c r="J150" s="1">
        <f t="shared" si="4"/>
        <v>0</v>
      </c>
      <c r="K150" s="1">
        <f t="shared" si="5"/>
        <v>2190</v>
      </c>
      <c r="L150" s="1">
        <f t="shared" si="6"/>
        <v>0</v>
      </c>
      <c r="M150" s="1">
        <f t="shared" si="7"/>
        <v>0</v>
      </c>
      <c r="N150" s="1">
        <f t="shared" si="8"/>
        <v>775.7123843</v>
      </c>
      <c r="O150" s="1">
        <f t="shared" si="9"/>
        <v>0</v>
      </c>
      <c r="P150" s="1">
        <f t="shared" si="10"/>
        <v>69364</v>
      </c>
      <c r="Q150" s="1">
        <f t="shared" si="11"/>
        <v>0</v>
      </c>
      <c r="R150" s="1">
        <f t="shared" si="12"/>
        <v>56954847</v>
      </c>
      <c r="S150" s="1">
        <f t="shared" si="13"/>
        <v>504765.7879</v>
      </c>
      <c r="T150" s="1">
        <f t="shared" si="14"/>
        <v>106000</v>
      </c>
      <c r="U150" s="1">
        <f t="shared" si="15"/>
        <v>11731302</v>
      </c>
    </row>
    <row r="151" ht="19.5" customHeight="1">
      <c r="A151" s="2">
        <v>150.0</v>
      </c>
      <c r="B151" s="5" t="s">
        <v>196</v>
      </c>
      <c r="C151" s="2">
        <v>5000000.0</v>
      </c>
      <c r="D151" s="1" t="str">
        <f t="shared" si="1"/>
        <v>piercing</v>
      </c>
      <c r="E151" s="1" t="str">
        <f t="shared" si="2"/>
        <v>2160687</v>
      </c>
      <c r="F151" s="2">
        <v>60.0</v>
      </c>
      <c r="G151" s="2">
        <v>60.0</v>
      </c>
      <c r="H151" s="2" t="s">
        <v>119</v>
      </c>
      <c r="I151" s="1">
        <f t="shared" si="3"/>
        <v>3000000</v>
      </c>
      <c r="J151" s="1">
        <f t="shared" si="4"/>
        <v>0</v>
      </c>
      <c r="K151" s="1">
        <f t="shared" si="5"/>
        <v>0</v>
      </c>
      <c r="L151" s="1">
        <f t="shared" si="6"/>
        <v>0</v>
      </c>
      <c r="M151" s="1">
        <f t="shared" si="7"/>
        <v>1296413</v>
      </c>
      <c r="N151" s="1">
        <f t="shared" si="8"/>
        <v>810.4346065</v>
      </c>
      <c r="O151" s="1">
        <f t="shared" si="9"/>
        <v>0</v>
      </c>
      <c r="P151" s="1">
        <f t="shared" si="10"/>
        <v>69364</v>
      </c>
      <c r="Q151" s="1">
        <f t="shared" si="11"/>
        <v>0</v>
      </c>
      <c r="R151" s="1">
        <f t="shared" si="12"/>
        <v>58251260</v>
      </c>
      <c r="S151" s="1">
        <f t="shared" si="13"/>
        <v>511572.7324</v>
      </c>
      <c r="T151" s="1">
        <f t="shared" si="14"/>
        <v>106000</v>
      </c>
      <c r="U151" s="1">
        <f t="shared" si="15"/>
        <v>11837302</v>
      </c>
    </row>
    <row r="152" ht="19.5" customHeight="1">
      <c r="A152" s="2">
        <v>151.0</v>
      </c>
      <c r="B152" s="5" t="s">
        <v>462</v>
      </c>
      <c r="C152" s="2">
        <v>5000000.0</v>
      </c>
      <c r="D152" s="1" t="str">
        <f t="shared" si="1"/>
        <v>electrumBar</v>
      </c>
      <c r="E152" s="1" t="str">
        <f t="shared" si="2"/>
        <v>3700</v>
      </c>
      <c r="F152" s="2">
        <v>60.0</v>
      </c>
      <c r="G152" s="2">
        <v>60.0</v>
      </c>
      <c r="H152" s="2" t="s">
        <v>119</v>
      </c>
      <c r="I152" s="1">
        <f t="shared" si="3"/>
        <v>3000000</v>
      </c>
      <c r="J152" s="1">
        <f t="shared" si="4"/>
        <v>0</v>
      </c>
      <c r="K152" s="1">
        <f t="shared" si="5"/>
        <v>2220</v>
      </c>
      <c r="L152" s="1">
        <f t="shared" si="6"/>
        <v>0</v>
      </c>
      <c r="M152" s="1">
        <f t="shared" si="7"/>
        <v>0</v>
      </c>
      <c r="N152" s="1">
        <f t="shared" si="8"/>
        <v>845.1568287</v>
      </c>
      <c r="O152" s="1">
        <f t="shared" si="9"/>
        <v>0</v>
      </c>
      <c r="P152" s="1">
        <f t="shared" si="10"/>
        <v>71584</v>
      </c>
      <c r="Q152" s="1">
        <f t="shared" si="11"/>
        <v>0</v>
      </c>
      <c r="R152" s="1">
        <f t="shared" si="12"/>
        <v>58251260</v>
      </c>
      <c r="S152" s="1">
        <f t="shared" si="13"/>
        <v>529667.7109</v>
      </c>
      <c r="T152" s="1">
        <f t="shared" si="14"/>
        <v>106000</v>
      </c>
      <c r="U152" s="1">
        <f t="shared" si="15"/>
        <v>11943302</v>
      </c>
    </row>
    <row r="153" ht="19.5" customHeight="1">
      <c r="A153" s="2">
        <v>152.0</v>
      </c>
      <c r="B153" s="5" t="s">
        <v>198</v>
      </c>
      <c r="C153" s="2">
        <v>5000000.0</v>
      </c>
      <c r="D153" s="1" t="str">
        <f t="shared" si="1"/>
        <v>piercing</v>
      </c>
      <c r="E153" s="1" t="str">
        <f t="shared" si="2"/>
        <v>2160688</v>
      </c>
      <c r="F153" s="2">
        <v>60.0</v>
      </c>
      <c r="G153" s="2">
        <v>60.0</v>
      </c>
      <c r="H153" s="2" t="s">
        <v>119</v>
      </c>
      <c r="I153" s="1">
        <f t="shared" si="3"/>
        <v>3000000</v>
      </c>
      <c r="J153" s="1">
        <f t="shared" si="4"/>
        <v>0</v>
      </c>
      <c r="K153" s="1">
        <f t="shared" si="5"/>
        <v>0</v>
      </c>
      <c r="L153" s="1">
        <f t="shared" si="6"/>
        <v>0</v>
      </c>
      <c r="M153" s="1">
        <f t="shared" si="7"/>
        <v>1296413</v>
      </c>
      <c r="N153" s="1">
        <f t="shared" si="8"/>
        <v>879.8790509</v>
      </c>
      <c r="O153" s="1">
        <f t="shared" si="9"/>
        <v>0</v>
      </c>
      <c r="P153" s="1">
        <f t="shared" si="10"/>
        <v>71584</v>
      </c>
      <c r="Q153" s="1">
        <f t="shared" si="11"/>
        <v>0</v>
      </c>
      <c r="R153" s="1">
        <f t="shared" si="12"/>
        <v>59547673</v>
      </c>
      <c r="S153" s="1">
        <f t="shared" si="13"/>
        <v>536474.6554</v>
      </c>
      <c r="T153" s="1">
        <f t="shared" si="14"/>
        <v>106000</v>
      </c>
      <c r="U153" s="1">
        <f t="shared" si="15"/>
        <v>12049302</v>
      </c>
    </row>
    <row r="154" ht="19.5" customHeight="1">
      <c r="A154" s="2">
        <v>153.0</v>
      </c>
      <c r="B154" s="5" t="s">
        <v>118</v>
      </c>
      <c r="C154" s="2">
        <v>5000000.0</v>
      </c>
      <c r="D154" s="1" t="str">
        <f t="shared" si="1"/>
        <v>electrumBar</v>
      </c>
      <c r="E154" s="1" t="str">
        <f t="shared" si="2"/>
        <v>3750</v>
      </c>
      <c r="F154" s="2">
        <v>60.0</v>
      </c>
      <c r="G154" s="2">
        <v>60.0</v>
      </c>
      <c r="H154" s="2" t="s">
        <v>119</v>
      </c>
      <c r="I154" s="1">
        <f t="shared" si="3"/>
        <v>3000000</v>
      </c>
      <c r="J154" s="1">
        <f t="shared" si="4"/>
        <v>0</v>
      </c>
      <c r="K154" s="1">
        <f t="shared" si="5"/>
        <v>2250</v>
      </c>
      <c r="L154" s="1">
        <f t="shared" si="6"/>
        <v>0</v>
      </c>
      <c r="M154" s="1">
        <f t="shared" si="7"/>
        <v>0</v>
      </c>
      <c r="N154" s="1">
        <f t="shared" si="8"/>
        <v>914.6012731</v>
      </c>
      <c r="O154" s="1">
        <f t="shared" si="9"/>
        <v>0</v>
      </c>
      <c r="P154" s="1">
        <f t="shared" si="10"/>
        <v>73834</v>
      </c>
      <c r="Q154" s="1">
        <f t="shared" si="11"/>
        <v>0</v>
      </c>
      <c r="R154" s="1">
        <f t="shared" si="12"/>
        <v>59547673</v>
      </c>
      <c r="S154" s="1">
        <f t="shared" si="13"/>
        <v>554722.1749</v>
      </c>
      <c r="T154" s="1">
        <f t="shared" si="14"/>
        <v>106000</v>
      </c>
      <c r="U154" s="1">
        <f t="shared" si="15"/>
        <v>12155302</v>
      </c>
    </row>
    <row r="155" ht="19.5" customHeight="1">
      <c r="A155" s="2">
        <v>154.0</v>
      </c>
      <c r="B155" s="5" t="s">
        <v>200</v>
      </c>
      <c r="C155" s="2">
        <v>5000000.0</v>
      </c>
      <c r="D155" s="1" t="str">
        <f t="shared" si="1"/>
        <v>piercing</v>
      </c>
      <c r="E155" s="1" t="str">
        <f t="shared" si="2"/>
        <v>2160689</v>
      </c>
      <c r="F155" s="2">
        <v>60.0</v>
      </c>
      <c r="G155" s="2">
        <v>60.0</v>
      </c>
      <c r="H155" s="2" t="s">
        <v>119</v>
      </c>
      <c r="I155" s="1">
        <f t="shared" si="3"/>
        <v>3000000</v>
      </c>
      <c r="J155" s="1">
        <f t="shared" si="4"/>
        <v>0</v>
      </c>
      <c r="K155" s="1">
        <f t="shared" si="5"/>
        <v>0</v>
      </c>
      <c r="L155" s="1">
        <f t="shared" si="6"/>
        <v>0</v>
      </c>
      <c r="M155" s="1">
        <f t="shared" si="7"/>
        <v>1296414</v>
      </c>
      <c r="N155" s="1">
        <f t="shared" si="8"/>
        <v>949.3234954</v>
      </c>
      <c r="O155" s="1">
        <f t="shared" si="9"/>
        <v>0</v>
      </c>
      <c r="P155" s="1">
        <f t="shared" si="10"/>
        <v>73834</v>
      </c>
      <c r="Q155" s="1">
        <f t="shared" si="11"/>
        <v>0</v>
      </c>
      <c r="R155" s="1">
        <f t="shared" si="12"/>
        <v>60844087</v>
      </c>
      <c r="S155" s="1">
        <f t="shared" si="13"/>
        <v>561529.1194</v>
      </c>
      <c r="T155" s="1">
        <f t="shared" si="14"/>
        <v>106000</v>
      </c>
      <c r="U155" s="1">
        <f t="shared" si="15"/>
        <v>12261302</v>
      </c>
    </row>
    <row r="156" ht="19.5" customHeight="1">
      <c r="A156" s="2">
        <v>155.0</v>
      </c>
      <c r="B156" s="5" t="s">
        <v>463</v>
      </c>
      <c r="C156" s="2">
        <v>5000000.0</v>
      </c>
      <c r="D156" s="1" t="str">
        <f t="shared" si="1"/>
        <v>electrumBar</v>
      </c>
      <c r="E156" s="1" t="str">
        <f t="shared" si="2"/>
        <v>3800</v>
      </c>
      <c r="F156" s="2">
        <v>60.0</v>
      </c>
      <c r="G156" s="2">
        <v>60.0</v>
      </c>
      <c r="H156" s="2" t="s">
        <v>119</v>
      </c>
      <c r="I156" s="1">
        <f t="shared" si="3"/>
        <v>3000000</v>
      </c>
      <c r="J156" s="1">
        <f t="shared" si="4"/>
        <v>0</v>
      </c>
      <c r="K156" s="1">
        <f t="shared" si="5"/>
        <v>2280</v>
      </c>
      <c r="L156" s="1">
        <f t="shared" si="6"/>
        <v>0</v>
      </c>
      <c r="M156" s="1">
        <f t="shared" si="7"/>
        <v>0</v>
      </c>
      <c r="N156" s="1">
        <f t="shared" si="8"/>
        <v>984.0457176</v>
      </c>
      <c r="O156" s="1">
        <f t="shared" si="9"/>
        <v>0</v>
      </c>
      <c r="P156" s="1">
        <f t="shared" si="10"/>
        <v>76114</v>
      </c>
      <c r="Q156" s="1">
        <f t="shared" si="11"/>
        <v>0</v>
      </c>
      <c r="R156" s="1">
        <f t="shared" si="12"/>
        <v>60844087</v>
      </c>
      <c r="S156" s="1">
        <f t="shared" si="13"/>
        <v>579929.1799</v>
      </c>
      <c r="T156" s="1">
        <f t="shared" si="14"/>
        <v>106000</v>
      </c>
      <c r="U156" s="1">
        <f t="shared" si="15"/>
        <v>12367302</v>
      </c>
    </row>
    <row r="157" ht="19.5" customHeight="1">
      <c r="A157" s="2">
        <v>156.0</v>
      </c>
      <c r="B157" s="5" t="s">
        <v>202</v>
      </c>
      <c r="C157" s="2">
        <v>5000000.0</v>
      </c>
      <c r="D157" s="1" t="str">
        <f t="shared" si="1"/>
        <v>piercing</v>
      </c>
      <c r="E157" s="1" t="str">
        <f t="shared" si="2"/>
        <v>2160690</v>
      </c>
      <c r="F157" s="2">
        <v>65.0</v>
      </c>
      <c r="G157" s="2">
        <v>65.0</v>
      </c>
      <c r="H157" s="2" t="s">
        <v>119</v>
      </c>
      <c r="I157" s="1">
        <f t="shared" si="3"/>
        <v>3250000</v>
      </c>
      <c r="J157" s="1">
        <f t="shared" si="4"/>
        <v>0</v>
      </c>
      <c r="K157" s="1">
        <f t="shared" si="5"/>
        <v>0</v>
      </c>
      <c r="L157" s="1">
        <f t="shared" si="6"/>
        <v>0</v>
      </c>
      <c r="M157" s="1">
        <f t="shared" si="7"/>
        <v>1404449</v>
      </c>
      <c r="N157" s="1">
        <f t="shared" si="8"/>
        <v>1021.661458</v>
      </c>
      <c r="O157" s="1">
        <f t="shared" si="9"/>
        <v>0</v>
      </c>
      <c r="P157" s="1">
        <f t="shared" si="10"/>
        <v>76114</v>
      </c>
      <c r="Q157" s="1">
        <f t="shared" si="11"/>
        <v>0</v>
      </c>
      <c r="R157" s="1">
        <f t="shared" si="12"/>
        <v>62248536</v>
      </c>
      <c r="S157" s="1">
        <f t="shared" si="13"/>
        <v>587303.3697</v>
      </c>
      <c r="T157" s="1">
        <f t="shared" si="14"/>
        <v>106000</v>
      </c>
      <c r="U157" s="1">
        <f t="shared" si="15"/>
        <v>12473302</v>
      </c>
    </row>
    <row r="158" ht="19.5" customHeight="1">
      <c r="A158" s="2">
        <v>157.0</v>
      </c>
      <c r="B158" s="5" t="s">
        <v>464</v>
      </c>
      <c r="C158" s="2">
        <v>5000000.0</v>
      </c>
      <c r="D158" s="1" t="str">
        <f t="shared" si="1"/>
        <v>electrumBar</v>
      </c>
      <c r="E158" s="1" t="str">
        <f t="shared" si="2"/>
        <v>3850</v>
      </c>
      <c r="F158" s="2">
        <v>65.0</v>
      </c>
      <c r="G158" s="2">
        <v>65.0</v>
      </c>
      <c r="H158" s="2" t="s">
        <v>119</v>
      </c>
      <c r="I158" s="1">
        <f t="shared" si="3"/>
        <v>3250000</v>
      </c>
      <c r="J158" s="1">
        <f t="shared" si="4"/>
        <v>0</v>
      </c>
      <c r="K158" s="1">
        <f t="shared" si="5"/>
        <v>2503</v>
      </c>
      <c r="L158" s="1">
        <f t="shared" si="6"/>
        <v>0</v>
      </c>
      <c r="M158" s="1">
        <f t="shared" si="7"/>
        <v>0</v>
      </c>
      <c r="N158" s="1">
        <f t="shared" si="8"/>
        <v>1059.277199</v>
      </c>
      <c r="O158" s="1">
        <f t="shared" si="9"/>
        <v>0</v>
      </c>
      <c r="P158" s="1">
        <f t="shared" si="10"/>
        <v>78617</v>
      </c>
      <c r="Q158" s="1">
        <f t="shared" si="11"/>
        <v>0</v>
      </c>
      <c r="R158" s="1">
        <f t="shared" si="12"/>
        <v>62248536</v>
      </c>
      <c r="S158" s="1">
        <f t="shared" si="13"/>
        <v>607404.5637</v>
      </c>
      <c r="T158" s="1">
        <f t="shared" si="14"/>
        <v>106000</v>
      </c>
      <c r="U158" s="1">
        <f t="shared" si="15"/>
        <v>12579302</v>
      </c>
    </row>
    <row r="159" ht="19.5" customHeight="1">
      <c r="A159" s="2">
        <v>158.0</v>
      </c>
      <c r="B159" s="5" t="s">
        <v>204</v>
      </c>
      <c r="C159" s="2">
        <v>5000000.0</v>
      </c>
      <c r="D159" s="1" t="str">
        <f t="shared" si="1"/>
        <v>piercing</v>
      </c>
      <c r="E159" s="1" t="str">
        <f t="shared" si="2"/>
        <v>2160691</v>
      </c>
      <c r="F159" s="2">
        <v>65.0</v>
      </c>
      <c r="G159" s="2">
        <v>65.0</v>
      </c>
      <c r="H159" s="2" t="s">
        <v>119</v>
      </c>
      <c r="I159" s="1">
        <f t="shared" si="3"/>
        <v>3250000</v>
      </c>
      <c r="J159" s="1">
        <f t="shared" si="4"/>
        <v>0</v>
      </c>
      <c r="K159" s="1">
        <f t="shared" si="5"/>
        <v>0</v>
      </c>
      <c r="L159" s="1">
        <f t="shared" si="6"/>
        <v>0</v>
      </c>
      <c r="M159" s="1">
        <f t="shared" si="7"/>
        <v>1404450</v>
      </c>
      <c r="N159" s="1">
        <f t="shared" si="8"/>
        <v>1096.89294</v>
      </c>
      <c r="O159" s="1">
        <f t="shared" si="9"/>
        <v>0</v>
      </c>
      <c r="P159" s="1">
        <f t="shared" si="10"/>
        <v>78617</v>
      </c>
      <c r="Q159" s="1">
        <f t="shared" si="11"/>
        <v>0</v>
      </c>
      <c r="R159" s="1">
        <f t="shared" si="12"/>
        <v>63652986</v>
      </c>
      <c r="S159" s="1">
        <f t="shared" si="13"/>
        <v>614778.7536</v>
      </c>
      <c r="T159" s="1">
        <f t="shared" si="14"/>
        <v>106000</v>
      </c>
      <c r="U159" s="1">
        <f t="shared" si="15"/>
        <v>12685302</v>
      </c>
    </row>
    <row r="160" ht="19.5" customHeight="1">
      <c r="A160" s="2">
        <v>159.0</v>
      </c>
      <c r="B160" s="5" t="s">
        <v>121</v>
      </c>
      <c r="C160" s="2">
        <v>5000000.0</v>
      </c>
      <c r="D160" s="1" t="str">
        <f t="shared" si="1"/>
        <v>electrumBar</v>
      </c>
      <c r="E160" s="1" t="str">
        <f t="shared" si="2"/>
        <v>3900</v>
      </c>
      <c r="F160" s="2">
        <v>65.0</v>
      </c>
      <c r="G160" s="2">
        <v>65.0</v>
      </c>
      <c r="H160" s="2" t="s">
        <v>119</v>
      </c>
      <c r="I160" s="1">
        <f t="shared" si="3"/>
        <v>3250000</v>
      </c>
      <c r="J160" s="1">
        <f t="shared" si="4"/>
        <v>0</v>
      </c>
      <c r="K160" s="1">
        <f t="shared" si="5"/>
        <v>2535</v>
      </c>
      <c r="L160" s="1">
        <f t="shared" si="6"/>
        <v>0</v>
      </c>
      <c r="M160" s="1">
        <f t="shared" si="7"/>
        <v>0</v>
      </c>
      <c r="N160" s="1">
        <f t="shared" si="8"/>
        <v>1134.508681</v>
      </c>
      <c r="O160" s="1">
        <f t="shared" si="9"/>
        <v>0</v>
      </c>
      <c r="P160" s="1">
        <f t="shared" si="10"/>
        <v>81152</v>
      </c>
      <c r="Q160" s="1">
        <f t="shared" si="11"/>
        <v>0</v>
      </c>
      <c r="R160" s="1">
        <f t="shared" si="12"/>
        <v>63652986</v>
      </c>
      <c r="S160" s="1">
        <f t="shared" si="13"/>
        <v>635042.658</v>
      </c>
      <c r="T160" s="1">
        <f t="shared" si="14"/>
        <v>106000</v>
      </c>
      <c r="U160" s="1">
        <f t="shared" si="15"/>
        <v>12791302</v>
      </c>
    </row>
    <row r="161" ht="19.5" customHeight="1">
      <c r="A161" s="2">
        <v>160.0</v>
      </c>
      <c r="B161" s="5" t="s">
        <v>206</v>
      </c>
      <c r="C161" s="2">
        <v>5000000.0</v>
      </c>
      <c r="D161" s="1" t="str">
        <f t="shared" si="1"/>
        <v>piercing</v>
      </c>
      <c r="E161" s="1" t="str">
        <f t="shared" si="2"/>
        <v>2160692</v>
      </c>
      <c r="F161" s="2">
        <v>65.0</v>
      </c>
      <c r="G161" s="2">
        <v>65.0</v>
      </c>
      <c r="H161" s="2" t="s">
        <v>119</v>
      </c>
      <c r="I161" s="1">
        <f t="shared" si="3"/>
        <v>3250000</v>
      </c>
      <c r="J161" s="1">
        <f t="shared" si="4"/>
        <v>0</v>
      </c>
      <c r="K161" s="1">
        <f t="shared" si="5"/>
        <v>0</v>
      </c>
      <c r="L161" s="1">
        <f t="shared" si="6"/>
        <v>0</v>
      </c>
      <c r="M161" s="1">
        <f t="shared" si="7"/>
        <v>1404450</v>
      </c>
      <c r="N161" s="1">
        <f t="shared" si="8"/>
        <v>1172.124421</v>
      </c>
      <c r="O161" s="1">
        <f t="shared" si="9"/>
        <v>0</v>
      </c>
      <c r="P161" s="1">
        <f t="shared" si="10"/>
        <v>81152</v>
      </c>
      <c r="Q161" s="1">
        <f t="shared" si="11"/>
        <v>0</v>
      </c>
      <c r="R161" s="1">
        <f t="shared" si="12"/>
        <v>65057436</v>
      </c>
      <c r="S161" s="1">
        <f t="shared" si="13"/>
        <v>642416.8478</v>
      </c>
      <c r="T161" s="1">
        <f t="shared" si="14"/>
        <v>106000</v>
      </c>
      <c r="U161" s="1">
        <f t="shared" si="15"/>
        <v>12897302</v>
      </c>
    </row>
    <row r="162" ht="19.5" customHeight="1">
      <c r="A162" s="2">
        <v>161.0</v>
      </c>
      <c r="B162" s="5" t="s">
        <v>465</v>
      </c>
      <c r="C162" s="2">
        <v>5000000.0</v>
      </c>
      <c r="D162" s="1" t="str">
        <f t="shared" si="1"/>
        <v>electrumBar</v>
      </c>
      <c r="E162" s="1" t="str">
        <f t="shared" si="2"/>
        <v>3950</v>
      </c>
      <c r="F162" s="2">
        <v>65.0</v>
      </c>
      <c r="G162" s="2">
        <v>65.0</v>
      </c>
      <c r="H162" s="2" t="s">
        <v>119</v>
      </c>
      <c r="I162" s="1">
        <f t="shared" si="3"/>
        <v>3250000</v>
      </c>
      <c r="J162" s="1">
        <f t="shared" si="4"/>
        <v>0</v>
      </c>
      <c r="K162" s="1">
        <f t="shared" si="5"/>
        <v>2568</v>
      </c>
      <c r="L162" s="1">
        <f t="shared" si="6"/>
        <v>0</v>
      </c>
      <c r="M162" s="1">
        <f t="shared" si="7"/>
        <v>0</v>
      </c>
      <c r="N162" s="1">
        <f t="shared" si="8"/>
        <v>1209.740162</v>
      </c>
      <c r="O162" s="1">
        <f t="shared" si="9"/>
        <v>0</v>
      </c>
      <c r="P162" s="1">
        <f t="shared" si="10"/>
        <v>83720</v>
      </c>
      <c r="Q162" s="1">
        <f t="shared" si="11"/>
        <v>0</v>
      </c>
      <c r="R162" s="1">
        <f t="shared" si="12"/>
        <v>65057436</v>
      </c>
      <c r="S162" s="1">
        <f t="shared" si="13"/>
        <v>662848.5473</v>
      </c>
      <c r="T162" s="1">
        <f t="shared" si="14"/>
        <v>106000</v>
      </c>
      <c r="U162" s="1">
        <f t="shared" si="15"/>
        <v>13003302</v>
      </c>
    </row>
    <row r="163" ht="19.5" customHeight="1">
      <c r="A163" s="2">
        <v>162.0</v>
      </c>
      <c r="B163" s="5" t="s">
        <v>208</v>
      </c>
      <c r="C163" s="2">
        <v>5000000.0</v>
      </c>
      <c r="D163" s="1" t="str">
        <f t="shared" si="1"/>
        <v>piercing</v>
      </c>
      <c r="E163" s="1" t="str">
        <f t="shared" si="2"/>
        <v>2160693</v>
      </c>
      <c r="F163" s="2">
        <v>65.0</v>
      </c>
      <c r="G163" s="2">
        <v>65.0</v>
      </c>
      <c r="H163" s="2" t="s">
        <v>119</v>
      </c>
      <c r="I163" s="1">
        <f t="shared" si="3"/>
        <v>3250000</v>
      </c>
      <c r="J163" s="1">
        <f t="shared" si="4"/>
        <v>0</v>
      </c>
      <c r="K163" s="1">
        <f t="shared" si="5"/>
        <v>0</v>
      </c>
      <c r="L163" s="1">
        <f t="shared" si="6"/>
        <v>0</v>
      </c>
      <c r="M163" s="1">
        <f t="shared" si="7"/>
        <v>1404451</v>
      </c>
      <c r="N163" s="1">
        <f t="shared" si="8"/>
        <v>1247.355903</v>
      </c>
      <c r="O163" s="1">
        <f t="shared" si="9"/>
        <v>0</v>
      </c>
      <c r="P163" s="1">
        <f t="shared" si="10"/>
        <v>83720</v>
      </c>
      <c r="Q163" s="1">
        <f t="shared" si="11"/>
        <v>0</v>
      </c>
      <c r="R163" s="1">
        <f t="shared" si="12"/>
        <v>66461887</v>
      </c>
      <c r="S163" s="1">
        <f t="shared" si="13"/>
        <v>670222.7372</v>
      </c>
      <c r="T163" s="1">
        <f t="shared" si="14"/>
        <v>106000</v>
      </c>
      <c r="U163" s="1">
        <f t="shared" si="15"/>
        <v>13109302</v>
      </c>
    </row>
    <row r="164" ht="19.5" customHeight="1">
      <c r="A164" s="2">
        <v>163.0</v>
      </c>
      <c r="B164" s="5" t="s">
        <v>466</v>
      </c>
      <c r="C164" s="2">
        <v>5000000.0</v>
      </c>
      <c r="D164" s="1" t="str">
        <f t="shared" si="1"/>
        <v>electrumBar</v>
      </c>
      <c r="E164" s="1" t="str">
        <f t="shared" si="2"/>
        <v>4000</v>
      </c>
      <c r="F164" s="2">
        <v>65.0</v>
      </c>
      <c r="G164" s="2">
        <v>65.0</v>
      </c>
      <c r="H164" s="2" t="s">
        <v>119</v>
      </c>
      <c r="I164" s="1">
        <f t="shared" si="3"/>
        <v>3250000</v>
      </c>
      <c r="J164" s="1">
        <f t="shared" si="4"/>
        <v>0</v>
      </c>
      <c r="K164" s="1">
        <f t="shared" si="5"/>
        <v>2600</v>
      </c>
      <c r="L164" s="1">
        <f t="shared" si="6"/>
        <v>0</v>
      </c>
      <c r="M164" s="1">
        <f t="shared" si="7"/>
        <v>0</v>
      </c>
      <c r="N164" s="1">
        <f t="shared" si="8"/>
        <v>1284.971644</v>
      </c>
      <c r="O164" s="1">
        <f t="shared" si="9"/>
        <v>0</v>
      </c>
      <c r="P164" s="1">
        <f t="shared" si="10"/>
        <v>86320</v>
      </c>
      <c r="Q164" s="1">
        <f t="shared" si="11"/>
        <v>0</v>
      </c>
      <c r="R164" s="1">
        <f t="shared" si="12"/>
        <v>66461887</v>
      </c>
      <c r="S164" s="1">
        <f t="shared" si="13"/>
        <v>690817.1471</v>
      </c>
      <c r="T164" s="1">
        <f t="shared" si="14"/>
        <v>106000</v>
      </c>
      <c r="U164" s="1">
        <f t="shared" si="15"/>
        <v>13215302</v>
      </c>
    </row>
    <row r="165" ht="19.5" customHeight="1">
      <c r="A165" s="2">
        <v>164.0</v>
      </c>
      <c r="B165" s="5" t="s">
        <v>348</v>
      </c>
      <c r="C165" s="2">
        <v>5000000.0</v>
      </c>
      <c r="D165" s="1" t="str">
        <f t="shared" si="1"/>
        <v>piercing</v>
      </c>
      <c r="E165" s="1" t="str">
        <f t="shared" si="2"/>
        <v>2160694</v>
      </c>
      <c r="F165" s="2">
        <v>65.0</v>
      </c>
      <c r="G165" s="2">
        <v>65.0</v>
      </c>
      <c r="H165" s="2" t="s">
        <v>119</v>
      </c>
      <c r="I165" s="1">
        <f t="shared" si="3"/>
        <v>3250000</v>
      </c>
      <c r="J165" s="1">
        <f t="shared" si="4"/>
        <v>0</v>
      </c>
      <c r="K165" s="1">
        <f t="shared" si="5"/>
        <v>0</v>
      </c>
      <c r="L165" s="1">
        <f t="shared" si="6"/>
        <v>0</v>
      </c>
      <c r="M165" s="1">
        <f t="shared" si="7"/>
        <v>1404452</v>
      </c>
      <c r="N165" s="1">
        <f t="shared" si="8"/>
        <v>1322.587384</v>
      </c>
      <c r="O165" s="1">
        <f t="shared" si="9"/>
        <v>0</v>
      </c>
      <c r="P165" s="1">
        <f t="shared" si="10"/>
        <v>86320</v>
      </c>
      <c r="Q165" s="1">
        <f t="shared" si="11"/>
        <v>0</v>
      </c>
      <c r="R165" s="1">
        <f t="shared" si="12"/>
        <v>67866339</v>
      </c>
      <c r="S165" s="1">
        <f t="shared" si="13"/>
        <v>698191.3369</v>
      </c>
      <c r="T165" s="1">
        <f t="shared" si="14"/>
        <v>106000</v>
      </c>
      <c r="U165" s="1">
        <f t="shared" si="15"/>
        <v>13321302</v>
      </c>
    </row>
    <row r="166" ht="19.5" customHeight="1">
      <c r="A166" s="2">
        <v>165.0</v>
      </c>
      <c r="B166" s="5" t="s">
        <v>123</v>
      </c>
      <c r="C166" s="2">
        <v>5000000.0</v>
      </c>
      <c r="D166" s="1" t="str">
        <f t="shared" si="1"/>
        <v>electrumBar</v>
      </c>
      <c r="E166" s="1" t="str">
        <f t="shared" si="2"/>
        <v>4050</v>
      </c>
      <c r="F166" s="2">
        <v>65.0</v>
      </c>
      <c r="G166" s="2">
        <v>65.0</v>
      </c>
      <c r="H166" s="2" t="s">
        <v>119</v>
      </c>
      <c r="I166" s="1">
        <f t="shared" si="3"/>
        <v>3250000</v>
      </c>
      <c r="J166" s="1">
        <f t="shared" si="4"/>
        <v>0</v>
      </c>
      <c r="K166" s="1">
        <f t="shared" si="5"/>
        <v>2633</v>
      </c>
      <c r="L166" s="1">
        <f t="shared" si="6"/>
        <v>0</v>
      </c>
      <c r="M166" s="1">
        <f t="shared" si="7"/>
        <v>0</v>
      </c>
      <c r="N166" s="1">
        <f t="shared" si="8"/>
        <v>1360.203125</v>
      </c>
      <c r="O166" s="1">
        <f t="shared" si="9"/>
        <v>0</v>
      </c>
      <c r="P166" s="1">
        <f t="shared" si="10"/>
        <v>88953</v>
      </c>
      <c r="Q166" s="1">
        <f t="shared" si="11"/>
        <v>0</v>
      </c>
      <c r="R166" s="1">
        <f t="shared" si="12"/>
        <v>67866339</v>
      </c>
      <c r="S166" s="1">
        <f t="shared" si="13"/>
        <v>718953.5419</v>
      </c>
      <c r="T166" s="1">
        <f t="shared" si="14"/>
        <v>106000</v>
      </c>
      <c r="U166" s="1">
        <f t="shared" si="15"/>
        <v>13427302</v>
      </c>
    </row>
    <row r="167" ht="19.5" customHeight="1">
      <c r="A167" s="2">
        <v>166.0</v>
      </c>
      <c r="B167" s="5" t="s">
        <v>350</v>
      </c>
      <c r="C167" s="2">
        <v>5000000.0</v>
      </c>
      <c r="D167" s="1" t="str">
        <f t="shared" si="1"/>
        <v>piercing</v>
      </c>
      <c r="E167" s="1" t="str">
        <f t="shared" si="2"/>
        <v>2160695</v>
      </c>
      <c r="F167" s="2">
        <v>75.0</v>
      </c>
      <c r="G167" s="2">
        <v>75.0</v>
      </c>
      <c r="H167" s="2" t="s">
        <v>119</v>
      </c>
      <c r="I167" s="1">
        <f t="shared" si="3"/>
        <v>3750000</v>
      </c>
      <c r="J167" s="1">
        <f t="shared" si="4"/>
        <v>0</v>
      </c>
      <c r="K167" s="1">
        <f t="shared" si="5"/>
        <v>0</v>
      </c>
      <c r="L167" s="1">
        <f t="shared" si="6"/>
        <v>0</v>
      </c>
      <c r="M167" s="1">
        <f t="shared" si="7"/>
        <v>1620522</v>
      </c>
      <c r="N167" s="1">
        <f t="shared" si="8"/>
        <v>1403.605903</v>
      </c>
      <c r="O167" s="1">
        <f t="shared" si="9"/>
        <v>0</v>
      </c>
      <c r="P167" s="1">
        <f t="shared" si="10"/>
        <v>88953</v>
      </c>
      <c r="Q167" s="1">
        <f t="shared" si="11"/>
        <v>0</v>
      </c>
      <c r="R167" s="1">
        <f t="shared" si="12"/>
        <v>69486861</v>
      </c>
      <c r="S167" s="1">
        <f t="shared" si="13"/>
        <v>727462.2225</v>
      </c>
      <c r="T167" s="1">
        <f t="shared" si="14"/>
        <v>106000</v>
      </c>
      <c r="U167" s="1">
        <f t="shared" si="15"/>
        <v>13533302</v>
      </c>
    </row>
    <row r="168" ht="19.5" customHeight="1">
      <c r="A168" s="2">
        <v>167.0</v>
      </c>
      <c r="B168" s="5" t="s">
        <v>467</v>
      </c>
      <c r="C168" s="2">
        <v>5000000.0</v>
      </c>
      <c r="D168" s="1" t="str">
        <f t="shared" si="1"/>
        <v>electrumBar</v>
      </c>
      <c r="E168" s="1" t="str">
        <f t="shared" si="2"/>
        <v>4100</v>
      </c>
      <c r="F168" s="2">
        <v>75.0</v>
      </c>
      <c r="G168" s="2">
        <v>75.0</v>
      </c>
      <c r="H168" s="2" t="s">
        <v>119</v>
      </c>
      <c r="I168" s="1">
        <f t="shared" si="3"/>
        <v>3750000</v>
      </c>
      <c r="J168" s="1">
        <f t="shared" si="4"/>
        <v>0</v>
      </c>
      <c r="K168" s="1">
        <f t="shared" si="5"/>
        <v>3075</v>
      </c>
      <c r="L168" s="1">
        <f t="shared" si="6"/>
        <v>0</v>
      </c>
      <c r="M168" s="1">
        <f t="shared" si="7"/>
        <v>0</v>
      </c>
      <c r="N168" s="1">
        <f t="shared" si="8"/>
        <v>1447.008681</v>
      </c>
      <c r="O168" s="1">
        <f t="shared" si="9"/>
        <v>0</v>
      </c>
      <c r="P168" s="1">
        <f t="shared" si="10"/>
        <v>92028</v>
      </c>
      <c r="Q168" s="1">
        <f t="shared" si="11"/>
        <v>0</v>
      </c>
      <c r="R168" s="1">
        <f t="shared" si="12"/>
        <v>69486861</v>
      </c>
      <c r="S168" s="1">
        <f t="shared" si="13"/>
        <v>751606.3557</v>
      </c>
      <c r="T168" s="1">
        <f t="shared" si="14"/>
        <v>106000</v>
      </c>
      <c r="U168" s="1">
        <f t="shared" si="15"/>
        <v>13639302</v>
      </c>
    </row>
    <row r="169" ht="19.5" customHeight="1">
      <c r="A169" s="2">
        <v>168.0</v>
      </c>
      <c r="B169" s="5" t="s">
        <v>352</v>
      </c>
      <c r="C169" s="2">
        <v>5000000.0</v>
      </c>
      <c r="D169" s="1" t="str">
        <f t="shared" si="1"/>
        <v>piercing</v>
      </c>
      <c r="E169" s="1" t="str">
        <f t="shared" si="2"/>
        <v>2160696</v>
      </c>
      <c r="F169" s="2">
        <v>75.0</v>
      </c>
      <c r="G169" s="2">
        <v>75.0</v>
      </c>
      <c r="H169" s="2" t="s">
        <v>119</v>
      </c>
      <c r="I169" s="1">
        <f t="shared" si="3"/>
        <v>3750000</v>
      </c>
      <c r="J169" s="1">
        <f t="shared" si="4"/>
        <v>0</v>
      </c>
      <c r="K169" s="1">
        <f t="shared" si="5"/>
        <v>0</v>
      </c>
      <c r="L169" s="1">
        <f t="shared" si="6"/>
        <v>0</v>
      </c>
      <c r="M169" s="1">
        <f t="shared" si="7"/>
        <v>1620522</v>
      </c>
      <c r="N169" s="1">
        <f t="shared" si="8"/>
        <v>1490.411458</v>
      </c>
      <c r="O169" s="1">
        <f t="shared" si="9"/>
        <v>0</v>
      </c>
      <c r="P169" s="1">
        <f t="shared" si="10"/>
        <v>92028</v>
      </c>
      <c r="Q169" s="1">
        <f t="shared" si="11"/>
        <v>0</v>
      </c>
      <c r="R169" s="1">
        <f t="shared" si="12"/>
        <v>71107383</v>
      </c>
      <c r="S169" s="1">
        <f t="shared" si="13"/>
        <v>760115.0363</v>
      </c>
      <c r="T169" s="1">
        <f t="shared" si="14"/>
        <v>106000</v>
      </c>
      <c r="U169" s="1">
        <f t="shared" si="15"/>
        <v>13745302</v>
      </c>
    </row>
    <row r="170" ht="19.5" customHeight="1">
      <c r="A170" s="2">
        <v>169.0</v>
      </c>
      <c r="B170" s="5" t="s">
        <v>468</v>
      </c>
      <c r="C170" s="2">
        <v>5000000.0</v>
      </c>
      <c r="D170" s="1" t="str">
        <f t="shared" si="1"/>
        <v>electrumBar</v>
      </c>
      <c r="E170" s="1" t="str">
        <f t="shared" si="2"/>
        <v>4150</v>
      </c>
      <c r="F170" s="2">
        <v>75.0</v>
      </c>
      <c r="G170" s="2">
        <v>75.0</v>
      </c>
      <c r="H170" s="2" t="s">
        <v>119</v>
      </c>
      <c r="I170" s="1">
        <f t="shared" si="3"/>
        <v>3750000</v>
      </c>
      <c r="J170" s="1">
        <f t="shared" si="4"/>
        <v>0</v>
      </c>
      <c r="K170" s="1">
        <f t="shared" si="5"/>
        <v>3113</v>
      </c>
      <c r="L170" s="1">
        <f t="shared" si="6"/>
        <v>0</v>
      </c>
      <c r="M170" s="1">
        <f t="shared" si="7"/>
        <v>0</v>
      </c>
      <c r="N170" s="1">
        <f t="shared" si="8"/>
        <v>1533.814236</v>
      </c>
      <c r="O170" s="1">
        <f t="shared" si="9"/>
        <v>0</v>
      </c>
      <c r="P170" s="1">
        <f t="shared" si="10"/>
        <v>95141</v>
      </c>
      <c r="Q170" s="1">
        <f t="shared" si="11"/>
        <v>0</v>
      </c>
      <c r="R170" s="1">
        <f t="shared" si="12"/>
        <v>71107383</v>
      </c>
      <c r="S170" s="1">
        <f t="shared" si="13"/>
        <v>784452.388</v>
      </c>
      <c r="T170" s="1">
        <f t="shared" si="14"/>
        <v>106000</v>
      </c>
      <c r="U170" s="1">
        <f t="shared" si="15"/>
        <v>13851302</v>
      </c>
    </row>
    <row r="171" ht="19.5" customHeight="1">
      <c r="A171" s="2">
        <v>170.0</v>
      </c>
      <c r="B171" s="5" t="s">
        <v>354</v>
      </c>
      <c r="C171" s="2">
        <v>5000000.0</v>
      </c>
      <c r="D171" s="1" t="str">
        <f t="shared" si="1"/>
        <v>piercing</v>
      </c>
      <c r="E171" s="1" t="str">
        <f t="shared" si="2"/>
        <v>2160697</v>
      </c>
      <c r="F171" s="2">
        <v>75.0</v>
      </c>
      <c r="G171" s="2">
        <v>75.0</v>
      </c>
      <c r="H171" s="2" t="s">
        <v>119</v>
      </c>
      <c r="I171" s="1">
        <f t="shared" si="3"/>
        <v>3750000</v>
      </c>
      <c r="J171" s="1">
        <f t="shared" si="4"/>
        <v>0</v>
      </c>
      <c r="K171" s="1">
        <f t="shared" si="5"/>
        <v>0</v>
      </c>
      <c r="L171" s="1">
        <f t="shared" si="6"/>
        <v>0</v>
      </c>
      <c r="M171" s="1">
        <f t="shared" si="7"/>
        <v>1620523</v>
      </c>
      <c r="N171" s="1">
        <f t="shared" si="8"/>
        <v>1577.217014</v>
      </c>
      <c r="O171" s="1">
        <f t="shared" si="9"/>
        <v>0</v>
      </c>
      <c r="P171" s="1">
        <f t="shared" si="10"/>
        <v>95141</v>
      </c>
      <c r="Q171" s="1">
        <f t="shared" si="11"/>
        <v>0</v>
      </c>
      <c r="R171" s="1">
        <f t="shared" si="12"/>
        <v>72727906</v>
      </c>
      <c r="S171" s="1">
        <f t="shared" si="13"/>
        <v>792961.0686</v>
      </c>
      <c r="T171" s="1">
        <f t="shared" si="14"/>
        <v>106000</v>
      </c>
      <c r="U171" s="1">
        <f t="shared" si="15"/>
        <v>13957302</v>
      </c>
    </row>
    <row r="172" ht="19.5" customHeight="1">
      <c r="A172" s="2">
        <v>171.0</v>
      </c>
      <c r="B172" s="5" t="s">
        <v>125</v>
      </c>
      <c r="C172" s="2">
        <v>5000000.0</v>
      </c>
      <c r="D172" s="1" t="str">
        <f t="shared" si="1"/>
        <v>electrumBar</v>
      </c>
      <c r="E172" s="1" t="str">
        <f t="shared" si="2"/>
        <v>4200</v>
      </c>
      <c r="F172" s="2">
        <v>75.0</v>
      </c>
      <c r="G172" s="2">
        <v>75.0</v>
      </c>
      <c r="H172" s="2" t="s">
        <v>119</v>
      </c>
      <c r="I172" s="1">
        <f t="shared" si="3"/>
        <v>3750000</v>
      </c>
      <c r="J172" s="1">
        <f t="shared" si="4"/>
        <v>0</v>
      </c>
      <c r="K172" s="1">
        <f t="shared" si="5"/>
        <v>3150</v>
      </c>
      <c r="L172" s="1">
        <f t="shared" si="6"/>
        <v>0</v>
      </c>
      <c r="M172" s="1">
        <f t="shared" si="7"/>
        <v>0</v>
      </c>
      <c r="N172" s="1">
        <f t="shared" si="8"/>
        <v>1620.619792</v>
      </c>
      <c r="O172" s="1">
        <f t="shared" si="9"/>
        <v>0</v>
      </c>
      <c r="P172" s="1">
        <f t="shared" si="10"/>
        <v>98291</v>
      </c>
      <c r="Q172" s="1">
        <f t="shared" si="11"/>
        <v>0</v>
      </c>
      <c r="R172" s="1">
        <f t="shared" si="12"/>
        <v>72727906</v>
      </c>
      <c r="S172" s="1">
        <f t="shared" si="13"/>
        <v>817486.5543</v>
      </c>
      <c r="T172" s="1">
        <f t="shared" si="14"/>
        <v>106000</v>
      </c>
      <c r="U172" s="1">
        <f t="shared" si="15"/>
        <v>14063302</v>
      </c>
    </row>
    <row r="173" ht="19.5" customHeight="1">
      <c r="A173" s="2">
        <v>172.0</v>
      </c>
      <c r="B173" s="5" t="s">
        <v>356</v>
      </c>
      <c r="C173" s="2">
        <v>5000000.0</v>
      </c>
      <c r="D173" s="1" t="str">
        <f t="shared" si="1"/>
        <v>piercing</v>
      </c>
      <c r="E173" s="1" t="str">
        <f t="shared" si="2"/>
        <v>2160698</v>
      </c>
      <c r="F173" s="2">
        <v>75.0</v>
      </c>
      <c r="G173" s="2">
        <v>75.0</v>
      </c>
      <c r="H173" s="2" t="s">
        <v>119</v>
      </c>
      <c r="I173" s="1">
        <f t="shared" si="3"/>
        <v>3750000</v>
      </c>
      <c r="J173" s="1">
        <f t="shared" si="4"/>
        <v>0</v>
      </c>
      <c r="K173" s="1">
        <f t="shared" si="5"/>
        <v>0</v>
      </c>
      <c r="L173" s="1">
        <f t="shared" si="6"/>
        <v>0</v>
      </c>
      <c r="M173" s="1">
        <f t="shared" si="7"/>
        <v>1620524</v>
      </c>
      <c r="N173" s="1">
        <f t="shared" si="8"/>
        <v>1664.022569</v>
      </c>
      <c r="O173" s="1">
        <f t="shared" si="9"/>
        <v>0</v>
      </c>
      <c r="P173" s="1">
        <f t="shared" si="10"/>
        <v>98291</v>
      </c>
      <c r="Q173" s="1">
        <f t="shared" si="11"/>
        <v>0</v>
      </c>
      <c r="R173" s="1">
        <f t="shared" si="12"/>
        <v>74348430</v>
      </c>
      <c r="S173" s="1">
        <f t="shared" si="13"/>
        <v>825995.2349</v>
      </c>
      <c r="T173" s="1">
        <f t="shared" si="14"/>
        <v>106000</v>
      </c>
      <c r="U173" s="1">
        <f t="shared" si="15"/>
        <v>14169302</v>
      </c>
    </row>
    <row r="174" ht="19.5" customHeight="1">
      <c r="A174" s="2">
        <v>173.0</v>
      </c>
      <c r="B174" s="5" t="s">
        <v>469</v>
      </c>
      <c r="C174" s="2">
        <v>5000000.0</v>
      </c>
      <c r="D174" s="1" t="str">
        <f t="shared" si="1"/>
        <v>electrumBar</v>
      </c>
      <c r="E174" s="1" t="str">
        <f t="shared" si="2"/>
        <v>4250</v>
      </c>
      <c r="F174" s="2">
        <v>75.0</v>
      </c>
      <c r="G174" s="2">
        <v>75.0</v>
      </c>
      <c r="H174" s="2" t="s">
        <v>119</v>
      </c>
      <c r="I174" s="1">
        <f t="shared" si="3"/>
        <v>3750000</v>
      </c>
      <c r="J174" s="1">
        <f t="shared" si="4"/>
        <v>0</v>
      </c>
      <c r="K174" s="1">
        <f t="shared" si="5"/>
        <v>3188</v>
      </c>
      <c r="L174" s="1">
        <f t="shared" si="6"/>
        <v>0</v>
      </c>
      <c r="M174" s="1">
        <f t="shared" si="7"/>
        <v>0</v>
      </c>
      <c r="N174" s="1">
        <f t="shared" si="8"/>
        <v>1707.425347</v>
      </c>
      <c r="O174" s="1">
        <f t="shared" si="9"/>
        <v>0</v>
      </c>
      <c r="P174" s="1">
        <f t="shared" si="10"/>
        <v>101479</v>
      </c>
      <c r="Q174" s="1">
        <f t="shared" si="11"/>
        <v>0</v>
      </c>
      <c r="R174" s="1">
        <f t="shared" si="12"/>
        <v>74348430</v>
      </c>
      <c r="S174" s="1">
        <f t="shared" si="13"/>
        <v>850713.9391</v>
      </c>
      <c r="T174" s="1">
        <f t="shared" si="14"/>
        <v>106000</v>
      </c>
      <c r="U174" s="1">
        <f t="shared" si="15"/>
        <v>14275302</v>
      </c>
    </row>
    <row r="175" ht="19.5" customHeight="1">
      <c r="A175" s="2">
        <v>174.0</v>
      </c>
      <c r="B175" s="5" t="s">
        <v>358</v>
      </c>
      <c r="C175" s="2">
        <v>5000000.0</v>
      </c>
      <c r="D175" s="1" t="str">
        <f t="shared" si="1"/>
        <v>piercing</v>
      </c>
      <c r="E175" s="1" t="str">
        <f t="shared" si="2"/>
        <v>2160699</v>
      </c>
      <c r="F175" s="2">
        <v>75.0</v>
      </c>
      <c r="G175" s="2">
        <v>75.0</v>
      </c>
      <c r="H175" s="2" t="s">
        <v>119</v>
      </c>
      <c r="I175" s="1">
        <f t="shared" si="3"/>
        <v>3750000</v>
      </c>
      <c r="J175" s="1">
        <f t="shared" si="4"/>
        <v>0</v>
      </c>
      <c r="K175" s="1">
        <f t="shared" si="5"/>
        <v>0</v>
      </c>
      <c r="L175" s="1">
        <f t="shared" si="6"/>
        <v>0</v>
      </c>
      <c r="M175" s="1">
        <f t="shared" si="7"/>
        <v>1620525</v>
      </c>
      <c r="N175" s="1">
        <f t="shared" si="8"/>
        <v>1750.828125</v>
      </c>
      <c r="O175" s="1">
        <f t="shared" si="9"/>
        <v>0</v>
      </c>
      <c r="P175" s="1">
        <f t="shared" si="10"/>
        <v>101479</v>
      </c>
      <c r="Q175" s="1">
        <f t="shared" si="11"/>
        <v>0</v>
      </c>
      <c r="R175" s="1">
        <f t="shared" si="12"/>
        <v>75968955</v>
      </c>
      <c r="S175" s="1">
        <f t="shared" si="13"/>
        <v>859222.6197</v>
      </c>
      <c r="T175" s="1">
        <f t="shared" si="14"/>
        <v>106000</v>
      </c>
      <c r="U175" s="1">
        <f t="shared" si="15"/>
        <v>14381302</v>
      </c>
    </row>
    <row r="176" ht="19.5" customHeight="1">
      <c r="A176" s="2">
        <v>175.0</v>
      </c>
      <c r="B176" s="5" t="s">
        <v>470</v>
      </c>
      <c r="C176" s="2">
        <v>5000000.0</v>
      </c>
      <c r="D176" s="1" t="str">
        <f t="shared" si="1"/>
        <v>electrumBar</v>
      </c>
      <c r="E176" s="1" t="str">
        <f t="shared" si="2"/>
        <v>4300</v>
      </c>
      <c r="F176" s="2">
        <v>75.0</v>
      </c>
      <c r="G176" s="2">
        <v>75.0</v>
      </c>
      <c r="H176" s="2" t="s">
        <v>119</v>
      </c>
      <c r="I176" s="1">
        <f t="shared" si="3"/>
        <v>3750000</v>
      </c>
      <c r="J176" s="1">
        <f t="shared" si="4"/>
        <v>0</v>
      </c>
      <c r="K176" s="1">
        <f t="shared" si="5"/>
        <v>3225</v>
      </c>
      <c r="L176" s="1">
        <f t="shared" si="6"/>
        <v>0</v>
      </c>
      <c r="M176" s="1">
        <f t="shared" si="7"/>
        <v>0</v>
      </c>
      <c r="N176" s="1">
        <f t="shared" si="8"/>
        <v>1794.230903</v>
      </c>
      <c r="O176" s="1">
        <f t="shared" si="9"/>
        <v>0</v>
      </c>
      <c r="P176" s="1">
        <f t="shared" si="10"/>
        <v>104704</v>
      </c>
      <c r="Q176" s="1">
        <f t="shared" si="11"/>
        <v>0</v>
      </c>
      <c r="R176" s="1">
        <f t="shared" si="12"/>
        <v>75968955</v>
      </c>
      <c r="S176" s="1">
        <f t="shared" si="13"/>
        <v>884129.4579</v>
      </c>
      <c r="T176" s="1">
        <f t="shared" si="14"/>
        <v>106000</v>
      </c>
      <c r="U176" s="1">
        <f t="shared" si="15"/>
        <v>14487302</v>
      </c>
    </row>
    <row r="177" ht="19.5" customHeight="1">
      <c r="A177" s="2">
        <v>176.0</v>
      </c>
      <c r="B177" s="5" t="s">
        <v>360</v>
      </c>
      <c r="C177" s="2">
        <v>5000000.0</v>
      </c>
      <c r="D177" s="1" t="str">
        <f t="shared" si="1"/>
        <v>piercing</v>
      </c>
      <c r="E177" s="1" t="str">
        <f t="shared" si="2"/>
        <v>2160700</v>
      </c>
      <c r="F177" s="2">
        <v>85.0</v>
      </c>
      <c r="G177" s="2">
        <v>85.0</v>
      </c>
      <c r="H177" s="2" t="s">
        <v>119</v>
      </c>
      <c r="I177" s="1">
        <f t="shared" si="3"/>
        <v>4250000</v>
      </c>
      <c r="J177" s="1">
        <f t="shared" si="4"/>
        <v>0</v>
      </c>
      <c r="K177" s="1">
        <f t="shared" si="5"/>
        <v>0</v>
      </c>
      <c r="L177" s="1">
        <f t="shared" si="6"/>
        <v>0</v>
      </c>
      <c r="M177" s="1">
        <f t="shared" si="7"/>
        <v>1836595</v>
      </c>
      <c r="N177" s="1">
        <f t="shared" si="8"/>
        <v>1843.420718</v>
      </c>
      <c r="O177" s="1">
        <f t="shared" si="9"/>
        <v>0</v>
      </c>
      <c r="P177" s="1">
        <f t="shared" si="10"/>
        <v>104704</v>
      </c>
      <c r="Q177" s="1">
        <f t="shared" si="11"/>
        <v>0</v>
      </c>
      <c r="R177" s="1">
        <f t="shared" si="12"/>
        <v>77805550</v>
      </c>
      <c r="S177" s="1">
        <f t="shared" si="13"/>
        <v>893772.6292</v>
      </c>
      <c r="T177" s="1">
        <f t="shared" si="14"/>
        <v>106000</v>
      </c>
      <c r="U177" s="1">
        <f t="shared" si="15"/>
        <v>14593302</v>
      </c>
    </row>
    <row r="178" ht="19.5" customHeight="1">
      <c r="A178" s="2">
        <v>177.0</v>
      </c>
      <c r="B178" s="5" t="s">
        <v>127</v>
      </c>
      <c r="C178" s="2">
        <v>5000000.0</v>
      </c>
      <c r="D178" s="1" t="str">
        <f t="shared" si="1"/>
        <v>electrumBar</v>
      </c>
      <c r="E178" s="1" t="str">
        <f t="shared" si="2"/>
        <v>4350</v>
      </c>
      <c r="F178" s="2">
        <v>85.0</v>
      </c>
      <c r="G178" s="2">
        <v>85.0</v>
      </c>
      <c r="H178" s="2" t="s">
        <v>119</v>
      </c>
      <c r="I178" s="1">
        <f t="shared" si="3"/>
        <v>4250000</v>
      </c>
      <c r="J178" s="1">
        <f t="shared" si="4"/>
        <v>0</v>
      </c>
      <c r="K178" s="1">
        <f t="shared" si="5"/>
        <v>3698</v>
      </c>
      <c r="L178" s="1">
        <f t="shared" si="6"/>
        <v>0</v>
      </c>
      <c r="M178" s="1">
        <f t="shared" si="7"/>
        <v>0</v>
      </c>
      <c r="N178" s="1">
        <f t="shared" si="8"/>
        <v>1892.610532</v>
      </c>
      <c r="O178" s="1">
        <f t="shared" si="9"/>
        <v>0</v>
      </c>
      <c r="P178" s="1">
        <f t="shared" si="10"/>
        <v>108402</v>
      </c>
      <c r="Q178" s="1">
        <f t="shared" si="11"/>
        <v>0</v>
      </c>
      <c r="R178" s="1">
        <f t="shared" si="12"/>
        <v>77805550</v>
      </c>
      <c r="S178" s="1">
        <f t="shared" si="13"/>
        <v>922219.0212</v>
      </c>
      <c r="T178" s="1">
        <f t="shared" si="14"/>
        <v>106000</v>
      </c>
      <c r="U178" s="1">
        <f t="shared" si="15"/>
        <v>14699302</v>
      </c>
    </row>
    <row r="179" ht="19.5" customHeight="1">
      <c r="A179" s="2">
        <v>178.0</v>
      </c>
      <c r="B179" s="5" t="s">
        <v>362</v>
      </c>
      <c r="C179" s="2">
        <v>5000000.0</v>
      </c>
      <c r="D179" s="1" t="str">
        <f t="shared" si="1"/>
        <v>piercing</v>
      </c>
      <c r="E179" s="1" t="str">
        <f t="shared" si="2"/>
        <v>2160701</v>
      </c>
      <c r="F179" s="2">
        <v>85.0</v>
      </c>
      <c r="G179" s="2">
        <v>85.0</v>
      </c>
      <c r="H179" s="2" t="s">
        <v>119</v>
      </c>
      <c r="I179" s="1">
        <f t="shared" si="3"/>
        <v>4250000</v>
      </c>
      <c r="J179" s="1">
        <f t="shared" si="4"/>
        <v>0</v>
      </c>
      <c r="K179" s="1">
        <f t="shared" si="5"/>
        <v>0</v>
      </c>
      <c r="L179" s="1">
        <f t="shared" si="6"/>
        <v>0</v>
      </c>
      <c r="M179" s="1">
        <f t="shared" si="7"/>
        <v>1836596</v>
      </c>
      <c r="N179" s="1">
        <f t="shared" si="8"/>
        <v>1941.800347</v>
      </c>
      <c r="O179" s="1">
        <f t="shared" si="9"/>
        <v>0</v>
      </c>
      <c r="P179" s="1">
        <f t="shared" si="10"/>
        <v>108402</v>
      </c>
      <c r="Q179" s="1">
        <f t="shared" si="11"/>
        <v>0</v>
      </c>
      <c r="R179" s="1">
        <f t="shared" si="12"/>
        <v>79642146</v>
      </c>
      <c r="S179" s="1">
        <f t="shared" si="13"/>
        <v>931862.1926</v>
      </c>
      <c r="T179" s="1">
        <f t="shared" si="14"/>
        <v>106000</v>
      </c>
      <c r="U179" s="1">
        <f t="shared" si="15"/>
        <v>14805302</v>
      </c>
    </row>
    <row r="180" ht="19.5" customHeight="1">
      <c r="A180" s="2">
        <v>179.0</v>
      </c>
      <c r="B180" s="5" t="s">
        <v>471</v>
      </c>
      <c r="C180" s="2">
        <v>5000000.0</v>
      </c>
      <c r="D180" s="1" t="str">
        <f t="shared" si="1"/>
        <v>electrumBar</v>
      </c>
      <c r="E180" s="1" t="str">
        <f t="shared" si="2"/>
        <v>4400</v>
      </c>
      <c r="F180" s="2">
        <v>85.0</v>
      </c>
      <c r="G180" s="2">
        <v>85.0</v>
      </c>
      <c r="H180" s="2" t="s">
        <v>119</v>
      </c>
      <c r="I180" s="1">
        <f t="shared" si="3"/>
        <v>4250000</v>
      </c>
      <c r="J180" s="1">
        <f t="shared" si="4"/>
        <v>0</v>
      </c>
      <c r="K180" s="1">
        <f t="shared" si="5"/>
        <v>3740</v>
      </c>
      <c r="L180" s="1">
        <f t="shared" si="6"/>
        <v>0</v>
      </c>
      <c r="M180" s="1">
        <f t="shared" si="7"/>
        <v>0</v>
      </c>
      <c r="N180" s="1">
        <f t="shared" si="8"/>
        <v>1990.990162</v>
      </c>
      <c r="O180" s="1">
        <f t="shared" si="9"/>
        <v>0</v>
      </c>
      <c r="P180" s="1">
        <f t="shared" si="10"/>
        <v>112142</v>
      </c>
      <c r="Q180" s="1">
        <f t="shared" si="11"/>
        <v>0</v>
      </c>
      <c r="R180" s="1">
        <f t="shared" si="12"/>
        <v>79642146</v>
      </c>
      <c r="S180" s="1">
        <f t="shared" si="13"/>
        <v>960522.142</v>
      </c>
      <c r="T180" s="1">
        <f t="shared" si="14"/>
        <v>106000</v>
      </c>
      <c r="U180" s="1">
        <f t="shared" si="15"/>
        <v>14911302</v>
      </c>
    </row>
    <row r="181" ht="19.5" customHeight="1">
      <c r="A181" s="2">
        <v>180.0</v>
      </c>
      <c r="B181" s="5" t="s">
        <v>364</v>
      </c>
      <c r="C181" s="2">
        <v>5000000.0</v>
      </c>
      <c r="D181" s="1" t="str">
        <f t="shared" si="1"/>
        <v>piercing</v>
      </c>
      <c r="E181" s="1" t="str">
        <f t="shared" si="2"/>
        <v>2160702</v>
      </c>
      <c r="F181" s="2">
        <v>85.0</v>
      </c>
      <c r="G181" s="2">
        <v>85.0</v>
      </c>
      <c r="H181" s="2" t="s">
        <v>119</v>
      </c>
      <c r="I181" s="1">
        <f t="shared" si="3"/>
        <v>4250000</v>
      </c>
      <c r="J181" s="1">
        <f t="shared" si="4"/>
        <v>0</v>
      </c>
      <c r="K181" s="1">
        <f t="shared" si="5"/>
        <v>0</v>
      </c>
      <c r="L181" s="1">
        <f t="shared" si="6"/>
        <v>0</v>
      </c>
      <c r="M181" s="1">
        <f t="shared" si="7"/>
        <v>1836597</v>
      </c>
      <c r="N181" s="1">
        <f t="shared" si="8"/>
        <v>2040.179977</v>
      </c>
      <c r="O181" s="1">
        <f t="shared" si="9"/>
        <v>0</v>
      </c>
      <c r="P181" s="1">
        <f t="shared" si="10"/>
        <v>112142</v>
      </c>
      <c r="Q181" s="1">
        <f t="shared" si="11"/>
        <v>0</v>
      </c>
      <c r="R181" s="1">
        <f t="shared" si="12"/>
        <v>81478743</v>
      </c>
      <c r="S181" s="1">
        <f t="shared" si="13"/>
        <v>970165.3133</v>
      </c>
      <c r="T181" s="1">
        <f t="shared" si="14"/>
        <v>106000</v>
      </c>
      <c r="U181" s="1">
        <f t="shared" si="15"/>
        <v>15017302</v>
      </c>
    </row>
    <row r="182" ht="19.5" customHeight="1">
      <c r="A182" s="2">
        <v>181.0</v>
      </c>
      <c r="B182" s="5" t="s">
        <v>472</v>
      </c>
      <c r="C182" s="2">
        <v>5000000.0</v>
      </c>
      <c r="D182" s="1" t="str">
        <f t="shared" si="1"/>
        <v>electrumBar</v>
      </c>
      <c r="E182" s="1" t="str">
        <f t="shared" si="2"/>
        <v>4450</v>
      </c>
      <c r="F182" s="2">
        <v>85.0</v>
      </c>
      <c r="G182" s="2">
        <v>85.0</v>
      </c>
      <c r="H182" s="2" t="s">
        <v>119</v>
      </c>
      <c r="I182" s="1">
        <f t="shared" si="3"/>
        <v>4250000</v>
      </c>
      <c r="J182" s="1">
        <f t="shared" si="4"/>
        <v>0</v>
      </c>
      <c r="K182" s="1">
        <f t="shared" si="5"/>
        <v>3783</v>
      </c>
      <c r="L182" s="1">
        <f t="shared" si="6"/>
        <v>0</v>
      </c>
      <c r="M182" s="1">
        <f t="shared" si="7"/>
        <v>0</v>
      </c>
      <c r="N182" s="1">
        <f t="shared" si="8"/>
        <v>2089.369792</v>
      </c>
      <c r="O182" s="1">
        <f t="shared" si="9"/>
        <v>0</v>
      </c>
      <c r="P182" s="1">
        <f t="shared" si="10"/>
        <v>115925</v>
      </c>
      <c r="Q182" s="1">
        <f t="shared" si="11"/>
        <v>0</v>
      </c>
      <c r="R182" s="1">
        <f t="shared" si="12"/>
        <v>81478743</v>
      </c>
      <c r="S182" s="1">
        <f t="shared" si="13"/>
        <v>999043.9048</v>
      </c>
      <c r="T182" s="1">
        <f t="shared" si="14"/>
        <v>106000</v>
      </c>
      <c r="U182" s="1">
        <f t="shared" si="15"/>
        <v>15123302</v>
      </c>
    </row>
    <row r="183" ht="19.5" customHeight="1">
      <c r="A183" s="2">
        <v>182.0</v>
      </c>
      <c r="B183" s="5" t="s">
        <v>366</v>
      </c>
      <c r="C183" s="2">
        <v>5000000.0</v>
      </c>
      <c r="D183" s="1" t="str">
        <f t="shared" si="1"/>
        <v>piercing</v>
      </c>
      <c r="E183" s="1" t="str">
        <f t="shared" si="2"/>
        <v>2160703</v>
      </c>
      <c r="F183" s="2">
        <v>85.0</v>
      </c>
      <c r="G183" s="2">
        <v>85.0</v>
      </c>
      <c r="H183" s="2" t="s">
        <v>119</v>
      </c>
      <c r="I183" s="1">
        <f t="shared" si="3"/>
        <v>4250000</v>
      </c>
      <c r="J183" s="1">
        <f t="shared" si="4"/>
        <v>0</v>
      </c>
      <c r="K183" s="1">
        <f t="shared" si="5"/>
        <v>0</v>
      </c>
      <c r="L183" s="1">
        <f t="shared" si="6"/>
        <v>0</v>
      </c>
      <c r="M183" s="1">
        <f t="shared" si="7"/>
        <v>1836598</v>
      </c>
      <c r="N183" s="1">
        <f t="shared" si="8"/>
        <v>2138.559606</v>
      </c>
      <c r="O183" s="1">
        <f t="shared" si="9"/>
        <v>0</v>
      </c>
      <c r="P183" s="1">
        <f t="shared" si="10"/>
        <v>115925</v>
      </c>
      <c r="Q183" s="1">
        <f t="shared" si="11"/>
        <v>0</v>
      </c>
      <c r="R183" s="1">
        <f t="shared" si="12"/>
        <v>83315341</v>
      </c>
      <c r="S183" s="1">
        <f t="shared" si="13"/>
        <v>1008687.076</v>
      </c>
      <c r="T183" s="1">
        <f t="shared" si="14"/>
        <v>106000</v>
      </c>
      <c r="U183" s="1">
        <f t="shared" si="15"/>
        <v>15229302</v>
      </c>
    </row>
    <row r="184" ht="19.5" customHeight="1">
      <c r="A184" s="2">
        <v>183.0</v>
      </c>
      <c r="B184" s="5" t="s">
        <v>129</v>
      </c>
      <c r="C184" s="2">
        <v>5000000.0</v>
      </c>
      <c r="D184" s="1" t="str">
        <f t="shared" si="1"/>
        <v>electrumBar</v>
      </c>
      <c r="E184" s="1" t="str">
        <f t="shared" si="2"/>
        <v>4500</v>
      </c>
      <c r="F184" s="2">
        <v>85.0</v>
      </c>
      <c r="G184" s="2">
        <v>85.0</v>
      </c>
      <c r="H184" s="2" t="s">
        <v>119</v>
      </c>
      <c r="I184" s="1">
        <f t="shared" si="3"/>
        <v>4250000</v>
      </c>
      <c r="J184" s="1">
        <f t="shared" si="4"/>
        <v>0</v>
      </c>
      <c r="K184" s="1">
        <f t="shared" si="5"/>
        <v>3825</v>
      </c>
      <c r="L184" s="1">
        <f t="shared" si="6"/>
        <v>0</v>
      </c>
      <c r="M184" s="1">
        <f t="shared" si="7"/>
        <v>0</v>
      </c>
      <c r="N184" s="1">
        <f t="shared" si="8"/>
        <v>2187.749421</v>
      </c>
      <c r="O184" s="1">
        <f t="shared" si="9"/>
        <v>0</v>
      </c>
      <c r="P184" s="1">
        <f t="shared" si="10"/>
        <v>119750</v>
      </c>
      <c r="Q184" s="1">
        <f t="shared" si="11"/>
        <v>0</v>
      </c>
      <c r="R184" s="1">
        <f t="shared" si="12"/>
        <v>83315341</v>
      </c>
      <c r="S184" s="1">
        <f t="shared" si="13"/>
        <v>1037779.225</v>
      </c>
      <c r="T184" s="1">
        <f t="shared" si="14"/>
        <v>106000</v>
      </c>
      <c r="U184" s="1">
        <f t="shared" si="15"/>
        <v>15335302</v>
      </c>
    </row>
    <row r="185" ht="19.5" customHeight="1">
      <c r="A185" s="2">
        <v>184.0</v>
      </c>
      <c r="B185" s="5" t="s">
        <v>368</v>
      </c>
      <c r="C185" s="2">
        <v>5000000.0</v>
      </c>
      <c r="D185" s="1" t="str">
        <f t="shared" si="1"/>
        <v>piercing</v>
      </c>
      <c r="E185" s="1" t="str">
        <f t="shared" si="2"/>
        <v>2160704</v>
      </c>
      <c r="F185" s="2">
        <v>85.0</v>
      </c>
      <c r="G185" s="2">
        <v>85.0</v>
      </c>
      <c r="H185" s="2" t="s">
        <v>119</v>
      </c>
      <c r="I185" s="1">
        <f t="shared" si="3"/>
        <v>4250000</v>
      </c>
      <c r="J185" s="1">
        <f t="shared" si="4"/>
        <v>0</v>
      </c>
      <c r="K185" s="1">
        <f t="shared" si="5"/>
        <v>0</v>
      </c>
      <c r="L185" s="1">
        <f t="shared" si="6"/>
        <v>0</v>
      </c>
      <c r="M185" s="1">
        <f t="shared" si="7"/>
        <v>1836599</v>
      </c>
      <c r="N185" s="1">
        <f t="shared" si="8"/>
        <v>2236.939236</v>
      </c>
      <c r="O185" s="1">
        <f t="shared" si="9"/>
        <v>0</v>
      </c>
      <c r="P185" s="1">
        <f t="shared" si="10"/>
        <v>119750</v>
      </c>
      <c r="Q185" s="1">
        <f t="shared" si="11"/>
        <v>0</v>
      </c>
      <c r="R185" s="1">
        <f t="shared" si="12"/>
        <v>85151940</v>
      </c>
      <c r="S185" s="1">
        <f t="shared" si="13"/>
        <v>1047422.396</v>
      </c>
      <c r="T185" s="1">
        <f t="shared" si="14"/>
        <v>106000</v>
      </c>
      <c r="U185" s="1">
        <f t="shared" si="15"/>
        <v>15441302</v>
      </c>
    </row>
    <row r="186" ht="19.5" customHeight="1">
      <c r="A186" s="2">
        <v>185.0</v>
      </c>
      <c r="B186" s="5" t="s">
        <v>473</v>
      </c>
      <c r="C186" s="2">
        <v>5000000.0</v>
      </c>
      <c r="D186" s="1" t="str">
        <f t="shared" si="1"/>
        <v>electrumBar</v>
      </c>
      <c r="E186" s="1" t="str">
        <f t="shared" si="2"/>
        <v>4550</v>
      </c>
      <c r="F186" s="2">
        <v>85.0</v>
      </c>
      <c r="G186" s="2">
        <v>85.0</v>
      </c>
      <c r="H186" s="2" t="s">
        <v>119</v>
      </c>
      <c r="I186" s="1">
        <f t="shared" si="3"/>
        <v>4250000</v>
      </c>
      <c r="J186" s="1">
        <f t="shared" si="4"/>
        <v>0</v>
      </c>
      <c r="K186" s="1">
        <f t="shared" si="5"/>
        <v>3868</v>
      </c>
      <c r="L186" s="1">
        <f t="shared" si="6"/>
        <v>0</v>
      </c>
      <c r="M186" s="1">
        <f t="shared" si="7"/>
        <v>0</v>
      </c>
      <c r="N186" s="1">
        <f t="shared" si="8"/>
        <v>2286.129051</v>
      </c>
      <c r="O186" s="1">
        <f t="shared" si="9"/>
        <v>0</v>
      </c>
      <c r="P186" s="1">
        <f t="shared" si="10"/>
        <v>123618</v>
      </c>
      <c r="Q186" s="1">
        <f t="shared" si="11"/>
        <v>0</v>
      </c>
      <c r="R186" s="1">
        <f t="shared" si="12"/>
        <v>85151940</v>
      </c>
      <c r="S186" s="1">
        <f t="shared" si="13"/>
        <v>1076733.187</v>
      </c>
      <c r="T186" s="1">
        <f t="shared" si="14"/>
        <v>106000</v>
      </c>
      <c r="U186" s="1">
        <f t="shared" si="15"/>
        <v>15547302</v>
      </c>
    </row>
    <row r="187" ht="19.5" customHeight="1">
      <c r="A187" s="2">
        <v>186.0</v>
      </c>
      <c r="B187" s="5" t="s">
        <v>370</v>
      </c>
      <c r="C187" s="2">
        <v>5000000.0</v>
      </c>
      <c r="D187" s="1" t="str">
        <f t="shared" si="1"/>
        <v>piercing</v>
      </c>
      <c r="E187" s="1" t="str">
        <f t="shared" si="2"/>
        <v>2160705</v>
      </c>
      <c r="F187" s="2">
        <v>90.0</v>
      </c>
      <c r="G187" s="2">
        <v>90.0</v>
      </c>
      <c r="H187" s="2" t="s">
        <v>119</v>
      </c>
      <c r="I187" s="1">
        <f t="shared" si="3"/>
        <v>4500000</v>
      </c>
      <c r="J187" s="1">
        <f t="shared" si="4"/>
        <v>0</v>
      </c>
      <c r="K187" s="1">
        <f t="shared" si="5"/>
        <v>0</v>
      </c>
      <c r="L187" s="1">
        <f t="shared" si="6"/>
        <v>0</v>
      </c>
      <c r="M187" s="1">
        <f t="shared" si="7"/>
        <v>1944635</v>
      </c>
      <c r="N187" s="1">
        <f t="shared" si="8"/>
        <v>2338.212384</v>
      </c>
      <c r="O187" s="1">
        <f t="shared" si="9"/>
        <v>0</v>
      </c>
      <c r="P187" s="1">
        <f t="shared" si="10"/>
        <v>123618</v>
      </c>
      <c r="Q187" s="1">
        <f t="shared" si="11"/>
        <v>0</v>
      </c>
      <c r="R187" s="1">
        <f t="shared" si="12"/>
        <v>87096575</v>
      </c>
      <c r="S187" s="1">
        <f t="shared" si="13"/>
        <v>1086943.604</v>
      </c>
      <c r="T187" s="1">
        <f t="shared" si="14"/>
        <v>106000</v>
      </c>
      <c r="U187" s="1">
        <f t="shared" si="15"/>
        <v>15653302</v>
      </c>
    </row>
    <row r="188" ht="19.5" customHeight="1">
      <c r="A188" s="2">
        <v>187.0</v>
      </c>
      <c r="B188" s="5" t="s">
        <v>474</v>
      </c>
      <c r="C188" s="2">
        <v>5000000.0</v>
      </c>
      <c r="D188" s="1" t="str">
        <f t="shared" si="1"/>
        <v>electrumBar</v>
      </c>
      <c r="E188" s="1" t="str">
        <f t="shared" si="2"/>
        <v>4600</v>
      </c>
      <c r="F188" s="2">
        <v>90.0</v>
      </c>
      <c r="G188" s="2">
        <v>90.0</v>
      </c>
      <c r="H188" s="2" t="s">
        <v>119</v>
      </c>
      <c r="I188" s="1">
        <f t="shared" si="3"/>
        <v>4500000</v>
      </c>
      <c r="J188" s="1">
        <f t="shared" si="4"/>
        <v>0</v>
      </c>
      <c r="K188" s="1">
        <f t="shared" si="5"/>
        <v>4140</v>
      </c>
      <c r="L188" s="1">
        <f t="shared" si="6"/>
        <v>0</v>
      </c>
      <c r="M188" s="1">
        <f t="shared" si="7"/>
        <v>0</v>
      </c>
      <c r="N188" s="1">
        <f t="shared" si="8"/>
        <v>2390.295718</v>
      </c>
      <c r="O188" s="1">
        <f t="shared" si="9"/>
        <v>0</v>
      </c>
      <c r="P188" s="1">
        <f t="shared" si="10"/>
        <v>127758</v>
      </c>
      <c r="Q188" s="1">
        <f t="shared" si="11"/>
        <v>0</v>
      </c>
      <c r="R188" s="1">
        <f t="shared" si="12"/>
        <v>87096575</v>
      </c>
      <c r="S188" s="1">
        <f t="shared" si="13"/>
        <v>1118204.679</v>
      </c>
      <c r="T188" s="1">
        <f t="shared" si="14"/>
        <v>106000</v>
      </c>
      <c r="U188" s="1">
        <f t="shared" si="15"/>
        <v>15759302</v>
      </c>
    </row>
    <row r="189" ht="19.5" customHeight="1">
      <c r="A189" s="2">
        <v>188.0</v>
      </c>
      <c r="B189" s="5" t="s">
        <v>372</v>
      </c>
      <c r="C189" s="2">
        <v>5000000.0</v>
      </c>
      <c r="D189" s="1" t="str">
        <f t="shared" si="1"/>
        <v>piercing</v>
      </c>
      <c r="E189" s="1" t="str">
        <f t="shared" si="2"/>
        <v>2160706</v>
      </c>
      <c r="F189" s="2">
        <v>90.0</v>
      </c>
      <c r="G189" s="2">
        <v>90.0</v>
      </c>
      <c r="H189" s="2" t="s">
        <v>119</v>
      </c>
      <c r="I189" s="1">
        <f t="shared" si="3"/>
        <v>4500000</v>
      </c>
      <c r="J189" s="1">
        <f t="shared" si="4"/>
        <v>0</v>
      </c>
      <c r="K189" s="1">
        <f t="shared" si="5"/>
        <v>0</v>
      </c>
      <c r="L189" s="1">
        <f t="shared" si="6"/>
        <v>0</v>
      </c>
      <c r="M189" s="1">
        <f t="shared" si="7"/>
        <v>1944636</v>
      </c>
      <c r="N189" s="1">
        <f t="shared" si="8"/>
        <v>2442.379051</v>
      </c>
      <c r="O189" s="1">
        <f t="shared" si="9"/>
        <v>0</v>
      </c>
      <c r="P189" s="1">
        <f t="shared" si="10"/>
        <v>127758</v>
      </c>
      <c r="Q189" s="1">
        <f t="shared" si="11"/>
        <v>0</v>
      </c>
      <c r="R189" s="1">
        <f t="shared" si="12"/>
        <v>89041211</v>
      </c>
      <c r="S189" s="1">
        <f t="shared" si="13"/>
        <v>1128415.096</v>
      </c>
      <c r="T189" s="1">
        <f t="shared" si="14"/>
        <v>106000</v>
      </c>
      <c r="U189" s="1">
        <f t="shared" si="15"/>
        <v>15865302</v>
      </c>
    </row>
    <row r="190" ht="19.5" customHeight="1">
      <c r="A190" s="2">
        <v>189.0</v>
      </c>
      <c r="B190" s="5" t="s">
        <v>131</v>
      </c>
      <c r="C190" s="2">
        <v>5000000.0</v>
      </c>
      <c r="D190" s="1" t="str">
        <f t="shared" si="1"/>
        <v>electrumBar</v>
      </c>
      <c r="E190" s="1" t="str">
        <f t="shared" si="2"/>
        <v>4650</v>
      </c>
      <c r="F190" s="2">
        <v>90.0</v>
      </c>
      <c r="G190" s="2">
        <v>90.0</v>
      </c>
      <c r="H190" s="2" t="s">
        <v>119</v>
      </c>
      <c r="I190" s="1">
        <f t="shared" si="3"/>
        <v>4500000</v>
      </c>
      <c r="J190" s="1">
        <f t="shared" si="4"/>
        <v>0</v>
      </c>
      <c r="K190" s="1">
        <f t="shared" si="5"/>
        <v>4185</v>
      </c>
      <c r="L190" s="1">
        <f t="shared" si="6"/>
        <v>0</v>
      </c>
      <c r="M190" s="1">
        <f t="shared" si="7"/>
        <v>0</v>
      </c>
      <c r="N190" s="1">
        <f t="shared" si="8"/>
        <v>2494.462384</v>
      </c>
      <c r="O190" s="1">
        <f t="shared" si="9"/>
        <v>0</v>
      </c>
      <c r="P190" s="1">
        <f t="shared" si="10"/>
        <v>131943</v>
      </c>
      <c r="Q190" s="1">
        <f t="shared" si="11"/>
        <v>0</v>
      </c>
      <c r="R190" s="1">
        <f t="shared" si="12"/>
        <v>89041211</v>
      </c>
      <c r="S190" s="1">
        <f t="shared" si="13"/>
        <v>1159904.982</v>
      </c>
      <c r="T190" s="1">
        <f t="shared" si="14"/>
        <v>106000</v>
      </c>
      <c r="U190" s="1">
        <f t="shared" si="15"/>
        <v>15971302</v>
      </c>
    </row>
    <row r="191" ht="19.5" customHeight="1">
      <c r="A191" s="2">
        <v>190.0</v>
      </c>
      <c r="B191" s="5" t="s">
        <v>374</v>
      </c>
      <c r="C191" s="2">
        <v>5000000.0</v>
      </c>
      <c r="D191" s="1" t="str">
        <f t="shared" si="1"/>
        <v>piercing</v>
      </c>
      <c r="E191" s="1" t="str">
        <f t="shared" si="2"/>
        <v>2160707</v>
      </c>
      <c r="F191" s="2">
        <v>90.0</v>
      </c>
      <c r="G191" s="2">
        <v>90.0</v>
      </c>
      <c r="H191" s="2" t="s">
        <v>119</v>
      </c>
      <c r="I191" s="1">
        <f t="shared" si="3"/>
        <v>4500000</v>
      </c>
      <c r="J191" s="1">
        <f t="shared" si="4"/>
        <v>0</v>
      </c>
      <c r="K191" s="1">
        <f t="shared" si="5"/>
        <v>0</v>
      </c>
      <c r="L191" s="1">
        <f t="shared" si="6"/>
        <v>0</v>
      </c>
      <c r="M191" s="1">
        <f t="shared" si="7"/>
        <v>1944637</v>
      </c>
      <c r="N191" s="1">
        <f t="shared" si="8"/>
        <v>2546.545718</v>
      </c>
      <c r="O191" s="1">
        <f t="shared" si="9"/>
        <v>0</v>
      </c>
      <c r="P191" s="1">
        <f t="shared" si="10"/>
        <v>131943</v>
      </c>
      <c r="Q191" s="1">
        <f t="shared" si="11"/>
        <v>0</v>
      </c>
      <c r="R191" s="1">
        <f t="shared" si="12"/>
        <v>90985848</v>
      </c>
      <c r="S191" s="1">
        <f t="shared" si="13"/>
        <v>1170115.399</v>
      </c>
      <c r="T191" s="1">
        <f t="shared" si="14"/>
        <v>106000</v>
      </c>
      <c r="U191" s="1">
        <f t="shared" si="15"/>
        <v>16077302</v>
      </c>
    </row>
    <row r="192" ht="19.5" customHeight="1">
      <c r="A192" s="2">
        <v>191.0</v>
      </c>
      <c r="B192" s="5" t="s">
        <v>475</v>
      </c>
      <c r="C192" s="2">
        <v>5000000.0</v>
      </c>
      <c r="D192" s="1" t="str">
        <f t="shared" si="1"/>
        <v>electrumBar</v>
      </c>
      <c r="E192" s="1" t="str">
        <f t="shared" si="2"/>
        <v>4700</v>
      </c>
      <c r="F192" s="2">
        <v>90.0</v>
      </c>
      <c r="G192" s="2">
        <v>90.0</v>
      </c>
      <c r="H192" s="2" t="s">
        <v>119</v>
      </c>
      <c r="I192" s="1">
        <f t="shared" si="3"/>
        <v>4500000</v>
      </c>
      <c r="J192" s="1">
        <f t="shared" si="4"/>
        <v>0</v>
      </c>
      <c r="K192" s="1">
        <f t="shared" si="5"/>
        <v>4230</v>
      </c>
      <c r="L192" s="1">
        <f t="shared" si="6"/>
        <v>0</v>
      </c>
      <c r="M192" s="1">
        <f t="shared" si="7"/>
        <v>0</v>
      </c>
      <c r="N192" s="1">
        <f t="shared" si="8"/>
        <v>2598.629051</v>
      </c>
      <c r="O192" s="1">
        <f t="shared" si="9"/>
        <v>0</v>
      </c>
      <c r="P192" s="1">
        <f t="shared" si="10"/>
        <v>136173</v>
      </c>
      <c r="Q192" s="1">
        <f t="shared" si="11"/>
        <v>0</v>
      </c>
      <c r="R192" s="1">
        <f t="shared" si="12"/>
        <v>90985848</v>
      </c>
      <c r="S192" s="1">
        <f t="shared" si="13"/>
        <v>1201834.096</v>
      </c>
      <c r="T192" s="1">
        <f t="shared" si="14"/>
        <v>106000</v>
      </c>
      <c r="U192" s="1">
        <f t="shared" si="15"/>
        <v>16183302</v>
      </c>
    </row>
    <row r="193" ht="19.5" customHeight="1">
      <c r="A193" s="2">
        <v>192.0</v>
      </c>
      <c r="B193" s="5" t="s">
        <v>376</v>
      </c>
      <c r="C193" s="2">
        <v>5000000.0</v>
      </c>
      <c r="D193" s="1" t="str">
        <f t="shared" si="1"/>
        <v>piercing</v>
      </c>
      <c r="E193" s="1" t="str">
        <f t="shared" si="2"/>
        <v>2160708</v>
      </c>
      <c r="F193" s="2">
        <v>90.0</v>
      </c>
      <c r="G193" s="2">
        <v>90.0</v>
      </c>
      <c r="H193" s="2" t="s">
        <v>119</v>
      </c>
      <c r="I193" s="1">
        <f t="shared" si="3"/>
        <v>4500000</v>
      </c>
      <c r="J193" s="1">
        <f t="shared" si="4"/>
        <v>0</v>
      </c>
      <c r="K193" s="1">
        <f t="shared" si="5"/>
        <v>0</v>
      </c>
      <c r="L193" s="1">
        <f t="shared" si="6"/>
        <v>0</v>
      </c>
      <c r="M193" s="1">
        <f t="shared" si="7"/>
        <v>1944638</v>
      </c>
      <c r="N193" s="1">
        <f t="shared" si="8"/>
        <v>2650.712384</v>
      </c>
      <c r="O193" s="1">
        <f t="shared" si="9"/>
        <v>0</v>
      </c>
      <c r="P193" s="1">
        <f t="shared" si="10"/>
        <v>136173</v>
      </c>
      <c r="Q193" s="1">
        <f t="shared" si="11"/>
        <v>0</v>
      </c>
      <c r="R193" s="1">
        <f t="shared" si="12"/>
        <v>92930486</v>
      </c>
      <c r="S193" s="1">
        <f t="shared" si="13"/>
        <v>1212044.513</v>
      </c>
      <c r="T193" s="1">
        <f t="shared" si="14"/>
        <v>106000</v>
      </c>
      <c r="U193" s="1">
        <f t="shared" si="15"/>
        <v>16289302</v>
      </c>
    </row>
    <row r="194" ht="19.5" customHeight="1">
      <c r="A194" s="2">
        <v>193.0</v>
      </c>
      <c r="B194" s="5" t="s">
        <v>476</v>
      </c>
      <c r="C194" s="2">
        <v>5000000.0</v>
      </c>
      <c r="D194" s="1" t="str">
        <f t="shared" si="1"/>
        <v>electrumBar</v>
      </c>
      <c r="E194" s="1" t="str">
        <f t="shared" si="2"/>
        <v>4750</v>
      </c>
      <c r="F194" s="2">
        <v>90.0</v>
      </c>
      <c r="G194" s="2">
        <v>90.0</v>
      </c>
      <c r="H194" s="2" t="s">
        <v>119</v>
      </c>
      <c r="I194" s="1">
        <f t="shared" si="3"/>
        <v>4500000</v>
      </c>
      <c r="J194" s="1">
        <f t="shared" si="4"/>
        <v>0</v>
      </c>
      <c r="K194" s="1">
        <f t="shared" si="5"/>
        <v>4275</v>
      </c>
      <c r="L194" s="1">
        <f t="shared" si="6"/>
        <v>0</v>
      </c>
      <c r="M194" s="1">
        <f t="shared" si="7"/>
        <v>0</v>
      </c>
      <c r="N194" s="1">
        <f t="shared" si="8"/>
        <v>2702.795718</v>
      </c>
      <c r="O194" s="1">
        <f t="shared" si="9"/>
        <v>0</v>
      </c>
      <c r="P194" s="1">
        <f t="shared" si="10"/>
        <v>140448</v>
      </c>
      <c r="Q194" s="1">
        <f t="shared" si="11"/>
        <v>0</v>
      </c>
      <c r="R194" s="1">
        <f t="shared" si="12"/>
        <v>92930486</v>
      </c>
      <c r="S194" s="1">
        <f t="shared" si="13"/>
        <v>1243992.022</v>
      </c>
      <c r="T194" s="1">
        <f t="shared" si="14"/>
        <v>106000</v>
      </c>
      <c r="U194" s="1">
        <f t="shared" si="15"/>
        <v>16395302</v>
      </c>
    </row>
    <row r="195" ht="19.5" customHeight="1">
      <c r="A195" s="2">
        <v>194.0</v>
      </c>
      <c r="B195" s="5" t="s">
        <v>378</v>
      </c>
      <c r="C195" s="2">
        <v>5000000.0</v>
      </c>
      <c r="D195" s="1" t="str">
        <f t="shared" si="1"/>
        <v>piercing</v>
      </c>
      <c r="E195" s="1" t="str">
        <f t="shared" si="2"/>
        <v>2160709</v>
      </c>
      <c r="F195" s="2">
        <v>90.0</v>
      </c>
      <c r="G195" s="2">
        <v>90.0</v>
      </c>
      <c r="H195" s="2" t="s">
        <v>119</v>
      </c>
      <c r="I195" s="1">
        <f t="shared" si="3"/>
        <v>4500000</v>
      </c>
      <c r="J195" s="1">
        <f t="shared" si="4"/>
        <v>0</v>
      </c>
      <c r="K195" s="1">
        <f t="shared" si="5"/>
        <v>0</v>
      </c>
      <c r="L195" s="1">
        <f t="shared" si="6"/>
        <v>0</v>
      </c>
      <c r="M195" s="1">
        <f t="shared" si="7"/>
        <v>1944639</v>
      </c>
      <c r="N195" s="1">
        <f t="shared" si="8"/>
        <v>2754.879051</v>
      </c>
      <c r="O195" s="1">
        <f t="shared" si="9"/>
        <v>0</v>
      </c>
      <c r="P195" s="1">
        <f t="shared" si="10"/>
        <v>140448</v>
      </c>
      <c r="Q195" s="1">
        <f t="shared" si="11"/>
        <v>0</v>
      </c>
      <c r="R195" s="1">
        <f t="shared" si="12"/>
        <v>94875125</v>
      </c>
      <c r="S195" s="1">
        <f t="shared" si="13"/>
        <v>1254202.439</v>
      </c>
      <c r="T195" s="1">
        <f t="shared" si="14"/>
        <v>106000</v>
      </c>
      <c r="U195" s="1">
        <f t="shared" si="15"/>
        <v>16501302</v>
      </c>
    </row>
    <row r="196" ht="19.5" customHeight="1">
      <c r="A196" s="2">
        <v>195.0</v>
      </c>
      <c r="B196" s="5" t="s">
        <v>133</v>
      </c>
      <c r="C196" s="2">
        <v>5000000.0</v>
      </c>
      <c r="D196" s="1" t="str">
        <f t="shared" si="1"/>
        <v>electrumBar</v>
      </c>
      <c r="E196" s="1" t="str">
        <f t="shared" si="2"/>
        <v>4800</v>
      </c>
      <c r="F196" s="2">
        <v>90.0</v>
      </c>
      <c r="G196" s="2">
        <v>90.0</v>
      </c>
      <c r="H196" s="2" t="s">
        <v>119</v>
      </c>
      <c r="I196" s="1">
        <f t="shared" si="3"/>
        <v>4500000</v>
      </c>
      <c r="J196" s="1">
        <f t="shared" si="4"/>
        <v>0</v>
      </c>
      <c r="K196" s="1">
        <f t="shared" si="5"/>
        <v>4320</v>
      </c>
      <c r="L196" s="1">
        <f t="shared" si="6"/>
        <v>0</v>
      </c>
      <c r="M196" s="1">
        <f t="shared" si="7"/>
        <v>0</v>
      </c>
      <c r="N196" s="1">
        <f t="shared" si="8"/>
        <v>2806.962384</v>
      </c>
      <c r="O196" s="1">
        <f t="shared" si="9"/>
        <v>0</v>
      </c>
      <c r="P196" s="1">
        <f t="shared" si="10"/>
        <v>144768</v>
      </c>
      <c r="Q196" s="1">
        <f t="shared" si="11"/>
        <v>0</v>
      </c>
      <c r="R196" s="1">
        <f t="shared" si="12"/>
        <v>94875125</v>
      </c>
      <c r="S196" s="1">
        <f t="shared" si="13"/>
        <v>1286378.76</v>
      </c>
      <c r="T196" s="1">
        <f t="shared" si="14"/>
        <v>106000</v>
      </c>
      <c r="U196" s="1">
        <f t="shared" si="15"/>
        <v>16607302</v>
      </c>
    </row>
    <row r="197" ht="19.5" customHeight="1">
      <c r="A197" s="2">
        <v>196.0</v>
      </c>
      <c r="B197" s="5" t="s">
        <v>380</v>
      </c>
      <c r="C197" s="2">
        <v>5000000.0</v>
      </c>
      <c r="D197" s="1" t="str">
        <f t="shared" si="1"/>
        <v>piercing</v>
      </c>
      <c r="E197" s="1" t="str">
        <f t="shared" si="2"/>
        <v>2160710</v>
      </c>
      <c r="F197" s="2">
        <v>100.0</v>
      </c>
      <c r="G197" s="2">
        <v>100.0</v>
      </c>
      <c r="H197" s="2" t="s">
        <v>119</v>
      </c>
      <c r="I197" s="1">
        <f t="shared" si="3"/>
        <v>5000000</v>
      </c>
      <c r="J197" s="1">
        <f t="shared" si="4"/>
        <v>0</v>
      </c>
      <c r="K197" s="1">
        <f t="shared" si="5"/>
        <v>0</v>
      </c>
      <c r="L197" s="1">
        <f t="shared" si="6"/>
        <v>0</v>
      </c>
      <c r="M197" s="1">
        <f t="shared" si="7"/>
        <v>2160710</v>
      </c>
      <c r="N197" s="1">
        <f t="shared" si="8"/>
        <v>2864.832755</v>
      </c>
      <c r="O197" s="1">
        <f t="shared" si="9"/>
        <v>0</v>
      </c>
      <c r="P197" s="1">
        <f t="shared" si="10"/>
        <v>144768</v>
      </c>
      <c r="Q197" s="1">
        <f t="shared" si="11"/>
        <v>0</v>
      </c>
      <c r="R197" s="1">
        <f t="shared" si="12"/>
        <v>97035835</v>
      </c>
      <c r="S197" s="1">
        <f t="shared" si="13"/>
        <v>1297723.667</v>
      </c>
      <c r="T197" s="1">
        <f t="shared" si="14"/>
        <v>106000</v>
      </c>
      <c r="U197" s="1">
        <f t="shared" si="15"/>
        <v>16713302</v>
      </c>
    </row>
    <row r="198" ht="19.5" customHeight="1">
      <c r="A198" s="2">
        <v>197.0</v>
      </c>
      <c r="B198" s="5" t="s">
        <v>477</v>
      </c>
      <c r="C198" s="2">
        <v>5000000.0</v>
      </c>
      <c r="D198" s="1" t="str">
        <f t="shared" si="1"/>
        <v>electrumBar</v>
      </c>
      <c r="E198" s="1" t="str">
        <f t="shared" si="2"/>
        <v>4850</v>
      </c>
      <c r="F198" s="2">
        <v>100.0</v>
      </c>
      <c r="G198" s="2">
        <v>100.0</v>
      </c>
      <c r="H198" s="2" t="s">
        <v>119</v>
      </c>
      <c r="I198" s="1">
        <f t="shared" si="3"/>
        <v>5000000</v>
      </c>
      <c r="J198" s="1">
        <f t="shared" si="4"/>
        <v>0</v>
      </c>
      <c r="K198" s="1">
        <f t="shared" si="5"/>
        <v>4850</v>
      </c>
      <c r="L198" s="1">
        <f t="shared" si="6"/>
        <v>0</v>
      </c>
      <c r="M198" s="1">
        <f t="shared" si="7"/>
        <v>0</v>
      </c>
      <c r="N198" s="1">
        <f t="shared" si="8"/>
        <v>2922.703125</v>
      </c>
      <c r="O198" s="1">
        <f t="shared" si="9"/>
        <v>0</v>
      </c>
      <c r="P198" s="1">
        <f t="shared" si="10"/>
        <v>149618</v>
      </c>
      <c r="Q198" s="1">
        <f t="shared" si="11"/>
        <v>0</v>
      </c>
      <c r="R198" s="1">
        <f t="shared" si="12"/>
        <v>97035835</v>
      </c>
      <c r="S198" s="1">
        <f t="shared" si="13"/>
        <v>1333729.37</v>
      </c>
      <c r="T198" s="1">
        <f t="shared" si="14"/>
        <v>106000</v>
      </c>
      <c r="U198" s="1">
        <f t="shared" si="15"/>
        <v>16819302</v>
      </c>
    </row>
    <row r="199" ht="19.5" customHeight="1">
      <c r="A199" s="2">
        <v>198.0</v>
      </c>
      <c r="B199" s="5" t="s">
        <v>382</v>
      </c>
      <c r="C199" s="2">
        <v>5000000.0</v>
      </c>
      <c r="D199" s="1" t="str">
        <f t="shared" si="1"/>
        <v>piercing</v>
      </c>
      <c r="E199" s="1" t="str">
        <f t="shared" si="2"/>
        <v>2160711</v>
      </c>
      <c r="F199" s="2">
        <v>100.0</v>
      </c>
      <c r="G199" s="2">
        <v>100.0</v>
      </c>
      <c r="H199" s="2" t="s">
        <v>119</v>
      </c>
      <c r="I199" s="1">
        <f t="shared" si="3"/>
        <v>5000000</v>
      </c>
      <c r="J199" s="1">
        <f t="shared" si="4"/>
        <v>0</v>
      </c>
      <c r="K199" s="1">
        <f t="shared" si="5"/>
        <v>0</v>
      </c>
      <c r="L199" s="1">
        <f t="shared" si="6"/>
        <v>0</v>
      </c>
      <c r="M199" s="1">
        <f t="shared" si="7"/>
        <v>2160711</v>
      </c>
      <c r="N199" s="1">
        <f t="shared" si="8"/>
        <v>2980.573495</v>
      </c>
      <c r="O199" s="1">
        <f t="shared" si="9"/>
        <v>0</v>
      </c>
      <c r="P199" s="1">
        <f t="shared" si="10"/>
        <v>149618</v>
      </c>
      <c r="Q199" s="1">
        <f t="shared" si="11"/>
        <v>0</v>
      </c>
      <c r="R199" s="1">
        <f t="shared" si="12"/>
        <v>99196546</v>
      </c>
      <c r="S199" s="1">
        <f t="shared" si="13"/>
        <v>1345074.277</v>
      </c>
      <c r="T199" s="1">
        <f t="shared" si="14"/>
        <v>106000</v>
      </c>
      <c r="U199" s="1">
        <f t="shared" si="15"/>
        <v>16925302</v>
      </c>
    </row>
    <row r="200" ht="19.5" customHeight="1">
      <c r="A200" s="2">
        <v>199.0</v>
      </c>
      <c r="B200" s="5" t="s">
        <v>478</v>
      </c>
      <c r="C200" s="2">
        <v>5000000.0</v>
      </c>
      <c r="D200" s="1" t="str">
        <f t="shared" si="1"/>
        <v>electrumBar</v>
      </c>
      <c r="E200" s="1" t="str">
        <f t="shared" si="2"/>
        <v>4900</v>
      </c>
      <c r="F200" s="2">
        <v>100.0</v>
      </c>
      <c r="G200" s="2">
        <v>100.0</v>
      </c>
      <c r="H200" s="2" t="s">
        <v>119</v>
      </c>
      <c r="I200" s="1">
        <f t="shared" si="3"/>
        <v>5000000</v>
      </c>
      <c r="J200" s="1">
        <f t="shared" si="4"/>
        <v>0</v>
      </c>
      <c r="K200" s="1">
        <f t="shared" si="5"/>
        <v>4900</v>
      </c>
      <c r="L200" s="1">
        <f t="shared" si="6"/>
        <v>0</v>
      </c>
      <c r="M200" s="1">
        <f t="shared" si="7"/>
        <v>0</v>
      </c>
      <c r="N200" s="1">
        <f t="shared" si="8"/>
        <v>3038.443866</v>
      </c>
      <c r="O200" s="1">
        <f t="shared" si="9"/>
        <v>0</v>
      </c>
      <c r="P200" s="1">
        <f t="shared" si="10"/>
        <v>154518</v>
      </c>
      <c r="Q200" s="1">
        <f t="shared" si="11"/>
        <v>0</v>
      </c>
      <c r="R200" s="1">
        <f t="shared" si="12"/>
        <v>99196546</v>
      </c>
      <c r="S200" s="1">
        <f t="shared" si="13"/>
        <v>1381334.215</v>
      </c>
      <c r="T200" s="1">
        <f t="shared" si="14"/>
        <v>106000</v>
      </c>
      <c r="U200" s="1">
        <f t="shared" si="15"/>
        <v>17031302</v>
      </c>
    </row>
    <row r="201" ht="19.5" customHeight="1">
      <c r="A201" s="2">
        <v>200.0</v>
      </c>
      <c r="B201" s="5" t="s">
        <v>384</v>
      </c>
      <c r="C201" s="2">
        <v>5000000.0</v>
      </c>
      <c r="D201" s="1" t="str">
        <f t="shared" si="1"/>
        <v>piercing</v>
      </c>
      <c r="E201" s="1" t="str">
        <f t="shared" si="2"/>
        <v>2160712</v>
      </c>
      <c r="F201" s="2">
        <v>100.0</v>
      </c>
      <c r="G201" s="2">
        <v>100.0</v>
      </c>
      <c r="H201" s="2" t="s">
        <v>119</v>
      </c>
      <c r="I201" s="1">
        <f t="shared" si="3"/>
        <v>5000000</v>
      </c>
      <c r="J201" s="1">
        <f t="shared" si="4"/>
        <v>0</v>
      </c>
      <c r="K201" s="1">
        <f t="shared" si="5"/>
        <v>0</v>
      </c>
      <c r="L201" s="1">
        <f t="shared" si="6"/>
        <v>0</v>
      </c>
      <c r="M201" s="1">
        <f t="shared" si="7"/>
        <v>2160712</v>
      </c>
      <c r="N201" s="1">
        <f t="shared" si="8"/>
        <v>3096.314236</v>
      </c>
      <c r="O201" s="1">
        <f t="shared" si="9"/>
        <v>0</v>
      </c>
      <c r="P201" s="1">
        <f t="shared" si="10"/>
        <v>154518</v>
      </c>
      <c r="Q201" s="1">
        <f t="shared" si="11"/>
        <v>0</v>
      </c>
      <c r="R201" s="1">
        <f t="shared" si="12"/>
        <v>101357258</v>
      </c>
      <c r="S201" s="1">
        <f t="shared" si="13"/>
        <v>1392679.122</v>
      </c>
      <c r="T201" s="1">
        <f t="shared" si="14"/>
        <v>106000</v>
      </c>
      <c r="U201" s="1">
        <f t="shared" si="15"/>
        <v>17137302</v>
      </c>
    </row>
    <row r="202" ht="19.5" customHeight="1">
      <c r="A202" s="2">
        <v>201.0</v>
      </c>
      <c r="B202" s="5" t="s">
        <v>479</v>
      </c>
      <c r="C202" s="2">
        <v>5000000.0</v>
      </c>
      <c r="D202" s="1" t="str">
        <f t="shared" si="1"/>
        <v>electrumBar</v>
      </c>
      <c r="E202" s="1" t="str">
        <f t="shared" si="2"/>
        <v>4954</v>
      </c>
      <c r="F202" s="2">
        <v>100.0</v>
      </c>
      <c r="G202" s="2">
        <v>100.0</v>
      </c>
      <c r="H202" s="2" t="s">
        <v>229</v>
      </c>
      <c r="I202" s="1">
        <f t="shared" si="3"/>
        <v>5000000</v>
      </c>
      <c r="J202" s="1">
        <f t="shared" si="4"/>
        <v>0</v>
      </c>
      <c r="K202" s="1">
        <f t="shared" si="5"/>
        <v>4954</v>
      </c>
      <c r="L202" s="1">
        <f t="shared" si="6"/>
        <v>0</v>
      </c>
      <c r="M202" s="1">
        <f t="shared" si="7"/>
        <v>0</v>
      </c>
      <c r="N202" s="1">
        <f t="shared" si="8"/>
        <v>3154.184606</v>
      </c>
      <c r="O202" s="1">
        <f t="shared" si="9"/>
        <v>0</v>
      </c>
      <c r="P202" s="1">
        <f t="shared" si="10"/>
        <v>159472</v>
      </c>
      <c r="Q202" s="1">
        <f t="shared" si="11"/>
        <v>0</v>
      </c>
      <c r="R202" s="1">
        <f t="shared" si="12"/>
        <v>101357258</v>
      </c>
      <c r="S202" s="1">
        <f t="shared" si="13"/>
        <v>1429213.634</v>
      </c>
      <c r="T202" s="1">
        <f t="shared" si="14"/>
        <v>108120</v>
      </c>
      <c r="U202" s="1">
        <f t="shared" si="15"/>
        <v>17245422</v>
      </c>
    </row>
    <row r="203" ht="19.5" customHeight="1">
      <c r="A203" s="2">
        <v>202.0</v>
      </c>
      <c r="B203" s="5" t="s">
        <v>480</v>
      </c>
      <c r="C203" s="2">
        <v>5000000.0</v>
      </c>
      <c r="D203" s="1" t="str">
        <f t="shared" si="1"/>
        <v>piercing</v>
      </c>
      <c r="E203" s="1" t="str">
        <f t="shared" si="2"/>
        <v>2317364</v>
      </c>
      <c r="F203" s="2">
        <v>100.0</v>
      </c>
      <c r="G203" s="2">
        <v>100.0</v>
      </c>
      <c r="H203" s="2" t="s">
        <v>229</v>
      </c>
      <c r="I203" s="1">
        <f t="shared" si="3"/>
        <v>5000000</v>
      </c>
      <c r="J203" s="1">
        <f t="shared" si="4"/>
        <v>0</v>
      </c>
      <c r="K203" s="1">
        <f t="shared" si="5"/>
        <v>0</v>
      </c>
      <c r="L203" s="1">
        <f t="shared" si="6"/>
        <v>0</v>
      </c>
      <c r="M203" s="1">
        <f t="shared" si="7"/>
        <v>2317364</v>
      </c>
      <c r="N203" s="1">
        <f t="shared" si="8"/>
        <v>3212.054977</v>
      </c>
      <c r="O203" s="1">
        <f t="shared" si="9"/>
        <v>0</v>
      </c>
      <c r="P203" s="1">
        <f t="shared" si="10"/>
        <v>159472</v>
      </c>
      <c r="Q203" s="1">
        <f t="shared" si="11"/>
        <v>0</v>
      </c>
      <c r="R203" s="1">
        <f t="shared" si="12"/>
        <v>103674622</v>
      </c>
      <c r="S203" s="1">
        <f t="shared" si="13"/>
        <v>1440558.541</v>
      </c>
      <c r="T203" s="1">
        <f t="shared" si="14"/>
        <v>108120</v>
      </c>
      <c r="U203" s="1">
        <f t="shared" si="15"/>
        <v>17353542</v>
      </c>
    </row>
    <row r="204" ht="19.5" customHeight="1">
      <c r="A204" s="2">
        <v>203.0</v>
      </c>
      <c r="B204" s="5" t="s">
        <v>481</v>
      </c>
      <c r="C204" s="2">
        <v>5000000.0</v>
      </c>
      <c r="D204" s="1" t="str">
        <f t="shared" si="1"/>
        <v>electrumBar</v>
      </c>
      <c r="E204" s="1" t="str">
        <f t="shared" si="2"/>
        <v>5008</v>
      </c>
      <c r="F204" s="2">
        <v>100.0</v>
      </c>
      <c r="G204" s="2">
        <v>100.0</v>
      </c>
      <c r="H204" s="2" t="s">
        <v>229</v>
      </c>
      <c r="I204" s="1">
        <f t="shared" si="3"/>
        <v>5000000</v>
      </c>
      <c r="J204" s="1">
        <f t="shared" si="4"/>
        <v>0</v>
      </c>
      <c r="K204" s="1">
        <f t="shared" si="5"/>
        <v>5008</v>
      </c>
      <c r="L204" s="1">
        <f t="shared" si="6"/>
        <v>0</v>
      </c>
      <c r="M204" s="1">
        <f t="shared" si="7"/>
        <v>0</v>
      </c>
      <c r="N204" s="1">
        <f t="shared" si="8"/>
        <v>3269.925347</v>
      </c>
      <c r="O204" s="1">
        <f t="shared" si="9"/>
        <v>0</v>
      </c>
      <c r="P204" s="1">
        <f t="shared" si="10"/>
        <v>164480</v>
      </c>
      <c r="Q204" s="1">
        <f t="shared" si="11"/>
        <v>0</v>
      </c>
      <c r="R204" s="1">
        <f t="shared" si="12"/>
        <v>103674622</v>
      </c>
      <c r="S204" s="1">
        <f t="shared" si="13"/>
        <v>1477367.626</v>
      </c>
      <c r="T204" s="1">
        <f t="shared" si="14"/>
        <v>108120</v>
      </c>
      <c r="U204" s="1">
        <f t="shared" si="15"/>
        <v>17461662</v>
      </c>
    </row>
    <row r="205" ht="19.5" customHeight="1">
      <c r="A205" s="2">
        <v>204.0</v>
      </c>
      <c r="B205" s="5" t="s">
        <v>480</v>
      </c>
      <c r="C205" s="2">
        <v>5000000.0</v>
      </c>
      <c r="D205" s="1" t="str">
        <f t="shared" si="1"/>
        <v>piercing</v>
      </c>
      <c r="E205" s="1" t="str">
        <f t="shared" si="2"/>
        <v>2317364</v>
      </c>
      <c r="F205" s="2">
        <v>100.0</v>
      </c>
      <c r="G205" s="2">
        <v>100.0</v>
      </c>
      <c r="H205" s="2" t="s">
        <v>229</v>
      </c>
      <c r="I205" s="1">
        <f t="shared" si="3"/>
        <v>5000000</v>
      </c>
      <c r="J205" s="1">
        <f t="shared" si="4"/>
        <v>0</v>
      </c>
      <c r="K205" s="1">
        <f t="shared" si="5"/>
        <v>0</v>
      </c>
      <c r="L205" s="1">
        <f t="shared" si="6"/>
        <v>0</v>
      </c>
      <c r="M205" s="1">
        <f t="shared" si="7"/>
        <v>2317364</v>
      </c>
      <c r="N205" s="1">
        <f t="shared" si="8"/>
        <v>3327.795718</v>
      </c>
      <c r="O205" s="1">
        <f t="shared" si="9"/>
        <v>0</v>
      </c>
      <c r="P205" s="1">
        <f t="shared" si="10"/>
        <v>164480</v>
      </c>
      <c r="Q205" s="1">
        <f t="shared" si="11"/>
        <v>0</v>
      </c>
      <c r="R205" s="1">
        <f t="shared" si="12"/>
        <v>105991986</v>
      </c>
      <c r="S205" s="1">
        <f t="shared" si="13"/>
        <v>1488712.534</v>
      </c>
      <c r="T205" s="1">
        <f t="shared" si="14"/>
        <v>108120</v>
      </c>
      <c r="U205" s="1">
        <f t="shared" si="15"/>
        <v>17569782</v>
      </c>
    </row>
    <row r="206" ht="19.5" customHeight="1">
      <c r="A206" s="2">
        <v>205.0</v>
      </c>
      <c r="B206" s="5" t="s">
        <v>482</v>
      </c>
      <c r="C206" s="2">
        <v>5000000.0</v>
      </c>
      <c r="D206" s="1" t="str">
        <f t="shared" si="1"/>
        <v>electrumBar</v>
      </c>
      <c r="E206" s="1" t="str">
        <f t="shared" si="2"/>
        <v>5062</v>
      </c>
      <c r="F206" s="2">
        <v>100.0</v>
      </c>
      <c r="G206" s="2">
        <v>100.0</v>
      </c>
      <c r="H206" s="2" t="s">
        <v>229</v>
      </c>
      <c r="I206" s="1">
        <f t="shared" si="3"/>
        <v>5000000</v>
      </c>
      <c r="J206" s="1">
        <f t="shared" si="4"/>
        <v>0</v>
      </c>
      <c r="K206" s="1">
        <f t="shared" si="5"/>
        <v>5062</v>
      </c>
      <c r="L206" s="1">
        <f t="shared" si="6"/>
        <v>0</v>
      </c>
      <c r="M206" s="1">
        <f t="shared" si="7"/>
        <v>0</v>
      </c>
      <c r="N206" s="1">
        <f t="shared" si="8"/>
        <v>3385.666088</v>
      </c>
      <c r="O206" s="1">
        <f t="shared" si="9"/>
        <v>0</v>
      </c>
      <c r="P206" s="1">
        <f t="shared" si="10"/>
        <v>169542</v>
      </c>
      <c r="Q206" s="1">
        <f t="shared" si="11"/>
        <v>0</v>
      </c>
      <c r="R206" s="1">
        <f t="shared" si="12"/>
        <v>105991986</v>
      </c>
      <c r="S206" s="1">
        <f t="shared" si="13"/>
        <v>1525796.193</v>
      </c>
      <c r="T206" s="1">
        <f t="shared" si="14"/>
        <v>108120</v>
      </c>
      <c r="U206" s="1">
        <f t="shared" si="15"/>
        <v>17677902</v>
      </c>
    </row>
    <row r="207" ht="19.5" customHeight="1">
      <c r="A207" s="2">
        <v>206.0</v>
      </c>
      <c r="B207" s="5" t="s">
        <v>480</v>
      </c>
      <c r="C207" s="2">
        <v>5000000.0</v>
      </c>
      <c r="D207" s="1" t="str">
        <f t="shared" si="1"/>
        <v>piercing</v>
      </c>
      <c r="E207" s="1" t="str">
        <f t="shared" si="2"/>
        <v>2317364</v>
      </c>
      <c r="F207" s="2">
        <v>100.0</v>
      </c>
      <c r="G207" s="2">
        <v>100.0</v>
      </c>
      <c r="H207" s="2" t="s">
        <v>229</v>
      </c>
      <c r="I207" s="1">
        <f t="shared" si="3"/>
        <v>5000000</v>
      </c>
      <c r="J207" s="1">
        <f t="shared" si="4"/>
        <v>0</v>
      </c>
      <c r="K207" s="1">
        <f t="shared" si="5"/>
        <v>0</v>
      </c>
      <c r="L207" s="1">
        <f t="shared" si="6"/>
        <v>0</v>
      </c>
      <c r="M207" s="1">
        <f t="shared" si="7"/>
        <v>2317364</v>
      </c>
      <c r="N207" s="1">
        <f t="shared" si="8"/>
        <v>3443.536458</v>
      </c>
      <c r="O207" s="1">
        <f t="shared" si="9"/>
        <v>0</v>
      </c>
      <c r="P207" s="1">
        <f t="shared" si="10"/>
        <v>169542</v>
      </c>
      <c r="Q207" s="1">
        <f t="shared" si="11"/>
        <v>0</v>
      </c>
      <c r="R207" s="1">
        <f t="shared" si="12"/>
        <v>108309350</v>
      </c>
      <c r="S207" s="1">
        <f t="shared" si="13"/>
        <v>1537141.1</v>
      </c>
      <c r="T207" s="1">
        <f t="shared" si="14"/>
        <v>108120</v>
      </c>
      <c r="U207" s="1">
        <f t="shared" si="15"/>
        <v>17786022</v>
      </c>
    </row>
    <row r="208" ht="19.5" customHeight="1">
      <c r="A208" s="2">
        <v>207.0</v>
      </c>
      <c r="B208" s="5" t="s">
        <v>483</v>
      </c>
      <c r="C208" s="2">
        <v>5000000.0</v>
      </c>
      <c r="D208" s="1" t="str">
        <f t="shared" si="1"/>
        <v>electrumBar</v>
      </c>
      <c r="E208" s="1" t="str">
        <f t="shared" si="2"/>
        <v>5116</v>
      </c>
      <c r="F208" s="2">
        <v>100.0</v>
      </c>
      <c r="G208" s="2">
        <v>100.0</v>
      </c>
      <c r="H208" s="2" t="s">
        <v>229</v>
      </c>
      <c r="I208" s="1">
        <f t="shared" si="3"/>
        <v>5000000</v>
      </c>
      <c r="J208" s="1">
        <f t="shared" si="4"/>
        <v>0</v>
      </c>
      <c r="K208" s="1">
        <f t="shared" si="5"/>
        <v>5116</v>
      </c>
      <c r="L208" s="1">
        <f t="shared" si="6"/>
        <v>0</v>
      </c>
      <c r="M208" s="1">
        <f t="shared" si="7"/>
        <v>0</v>
      </c>
      <c r="N208" s="1">
        <f t="shared" si="8"/>
        <v>3501.406829</v>
      </c>
      <c r="O208" s="1">
        <f t="shared" si="9"/>
        <v>0</v>
      </c>
      <c r="P208" s="1">
        <f t="shared" si="10"/>
        <v>174658</v>
      </c>
      <c r="Q208" s="1">
        <f t="shared" si="11"/>
        <v>0</v>
      </c>
      <c r="R208" s="1">
        <f t="shared" si="12"/>
        <v>108309350</v>
      </c>
      <c r="S208" s="1">
        <f t="shared" si="13"/>
        <v>1574499.333</v>
      </c>
      <c r="T208" s="1">
        <f t="shared" si="14"/>
        <v>108120</v>
      </c>
      <c r="U208" s="1">
        <f t="shared" si="15"/>
        <v>17894142</v>
      </c>
    </row>
    <row r="209" ht="19.5" customHeight="1">
      <c r="A209" s="2">
        <v>208.0</v>
      </c>
      <c r="B209" s="5" t="s">
        <v>480</v>
      </c>
      <c r="C209" s="2">
        <v>5000000.0</v>
      </c>
      <c r="D209" s="1" t="str">
        <f t="shared" si="1"/>
        <v>piercing</v>
      </c>
      <c r="E209" s="1" t="str">
        <f t="shared" si="2"/>
        <v>2317364</v>
      </c>
      <c r="F209" s="2">
        <v>100.0</v>
      </c>
      <c r="G209" s="2">
        <v>100.0</v>
      </c>
      <c r="H209" s="2" t="s">
        <v>229</v>
      </c>
      <c r="I209" s="1">
        <f t="shared" si="3"/>
        <v>5000000</v>
      </c>
      <c r="J209" s="1">
        <f t="shared" si="4"/>
        <v>0</v>
      </c>
      <c r="K209" s="1">
        <f t="shared" si="5"/>
        <v>0</v>
      </c>
      <c r="L209" s="1">
        <f t="shared" si="6"/>
        <v>0</v>
      </c>
      <c r="M209" s="1">
        <f t="shared" si="7"/>
        <v>2317364</v>
      </c>
      <c r="N209" s="1">
        <f t="shared" si="8"/>
        <v>3559.277199</v>
      </c>
      <c r="O209" s="1">
        <f t="shared" si="9"/>
        <v>0</v>
      </c>
      <c r="P209" s="1">
        <f t="shared" si="10"/>
        <v>174658</v>
      </c>
      <c r="Q209" s="1">
        <f t="shared" si="11"/>
        <v>0</v>
      </c>
      <c r="R209" s="1">
        <f t="shared" si="12"/>
        <v>110626714</v>
      </c>
      <c r="S209" s="1">
        <f t="shared" si="13"/>
        <v>1585844.24</v>
      </c>
      <c r="T209" s="1">
        <f t="shared" si="14"/>
        <v>108120</v>
      </c>
      <c r="U209" s="1">
        <f t="shared" si="15"/>
        <v>18002262</v>
      </c>
    </row>
    <row r="210" ht="19.5" customHeight="1">
      <c r="A210" s="2">
        <v>209.0</v>
      </c>
      <c r="B210" s="5" t="s">
        <v>484</v>
      </c>
      <c r="C210" s="2">
        <v>5000000.0</v>
      </c>
      <c r="D210" s="1" t="str">
        <f t="shared" si="1"/>
        <v>electrumBar</v>
      </c>
      <c r="E210" s="1" t="str">
        <f t="shared" si="2"/>
        <v>5170</v>
      </c>
      <c r="F210" s="2">
        <v>100.0</v>
      </c>
      <c r="G210" s="2">
        <v>100.0</v>
      </c>
      <c r="H210" s="2" t="s">
        <v>229</v>
      </c>
      <c r="I210" s="1">
        <f t="shared" si="3"/>
        <v>5000000</v>
      </c>
      <c r="J210" s="1">
        <f t="shared" si="4"/>
        <v>0</v>
      </c>
      <c r="K210" s="1">
        <f t="shared" si="5"/>
        <v>5170</v>
      </c>
      <c r="L210" s="1">
        <f t="shared" si="6"/>
        <v>0</v>
      </c>
      <c r="M210" s="1">
        <f t="shared" si="7"/>
        <v>0</v>
      </c>
      <c r="N210" s="1">
        <f t="shared" si="8"/>
        <v>3617.147569</v>
      </c>
      <c r="O210" s="1">
        <f t="shared" si="9"/>
        <v>0</v>
      </c>
      <c r="P210" s="1">
        <f t="shared" si="10"/>
        <v>179828</v>
      </c>
      <c r="Q210" s="1">
        <f t="shared" si="11"/>
        <v>0</v>
      </c>
      <c r="R210" s="1">
        <f t="shared" si="12"/>
        <v>110626714</v>
      </c>
      <c r="S210" s="1">
        <f t="shared" si="13"/>
        <v>1623477.047</v>
      </c>
      <c r="T210" s="1">
        <f t="shared" si="14"/>
        <v>108120</v>
      </c>
      <c r="U210" s="1">
        <f t="shared" si="15"/>
        <v>18110382</v>
      </c>
    </row>
    <row r="211" ht="19.5" customHeight="1">
      <c r="A211" s="2">
        <v>210.0</v>
      </c>
      <c r="B211" s="5" t="s">
        <v>480</v>
      </c>
      <c r="C211" s="2">
        <v>5000000.0</v>
      </c>
      <c r="D211" s="1" t="str">
        <f t="shared" si="1"/>
        <v>piercing</v>
      </c>
      <c r="E211" s="1" t="str">
        <f t="shared" si="2"/>
        <v>2317364</v>
      </c>
      <c r="F211" s="2">
        <v>100.0</v>
      </c>
      <c r="G211" s="2">
        <v>100.0</v>
      </c>
      <c r="H211" s="2" t="s">
        <v>229</v>
      </c>
      <c r="I211" s="1">
        <f t="shared" si="3"/>
        <v>5000000</v>
      </c>
      <c r="J211" s="1">
        <f t="shared" si="4"/>
        <v>0</v>
      </c>
      <c r="K211" s="1">
        <f t="shared" si="5"/>
        <v>0</v>
      </c>
      <c r="L211" s="1">
        <f t="shared" si="6"/>
        <v>0</v>
      </c>
      <c r="M211" s="1">
        <f t="shared" si="7"/>
        <v>2317364</v>
      </c>
      <c r="N211" s="1">
        <f t="shared" si="8"/>
        <v>3675.01794</v>
      </c>
      <c r="O211" s="1">
        <f t="shared" si="9"/>
        <v>0</v>
      </c>
      <c r="P211" s="1">
        <f t="shared" si="10"/>
        <v>179828</v>
      </c>
      <c r="Q211" s="1">
        <f t="shared" si="11"/>
        <v>0</v>
      </c>
      <c r="R211" s="1">
        <f t="shared" si="12"/>
        <v>112944078</v>
      </c>
      <c r="S211" s="1">
        <f t="shared" si="13"/>
        <v>1634821.954</v>
      </c>
      <c r="T211" s="1">
        <f t="shared" si="14"/>
        <v>108120</v>
      </c>
      <c r="U211" s="1">
        <f t="shared" si="15"/>
        <v>18218502</v>
      </c>
    </row>
    <row r="212" ht="19.5" customHeight="1">
      <c r="A212" s="2">
        <v>211.0</v>
      </c>
      <c r="B212" s="5" t="s">
        <v>485</v>
      </c>
      <c r="C212" s="2">
        <v>5000000.0</v>
      </c>
      <c r="D212" s="1" t="str">
        <f t="shared" si="1"/>
        <v>electrumBar</v>
      </c>
      <c r="E212" s="1" t="str">
        <f t="shared" si="2"/>
        <v>5224</v>
      </c>
      <c r="F212" s="2">
        <v>100.0</v>
      </c>
      <c r="G212" s="2">
        <v>100.0</v>
      </c>
      <c r="H212" s="2" t="s">
        <v>229</v>
      </c>
      <c r="I212" s="1">
        <f t="shared" si="3"/>
        <v>5000000</v>
      </c>
      <c r="J212" s="1">
        <f t="shared" si="4"/>
        <v>0</v>
      </c>
      <c r="K212" s="1">
        <f t="shared" si="5"/>
        <v>5224</v>
      </c>
      <c r="L212" s="1">
        <f t="shared" si="6"/>
        <v>0</v>
      </c>
      <c r="M212" s="1">
        <f t="shared" si="7"/>
        <v>0</v>
      </c>
      <c r="N212" s="1">
        <f t="shared" si="8"/>
        <v>3732.88831</v>
      </c>
      <c r="O212" s="1">
        <f t="shared" si="9"/>
        <v>0</v>
      </c>
      <c r="P212" s="1">
        <f t="shared" si="10"/>
        <v>185052</v>
      </c>
      <c r="Q212" s="1">
        <f t="shared" si="11"/>
        <v>0</v>
      </c>
      <c r="R212" s="1">
        <f t="shared" si="12"/>
        <v>112944078</v>
      </c>
      <c r="S212" s="1">
        <f t="shared" si="13"/>
        <v>1672729.335</v>
      </c>
      <c r="T212" s="1">
        <f t="shared" si="14"/>
        <v>108120</v>
      </c>
      <c r="U212" s="1">
        <f t="shared" si="15"/>
        <v>18326622</v>
      </c>
    </row>
    <row r="213" ht="19.5" customHeight="1">
      <c r="A213" s="2">
        <v>212.0</v>
      </c>
      <c r="B213" s="5" t="s">
        <v>480</v>
      </c>
      <c r="C213" s="2">
        <v>5000000.0</v>
      </c>
      <c r="D213" s="1" t="str">
        <f t="shared" si="1"/>
        <v>piercing</v>
      </c>
      <c r="E213" s="1" t="str">
        <f t="shared" si="2"/>
        <v>2317364</v>
      </c>
      <c r="F213" s="2">
        <v>100.0</v>
      </c>
      <c r="G213" s="2">
        <v>100.0</v>
      </c>
      <c r="H213" s="2" t="s">
        <v>229</v>
      </c>
      <c r="I213" s="1">
        <f t="shared" si="3"/>
        <v>5000000</v>
      </c>
      <c r="J213" s="1">
        <f t="shared" si="4"/>
        <v>0</v>
      </c>
      <c r="K213" s="1">
        <f t="shared" si="5"/>
        <v>0</v>
      </c>
      <c r="L213" s="1">
        <f t="shared" si="6"/>
        <v>0</v>
      </c>
      <c r="M213" s="1">
        <f t="shared" si="7"/>
        <v>2317364</v>
      </c>
      <c r="N213" s="1">
        <f t="shared" si="8"/>
        <v>3790.758681</v>
      </c>
      <c r="O213" s="1">
        <f t="shared" si="9"/>
        <v>0</v>
      </c>
      <c r="P213" s="1">
        <f t="shared" si="10"/>
        <v>185052</v>
      </c>
      <c r="Q213" s="1">
        <f t="shared" si="11"/>
        <v>0</v>
      </c>
      <c r="R213" s="1">
        <f t="shared" si="12"/>
        <v>115261442</v>
      </c>
      <c r="S213" s="1">
        <f t="shared" si="13"/>
        <v>1684074.242</v>
      </c>
      <c r="T213" s="1">
        <f t="shared" si="14"/>
        <v>108120</v>
      </c>
      <c r="U213" s="1">
        <f t="shared" si="15"/>
        <v>18434742</v>
      </c>
    </row>
    <row r="214" ht="19.5" customHeight="1">
      <c r="A214" s="2">
        <v>213.0</v>
      </c>
      <c r="B214" s="5" t="s">
        <v>486</v>
      </c>
      <c r="C214" s="2">
        <v>5000000.0</v>
      </c>
      <c r="D214" s="1" t="str">
        <f t="shared" si="1"/>
        <v>electrumBar</v>
      </c>
      <c r="E214" s="1" t="str">
        <f t="shared" si="2"/>
        <v>5278</v>
      </c>
      <c r="F214" s="2">
        <v>100.0</v>
      </c>
      <c r="G214" s="2">
        <v>100.0</v>
      </c>
      <c r="H214" s="2" t="s">
        <v>229</v>
      </c>
      <c r="I214" s="1">
        <f t="shared" si="3"/>
        <v>5000000</v>
      </c>
      <c r="J214" s="1">
        <f t="shared" si="4"/>
        <v>0</v>
      </c>
      <c r="K214" s="1">
        <f t="shared" si="5"/>
        <v>5278</v>
      </c>
      <c r="L214" s="1">
        <f t="shared" si="6"/>
        <v>0</v>
      </c>
      <c r="M214" s="1">
        <f t="shared" si="7"/>
        <v>0</v>
      </c>
      <c r="N214" s="1">
        <f t="shared" si="8"/>
        <v>3848.629051</v>
      </c>
      <c r="O214" s="1">
        <f t="shared" si="9"/>
        <v>0</v>
      </c>
      <c r="P214" s="1">
        <f t="shared" si="10"/>
        <v>190330</v>
      </c>
      <c r="Q214" s="1">
        <f t="shared" si="11"/>
        <v>0</v>
      </c>
      <c r="R214" s="1">
        <f t="shared" si="12"/>
        <v>115261442</v>
      </c>
      <c r="S214" s="1">
        <f t="shared" si="13"/>
        <v>1722256.196</v>
      </c>
      <c r="T214" s="1">
        <f t="shared" si="14"/>
        <v>108120</v>
      </c>
      <c r="U214" s="1">
        <f t="shared" si="15"/>
        <v>18542862</v>
      </c>
    </row>
    <row r="215" ht="19.5" customHeight="1">
      <c r="A215" s="2">
        <v>214.0</v>
      </c>
      <c r="B215" s="5" t="s">
        <v>480</v>
      </c>
      <c r="C215" s="2">
        <v>5000000.0</v>
      </c>
      <c r="D215" s="1" t="str">
        <f t="shared" si="1"/>
        <v>piercing</v>
      </c>
      <c r="E215" s="1" t="str">
        <f t="shared" si="2"/>
        <v>2317364</v>
      </c>
      <c r="F215" s="2">
        <v>100.0</v>
      </c>
      <c r="G215" s="2">
        <v>100.0</v>
      </c>
      <c r="H215" s="2" t="s">
        <v>229</v>
      </c>
      <c r="I215" s="1">
        <f t="shared" si="3"/>
        <v>5000000</v>
      </c>
      <c r="J215" s="1">
        <f t="shared" si="4"/>
        <v>0</v>
      </c>
      <c r="K215" s="1">
        <f t="shared" si="5"/>
        <v>0</v>
      </c>
      <c r="L215" s="1">
        <f t="shared" si="6"/>
        <v>0</v>
      </c>
      <c r="M215" s="1">
        <f t="shared" si="7"/>
        <v>2317364</v>
      </c>
      <c r="N215" s="1">
        <f t="shared" si="8"/>
        <v>3906.499421</v>
      </c>
      <c r="O215" s="1">
        <f t="shared" si="9"/>
        <v>0</v>
      </c>
      <c r="P215" s="1">
        <f t="shared" si="10"/>
        <v>190330</v>
      </c>
      <c r="Q215" s="1">
        <f t="shared" si="11"/>
        <v>0</v>
      </c>
      <c r="R215" s="1">
        <f t="shared" si="12"/>
        <v>117578806</v>
      </c>
      <c r="S215" s="1">
        <f t="shared" si="13"/>
        <v>1733601.104</v>
      </c>
      <c r="T215" s="1">
        <f t="shared" si="14"/>
        <v>108120</v>
      </c>
      <c r="U215" s="1">
        <f t="shared" si="15"/>
        <v>18650982</v>
      </c>
    </row>
    <row r="216" ht="19.5" customHeight="1">
      <c r="A216" s="2">
        <v>215.0</v>
      </c>
      <c r="B216" s="5" t="s">
        <v>487</v>
      </c>
      <c r="C216" s="2">
        <v>5000000.0</v>
      </c>
      <c r="D216" s="1" t="str">
        <f t="shared" si="1"/>
        <v>electrumBar</v>
      </c>
      <c r="E216" s="1" t="str">
        <f t="shared" si="2"/>
        <v>5332</v>
      </c>
      <c r="F216" s="2">
        <v>100.0</v>
      </c>
      <c r="G216" s="2">
        <v>100.0</v>
      </c>
      <c r="H216" s="2" t="s">
        <v>229</v>
      </c>
      <c r="I216" s="1">
        <f t="shared" si="3"/>
        <v>5000000</v>
      </c>
      <c r="J216" s="1">
        <f t="shared" si="4"/>
        <v>0</v>
      </c>
      <c r="K216" s="1">
        <f t="shared" si="5"/>
        <v>5332</v>
      </c>
      <c r="L216" s="1">
        <f t="shared" si="6"/>
        <v>0</v>
      </c>
      <c r="M216" s="1">
        <f t="shared" si="7"/>
        <v>0</v>
      </c>
      <c r="N216" s="1">
        <f t="shared" si="8"/>
        <v>3964.369792</v>
      </c>
      <c r="O216" s="1">
        <f t="shared" si="9"/>
        <v>0</v>
      </c>
      <c r="P216" s="1">
        <f t="shared" si="10"/>
        <v>195662</v>
      </c>
      <c r="Q216" s="1">
        <f t="shared" si="11"/>
        <v>0</v>
      </c>
      <c r="R216" s="1">
        <f t="shared" si="12"/>
        <v>117578806</v>
      </c>
      <c r="S216" s="1">
        <f t="shared" si="13"/>
        <v>1772057.632</v>
      </c>
      <c r="T216" s="1">
        <f t="shared" si="14"/>
        <v>108120</v>
      </c>
      <c r="U216" s="1">
        <f t="shared" si="15"/>
        <v>18759102</v>
      </c>
    </row>
    <row r="217" ht="19.5" customHeight="1">
      <c r="A217" s="2">
        <v>216.0</v>
      </c>
      <c r="B217" s="5" t="s">
        <v>480</v>
      </c>
      <c r="C217" s="2">
        <v>5000000.0</v>
      </c>
      <c r="D217" s="1" t="str">
        <f t="shared" si="1"/>
        <v>piercing</v>
      </c>
      <c r="E217" s="1" t="str">
        <f t="shared" si="2"/>
        <v>2317364</v>
      </c>
      <c r="F217" s="2">
        <v>100.0</v>
      </c>
      <c r="G217" s="2">
        <v>100.0</v>
      </c>
      <c r="H217" s="2" t="s">
        <v>229</v>
      </c>
      <c r="I217" s="1">
        <f t="shared" si="3"/>
        <v>5000000</v>
      </c>
      <c r="J217" s="1">
        <f t="shared" si="4"/>
        <v>0</v>
      </c>
      <c r="K217" s="1">
        <f t="shared" si="5"/>
        <v>0</v>
      </c>
      <c r="L217" s="1">
        <f t="shared" si="6"/>
        <v>0</v>
      </c>
      <c r="M217" s="1">
        <f t="shared" si="7"/>
        <v>2317364</v>
      </c>
      <c r="N217" s="1">
        <f t="shared" si="8"/>
        <v>4022.240162</v>
      </c>
      <c r="O217" s="1">
        <f t="shared" si="9"/>
        <v>0</v>
      </c>
      <c r="P217" s="1">
        <f t="shared" si="10"/>
        <v>195662</v>
      </c>
      <c r="Q217" s="1">
        <f t="shared" si="11"/>
        <v>0</v>
      </c>
      <c r="R217" s="1">
        <f t="shared" si="12"/>
        <v>119896170</v>
      </c>
      <c r="S217" s="1">
        <f t="shared" si="13"/>
        <v>1783402.539</v>
      </c>
      <c r="T217" s="1">
        <f t="shared" si="14"/>
        <v>108120</v>
      </c>
      <c r="U217" s="1">
        <f t="shared" si="15"/>
        <v>18867222</v>
      </c>
    </row>
    <row r="218" ht="19.5" customHeight="1">
      <c r="A218" s="2">
        <v>217.0</v>
      </c>
      <c r="B218" s="5" t="s">
        <v>488</v>
      </c>
      <c r="C218" s="2">
        <v>5000000.0</v>
      </c>
      <c r="D218" s="1" t="str">
        <f t="shared" si="1"/>
        <v>electrumBar</v>
      </c>
      <c r="E218" s="1" t="str">
        <f t="shared" si="2"/>
        <v>5386</v>
      </c>
      <c r="F218" s="2">
        <v>100.0</v>
      </c>
      <c r="G218" s="2">
        <v>100.0</v>
      </c>
      <c r="H218" s="2" t="s">
        <v>229</v>
      </c>
      <c r="I218" s="1">
        <f t="shared" si="3"/>
        <v>5000000</v>
      </c>
      <c r="J218" s="1">
        <f t="shared" si="4"/>
        <v>0</v>
      </c>
      <c r="K218" s="1">
        <f t="shared" si="5"/>
        <v>5386</v>
      </c>
      <c r="L218" s="1">
        <f t="shared" si="6"/>
        <v>0</v>
      </c>
      <c r="M218" s="1">
        <f t="shared" si="7"/>
        <v>0</v>
      </c>
      <c r="N218" s="1">
        <f t="shared" si="8"/>
        <v>4080.110532</v>
      </c>
      <c r="O218" s="1">
        <f t="shared" si="9"/>
        <v>0</v>
      </c>
      <c r="P218" s="1">
        <f t="shared" si="10"/>
        <v>201048</v>
      </c>
      <c r="Q218" s="1">
        <f t="shared" si="11"/>
        <v>0</v>
      </c>
      <c r="R218" s="1">
        <f t="shared" si="12"/>
        <v>119896170</v>
      </c>
      <c r="S218" s="1">
        <f t="shared" si="13"/>
        <v>1822133.641</v>
      </c>
      <c r="T218" s="1">
        <f t="shared" si="14"/>
        <v>108120</v>
      </c>
      <c r="U218" s="1">
        <f t="shared" si="15"/>
        <v>18975342</v>
      </c>
    </row>
    <row r="219" ht="19.5" customHeight="1">
      <c r="A219" s="2">
        <v>218.0</v>
      </c>
      <c r="B219" s="5" t="s">
        <v>480</v>
      </c>
      <c r="C219" s="2">
        <v>5000000.0</v>
      </c>
      <c r="D219" s="1" t="str">
        <f t="shared" si="1"/>
        <v>piercing</v>
      </c>
      <c r="E219" s="1" t="str">
        <f t="shared" si="2"/>
        <v>2317364</v>
      </c>
      <c r="F219" s="2">
        <v>100.0</v>
      </c>
      <c r="G219" s="2">
        <v>100.0</v>
      </c>
      <c r="H219" s="2" t="s">
        <v>229</v>
      </c>
      <c r="I219" s="1">
        <f t="shared" si="3"/>
        <v>5000000</v>
      </c>
      <c r="J219" s="1">
        <f t="shared" si="4"/>
        <v>0</v>
      </c>
      <c r="K219" s="1">
        <f t="shared" si="5"/>
        <v>0</v>
      </c>
      <c r="L219" s="1">
        <f t="shared" si="6"/>
        <v>0</v>
      </c>
      <c r="M219" s="1">
        <f t="shared" si="7"/>
        <v>2317364</v>
      </c>
      <c r="N219" s="1">
        <f t="shared" si="8"/>
        <v>4137.980903</v>
      </c>
      <c r="O219" s="1">
        <f t="shared" si="9"/>
        <v>0</v>
      </c>
      <c r="P219" s="1">
        <f t="shared" si="10"/>
        <v>201048</v>
      </c>
      <c r="Q219" s="1">
        <f t="shared" si="11"/>
        <v>0</v>
      </c>
      <c r="R219" s="1">
        <f t="shared" si="12"/>
        <v>122213534</v>
      </c>
      <c r="S219" s="1">
        <f t="shared" si="13"/>
        <v>1833478.548</v>
      </c>
      <c r="T219" s="1">
        <f t="shared" si="14"/>
        <v>108120</v>
      </c>
      <c r="U219" s="1">
        <f t="shared" si="15"/>
        <v>19083462</v>
      </c>
    </row>
    <row r="220" ht="19.5" customHeight="1">
      <c r="A220" s="2">
        <v>219.0</v>
      </c>
      <c r="B220" s="5" t="s">
        <v>489</v>
      </c>
      <c r="C220" s="2">
        <v>5000000.0</v>
      </c>
      <c r="D220" s="1" t="str">
        <f t="shared" si="1"/>
        <v>electrumBar</v>
      </c>
      <c r="E220" s="1" t="str">
        <f t="shared" si="2"/>
        <v>5440</v>
      </c>
      <c r="F220" s="2">
        <v>100.0</v>
      </c>
      <c r="G220" s="2">
        <v>100.0</v>
      </c>
      <c r="H220" s="2" t="s">
        <v>229</v>
      </c>
      <c r="I220" s="1">
        <f t="shared" si="3"/>
        <v>5000000</v>
      </c>
      <c r="J220" s="1">
        <f t="shared" si="4"/>
        <v>0</v>
      </c>
      <c r="K220" s="1">
        <f t="shared" si="5"/>
        <v>5440</v>
      </c>
      <c r="L220" s="1">
        <f t="shared" si="6"/>
        <v>0</v>
      </c>
      <c r="M220" s="1">
        <f t="shared" si="7"/>
        <v>0</v>
      </c>
      <c r="N220" s="1">
        <f t="shared" si="8"/>
        <v>4195.851273</v>
      </c>
      <c r="O220" s="1">
        <f t="shared" si="9"/>
        <v>0</v>
      </c>
      <c r="P220" s="1">
        <f t="shared" si="10"/>
        <v>206488</v>
      </c>
      <c r="Q220" s="1">
        <f t="shared" si="11"/>
        <v>0</v>
      </c>
      <c r="R220" s="1">
        <f t="shared" si="12"/>
        <v>122213534</v>
      </c>
      <c r="S220" s="1">
        <f t="shared" si="13"/>
        <v>1872484.224</v>
      </c>
      <c r="T220" s="1">
        <f t="shared" si="14"/>
        <v>108120</v>
      </c>
      <c r="U220" s="1">
        <f t="shared" si="15"/>
        <v>19191582</v>
      </c>
    </row>
    <row r="221" ht="19.5" customHeight="1">
      <c r="A221" s="2">
        <v>220.0</v>
      </c>
      <c r="B221" s="5" t="s">
        <v>480</v>
      </c>
      <c r="C221" s="2">
        <v>5000000.0</v>
      </c>
      <c r="D221" s="1" t="str">
        <f t="shared" si="1"/>
        <v>piercing</v>
      </c>
      <c r="E221" s="1" t="str">
        <f t="shared" si="2"/>
        <v>2317364</v>
      </c>
      <c r="F221" s="2">
        <v>100.0</v>
      </c>
      <c r="G221" s="2">
        <v>100.0</v>
      </c>
      <c r="H221" s="2" t="s">
        <v>229</v>
      </c>
      <c r="I221" s="1">
        <f t="shared" si="3"/>
        <v>5000000</v>
      </c>
      <c r="J221" s="1">
        <f t="shared" si="4"/>
        <v>0</v>
      </c>
      <c r="K221" s="1">
        <f t="shared" si="5"/>
        <v>0</v>
      </c>
      <c r="L221" s="1">
        <f t="shared" si="6"/>
        <v>0</v>
      </c>
      <c r="M221" s="1">
        <f t="shared" si="7"/>
        <v>2317364</v>
      </c>
      <c r="N221" s="1">
        <f t="shared" si="8"/>
        <v>4253.721644</v>
      </c>
      <c r="O221" s="1">
        <f t="shared" si="9"/>
        <v>0</v>
      </c>
      <c r="P221" s="1">
        <f t="shared" si="10"/>
        <v>206488</v>
      </c>
      <c r="Q221" s="1">
        <f t="shared" si="11"/>
        <v>0</v>
      </c>
      <c r="R221" s="1">
        <f t="shared" si="12"/>
        <v>124530898</v>
      </c>
      <c r="S221" s="1">
        <f t="shared" si="13"/>
        <v>1883829.131</v>
      </c>
      <c r="T221" s="1">
        <f t="shared" si="14"/>
        <v>108120</v>
      </c>
      <c r="U221" s="1">
        <f t="shared" si="15"/>
        <v>19299702</v>
      </c>
    </row>
    <row r="222" ht="19.5" customHeight="1">
      <c r="A222" s="2">
        <v>221.0</v>
      </c>
      <c r="B222" s="5" t="s">
        <v>490</v>
      </c>
      <c r="C222" s="2">
        <v>5000000.0</v>
      </c>
      <c r="D222" s="1" t="str">
        <f t="shared" si="1"/>
        <v>electrumBar</v>
      </c>
      <c r="E222" s="1" t="str">
        <f t="shared" si="2"/>
        <v>5494</v>
      </c>
      <c r="F222" s="2">
        <v>100.0</v>
      </c>
      <c r="G222" s="2">
        <v>100.0</v>
      </c>
      <c r="H222" s="2" t="s">
        <v>229</v>
      </c>
      <c r="I222" s="1">
        <f t="shared" si="3"/>
        <v>5000000</v>
      </c>
      <c r="J222" s="1">
        <f t="shared" si="4"/>
        <v>0</v>
      </c>
      <c r="K222" s="1">
        <f t="shared" si="5"/>
        <v>5494</v>
      </c>
      <c r="L222" s="1">
        <f t="shared" si="6"/>
        <v>0</v>
      </c>
      <c r="M222" s="1">
        <f t="shared" si="7"/>
        <v>0</v>
      </c>
      <c r="N222" s="1">
        <f t="shared" si="8"/>
        <v>4311.592014</v>
      </c>
      <c r="O222" s="1">
        <f t="shared" si="9"/>
        <v>0</v>
      </c>
      <c r="P222" s="1">
        <f t="shared" si="10"/>
        <v>211982</v>
      </c>
      <c r="Q222" s="1">
        <f t="shared" si="11"/>
        <v>0</v>
      </c>
      <c r="R222" s="1">
        <f t="shared" si="12"/>
        <v>124530898</v>
      </c>
      <c r="S222" s="1">
        <f t="shared" si="13"/>
        <v>1923109.381</v>
      </c>
      <c r="T222" s="1">
        <f t="shared" si="14"/>
        <v>108120</v>
      </c>
      <c r="U222" s="1">
        <f t="shared" si="15"/>
        <v>19407822</v>
      </c>
    </row>
    <row r="223" ht="19.5" customHeight="1">
      <c r="A223" s="2">
        <v>222.0</v>
      </c>
      <c r="B223" s="5" t="s">
        <v>480</v>
      </c>
      <c r="C223" s="2">
        <v>5000000.0</v>
      </c>
      <c r="D223" s="1" t="str">
        <f t="shared" si="1"/>
        <v>piercing</v>
      </c>
      <c r="E223" s="1" t="str">
        <f t="shared" si="2"/>
        <v>2317364</v>
      </c>
      <c r="F223" s="2">
        <v>100.0</v>
      </c>
      <c r="G223" s="2">
        <v>100.0</v>
      </c>
      <c r="H223" s="2" t="s">
        <v>229</v>
      </c>
      <c r="I223" s="1">
        <f t="shared" si="3"/>
        <v>5000000</v>
      </c>
      <c r="J223" s="1">
        <f t="shared" si="4"/>
        <v>0</v>
      </c>
      <c r="K223" s="1">
        <f t="shared" si="5"/>
        <v>0</v>
      </c>
      <c r="L223" s="1">
        <f t="shared" si="6"/>
        <v>0</v>
      </c>
      <c r="M223" s="1">
        <f t="shared" si="7"/>
        <v>2317364</v>
      </c>
      <c r="N223" s="1">
        <f t="shared" si="8"/>
        <v>4369.462384</v>
      </c>
      <c r="O223" s="1">
        <f t="shared" si="9"/>
        <v>0</v>
      </c>
      <c r="P223" s="1">
        <f t="shared" si="10"/>
        <v>211982</v>
      </c>
      <c r="Q223" s="1">
        <f t="shared" si="11"/>
        <v>0</v>
      </c>
      <c r="R223" s="1">
        <f t="shared" si="12"/>
        <v>126848262</v>
      </c>
      <c r="S223" s="1">
        <f t="shared" si="13"/>
        <v>1934454.288</v>
      </c>
      <c r="T223" s="1">
        <f t="shared" si="14"/>
        <v>108120</v>
      </c>
      <c r="U223" s="1">
        <f t="shared" si="15"/>
        <v>19515942</v>
      </c>
    </row>
    <row r="224" ht="19.5" customHeight="1">
      <c r="A224" s="2">
        <v>223.0</v>
      </c>
      <c r="B224" s="5" t="s">
        <v>491</v>
      </c>
      <c r="C224" s="2">
        <v>5000000.0</v>
      </c>
      <c r="D224" s="1" t="str">
        <f t="shared" si="1"/>
        <v>electrumBar</v>
      </c>
      <c r="E224" s="1" t="str">
        <f t="shared" si="2"/>
        <v>5548</v>
      </c>
      <c r="F224" s="2">
        <v>100.0</v>
      </c>
      <c r="G224" s="2">
        <v>100.0</v>
      </c>
      <c r="H224" s="2" t="s">
        <v>229</v>
      </c>
      <c r="I224" s="1">
        <f t="shared" si="3"/>
        <v>5000000</v>
      </c>
      <c r="J224" s="1">
        <f t="shared" si="4"/>
        <v>0</v>
      </c>
      <c r="K224" s="1">
        <f t="shared" si="5"/>
        <v>5548</v>
      </c>
      <c r="L224" s="1">
        <f t="shared" si="6"/>
        <v>0</v>
      </c>
      <c r="M224" s="1">
        <f t="shared" si="7"/>
        <v>0</v>
      </c>
      <c r="N224" s="1">
        <f t="shared" si="8"/>
        <v>4427.332755</v>
      </c>
      <c r="O224" s="1">
        <f t="shared" si="9"/>
        <v>0</v>
      </c>
      <c r="P224" s="1">
        <f t="shared" si="10"/>
        <v>217530</v>
      </c>
      <c r="Q224" s="1">
        <f t="shared" si="11"/>
        <v>0</v>
      </c>
      <c r="R224" s="1">
        <f t="shared" si="12"/>
        <v>126848262</v>
      </c>
      <c r="S224" s="1">
        <f t="shared" si="13"/>
        <v>1974009.111</v>
      </c>
      <c r="T224" s="1">
        <f t="shared" si="14"/>
        <v>108120</v>
      </c>
      <c r="U224" s="1">
        <f t="shared" si="15"/>
        <v>19624062</v>
      </c>
    </row>
    <row r="225" ht="19.5" customHeight="1">
      <c r="A225" s="2">
        <v>224.0</v>
      </c>
      <c r="B225" s="5" t="s">
        <v>480</v>
      </c>
      <c r="C225" s="2">
        <v>5000000.0</v>
      </c>
      <c r="D225" s="1" t="str">
        <f t="shared" si="1"/>
        <v>piercing</v>
      </c>
      <c r="E225" s="1" t="str">
        <f t="shared" si="2"/>
        <v>2317364</v>
      </c>
      <c r="F225" s="2">
        <v>100.0</v>
      </c>
      <c r="G225" s="2">
        <v>100.0</v>
      </c>
      <c r="H225" s="2" t="s">
        <v>229</v>
      </c>
      <c r="I225" s="1">
        <f t="shared" si="3"/>
        <v>5000000</v>
      </c>
      <c r="J225" s="1">
        <f t="shared" si="4"/>
        <v>0</v>
      </c>
      <c r="K225" s="1">
        <f t="shared" si="5"/>
        <v>0</v>
      </c>
      <c r="L225" s="1">
        <f t="shared" si="6"/>
        <v>0</v>
      </c>
      <c r="M225" s="1">
        <f t="shared" si="7"/>
        <v>2317364</v>
      </c>
      <c r="N225" s="1">
        <f t="shared" si="8"/>
        <v>4485.203125</v>
      </c>
      <c r="O225" s="1">
        <f t="shared" si="9"/>
        <v>0</v>
      </c>
      <c r="P225" s="1">
        <f t="shared" si="10"/>
        <v>217530</v>
      </c>
      <c r="Q225" s="1">
        <f t="shared" si="11"/>
        <v>0</v>
      </c>
      <c r="R225" s="1">
        <f t="shared" si="12"/>
        <v>129165626</v>
      </c>
      <c r="S225" s="1">
        <f t="shared" si="13"/>
        <v>1985354.019</v>
      </c>
      <c r="T225" s="1">
        <f t="shared" si="14"/>
        <v>108120</v>
      </c>
      <c r="U225" s="1">
        <f t="shared" si="15"/>
        <v>19732182</v>
      </c>
    </row>
    <row r="226" ht="19.5" customHeight="1">
      <c r="A226" s="2">
        <v>225.0</v>
      </c>
      <c r="B226" s="5" t="s">
        <v>492</v>
      </c>
      <c r="C226" s="2">
        <v>5000000.0</v>
      </c>
      <c r="D226" s="1" t="str">
        <f t="shared" si="1"/>
        <v>electrumBar</v>
      </c>
      <c r="E226" s="1" t="str">
        <f t="shared" si="2"/>
        <v>5602</v>
      </c>
      <c r="F226" s="2">
        <v>100.0</v>
      </c>
      <c r="G226" s="2">
        <v>100.0</v>
      </c>
      <c r="H226" s="2" t="s">
        <v>229</v>
      </c>
      <c r="I226" s="1">
        <f t="shared" si="3"/>
        <v>5000000</v>
      </c>
      <c r="J226" s="1">
        <f t="shared" si="4"/>
        <v>0</v>
      </c>
      <c r="K226" s="1">
        <f t="shared" si="5"/>
        <v>5602</v>
      </c>
      <c r="L226" s="1">
        <f t="shared" si="6"/>
        <v>0</v>
      </c>
      <c r="M226" s="1">
        <f t="shared" si="7"/>
        <v>0</v>
      </c>
      <c r="N226" s="1">
        <f t="shared" si="8"/>
        <v>4543.073495</v>
      </c>
      <c r="O226" s="1">
        <f t="shared" si="9"/>
        <v>0</v>
      </c>
      <c r="P226" s="1">
        <f t="shared" si="10"/>
        <v>223132</v>
      </c>
      <c r="Q226" s="1">
        <f t="shared" si="11"/>
        <v>0</v>
      </c>
      <c r="R226" s="1">
        <f t="shared" si="12"/>
        <v>129165626</v>
      </c>
      <c r="S226" s="1">
        <f t="shared" si="13"/>
        <v>2025183.416</v>
      </c>
      <c r="T226" s="1">
        <f t="shared" si="14"/>
        <v>108120</v>
      </c>
      <c r="U226" s="1">
        <f t="shared" si="15"/>
        <v>19840302</v>
      </c>
    </row>
    <row r="227" ht="19.5" customHeight="1">
      <c r="A227" s="2"/>
      <c r="B227" s="2"/>
      <c r="C227" s="2"/>
      <c r="F227" s="2"/>
      <c r="G227" s="2"/>
      <c r="H227" s="2"/>
      <c r="Q227" s="2"/>
    </row>
    <row r="228" ht="19.5" customHeight="1">
      <c r="A228" s="2"/>
      <c r="B228" s="2"/>
      <c r="C228" s="2"/>
      <c r="F228" s="2"/>
      <c r="G228" s="2"/>
      <c r="H228" s="2"/>
      <c r="Q228" s="2"/>
    </row>
    <row r="229" ht="19.5" customHeight="1">
      <c r="F229" s="2"/>
      <c r="G229" s="2"/>
      <c r="H229" s="2"/>
      <c r="Q229" s="2"/>
    </row>
    <row r="230" ht="19.5" customHeight="1">
      <c r="F230" s="2"/>
      <c r="G230" s="2"/>
      <c r="H230" s="2"/>
      <c r="Q230" s="2"/>
    </row>
    <row r="231" ht="19.5" customHeight="1">
      <c r="F231" s="2"/>
      <c r="G231" s="2"/>
      <c r="H231" s="2"/>
      <c r="Q231" s="2"/>
    </row>
    <row r="232" ht="19.5" customHeight="1">
      <c r="F232" s="2"/>
      <c r="G232" s="2"/>
      <c r="H232" s="2"/>
      <c r="Q232" s="2"/>
    </row>
    <row r="233" ht="19.5" customHeight="1">
      <c r="F233" s="2"/>
      <c r="G233" s="2"/>
      <c r="H233" s="2"/>
      <c r="Q233" s="2"/>
    </row>
    <row r="234" ht="19.5" customHeight="1">
      <c r="F234" s="2"/>
      <c r="G234" s="2"/>
      <c r="H234" s="2"/>
      <c r="Q234" s="2"/>
    </row>
    <row r="235" ht="19.5" customHeight="1">
      <c r="F235" s="2"/>
      <c r="G235" s="2"/>
      <c r="H235" s="2"/>
      <c r="Q235" s="2"/>
    </row>
    <row r="236" ht="19.5" customHeight="1">
      <c r="F236" s="2"/>
      <c r="G236" s="2"/>
      <c r="H236" s="2"/>
      <c r="Q236" s="2"/>
    </row>
    <row r="237" ht="19.5" customHeight="1">
      <c r="F237" s="2"/>
      <c r="G237" s="2"/>
      <c r="H237" s="2"/>
      <c r="Q237" s="2"/>
    </row>
    <row r="238" ht="19.5" customHeight="1">
      <c r="F238" s="2"/>
      <c r="G238" s="2"/>
      <c r="H238" s="2"/>
      <c r="Q238" s="2"/>
    </row>
    <row r="239" ht="19.5" customHeight="1">
      <c r="F239" s="2"/>
      <c r="G239" s="2"/>
      <c r="H239" s="2"/>
      <c r="Q239" s="2"/>
    </row>
    <row r="240" ht="19.5" customHeight="1">
      <c r="F240" s="2"/>
      <c r="G240" s="2"/>
      <c r="H240" s="2"/>
      <c r="Q240" s="2"/>
    </row>
    <row r="241" ht="19.5" customHeight="1">
      <c r="F241" s="2"/>
      <c r="G241" s="2"/>
      <c r="H241" s="2"/>
      <c r="Q241" s="2"/>
    </row>
    <row r="242" ht="19.5" customHeight="1">
      <c r="F242" s="2"/>
      <c r="G242" s="2"/>
      <c r="H242" s="2"/>
      <c r="Q242" s="2"/>
    </row>
    <row r="243" ht="19.5" customHeight="1">
      <c r="F243" s="2"/>
      <c r="G243" s="2"/>
      <c r="H243" s="2"/>
      <c r="Q243" s="2"/>
    </row>
    <row r="244" ht="19.5" customHeight="1">
      <c r="F244" s="2"/>
      <c r="G244" s="2"/>
      <c r="H244" s="2"/>
      <c r="Q244" s="2"/>
    </row>
    <row r="245" ht="19.5" customHeight="1">
      <c r="F245" s="2"/>
      <c r="G245" s="2"/>
      <c r="H245" s="2"/>
      <c r="Q245" s="2"/>
    </row>
    <row r="246" ht="19.5" customHeight="1">
      <c r="F246" s="2"/>
      <c r="G246" s="2"/>
      <c r="H246" s="2"/>
      <c r="Q246" s="2"/>
    </row>
    <row r="247" ht="19.5" customHeight="1">
      <c r="F247" s="2"/>
      <c r="G247" s="2"/>
      <c r="H247" s="2"/>
      <c r="Q247" s="2"/>
    </row>
    <row r="248" ht="19.5" customHeight="1">
      <c r="F248" s="2"/>
      <c r="G248" s="2"/>
      <c r="H248" s="2"/>
      <c r="Q248" s="2"/>
    </row>
    <row r="249" ht="19.5" customHeight="1">
      <c r="F249" s="2"/>
      <c r="G249" s="2"/>
      <c r="H249" s="2"/>
      <c r="Q249" s="2"/>
    </row>
    <row r="250" ht="19.5" customHeight="1">
      <c r="F250" s="2"/>
      <c r="G250" s="2"/>
      <c r="H250" s="2"/>
      <c r="Q250" s="2"/>
    </row>
    <row r="251" ht="19.5" customHeight="1">
      <c r="F251" s="2"/>
      <c r="G251" s="2"/>
      <c r="H251" s="2"/>
      <c r="Q251" s="2"/>
    </row>
    <row r="252" ht="19.5" customHeight="1">
      <c r="F252" s="2"/>
      <c r="G252" s="2"/>
      <c r="H252" s="2"/>
      <c r="Q252" s="2"/>
    </row>
    <row r="253" ht="19.5" customHeight="1">
      <c r="F253" s="2"/>
      <c r="G253" s="2"/>
      <c r="H253" s="2"/>
      <c r="Q253" s="2"/>
    </row>
    <row r="254" ht="19.5" customHeight="1">
      <c r="F254" s="2"/>
      <c r="G254" s="2"/>
      <c r="H254" s="2"/>
      <c r="Q254" s="2"/>
    </row>
    <row r="255" ht="19.5" customHeight="1">
      <c r="F255" s="2"/>
      <c r="G255" s="2"/>
      <c r="H255" s="2"/>
      <c r="Q255" s="2"/>
    </row>
    <row r="256" ht="19.5" customHeight="1">
      <c r="F256" s="2"/>
      <c r="G256" s="2"/>
      <c r="H256" s="2"/>
      <c r="Q256" s="2"/>
    </row>
    <row r="257" ht="19.5" customHeight="1">
      <c r="F257" s="2"/>
      <c r="G257" s="2"/>
      <c r="H257" s="2"/>
      <c r="Q257" s="2"/>
    </row>
    <row r="258" ht="19.5" customHeight="1">
      <c r="F258" s="2"/>
      <c r="G258" s="2"/>
      <c r="H258" s="2"/>
      <c r="Q258" s="2"/>
    </row>
    <row r="259" ht="19.5" customHeight="1">
      <c r="F259" s="2"/>
      <c r="G259" s="2"/>
      <c r="H259" s="2"/>
      <c r="Q259" s="2"/>
    </row>
    <row r="260" ht="19.5" customHeight="1">
      <c r="F260" s="2"/>
      <c r="G260" s="2"/>
      <c r="H260" s="2"/>
      <c r="Q260" s="2"/>
    </row>
    <row r="261" ht="19.5" customHeight="1">
      <c r="F261" s="2"/>
      <c r="G261" s="2"/>
      <c r="H261" s="2"/>
      <c r="Q261" s="2"/>
    </row>
    <row r="262" ht="19.5" customHeight="1">
      <c r="F262" s="2"/>
      <c r="G262" s="2"/>
      <c r="H262" s="2"/>
      <c r="Q262" s="2"/>
    </row>
    <row r="263" ht="19.5" customHeight="1">
      <c r="F263" s="2"/>
      <c r="G263" s="2"/>
      <c r="H263" s="2"/>
      <c r="Q263" s="2"/>
    </row>
    <row r="264" ht="19.5" customHeight="1">
      <c r="F264" s="2"/>
      <c r="G264" s="2"/>
      <c r="H264" s="2"/>
      <c r="Q264" s="2"/>
    </row>
    <row r="265" ht="19.5" customHeight="1">
      <c r="F265" s="2"/>
      <c r="G265" s="2"/>
      <c r="H265" s="2"/>
      <c r="Q265" s="2"/>
    </row>
    <row r="266" ht="19.5" customHeight="1">
      <c r="F266" s="2"/>
      <c r="G266" s="2"/>
      <c r="H266" s="2"/>
      <c r="Q266" s="2"/>
    </row>
    <row r="267" ht="19.5" customHeight="1">
      <c r="F267" s="2"/>
      <c r="G267" s="2"/>
      <c r="H267" s="2"/>
      <c r="Q267" s="2"/>
    </row>
    <row r="268" ht="19.5" customHeight="1">
      <c r="F268" s="2"/>
      <c r="G268" s="2"/>
      <c r="H268" s="2"/>
      <c r="Q268" s="2"/>
    </row>
    <row r="269" ht="19.5" customHeight="1">
      <c r="F269" s="2"/>
      <c r="G269" s="2"/>
      <c r="H269" s="2"/>
      <c r="Q269" s="2"/>
    </row>
    <row r="270" ht="19.5" customHeight="1">
      <c r="F270" s="2"/>
      <c r="G270" s="2"/>
      <c r="H270" s="2"/>
      <c r="Q270" s="2"/>
    </row>
    <row r="271" ht="19.5" customHeight="1">
      <c r="F271" s="2"/>
      <c r="G271" s="2"/>
      <c r="H271" s="2"/>
      <c r="Q271" s="2"/>
    </row>
    <row r="272" ht="19.5" customHeight="1">
      <c r="F272" s="2"/>
      <c r="G272" s="2"/>
      <c r="H272" s="2"/>
      <c r="Q272" s="2"/>
    </row>
    <row r="273" ht="19.5" customHeight="1">
      <c r="F273" s="2"/>
      <c r="G273" s="2"/>
      <c r="H273" s="2"/>
      <c r="Q273" s="2"/>
    </row>
    <row r="274" ht="19.5" customHeight="1">
      <c r="F274" s="2"/>
      <c r="G274" s="2"/>
      <c r="H274" s="2"/>
      <c r="Q274" s="2"/>
    </row>
    <row r="275" ht="19.5" customHeight="1">
      <c r="F275" s="2"/>
      <c r="G275" s="2"/>
      <c r="H275" s="2"/>
      <c r="Q275" s="2"/>
    </row>
    <row r="276" ht="19.5" customHeight="1">
      <c r="F276" s="2"/>
      <c r="G276" s="2"/>
      <c r="H276" s="2"/>
      <c r="Q276" s="2"/>
    </row>
    <row r="277" ht="19.5" customHeight="1">
      <c r="F277" s="2"/>
      <c r="G277" s="2"/>
      <c r="H277" s="2"/>
      <c r="Q277" s="2"/>
    </row>
    <row r="278" ht="19.5" customHeight="1">
      <c r="F278" s="2"/>
      <c r="G278" s="2"/>
      <c r="H278" s="2"/>
      <c r="Q278" s="2"/>
    </row>
    <row r="279" ht="19.5" customHeight="1">
      <c r="F279" s="2"/>
      <c r="G279" s="2"/>
      <c r="H279" s="2"/>
      <c r="Q279" s="2"/>
    </row>
    <row r="280" ht="19.5" customHeight="1">
      <c r="F280" s="2"/>
      <c r="G280" s="2"/>
      <c r="H280" s="2"/>
      <c r="Q280" s="2"/>
    </row>
    <row r="281" ht="19.5" customHeight="1">
      <c r="F281" s="2"/>
      <c r="G281" s="2"/>
      <c r="H281" s="2"/>
      <c r="Q281" s="2"/>
    </row>
    <row r="282" ht="19.5" customHeight="1">
      <c r="F282" s="2"/>
      <c r="G282" s="2"/>
      <c r="H282" s="2"/>
      <c r="Q282" s="2"/>
    </row>
    <row r="283" ht="19.5" customHeight="1">
      <c r="F283" s="2"/>
      <c r="G283" s="2"/>
      <c r="H283" s="2"/>
      <c r="Q283" s="2"/>
    </row>
    <row r="284" ht="19.5" customHeight="1">
      <c r="F284" s="2"/>
      <c r="G284" s="2"/>
      <c r="H284" s="2"/>
      <c r="Q284" s="2"/>
    </row>
    <row r="285" ht="19.5" customHeight="1">
      <c r="F285" s="2"/>
      <c r="G285" s="2"/>
      <c r="H285" s="2"/>
      <c r="Q285" s="2"/>
    </row>
    <row r="286" ht="19.5" customHeight="1">
      <c r="F286" s="2"/>
      <c r="G286" s="2"/>
      <c r="H286" s="2"/>
      <c r="Q286" s="2"/>
    </row>
    <row r="287" ht="19.5" customHeight="1">
      <c r="F287" s="2"/>
      <c r="G287" s="2"/>
      <c r="H287" s="2"/>
      <c r="Q287" s="2"/>
    </row>
    <row r="288" ht="19.5" customHeight="1">
      <c r="F288" s="2"/>
      <c r="G288" s="2"/>
      <c r="H288" s="2"/>
      <c r="Q288" s="2"/>
    </row>
    <row r="289" ht="19.5" customHeight="1">
      <c r="F289" s="2"/>
      <c r="G289" s="2"/>
      <c r="H289" s="2"/>
      <c r="Q289" s="2"/>
    </row>
    <row r="290" ht="19.5" customHeight="1">
      <c r="F290" s="2"/>
      <c r="G290" s="2"/>
      <c r="H290" s="2"/>
      <c r="Q290" s="2"/>
    </row>
    <row r="291" ht="19.5" customHeight="1">
      <c r="F291" s="2"/>
      <c r="G291" s="2"/>
      <c r="H291" s="2"/>
      <c r="Q291" s="2"/>
    </row>
    <row r="292" ht="19.5" customHeight="1">
      <c r="F292" s="2"/>
      <c r="G292" s="2"/>
      <c r="H292" s="2"/>
      <c r="Q292" s="2"/>
    </row>
    <row r="293" ht="19.5" customHeight="1">
      <c r="F293" s="2"/>
      <c r="G293" s="2"/>
      <c r="H293" s="2"/>
      <c r="Q293" s="2"/>
    </row>
    <row r="294" ht="19.5" customHeight="1">
      <c r="F294" s="2"/>
      <c r="G294" s="2"/>
      <c r="H294" s="2"/>
      <c r="Q294" s="2"/>
    </row>
    <row r="295" ht="19.5" customHeight="1">
      <c r="F295" s="2"/>
      <c r="G295" s="2"/>
      <c r="H295" s="2"/>
      <c r="Q295" s="2"/>
    </row>
    <row r="296" ht="19.5" customHeight="1">
      <c r="F296" s="2"/>
      <c r="G296" s="2"/>
      <c r="H296" s="2"/>
      <c r="Q296" s="2"/>
    </row>
    <row r="297" ht="19.5" customHeight="1">
      <c r="F297" s="2"/>
      <c r="G297" s="2"/>
      <c r="H297" s="2"/>
      <c r="Q297" s="2"/>
    </row>
    <row r="298" ht="19.5" customHeight="1">
      <c r="F298" s="2"/>
      <c r="G298" s="2"/>
      <c r="H298" s="2"/>
      <c r="Q298" s="2"/>
    </row>
    <row r="299" ht="19.5" customHeight="1">
      <c r="F299" s="2"/>
      <c r="G299" s="2"/>
      <c r="H299" s="2"/>
      <c r="Q299" s="2"/>
    </row>
    <row r="300" ht="19.5" customHeight="1">
      <c r="F300" s="2"/>
      <c r="G300" s="2"/>
      <c r="H300" s="2"/>
      <c r="Q300" s="2"/>
    </row>
    <row r="301" ht="19.5" customHeight="1">
      <c r="F301" s="2"/>
      <c r="G301" s="2"/>
      <c r="H301" s="2"/>
      <c r="Q301" s="2"/>
    </row>
    <row r="302" ht="19.5" customHeight="1">
      <c r="F302" s="2"/>
      <c r="G302" s="2"/>
      <c r="H302" s="2"/>
      <c r="Q302" s="2"/>
    </row>
    <row r="303" ht="19.5" customHeight="1">
      <c r="F303" s="2"/>
      <c r="G303" s="2"/>
      <c r="H303" s="2"/>
      <c r="Q303" s="2"/>
    </row>
    <row r="304" ht="19.5" customHeight="1">
      <c r="F304" s="2"/>
      <c r="G304" s="2"/>
      <c r="H304" s="2"/>
      <c r="Q304" s="2"/>
    </row>
    <row r="305" ht="19.5" customHeight="1">
      <c r="F305" s="2"/>
      <c r="G305" s="2"/>
      <c r="H305" s="2"/>
      <c r="Q305" s="2"/>
    </row>
    <row r="306" ht="19.5" customHeight="1">
      <c r="F306" s="2"/>
      <c r="G306" s="2"/>
      <c r="H306" s="2"/>
      <c r="Q306" s="2"/>
    </row>
    <row r="307" ht="19.5" customHeight="1">
      <c r="F307" s="2"/>
      <c r="G307" s="2"/>
      <c r="H307" s="2"/>
      <c r="Q307" s="2"/>
    </row>
    <row r="308" ht="19.5" customHeight="1">
      <c r="F308" s="2"/>
      <c r="G308" s="2"/>
      <c r="H308" s="2"/>
      <c r="Q308" s="2"/>
    </row>
    <row r="309" ht="19.5" customHeight="1">
      <c r="F309" s="2"/>
      <c r="G309" s="2"/>
      <c r="H309" s="2"/>
      <c r="Q309" s="2"/>
    </row>
    <row r="310" ht="19.5" customHeight="1">
      <c r="F310" s="2"/>
      <c r="G310" s="2"/>
      <c r="H310" s="2"/>
      <c r="Q310" s="2"/>
    </row>
    <row r="311" ht="19.5" customHeight="1">
      <c r="F311" s="2"/>
      <c r="G311" s="2"/>
      <c r="H311" s="2"/>
      <c r="Q311" s="2"/>
    </row>
    <row r="312" ht="19.5" customHeight="1">
      <c r="F312" s="2"/>
      <c r="G312" s="2"/>
      <c r="H312" s="2"/>
      <c r="Q312" s="2"/>
    </row>
    <row r="313" ht="19.5" customHeight="1">
      <c r="F313" s="2"/>
      <c r="G313" s="2"/>
      <c r="H313" s="2"/>
      <c r="Q313" s="2"/>
    </row>
    <row r="314" ht="19.5" customHeight="1">
      <c r="F314" s="2"/>
      <c r="G314" s="2"/>
      <c r="H314" s="2"/>
      <c r="Q314" s="2"/>
    </row>
    <row r="315" ht="19.5" customHeight="1">
      <c r="F315" s="2"/>
      <c r="G315" s="2"/>
      <c r="H315" s="2"/>
      <c r="Q315" s="2"/>
    </row>
    <row r="316" ht="19.5" customHeight="1">
      <c r="F316" s="2"/>
      <c r="G316" s="2"/>
      <c r="H316" s="2"/>
      <c r="Q316" s="2"/>
    </row>
    <row r="317" ht="19.5" customHeight="1">
      <c r="F317" s="2"/>
      <c r="G317" s="2"/>
      <c r="H317" s="2"/>
      <c r="Q317" s="2"/>
    </row>
    <row r="318" ht="19.5" customHeight="1">
      <c r="F318" s="2"/>
      <c r="G318" s="2"/>
      <c r="H318" s="2"/>
      <c r="Q318" s="2"/>
    </row>
    <row r="319" ht="19.5" customHeight="1">
      <c r="F319" s="2"/>
      <c r="G319" s="2"/>
      <c r="H319" s="2"/>
      <c r="Q319" s="2"/>
    </row>
    <row r="320" ht="19.5" customHeight="1">
      <c r="F320" s="2"/>
      <c r="G320" s="2"/>
      <c r="H320" s="2"/>
      <c r="Q320" s="2"/>
    </row>
    <row r="321" ht="19.5" customHeight="1">
      <c r="F321" s="2"/>
      <c r="G321" s="2"/>
      <c r="H321" s="2"/>
      <c r="Q321" s="2"/>
    </row>
    <row r="322" ht="19.5" customHeight="1">
      <c r="F322" s="2"/>
      <c r="G322" s="2"/>
      <c r="H322" s="2"/>
      <c r="Q322" s="2"/>
    </row>
    <row r="323" ht="19.5" customHeight="1">
      <c r="F323" s="2"/>
      <c r="G323" s="2"/>
      <c r="H323" s="2"/>
      <c r="Q323" s="2"/>
    </row>
    <row r="324" ht="19.5" customHeight="1">
      <c r="F324" s="2"/>
      <c r="G324" s="2"/>
      <c r="H324" s="2"/>
      <c r="Q324" s="2"/>
    </row>
    <row r="325" ht="19.5" customHeight="1">
      <c r="F325" s="2"/>
      <c r="G325" s="2"/>
      <c r="H325" s="2"/>
      <c r="Q325" s="2"/>
    </row>
    <row r="326" ht="19.5" customHeight="1">
      <c r="F326" s="2"/>
      <c r="G326" s="2"/>
      <c r="H326" s="2"/>
      <c r="Q326" s="2"/>
    </row>
    <row r="327" ht="19.5" customHeight="1">
      <c r="F327" s="2"/>
      <c r="G327" s="2"/>
      <c r="H327" s="2"/>
      <c r="Q327" s="2"/>
    </row>
    <row r="328" ht="19.5" customHeight="1">
      <c r="F328" s="2"/>
      <c r="G328" s="2"/>
      <c r="H328" s="2"/>
      <c r="Q328" s="2"/>
    </row>
    <row r="329" ht="19.5" customHeight="1">
      <c r="F329" s="2"/>
      <c r="G329" s="2"/>
      <c r="H329" s="2"/>
      <c r="Q329" s="2"/>
    </row>
    <row r="330" ht="19.5" customHeight="1">
      <c r="F330" s="2"/>
      <c r="G330" s="2"/>
      <c r="H330" s="2"/>
      <c r="Q330" s="2"/>
    </row>
    <row r="331" ht="19.5" customHeight="1">
      <c r="F331" s="2"/>
      <c r="G331" s="2"/>
      <c r="H331" s="2"/>
      <c r="Q331" s="2"/>
    </row>
    <row r="332" ht="19.5" customHeight="1">
      <c r="F332" s="2"/>
      <c r="G332" s="2"/>
      <c r="H332" s="2"/>
      <c r="Q332" s="2"/>
    </row>
    <row r="333" ht="19.5" customHeight="1">
      <c r="F333" s="2"/>
      <c r="G333" s="2"/>
      <c r="H333" s="2"/>
      <c r="Q333" s="2"/>
    </row>
    <row r="334" ht="19.5" customHeight="1">
      <c r="F334" s="2"/>
      <c r="G334" s="2"/>
      <c r="H334" s="2"/>
      <c r="Q334" s="2"/>
    </row>
    <row r="335" ht="19.5" customHeight="1">
      <c r="F335" s="2"/>
      <c r="G335" s="2"/>
      <c r="H335" s="2"/>
      <c r="Q335" s="2"/>
    </row>
    <row r="336" ht="19.5" customHeight="1">
      <c r="F336" s="2"/>
      <c r="G336" s="2"/>
      <c r="H336" s="2"/>
      <c r="Q336" s="2"/>
    </row>
    <row r="337" ht="19.5" customHeight="1">
      <c r="F337" s="2"/>
      <c r="G337" s="2"/>
      <c r="H337" s="2"/>
      <c r="Q337" s="2"/>
    </row>
    <row r="338" ht="19.5" customHeight="1">
      <c r="F338" s="2"/>
      <c r="G338" s="2"/>
      <c r="H338" s="2"/>
      <c r="Q338" s="2"/>
    </row>
    <row r="339" ht="19.5" customHeight="1">
      <c r="F339" s="2"/>
      <c r="G339" s="2"/>
      <c r="H339" s="2"/>
      <c r="Q339" s="2"/>
    </row>
    <row r="340" ht="19.5" customHeight="1">
      <c r="F340" s="2"/>
      <c r="G340" s="2"/>
      <c r="H340" s="2"/>
      <c r="Q340" s="2"/>
    </row>
    <row r="341" ht="19.5" customHeight="1">
      <c r="F341" s="2"/>
      <c r="G341" s="2"/>
      <c r="H341" s="2"/>
      <c r="Q341" s="2"/>
    </row>
    <row r="342" ht="19.5" customHeight="1">
      <c r="F342" s="2"/>
      <c r="G342" s="2"/>
      <c r="H342" s="2"/>
      <c r="Q342" s="2"/>
    </row>
    <row r="343" ht="19.5" customHeight="1">
      <c r="F343" s="2"/>
      <c r="G343" s="2"/>
      <c r="H343" s="2"/>
      <c r="Q343" s="2"/>
    </row>
    <row r="344" ht="19.5" customHeight="1">
      <c r="F344" s="2"/>
      <c r="G344" s="2"/>
      <c r="H344" s="2"/>
      <c r="Q344" s="2"/>
    </row>
    <row r="345" ht="19.5" customHeight="1">
      <c r="F345" s="2"/>
      <c r="G345" s="2"/>
      <c r="H345" s="2"/>
      <c r="Q345" s="2"/>
    </row>
    <row r="346" ht="19.5" customHeight="1">
      <c r="F346" s="2"/>
      <c r="G346" s="2"/>
      <c r="H346" s="2"/>
      <c r="Q346" s="2"/>
    </row>
    <row r="347" ht="19.5" customHeight="1">
      <c r="F347" s="2"/>
      <c r="G347" s="2"/>
      <c r="H347" s="2"/>
      <c r="Q347" s="2"/>
    </row>
    <row r="348" ht="19.5" customHeight="1">
      <c r="F348" s="2"/>
      <c r="G348" s="2"/>
      <c r="H348" s="2"/>
      <c r="Q348" s="2"/>
    </row>
    <row r="349" ht="19.5" customHeight="1">
      <c r="F349" s="2"/>
      <c r="G349" s="2"/>
      <c r="H349" s="2"/>
      <c r="Q349" s="2"/>
    </row>
    <row r="350" ht="19.5" customHeight="1">
      <c r="F350" s="2"/>
      <c r="G350" s="2"/>
      <c r="H350" s="2"/>
      <c r="Q350" s="2"/>
    </row>
    <row r="351" ht="19.5" customHeight="1">
      <c r="F351" s="2"/>
      <c r="G351" s="2"/>
      <c r="H351" s="2"/>
      <c r="Q351" s="2"/>
    </row>
    <row r="352" ht="19.5" customHeight="1">
      <c r="F352" s="2"/>
      <c r="G352" s="2"/>
      <c r="H352" s="2"/>
      <c r="Q352" s="2"/>
    </row>
    <row r="353" ht="19.5" customHeight="1">
      <c r="F353" s="2"/>
      <c r="G353" s="2"/>
      <c r="H353" s="2"/>
      <c r="Q353" s="2"/>
    </row>
    <row r="354" ht="19.5" customHeight="1">
      <c r="F354" s="2"/>
      <c r="G354" s="2"/>
      <c r="H354" s="2"/>
      <c r="Q354" s="2"/>
    </row>
    <row r="355" ht="19.5" customHeight="1">
      <c r="F355" s="2"/>
      <c r="G355" s="2"/>
      <c r="H355" s="2"/>
      <c r="Q355" s="2"/>
    </row>
    <row r="356" ht="19.5" customHeight="1">
      <c r="F356" s="2"/>
      <c r="G356" s="2"/>
      <c r="H356" s="2"/>
      <c r="Q356" s="2"/>
    </row>
    <row r="357" ht="19.5" customHeight="1">
      <c r="F357" s="2"/>
      <c r="G357" s="2"/>
      <c r="H357" s="2"/>
      <c r="Q357" s="2"/>
    </row>
    <row r="358" ht="19.5" customHeight="1">
      <c r="F358" s="2"/>
      <c r="G358" s="2"/>
      <c r="H358" s="2"/>
      <c r="Q358" s="2"/>
    </row>
    <row r="359" ht="19.5" customHeight="1">
      <c r="F359" s="2"/>
      <c r="G359" s="2"/>
      <c r="H359" s="2"/>
      <c r="Q359" s="2"/>
    </row>
    <row r="360" ht="19.5" customHeight="1">
      <c r="F360" s="2"/>
      <c r="G360" s="2"/>
      <c r="H360" s="2"/>
      <c r="Q360" s="2"/>
    </row>
    <row r="361" ht="19.5" customHeight="1">
      <c r="F361" s="2"/>
      <c r="G361" s="2"/>
      <c r="H361" s="2"/>
      <c r="Q361" s="2"/>
    </row>
    <row r="362" ht="19.5" customHeight="1">
      <c r="F362" s="2"/>
      <c r="G362" s="2"/>
      <c r="H362" s="2"/>
      <c r="Q362" s="2"/>
    </row>
    <row r="363" ht="19.5" customHeight="1">
      <c r="F363" s="2"/>
      <c r="G363" s="2"/>
      <c r="H363" s="2"/>
      <c r="Q363" s="2"/>
    </row>
    <row r="364" ht="19.5" customHeight="1">
      <c r="F364" s="2"/>
      <c r="G364" s="2"/>
      <c r="H364" s="2"/>
      <c r="Q364" s="2"/>
    </row>
    <row r="365" ht="19.5" customHeight="1">
      <c r="F365" s="2"/>
      <c r="G365" s="2"/>
      <c r="H365" s="2"/>
      <c r="Q365" s="2"/>
    </row>
    <row r="366" ht="19.5" customHeight="1">
      <c r="F366" s="2"/>
      <c r="G366" s="2"/>
      <c r="H366" s="2"/>
      <c r="Q366" s="2"/>
    </row>
    <row r="367" ht="19.5" customHeight="1">
      <c r="F367" s="2"/>
      <c r="G367" s="2"/>
      <c r="H367" s="2"/>
      <c r="Q367" s="2"/>
    </row>
    <row r="368" ht="19.5" customHeight="1">
      <c r="F368" s="2"/>
      <c r="G368" s="2"/>
      <c r="H368" s="2"/>
      <c r="Q368" s="2"/>
    </row>
    <row r="369" ht="19.5" customHeight="1">
      <c r="F369" s="2"/>
      <c r="G369" s="2"/>
      <c r="H369" s="2"/>
      <c r="Q369" s="2"/>
    </row>
    <row r="370" ht="19.5" customHeight="1">
      <c r="F370" s="2"/>
      <c r="G370" s="2"/>
      <c r="H370" s="2"/>
      <c r="Q370" s="2"/>
    </row>
    <row r="371" ht="19.5" customHeight="1">
      <c r="F371" s="2"/>
      <c r="G371" s="2"/>
      <c r="H371" s="2"/>
      <c r="Q371" s="2"/>
    </row>
    <row r="372" ht="19.5" customHeight="1">
      <c r="F372" s="2"/>
      <c r="G372" s="2"/>
      <c r="H372" s="2"/>
      <c r="Q372" s="2"/>
    </row>
    <row r="373" ht="19.5" customHeight="1">
      <c r="F373" s="2"/>
      <c r="G373" s="2"/>
      <c r="H373" s="2"/>
      <c r="Q373" s="2"/>
    </row>
    <row r="374" ht="19.5" customHeight="1">
      <c r="F374" s="2"/>
      <c r="G374" s="2"/>
      <c r="H374" s="2"/>
      <c r="Q374" s="2"/>
    </row>
    <row r="375" ht="19.5" customHeight="1">
      <c r="F375" s="2"/>
      <c r="G375" s="2"/>
      <c r="H375" s="2"/>
      <c r="Q375" s="2"/>
    </row>
    <row r="376" ht="19.5" customHeight="1">
      <c r="F376" s="2"/>
      <c r="G376" s="2"/>
      <c r="H376" s="2"/>
      <c r="Q376" s="2"/>
    </row>
    <row r="377" ht="19.5" customHeight="1">
      <c r="F377" s="2"/>
      <c r="G377" s="2"/>
      <c r="H377" s="2"/>
      <c r="Q377" s="2"/>
    </row>
    <row r="378" ht="19.5" customHeight="1">
      <c r="F378" s="2"/>
      <c r="G378" s="2"/>
      <c r="H378" s="2"/>
      <c r="Q378" s="2"/>
    </row>
    <row r="379" ht="19.5" customHeight="1">
      <c r="F379" s="2"/>
      <c r="G379" s="2"/>
      <c r="H379" s="2"/>
      <c r="Q379" s="2"/>
    </row>
    <row r="380" ht="19.5" customHeight="1">
      <c r="F380" s="2"/>
      <c r="G380" s="2"/>
      <c r="H380" s="2"/>
      <c r="Q380" s="2"/>
    </row>
    <row r="381" ht="19.5" customHeight="1">
      <c r="F381" s="2"/>
      <c r="G381" s="2"/>
      <c r="H381" s="2"/>
      <c r="Q381" s="2"/>
    </row>
    <row r="382" ht="19.5" customHeight="1">
      <c r="F382" s="2"/>
      <c r="G382" s="2"/>
      <c r="H382" s="2"/>
      <c r="Q382" s="2"/>
    </row>
    <row r="383" ht="19.5" customHeight="1">
      <c r="F383" s="2"/>
      <c r="G383" s="2"/>
      <c r="H383" s="2"/>
      <c r="Q383" s="2"/>
    </row>
    <row r="384" ht="19.5" customHeight="1">
      <c r="F384" s="2"/>
      <c r="G384" s="2"/>
      <c r="H384" s="2"/>
      <c r="Q384" s="2"/>
    </row>
    <row r="385" ht="19.5" customHeight="1">
      <c r="F385" s="2"/>
      <c r="G385" s="2"/>
      <c r="H385" s="2"/>
      <c r="Q385" s="2"/>
    </row>
    <row r="386" ht="19.5" customHeight="1">
      <c r="F386" s="2"/>
      <c r="G386" s="2"/>
      <c r="H386" s="2"/>
      <c r="Q386" s="2"/>
    </row>
    <row r="387" ht="19.5" customHeight="1">
      <c r="F387" s="2"/>
      <c r="G387" s="2"/>
      <c r="H387" s="2"/>
      <c r="Q387" s="2"/>
    </row>
    <row r="388" ht="19.5" customHeight="1">
      <c r="F388" s="2"/>
      <c r="G388" s="2"/>
      <c r="H388" s="2"/>
      <c r="Q388" s="2"/>
    </row>
    <row r="389" ht="19.5" customHeight="1">
      <c r="F389" s="2"/>
      <c r="G389" s="2"/>
      <c r="H389" s="2"/>
      <c r="Q389" s="2"/>
    </row>
    <row r="390" ht="19.5" customHeight="1">
      <c r="F390" s="2"/>
      <c r="G390" s="2"/>
      <c r="H390" s="2"/>
      <c r="Q390" s="2"/>
    </row>
    <row r="391" ht="19.5" customHeight="1">
      <c r="F391" s="2"/>
      <c r="G391" s="2"/>
      <c r="H391" s="2"/>
      <c r="Q391" s="2"/>
    </row>
    <row r="392" ht="19.5" customHeight="1">
      <c r="F392" s="2"/>
      <c r="G392" s="2"/>
      <c r="H392" s="2"/>
      <c r="Q392" s="2"/>
    </row>
    <row r="393" ht="19.5" customHeight="1">
      <c r="F393" s="2"/>
      <c r="G393" s="2"/>
      <c r="H393" s="2"/>
      <c r="Q393" s="2"/>
    </row>
    <row r="394" ht="19.5" customHeight="1">
      <c r="F394" s="2"/>
      <c r="G394" s="2"/>
      <c r="H394" s="2"/>
      <c r="Q394" s="2"/>
    </row>
    <row r="395" ht="19.5" customHeight="1">
      <c r="F395" s="2"/>
      <c r="G395" s="2"/>
      <c r="H395" s="2"/>
      <c r="Q395" s="2"/>
    </row>
    <row r="396" ht="19.5" customHeight="1">
      <c r="F396" s="2"/>
      <c r="G396" s="2"/>
      <c r="H396" s="2"/>
      <c r="Q396" s="2"/>
    </row>
    <row r="397" ht="19.5" customHeight="1">
      <c r="F397" s="2"/>
      <c r="G397" s="2"/>
      <c r="H397" s="2"/>
      <c r="Q397" s="2"/>
    </row>
    <row r="398" ht="19.5" customHeight="1">
      <c r="F398" s="2"/>
      <c r="G398" s="2"/>
      <c r="H398" s="2"/>
      <c r="Q398" s="2"/>
    </row>
    <row r="399" ht="19.5" customHeight="1">
      <c r="F399" s="2"/>
      <c r="G399" s="2"/>
      <c r="H399" s="2"/>
      <c r="Q399" s="2"/>
    </row>
    <row r="400" ht="19.5" customHeight="1">
      <c r="F400" s="2"/>
      <c r="G400" s="2"/>
      <c r="H400" s="2"/>
      <c r="Q400" s="2"/>
    </row>
    <row r="401" ht="19.5" customHeight="1">
      <c r="F401" s="2"/>
      <c r="G401" s="2"/>
      <c r="H401" s="2"/>
      <c r="Q401" s="2"/>
    </row>
    <row r="402" ht="19.5" customHeight="1">
      <c r="F402" s="2"/>
      <c r="G402" s="2"/>
      <c r="H402" s="2"/>
      <c r="Q402" s="2"/>
    </row>
    <row r="403" ht="19.5" customHeight="1">
      <c r="F403" s="2"/>
      <c r="G403" s="2"/>
      <c r="H403" s="2"/>
      <c r="Q403" s="2"/>
    </row>
    <row r="404" ht="19.5" customHeight="1">
      <c r="F404" s="2"/>
      <c r="G404" s="2"/>
      <c r="H404" s="2"/>
      <c r="Q404" s="2"/>
    </row>
    <row r="405" ht="19.5" customHeight="1">
      <c r="F405" s="2"/>
      <c r="G405" s="2"/>
      <c r="H405" s="2"/>
      <c r="Q405" s="2"/>
    </row>
    <row r="406" ht="19.5" customHeight="1">
      <c r="F406" s="2"/>
      <c r="G406" s="2"/>
      <c r="H406" s="2"/>
      <c r="Q406" s="2"/>
    </row>
    <row r="407" ht="19.5" customHeight="1">
      <c r="F407" s="2"/>
      <c r="G407" s="2"/>
      <c r="H407" s="2"/>
      <c r="Q407" s="2"/>
    </row>
    <row r="408" ht="19.5" customHeight="1">
      <c r="F408" s="2"/>
      <c r="G408" s="2"/>
      <c r="H408" s="2"/>
      <c r="Q408" s="2"/>
    </row>
    <row r="409" ht="19.5" customHeight="1">
      <c r="F409" s="2"/>
      <c r="G409" s="2"/>
      <c r="H409" s="2"/>
      <c r="Q409" s="2"/>
    </row>
    <row r="410" ht="19.5" customHeight="1">
      <c r="F410" s="2"/>
      <c r="G410" s="2"/>
      <c r="H410" s="2"/>
      <c r="Q410" s="2"/>
    </row>
    <row r="411" ht="19.5" customHeight="1">
      <c r="F411" s="2"/>
      <c r="G411" s="2"/>
      <c r="H411" s="2"/>
      <c r="Q411" s="2"/>
    </row>
    <row r="412" ht="19.5" customHeight="1">
      <c r="F412" s="2"/>
      <c r="G412" s="2"/>
      <c r="H412" s="2"/>
      <c r="Q412" s="2"/>
    </row>
    <row r="413" ht="19.5" customHeight="1">
      <c r="F413" s="2"/>
      <c r="G413" s="2"/>
      <c r="H413" s="2"/>
      <c r="Q413" s="2"/>
    </row>
    <row r="414" ht="19.5" customHeight="1">
      <c r="F414" s="2"/>
      <c r="G414" s="2"/>
      <c r="H414" s="2"/>
      <c r="Q414" s="2"/>
    </row>
    <row r="415" ht="19.5" customHeight="1">
      <c r="F415" s="2"/>
      <c r="G415" s="2"/>
      <c r="H415" s="2"/>
      <c r="Q415" s="2"/>
    </row>
    <row r="416" ht="19.5" customHeight="1">
      <c r="F416" s="2"/>
      <c r="G416" s="2"/>
      <c r="H416" s="2"/>
      <c r="Q416" s="2"/>
    </row>
    <row r="417" ht="19.5" customHeight="1">
      <c r="F417" s="2"/>
      <c r="G417" s="2"/>
      <c r="H417" s="2"/>
      <c r="Q417" s="2"/>
    </row>
    <row r="418" ht="19.5" customHeight="1">
      <c r="F418" s="2"/>
      <c r="G418" s="2"/>
      <c r="H418" s="2"/>
      <c r="Q418" s="2"/>
    </row>
    <row r="419" ht="19.5" customHeight="1">
      <c r="F419" s="2"/>
      <c r="G419" s="2"/>
      <c r="H419" s="2"/>
      <c r="Q419" s="2"/>
    </row>
    <row r="420" ht="19.5" customHeight="1">
      <c r="F420" s="2"/>
      <c r="G420" s="2"/>
      <c r="H420" s="2"/>
      <c r="Q420" s="2"/>
    </row>
    <row r="421" ht="19.5" customHeight="1">
      <c r="F421" s="2"/>
      <c r="G421" s="2"/>
      <c r="H421" s="2"/>
      <c r="Q421" s="2"/>
    </row>
    <row r="422" ht="19.5" customHeight="1">
      <c r="F422" s="2"/>
      <c r="G422" s="2"/>
      <c r="H422" s="2"/>
      <c r="Q422" s="2"/>
    </row>
    <row r="423" ht="19.5" customHeight="1">
      <c r="F423" s="2"/>
      <c r="G423" s="2"/>
      <c r="H423" s="2"/>
      <c r="Q423" s="2"/>
    </row>
    <row r="424" ht="19.5" customHeight="1">
      <c r="F424" s="2"/>
      <c r="G424" s="2"/>
      <c r="H424" s="2"/>
      <c r="Q424" s="2"/>
    </row>
    <row r="425" ht="19.5" customHeight="1">
      <c r="F425" s="2"/>
      <c r="G425" s="2"/>
      <c r="H425" s="2"/>
      <c r="Q425" s="2"/>
    </row>
    <row r="426" ht="19.5" customHeight="1">
      <c r="F426" s="2"/>
      <c r="G426" s="2"/>
      <c r="H426" s="2"/>
      <c r="Q426" s="2"/>
    </row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22"/>
    <col customWidth="1" min="2" max="2" width="10.56"/>
    <col customWidth="1" min="3" max="3" width="16.78"/>
    <col customWidth="1" min="4" max="4" width="8.78"/>
    <col customWidth="1" min="5" max="5" width="6.78"/>
    <col customWidth="1" min="6" max="7" width="18.56"/>
    <col customWidth="1" min="8" max="8" width="13.44"/>
    <col customWidth="1" min="9" max="9" width="14.44"/>
    <col customWidth="1" min="10" max="10" width="11.67"/>
    <col customWidth="1" min="11" max="11" width="13.0"/>
    <col customWidth="1" min="12" max="12" width="15.0"/>
    <col customWidth="1" min="13" max="13" width="18.67"/>
    <col customWidth="1" min="14" max="14" width="15.89"/>
    <col customWidth="1" min="15" max="15" width="17.22"/>
    <col customWidth="1" min="16" max="16" width="12.0"/>
    <col customWidth="1" min="17" max="26" width="8.3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3" t="s">
        <v>20</v>
      </c>
    </row>
    <row r="2" ht="19.5" customHeight="1">
      <c r="A2" s="2">
        <v>1.0</v>
      </c>
      <c r="B2" s="2" t="s">
        <v>399</v>
      </c>
      <c r="C2" s="2">
        <v>60.0</v>
      </c>
      <c r="D2" s="1" t="str">
        <f t="shared" ref="D2:D226" si="1">LEFT(B2, FIND(":", B2)-1)</f>
        <v>electrumBar</v>
      </c>
      <c r="E2" s="1" t="str">
        <f t="shared" ref="E2:E226" si="2">MID(B2, FIND(":", B2)+1, LEN(B2))</f>
        <v>25</v>
      </c>
      <c r="F2" s="2">
        <v>100.0</v>
      </c>
      <c r="G2" s="2">
        <v>100.0</v>
      </c>
      <c r="H2" s="2" t="s">
        <v>23</v>
      </c>
      <c r="I2" s="1">
        <f t="shared" ref="I2:I226" si="3">roundup(C2*G2/100,0)</f>
        <v>60</v>
      </c>
      <c r="J2" s="1">
        <f t="shared" ref="J2:J226" si="4">roundup(IF(D2="elementalEmber", E2*F2/100,0),0)</f>
        <v>0</v>
      </c>
      <c r="K2" s="1">
        <f t="shared" ref="K2:K226" si="5">roundup(IF(D2="electrumBar", E2*F2/100,0),0)</f>
        <v>25</v>
      </c>
      <c r="L2" s="1">
        <f t="shared" ref="L2:L226" si="6">roundup(IF(D2="cosmicCharge", E2*F2/100,0),0)</f>
        <v>0</v>
      </c>
      <c r="M2" s="1">
        <f t="shared" ref="M2:M226" si="7">roundup(IF(D2="piercing", E2*F2/100,0),0)</f>
        <v>0</v>
      </c>
      <c r="N2" s="1">
        <f t="shared" ref="N2:N226" si="8">SUM($I$2:I2)/(60*60*24)</f>
        <v>0.0006944444444</v>
      </c>
      <c r="O2" s="1">
        <f t="shared" ref="O2:O226" si="9">SUM($J$2:J2)</f>
        <v>0</v>
      </c>
      <c r="P2" s="1">
        <f t="shared" ref="P2:P226" si="10">SUM($K$2:$K2)</f>
        <v>25</v>
      </c>
      <c r="Q2" s="1">
        <f t="shared" ref="Q2:Q226" si="11">SUM($L$2:L2)</f>
        <v>0</v>
      </c>
      <c r="R2" s="1">
        <f t="shared" ref="R2:R226" si="12">SUM($M$2:M2)</f>
        <v>0</v>
      </c>
      <c r="S2" s="1">
        <f t="shared" ref="S2:S226" si="13">N2*60*60*24*0.0022689815+O2*3.3898+P2*5.0847+Q2*3660</f>
        <v>127.2536389</v>
      </c>
      <c r="T2" s="1">
        <f t="shared" ref="T2:T226" si="14">VALUE(MID(H2,FIND(":",H2)+1,LEN(H2)))</f>
        <v>1</v>
      </c>
      <c r="U2" s="1">
        <f t="shared" ref="U2:U226" si="15">SUM($T$2:T2)</f>
        <v>1</v>
      </c>
    </row>
    <row r="3" ht="19.5" customHeight="1">
      <c r="A3" s="2">
        <v>2.0</v>
      </c>
      <c r="B3" s="2" t="s">
        <v>24</v>
      </c>
      <c r="C3" s="2">
        <v>450.0</v>
      </c>
      <c r="D3" s="1" t="str">
        <f t="shared" si="1"/>
        <v>piercing</v>
      </c>
      <c r="E3" s="1" t="str">
        <f t="shared" si="2"/>
        <v>208</v>
      </c>
      <c r="F3" s="2">
        <v>100.0</v>
      </c>
      <c r="G3" s="2">
        <v>100.0</v>
      </c>
      <c r="H3" s="2" t="s">
        <v>26</v>
      </c>
      <c r="I3" s="1">
        <f t="shared" si="3"/>
        <v>450</v>
      </c>
      <c r="J3" s="1">
        <f t="shared" si="4"/>
        <v>0</v>
      </c>
      <c r="K3" s="1">
        <f t="shared" si="5"/>
        <v>0</v>
      </c>
      <c r="L3" s="1">
        <f t="shared" si="6"/>
        <v>0</v>
      </c>
      <c r="M3" s="1">
        <f t="shared" si="7"/>
        <v>208</v>
      </c>
      <c r="N3" s="1">
        <f t="shared" si="8"/>
        <v>0.005902777778</v>
      </c>
      <c r="O3" s="1">
        <f t="shared" si="9"/>
        <v>0</v>
      </c>
      <c r="P3" s="1">
        <f t="shared" si="10"/>
        <v>25</v>
      </c>
      <c r="Q3" s="1">
        <f t="shared" si="11"/>
        <v>0</v>
      </c>
      <c r="R3" s="1">
        <f t="shared" si="12"/>
        <v>208</v>
      </c>
      <c r="S3" s="1">
        <f t="shared" si="13"/>
        <v>128.2746806</v>
      </c>
      <c r="T3" s="1">
        <f t="shared" si="14"/>
        <v>13</v>
      </c>
      <c r="U3" s="1">
        <f t="shared" si="15"/>
        <v>14</v>
      </c>
    </row>
    <row r="4" ht="19.5" customHeight="1">
      <c r="A4" s="2">
        <v>3.0</v>
      </c>
      <c r="B4" s="2" t="s">
        <v>402</v>
      </c>
      <c r="C4" s="2">
        <v>1920.0</v>
      </c>
      <c r="D4" s="1" t="str">
        <f t="shared" si="1"/>
        <v>electrumBar</v>
      </c>
      <c r="E4" s="1" t="str">
        <f t="shared" si="2"/>
        <v>50</v>
      </c>
      <c r="F4" s="2">
        <v>100.0</v>
      </c>
      <c r="G4" s="2">
        <v>100.0</v>
      </c>
      <c r="H4" s="2" t="s">
        <v>28</v>
      </c>
      <c r="I4" s="1">
        <f t="shared" si="3"/>
        <v>1920</v>
      </c>
      <c r="J4" s="1">
        <f t="shared" si="4"/>
        <v>0</v>
      </c>
      <c r="K4" s="1">
        <f t="shared" si="5"/>
        <v>50</v>
      </c>
      <c r="L4" s="1">
        <f t="shared" si="6"/>
        <v>0</v>
      </c>
      <c r="M4" s="1">
        <f t="shared" si="7"/>
        <v>0</v>
      </c>
      <c r="N4" s="1">
        <f t="shared" si="8"/>
        <v>0.028125</v>
      </c>
      <c r="O4" s="1">
        <f t="shared" si="9"/>
        <v>0</v>
      </c>
      <c r="P4" s="1">
        <f t="shared" si="10"/>
        <v>75</v>
      </c>
      <c r="Q4" s="1">
        <f t="shared" si="11"/>
        <v>0</v>
      </c>
      <c r="R4" s="1">
        <f t="shared" si="12"/>
        <v>208</v>
      </c>
      <c r="S4" s="1">
        <f t="shared" si="13"/>
        <v>386.866125</v>
      </c>
      <c r="T4" s="1">
        <f t="shared" si="14"/>
        <v>60</v>
      </c>
      <c r="U4" s="1">
        <f t="shared" si="15"/>
        <v>74</v>
      </c>
    </row>
    <row r="5" ht="19.5" customHeight="1">
      <c r="A5" s="2">
        <v>4.0</v>
      </c>
      <c r="B5" s="2" t="s">
        <v>29</v>
      </c>
      <c r="C5" s="2">
        <v>3952.0</v>
      </c>
      <c r="D5" s="1" t="str">
        <f t="shared" si="1"/>
        <v>piercing</v>
      </c>
      <c r="E5" s="1" t="str">
        <f t="shared" si="2"/>
        <v>861</v>
      </c>
      <c r="F5" s="2">
        <v>100.0</v>
      </c>
      <c r="G5" s="2">
        <v>100.0</v>
      </c>
      <c r="H5" s="2" t="s">
        <v>30</v>
      </c>
      <c r="I5" s="1">
        <f t="shared" si="3"/>
        <v>3952</v>
      </c>
      <c r="J5" s="1">
        <f t="shared" si="4"/>
        <v>0</v>
      </c>
      <c r="K5" s="1">
        <f t="shared" si="5"/>
        <v>0</v>
      </c>
      <c r="L5" s="1">
        <f t="shared" si="6"/>
        <v>0</v>
      </c>
      <c r="M5" s="1">
        <f t="shared" si="7"/>
        <v>861</v>
      </c>
      <c r="N5" s="1">
        <f t="shared" si="8"/>
        <v>0.07386574074</v>
      </c>
      <c r="O5" s="1">
        <f t="shared" si="9"/>
        <v>0</v>
      </c>
      <c r="P5" s="1">
        <f t="shared" si="10"/>
        <v>75</v>
      </c>
      <c r="Q5" s="1">
        <f t="shared" si="11"/>
        <v>0</v>
      </c>
      <c r="R5" s="1">
        <f t="shared" si="12"/>
        <v>1069</v>
      </c>
      <c r="S5" s="1">
        <f t="shared" si="13"/>
        <v>395.8331399</v>
      </c>
      <c r="T5" s="1">
        <f t="shared" si="14"/>
        <v>140</v>
      </c>
      <c r="U5" s="1">
        <f t="shared" si="15"/>
        <v>214</v>
      </c>
    </row>
    <row r="6" ht="19.5" customHeight="1">
      <c r="A6" s="2">
        <v>5.0</v>
      </c>
      <c r="B6" s="2" t="s">
        <v>21</v>
      </c>
      <c r="C6" s="2">
        <v>9094.0</v>
      </c>
      <c r="D6" s="1" t="str">
        <f t="shared" si="1"/>
        <v>electrumBar</v>
      </c>
      <c r="E6" s="1" t="str">
        <f t="shared" si="2"/>
        <v>75</v>
      </c>
      <c r="F6" s="2">
        <v>100.0</v>
      </c>
      <c r="G6" s="2">
        <v>100.0</v>
      </c>
      <c r="H6" s="2" t="s">
        <v>32</v>
      </c>
      <c r="I6" s="1">
        <f t="shared" si="3"/>
        <v>9094</v>
      </c>
      <c r="J6" s="1">
        <f t="shared" si="4"/>
        <v>0</v>
      </c>
      <c r="K6" s="1">
        <f t="shared" si="5"/>
        <v>75</v>
      </c>
      <c r="L6" s="1">
        <f t="shared" si="6"/>
        <v>0</v>
      </c>
      <c r="M6" s="1">
        <f t="shared" si="7"/>
        <v>0</v>
      </c>
      <c r="N6" s="1">
        <f t="shared" si="8"/>
        <v>0.1791203704</v>
      </c>
      <c r="O6" s="1">
        <f t="shared" si="9"/>
        <v>0</v>
      </c>
      <c r="P6" s="1">
        <f t="shared" si="10"/>
        <v>150</v>
      </c>
      <c r="Q6" s="1">
        <f t="shared" si="11"/>
        <v>0</v>
      </c>
      <c r="R6" s="1">
        <f t="shared" si="12"/>
        <v>1069</v>
      </c>
      <c r="S6" s="1">
        <f t="shared" si="13"/>
        <v>797.8197577</v>
      </c>
      <c r="T6" s="1">
        <f t="shared" si="14"/>
        <v>240</v>
      </c>
      <c r="U6" s="1">
        <f t="shared" si="15"/>
        <v>454</v>
      </c>
    </row>
    <row r="7" ht="19.5" customHeight="1">
      <c r="A7" s="2">
        <v>6.0</v>
      </c>
      <c r="B7" s="2" t="s">
        <v>33</v>
      </c>
      <c r="C7" s="2">
        <v>14580.0</v>
      </c>
      <c r="D7" s="1" t="str">
        <f t="shared" si="1"/>
        <v>piercing</v>
      </c>
      <c r="E7" s="1" t="str">
        <f t="shared" si="2"/>
        <v>1894</v>
      </c>
      <c r="F7" s="2">
        <v>100.0</v>
      </c>
      <c r="G7" s="2">
        <v>100.0</v>
      </c>
      <c r="H7" s="2" t="s">
        <v>34</v>
      </c>
      <c r="I7" s="1">
        <f t="shared" si="3"/>
        <v>14580</v>
      </c>
      <c r="J7" s="1">
        <f t="shared" si="4"/>
        <v>0</v>
      </c>
      <c r="K7" s="1">
        <f t="shared" si="5"/>
        <v>0</v>
      </c>
      <c r="L7" s="1">
        <f t="shared" si="6"/>
        <v>0</v>
      </c>
      <c r="M7" s="1">
        <f t="shared" si="7"/>
        <v>1894</v>
      </c>
      <c r="N7" s="1">
        <f t="shared" si="8"/>
        <v>0.3478703704</v>
      </c>
      <c r="O7" s="1">
        <f t="shared" si="9"/>
        <v>0</v>
      </c>
      <c r="P7" s="1">
        <f t="shared" si="10"/>
        <v>150</v>
      </c>
      <c r="Q7" s="1">
        <f t="shared" si="11"/>
        <v>0</v>
      </c>
      <c r="R7" s="1">
        <f t="shared" si="12"/>
        <v>2963</v>
      </c>
      <c r="S7" s="1">
        <f t="shared" si="13"/>
        <v>830.901508</v>
      </c>
      <c r="T7" s="1">
        <f t="shared" si="14"/>
        <v>405</v>
      </c>
      <c r="U7" s="1">
        <f t="shared" si="15"/>
        <v>859</v>
      </c>
    </row>
    <row r="8" ht="19.5" customHeight="1">
      <c r="A8" s="2">
        <v>7.0</v>
      </c>
      <c r="B8" s="2" t="s">
        <v>406</v>
      </c>
      <c r="C8" s="2">
        <v>23040.0</v>
      </c>
      <c r="D8" s="1" t="str">
        <f t="shared" si="1"/>
        <v>electrumBar</v>
      </c>
      <c r="E8" s="1" t="str">
        <f t="shared" si="2"/>
        <v>100</v>
      </c>
      <c r="F8" s="2">
        <v>100.0</v>
      </c>
      <c r="G8" s="2">
        <v>100.0</v>
      </c>
      <c r="H8" s="2" t="s">
        <v>36</v>
      </c>
      <c r="I8" s="1">
        <f t="shared" si="3"/>
        <v>23040</v>
      </c>
      <c r="J8" s="1">
        <f t="shared" si="4"/>
        <v>0</v>
      </c>
      <c r="K8" s="1">
        <f t="shared" si="5"/>
        <v>100</v>
      </c>
      <c r="L8" s="1">
        <f t="shared" si="6"/>
        <v>0</v>
      </c>
      <c r="M8" s="1">
        <f t="shared" si="7"/>
        <v>0</v>
      </c>
      <c r="N8" s="1">
        <f t="shared" si="8"/>
        <v>0.614537037</v>
      </c>
      <c r="O8" s="1">
        <f t="shared" si="9"/>
        <v>0</v>
      </c>
      <c r="P8" s="1">
        <f t="shared" si="10"/>
        <v>250</v>
      </c>
      <c r="Q8" s="1">
        <f t="shared" si="11"/>
        <v>0</v>
      </c>
      <c r="R8" s="1">
        <f t="shared" si="12"/>
        <v>2963</v>
      </c>
      <c r="S8" s="1">
        <f t="shared" si="13"/>
        <v>1391.648842</v>
      </c>
      <c r="T8" s="1">
        <f t="shared" si="14"/>
        <v>600</v>
      </c>
      <c r="U8" s="1">
        <f t="shared" si="15"/>
        <v>1459</v>
      </c>
    </row>
    <row r="9" ht="19.5" customHeight="1">
      <c r="A9" s="2">
        <v>8.0</v>
      </c>
      <c r="B9" s="2" t="s">
        <v>37</v>
      </c>
      <c r="C9" s="2">
        <v>28800.0</v>
      </c>
      <c r="D9" s="1" t="str">
        <f t="shared" si="1"/>
        <v>piercing</v>
      </c>
      <c r="E9" s="1" t="str">
        <f t="shared" si="2"/>
        <v>3714</v>
      </c>
      <c r="F9" s="2">
        <v>100.0</v>
      </c>
      <c r="G9" s="2">
        <v>100.0</v>
      </c>
      <c r="H9" s="2" t="s">
        <v>36</v>
      </c>
      <c r="I9" s="1">
        <f t="shared" si="3"/>
        <v>28800</v>
      </c>
      <c r="J9" s="1">
        <f t="shared" si="4"/>
        <v>0</v>
      </c>
      <c r="K9" s="1">
        <f t="shared" si="5"/>
        <v>0</v>
      </c>
      <c r="L9" s="1">
        <f t="shared" si="6"/>
        <v>0</v>
      </c>
      <c r="M9" s="1">
        <f t="shared" si="7"/>
        <v>3714</v>
      </c>
      <c r="N9" s="1">
        <f t="shared" si="8"/>
        <v>0.9478703704</v>
      </c>
      <c r="O9" s="1">
        <f t="shared" si="9"/>
        <v>0</v>
      </c>
      <c r="P9" s="1">
        <f t="shared" si="10"/>
        <v>250</v>
      </c>
      <c r="Q9" s="1">
        <f t="shared" si="11"/>
        <v>0</v>
      </c>
      <c r="R9" s="1">
        <f t="shared" si="12"/>
        <v>6677</v>
      </c>
      <c r="S9" s="1">
        <f t="shared" si="13"/>
        <v>1456.995509</v>
      </c>
      <c r="T9" s="1">
        <f t="shared" si="14"/>
        <v>600</v>
      </c>
      <c r="U9" s="1">
        <f t="shared" si="15"/>
        <v>2059</v>
      </c>
    </row>
    <row r="10" ht="19.5" customHeight="1">
      <c r="A10" s="2">
        <v>9.0</v>
      </c>
      <c r="B10" s="2" t="s">
        <v>27</v>
      </c>
      <c r="C10" s="2">
        <v>35100.0</v>
      </c>
      <c r="D10" s="1" t="str">
        <f t="shared" si="1"/>
        <v>electrumBar</v>
      </c>
      <c r="E10" s="1" t="str">
        <f t="shared" si="2"/>
        <v>150</v>
      </c>
      <c r="F10" s="2">
        <v>100.0</v>
      </c>
      <c r="G10" s="2">
        <v>100.0</v>
      </c>
      <c r="H10" s="2" t="s">
        <v>39</v>
      </c>
      <c r="I10" s="1">
        <f t="shared" si="3"/>
        <v>35100</v>
      </c>
      <c r="J10" s="1">
        <f t="shared" si="4"/>
        <v>0</v>
      </c>
      <c r="K10" s="1">
        <f t="shared" si="5"/>
        <v>150</v>
      </c>
      <c r="L10" s="1">
        <f t="shared" si="6"/>
        <v>0</v>
      </c>
      <c r="M10" s="1">
        <f t="shared" si="7"/>
        <v>0</v>
      </c>
      <c r="N10" s="1">
        <f t="shared" si="8"/>
        <v>1.35412037</v>
      </c>
      <c r="O10" s="1">
        <f t="shared" si="9"/>
        <v>0</v>
      </c>
      <c r="P10" s="1">
        <f t="shared" si="10"/>
        <v>400</v>
      </c>
      <c r="Q10" s="1">
        <f t="shared" si="11"/>
        <v>0</v>
      </c>
      <c r="R10" s="1">
        <f t="shared" si="12"/>
        <v>6677</v>
      </c>
      <c r="S10" s="1">
        <f t="shared" si="13"/>
        <v>2299.34176</v>
      </c>
      <c r="T10" s="1">
        <f t="shared" si="14"/>
        <v>750</v>
      </c>
      <c r="U10" s="1">
        <f t="shared" si="15"/>
        <v>2809</v>
      </c>
    </row>
    <row r="11" ht="19.5" customHeight="1">
      <c r="A11" s="2">
        <v>10.0</v>
      </c>
      <c r="B11" s="2" t="s">
        <v>40</v>
      </c>
      <c r="C11" s="2">
        <v>41559.0</v>
      </c>
      <c r="D11" s="1" t="str">
        <f t="shared" si="1"/>
        <v>piercing</v>
      </c>
      <c r="E11" s="1" t="str">
        <f t="shared" si="2"/>
        <v>8712</v>
      </c>
      <c r="F11" s="2">
        <v>100.0</v>
      </c>
      <c r="G11" s="2">
        <v>100.0</v>
      </c>
      <c r="H11" s="2" t="s">
        <v>41</v>
      </c>
      <c r="I11" s="1">
        <f t="shared" si="3"/>
        <v>41559</v>
      </c>
      <c r="J11" s="1">
        <f t="shared" si="4"/>
        <v>0</v>
      </c>
      <c r="K11" s="1">
        <f t="shared" si="5"/>
        <v>0</v>
      </c>
      <c r="L11" s="1">
        <f t="shared" si="6"/>
        <v>0</v>
      </c>
      <c r="M11" s="1">
        <f t="shared" si="7"/>
        <v>8712</v>
      </c>
      <c r="N11" s="1">
        <f t="shared" si="8"/>
        <v>1.835127315</v>
      </c>
      <c r="O11" s="1">
        <f t="shared" si="9"/>
        <v>0</v>
      </c>
      <c r="P11" s="1">
        <f t="shared" si="10"/>
        <v>400</v>
      </c>
      <c r="Q11" s="1">
        <f t="shared" si="11"/>
        <v>0</v>
      </c>
      <c r="R11" s="1">
        <f t="shared" si="12"/>
        <v>15389</v>
      </c>
      <c r="S11" s="1">
        <f t="shared" si="13"/>
        <v>2393.638362</v>
      </c>
      <c r="T11" s="1">
        <f t="shared" si="14"/>
        <v>912</v>
      </c>
      <c r="U11" s="1">
        <f t="shared" si="15"/>
        <v>3721</v>
      </c>
    </row>
    <row r="12" ht="19.5" customHeight="1">
      <c r="A12" s="2">
        <v>11.0</v>
      </c>
      <c r="B12" s="2" t="s">
        <v>409</v>
      </c>
      <c r="C12" s="2">
        <v>51896.0</v>
      </c>
      <c r="D12" s="1" t="str">
        <f t="shared" si="1"/>
        <v>electrumBar</v>
      </c>
      <c r="E12" s="1" t="str">
        <f t="shared" si="2"/>
        <v>200</v>
      </c>
      <c r="F12" s="2">
        <v>50.0</v>
      </c>
      <c r="G12" s="2">
        <v>50.0</v>
      </c>
      <c r="H12" s="2" t="s">
        <v>43</v>
      </c>
      <c r="I12" s="1">
        <f t="shared" si="3"/>
        <v>25948</v>
      </c>
      <c r="J12" s="1">
        <f t="shared" si="4"/>
        <v>0</v>
      </c>
      <c r="K12" s="1">
        <f t="shared" si="5"/>
        <v>100</v>
      </c>
      <c r="L12" s="1">
        <f t="shared" si="6"/>
        <v>0</v>
      </c>
      <c r="M12" s="1">
        <f t="shared" si="7"/>
        <v>0</v>
      </c>
      <c r="N12" s="1">
        <f t="shared" si="8"/>
        <v>2.135451389</v>
      </c>
      <c r="O12" s="1">
        <f t="shared" si="9"/>
        <v>0</v>
      </c>
      <c r="P12" s="1">
        <f t="shared" si="10"/>
        <v>500</v>
      </c>
      <c r="Q12" s="1">
        <f t="shared" si="11"/>
        <v>0</v>
      </c>
      <c r="R12" s="1">
        <f t="shared" si="12"/>
        <v>15389</v>
      </c>
      <c r="S12" s="1">
        <f t="shared" si="13"/>
        <v>2960.983894</v>
      </c>
      <c r="T12" s="1">
        <f t="shared" si="14"/>
        <v>936</v>
      </c>
      <c r="U12" s="1">
        <f t="shared" si="15"/>
        <v>4657</v>
      </c>
    </row>
    <row r="13" ht="19.5" customHeight="1">
      <c r="A13" s="2">
        <v>12.0</v>
      </c>
      <c r="B13" s="2" t="s">
        <v>44</v>
      </c>
      <c r="C13" s="2">
        <v>66355.0</v>
      </c>
      <c r="D13" s="1" t="str">
        <f t="shared" si="1"/>
        <v>piercing</v>
      </c>
      <c r="E13" s="1" t="str">
        <f t="shared" si="2"/>
        <v>17819</v>
      </c>
      <c r="F13" s="2">
        <v>50.0</v>
      </c>
      <c r="G13" s="2">
        <v>50.0</v>
      </c>
      <c r="H13" s="2" t="s">
        <v>45</v>
      </c>
      <c r="I13" s="1">
        <f t="shared" si="3"/>
        <v>33178</v>
      </c>
      <c r="J13" s="1">
        <f t="shared" si="4"/>
        <v>0</v>
      </c>
      <c r="K13" s="1">
        <f t="shared" si="5"/>
        <v>0</v>
      </c>
      <c r="L13" s="1">
        <f t="shared" si="6"/>
        <v>0</v>
      </c>
      <c r="M13" s="1">
        <f t="shared" si="7"/>
        <v>8910</v>
      </c>
      <c r="N13" s="1">
        <f t="shared" si="8"/>
        <v>2.519456019</v>
      </c>
      <c r="O13" s="1">
        <f t="shared" si="9"/>
        <v>0</v>
      </c>
      <c r="P13" s="1">
        <f t="shared" si="10"/>
        <v>500</v>
      </c>
      <c r="Q13" s="1">
        <f t="shared" si="11"/>
        <v>0</v>
      </c>
      <c r="R13" s="1">
        <f t="shared" si="12"/>
        <v>24299</v>
      </c>
      <c r="S13" s="1">
        <f t="shared" si="13"/>
        <v>3036.264162</v>
      </c>
      <c r="T13" s="1">
        <f t="shared" si="14"/>
        <v>1280</v>
      </c>
      <c r="U13" s="1">
        <f t="shared" si="15"/>
        <v>5937</v>
      </c>
    </row>
    <row r="14" ht="19.5" customHeight="1">
      <c r="A14" s="2">
        <v>13.0</v>
      </c>
      <c r="B14" s="2" t="s">
        <v>412</v>
      </c>
      <c r="C14" s="2">
        <v>103561.0</v>
      </c>
      <c r="D14" s="1" t="str">
        <f t="shared" si="1"/>
        <v>electrumBar</v>
      </c>
      <c r="E14" s="1" t="str">
        <f t="shared" si="2"/>
        <v>250</v>
      </c>
      <c r="F14" s="2">
        <v>50.0</v>
      </c>
      <c r="G14" s="2">
        <v>50.0</v>
      </c>
      <c r="H14" s="2" t="s">
        <v>47</v>
      </c>
      <c r="I14" s="1">
        <f t="shared" si="3"/>
        <v>51781</v>
      </c>
      <c r="J14" s="1">
        <f t="shared" si="4"/>
        <v>0</v>
      </c>
      <c r="K14" s="1">
        <f t="shared" si="5"/>
        <v>125</v>
      </c>
      <c r="L14" s="1">
        <f t="shared" si="6"/>
        <v>0</v>
      </c>
      <c r="M14" s="1">
        <f t="shared" si="7"/>
        <v>0</v>
      </c>
      <c r="N14" s="1">
        <f t="shared" si="8"/>
        <v>3.118773148</v>
      </c>
      <c r="O14" s="1">
        <f t="shared" si="9"/>
        <v>0</v>
      </c>
      <c r="P14" s="1">
        <f t="shared" si="10"/>
        <v>625</v>
      </c>
      <c r="Q14" s="1">
        <f t="shared" si="11"/>
        <v>0</v>
      </c>
      <c r="R14" s="1">
        <f t="shared" si="12"/>
        <v>24299</v>
      </c>
      <c r="S14" s="1">
        <f t="shared" si="13"/>
        <v>3789.341793</v>
      </c>
      <c r="T14" s="1">
        <f t="shared" si="14"/>
        <v>1644</v>
      </c>
      <c r="U14" s="1">
        <f t="shared" si="15"/>
        <v>7581</v>
      </c>
    </row>
    <row r="15" ht="19.5" customHeight="1">
      <c r="A15" s="2">
        <v>14.0</v>
      </c>
      <c r="B15" s="2" t="s">
        <v>48</v>
      </c>
      <c r="C15" s="2">
        <v>137915.0</v>
      </c>
      <c r="D15" s="1" t="str">
        <f t="shared" si="1"/>
        <v>piercing</v>
      </c>
      <c r="E15" s="1" t="str">
        <f t="shared" si="2"/>
        <v>38115</v>
      </c>
      <c r="F15" s="2">
        <v>50.0</v>
      </c>
      <c r="G15" s="2">
        <v>50.0</v>
      </c>
      <c r="H15" s="2" t="s">
        <v>49</v>
      </c>
      <c r="I15" s="1">
        <f t="shared" si="3"/>
        <v>68958</v>
      </c>
      <c r="J15" s="1">
        <f t="shared" si="4"/>
        <v>0</v>
      </c>
      <c r="K15" s="1">
        <f t="shared" si="5"/>
        <v>0</v>
      </c>
      <c r="L15" s="1">
        <f t="shared" si="6"/>
        <v>0</v>
      </c>
      <c r="M15" s="1">
        <f t="shared" si="7"/>
        <v>19058</v>
      </c>
      <c r="N15" s="1">
        <f t="shared" si="8"/>
        <v>3.916898148</v>
      </c>
      <c r="O15" s="1">
        <f t="shared" si="9"/>
        <v>0</v>
      </c>
      <c r="P15" s="1">
        <f t="shared" si="10"/>
        <v>625</v>
      </c>
      <c r="Q15" s="1">
        <f t="shared" si="11"/>
        <v>0</v>
      </c>
      <c r="R15" s="1">
        <f t="shared" si="12"/>
        <v>43357</v>
      </c>
      <c r="S15" s="1">
        <f t="shared" si="13"/>
        <v>3945.806219</v>
      </c>
      <c r="T15" s="1">
        <f t="shared" si="14"/>
        <v>1691</v>
      </c>
      <c r="U15" s="1">
        <f t="shared" si="15"/>
        <v>9272</v>
      </c>
    </row>
    <row r="16" ht="19.5" customHeight="1">
      <c r="A16" s="2">
        <v>15.0</v>
      </c>
      <c r="B16" s="2" t="s">
        <v>35</v>
      </c>
      <c r="C16" s="2">
        <v>177093.0</v>
      </c>
      <c r="D16" s="1" t="str">
        <f t="shared" si="1"/>
        <v>electrumBar</v>
      </c>
      <c r="E16" s="1" t="str">
        <f t="shared" si="2"/>
        <v>300</v>
      </c>
      <c r="F16" s="2">
        <v>50.0</v>
      </c>
      <c r="G16" s="2">
        <v>50.0</v>
      </c>
      <c r="H16" s="2" t="s">
        <v>51</v>
      </c>
      <c r="I16" s="1">
        <f t="shared" si="3"/>
        <v>88547</v>
      </c>
      <c r="J16" s="1">
        <f t="shared" si="4"/>
        <v>0</v>
      </c>
      <c r="K16" s="1">
        <f t="shared" si="5"/>
        <v>150</v>
      </c>
      <c r="L16" s="1">
        <f t="shared" si="6"/>
        <v>0</v>
      </c>
      <c r="M16" s="1">
        <f t="shared" si="7"/>
        <v>0</v>
      </c>
      <c r="N16" s="1">
        <f t="shared" si="8"/>
        <v>4.941747685</v>
      </c>
      <c r="O16" s="1">
        <f t="shared" si="9"/>
        <v>0</v>
      </c>
      <c r="P16" s="1">
        <f t="shared" si="10"/>
        <v>775</v>
      </c>
      <c r="Q16" s="1">
        <f t="shared" si="11"/>
        <v>0</v>
      </c>
      <c r="R16" s="1">
        <f t="shared" si="12"/>
        <v>43357</v>
      </c>
      <c r="S16" s="1">
        <f t="shared" si="13"/>
        <v>4909.422724</v>
      </c>
      <c r="T16" s="1">
        <f t="shared" si="14"/>
        <v>2087</v>
      </c>
      <c r="U16" s="1">
        <f t="shared" si="15"/>
        <v>11359</v>
      </c>
    </row>
    <row r="17" ht="19.5" customHeight="1">
      <c r="A17" s="2">
        <v>16.0</v>
      </c>
      <c r="B17" s="2" t="s">
        <v>52</v>
      </c>
      <c r="C17" s="2">
        <v>219927.0</v>
      </c>
      <c r="D17" s="1" t="str">
        <f t="shared" si="1"/>
        <v>piercing</v>
      </c>
      <c r="E17" s="1" t="str">
        <f t="shared" si="2"/>
        <v>57617</v>
      </c>
      <c r="F17" s="2">
        <v>50.0</v>
      </c>
      <c r="G17" s="2">
        <v>50.0</v>
      </c>
      <c r="H17" s="2" t="s">
        <v>53</v>
      </c>
      <c r="I17" s="1">
        <f t="shared" si="3"/>
        <v>109964</v>
      </c>
      <c r="J17" s="1">
        <f t="shared" si="4"/>
        <v>0</v>
      </c>
      <c r="K17" s="1">
        <f t="shared" si="5"/>
        <v>0</v>
      </c>
      <c r="L17" s="1">
        <f t="shared" si="6"/>
        <v>0</v>
      </c>
      <c r="M17" s="1">
        <f t="shared" si="7"/>
        <v>28809</v>
      </c>
      <c r="N17" s="1">
        <f t="shared" si="8"/>
        <v>6.214479167</v>
      </c>
      <c r="O17" s="1">
        <f t="shared" si="9"/>
        <v>0</v>
      </c>
      <c r="P17" s="1">
        <f t="shared" si="10"/>
        <v>775</v>
      </c>
      <c r="Q17" s="1">
        <f t="shared" si="11"/>
        <v>0</v>
      </c>
      <c r="R17" s="1">
        <f t="shared" si="12"/>
        <v>72166</v>
      </c>
      <c r="S17" s="1">
        <f t="shared" si="13"/>
        <v>5158.929006</v>
      </c>
      <c r="T17" s="1">
        <f t="shared" si="14"/>
        <v>2546</v>
      </c>
      <c r="U17" s="1">
        <f t="shared" si="15"/>
        <v>13905</v>
      </c>
    </row>
    <row r="18" ht="19.5" customHeight="1">
      <c r="A18" s="2">
        <v>17.0</v>
      </c>
      <c r="B18" s="2" t="s">
        <v>416</v>
      </c>
      <c r="C18" s="2">
        <v>297600.0</v>
      </c>
      <c r="D18" s="1" t="str">
        <f t="shared" si="1"/>
        <v>electrumBar</v>
      </c>
      <c r="E18" s="1" t="str">
        <f t="shared" si="2"/>
        <v>350</v>
      </c>
      <c r="F18" s="2">
        <v>50.0</v>
      </c>
      <c r="G18" s="2">
        <v>50.0</v>
      </c>
      <c r="H18" s="2" t="s">
        <v>55</v>
      </c>
      <c r="I18" s="1">
        <f t="shared" si="3"/>
        <v>148800</v>
      </c>
      <c r="J18" s="1">
        <f t="shared" si="4"/>
        <v>0</v>
      </c>
      <c r="K18" s="1">
        <f t="shared" si="5"/>
        <v>175</v>
      </c>
      <c r="L18" s="1">
        <f t="shared" si="6"/>
        <v>0</v>
      </c>
      <c r="M18" s="1">
        <f t="shared" si="7"/>
        <v>0</v>
      </c>
      <c r="N18" s="1">
        <f t="shared" si="8"/>
        <v>7.936701389</v>
      </c>
      <c r="O18" s="1">
        <f t="shared" si="9"/>
        <v>0</v>
      </c>
      <c r="P18" s="1">
        <f t="shared" si="10"/>
        <v>950</v>
      </c>
      <c r="Q18" s="1">
        <f t="shared" si="11"/>
        <v>0</v>
      </c>
      <c r="R18" s="1">
        <f t="shared" si="12"/>
        <v>72166</v>
      </c>
      <c r="S18" s="1">
        <f t="shared" si="13"/>
        <v>6386.375953</v>
      </c>
      <c r="T18" s="1">
        <f t="shared" si="14"/>
        <v>3048</v>
      </c>
      <c r="U18" s="1">
        <f t="shared" si="15"/>
        <v>16953</v>
      </c>
    </row>
    <row r="19" ht="19.5" customHeight="1">
      <c r="A19" s="2">
        <v>18.0</v>
      </c>
      <c r="B19" s="2" t="s">
        <v>56</v>
      </c>
      <c r="C19" s="2">
        <v>345600.0</v>
      </c>
      <c r="D19" s="1" t="str">
        <f t="shared" si="1"/>
        <v>piercing</v>
      </c>
      <c r="E19" s="1" t="str">
        <f t="shared" si="2"/>
        <v>86400</v>
      </c>
      <c r="F19" s="2">
        <v>50.0</v>
      </c>
      <c r="G19" s="2">
        <v>50.0</v>
      </c>
      <c r="H19" s="2" t="s">
        <v>57</v>
      </c>
      <c r="I19" s="1">
        <f t="shared" si="3"/>
        <v>172800</v>
      </c>
      <c r="J19" s="1">
        <f t="shared" si="4"/>
        <v>0</v>
      </c>
      <c r="K19" s="1">
        <f t="shared" si="5"/>
        <v>0</v>
      </c>
      <c r="L19" s="1">
        <f t="shared" si="6"/>
        <v>0</v>
      </c>
      <c r="M19" s="1">
        <f t="shared" si="7"/>
        <v>43200</v>
      </c>
      <c r="N19" s="1">
        <f t="shared" si="8"/>
        <v>9.936701389</v>
      </c>
      <c r="O19" s="1">
        <f t="shared" si="9"/>
        <v>0</v>
      </c>
      <c r="P19" s="1">
        <f t="shared" si="10"/>
        <v>950</v>
      </c>
      <c r="Q19" s="1">
        <f t="shared" si="11"/>
        <v>0</v>
      </c>
      <c r="R19" s="1">
        <f t="shared" si="12"/>
        <v>115366</v>
      </c>
      <c r="S19" s="1">
        <f t="shared" si="13"/>
        <v>6778.455956</v>
      </c>
      <c r="T19" s="1">
        <f t="shared" si="14"/>
        <v>4000</v>
      </c>
      <c r="U19" s="1">
        <f t="shared" si="15"/>
        <v>20953</v>
      </c>
    </row>
    <row r="20" ht="19.5" customHeight="1">
      <c r="A20" s="2">
        <v>19.0</v>
      </c>
      <c r="B20" s="2" t="s">
        <v>418</v>
      </c>
      <c r="C20" s="2">
        <v>388800.0</v>
      </c>
      <c r="D20" s="1" t="str">
        <f t="shared" si="1"/>
        <v>electrumBar</v>
      </c>
      <c r="E20" s="1" t="str">
        <f t="shared" si="2"/>
        <v>400</v>
      </c>
      <c r="F20" s="2">
        <v>50.0</v>
      </c>
      <c r="G20" s="2">
        <v>10.0</v>
      </c>
      <c r="H20" s="2" t="s">
        <v>59</v>
      </c>
      <c r="I20" s="1">
        <f t="shared" si="3"/>
        <v>38880</v>
      </c>
      <c r="J20" s="1">
        <f t="shared" si="4"/>
        <v>0</v>
      </c>
      <c r="K20" s="1">
        <f t="shared" si="5"/>
        <v>200</v>
      </c>
      <c r="L20" s="1">
        <f t="shared" si="6"/>
        <v>0</v>
      </c>
      <c r="M20" s="1">
        <f t="shared" si="7"/>
        <v>0</v>
      </c>
      <c r="N20" s="1">
        <f t="shared" si="8"/>
        <v>10.38670139</v>
      </c>
      <c r="O20" s="1">
        <f t="shared" si="9"/>
        <v>0</v>
      </c>
      <c r="P20" s="1">
        <f t="shared" si="10"/>
        <v>1150</v>
      </c>
      <c r="Q20" s="1">
        <f t="shared" si="11"/>
        <v>0</v>
      </c>
      <c r="R20" s="1">
        <f t="shared" si="12"/>
        <v>115366</v>
      </c>
      <c r="S20" s="1">
        <f t="shared" si="13"/>
        <v>7883.613957</v>
      </c>
      <c r="T20" s="1">
        <f t="shared" si="14"/>
        <v>5334</v>
      </c>
      <c r="U20" s="1">
        <f t="shared" si="15"/>
        <v>26287</v>
      </c>
    </row>
    <row r="21" ht="19.5" customHeight="1">
      <c r="A21" s="2">
        <v>20.0</v>
      </c>
      <c r="B21" s="2" t="s">
        <v>60</v>
      </c>
      <c r="C21" s="2">
        <v>432000.0</v>
      </c>
      <c r="D21" s="1" t="str">
        <f t="shared" si="1"/>
        <v>piercing</v>
      </c>
      <c r="E21" s="1" t="str">
        <f t="shared" si="2"/>
        <v>154799</v>
      </c>
      <c r="F21" s="2">
        <v>50.0</v>
      </c>
      <c r="G21" s="2">
        <v>10.0</v>
      </c>
      <c r="H21" s="2" t="s">
        <v>61</v>
      </c>
      <c r="I21" s="1">
        <f t="shared" si="3"/>
        <v>43200</v>
      </c>
      <c r="J21" s="1">
        <f t="shared" si="4"/>
        <v>0</v>
      </c>
      <c r="K21" s="1">
        <f t="shared" si="5"/>
        <v>0</v>
      </c>
      <c r="L21" s="1">
        <f t="shared" si="6"/>
        <v>0</v>
      </c>
      <c r="M21" s="1">
        <f t="shared" si="7"/>
        <v>77400</v>
      </c>
      <c r="N21" s="1">
        <f t="shared" si="8"/>
        <v>10.88670139</v>
      </c>
      <c r="O21" s="1">
        <f t="shared" si="9"/>
        <v>0</v>
      </c>
      <c r="P21" s="1">
        <f t="shared" si="10"/>
        <v>1150</v>
      </c>
      <c r="Q21" s="1">
        <f t="shared" si="11"/>
        <v>0</v>
      </c>
      <c r="R21" s="1">
        <f t="shared" si="12"/>
        <v>192766</v>
      </c>
      <c r="S21" s="1">
        <f t="shared" si="13"/>
        <v>7981.633958</v>
      </c>
      <c r="T21" s="1">
        <f t="shared" si="14"/>
        <v>7000</v>
      </c>
      <c r="U21" s="1">
        <f t="shared" si="15"/>
        <v>33287</v>
      </c>
    </row>
    <row r="22" ht="19.5" customHeight="1">
      <c r="A22" s="2">
        <v>21.0</v>
      </c>
      <c r="B22" s="2" t="s">
        <v>38</v>
      </c>
      <c r="C22" s="2">
        <v>518400.0</v>
      </c>
      <c r="D22" s="1" t="str">
        <f t="shared" si="1"/>
        <v>electrumBar</v>
      </c>
      <c r="E22" s="1" t="str">
        <f t="shared" si="2"/>
        <v>450</v>
      </c>
      <c r="F22" s="2">
        <v>50.0</v>
      </c>
      <c r="G22" s="2">
        <v>10.0</v>
      </c>
      <c r="H22" s="2" t="s">
        <v>63</v>
      </c>
      <c r="I22" s="1">
        <f t="shared" si="3"/>
        <v>51840</v>
      </c>
      <c r="J22" s="1">
        <f t="shared" si="4"/>
        <v>0</v>
      </c>
      <c r="K22" s="1">
        <f t="shared" si="5"/>
        <v>225</v>
      </c>
      <c r="L22" s="1">
        <f t="shared" si="6"/>
        <v>0</v>
      </c>
      <c r="M22" s="1">
        <f t="shared" si="7"/>
        <v>0</v>
      </c>
      <c r="N22" s="1">
        <f t="shared" si="8"/>
        <v>11.48670139</v>
      </c>
      <c r="O22" s="1">
        <f t="shared" si="9"/>
        <v>0</v>
      </c>
      <c r="P22" s="1">
        <f t="shared" si="10"/>
        <v>1375</v>
      </c>
      <c r="Q22" s="1">
        <f t="shared" si="11"/>
        <v>0</v>
      </c>
      <c r="R22" s="1">
        <f t="shared" si="12"/>
        <v>192766</v>
      </c>
      <c r="S22" s="1">
        <f t="shared" si="13"/>
        <v>9243.315459</v>
      </c>
      <c r="T22" s="1">
        <f t="shared" si="14"/>
        <v>9143</v>
      </c>
      <c r="U22" s="1">
        <f t="shared" si="15"/>
        <v>42430</v>
      </c>
    </row>
    <row r="23" ht="19.5" customHeight="1">
      <c r="A23" s="2">
        <v>22.0</v>
      </c>
      <c r="B23" s="2" t="s">
        <v>64</v>
      </c>
      <c r="C23" s="2">
        <v>604800.0</v>
      </c>
      <c r="D23" s="1" t="str">
        <f t="shared" si="1"/>
        <v>piercing</v>
      </c>
      <c r="E23" s="1" t="str">
        <f t="shared" si="2"/>
        <v>219599</v>
      </c>
      <c r="F23" s="2">
        <v>50.0</v>
      </c>
      <c r="G23" s="2">
        <v>10.0</v>
      </c>
      <c r="H23" s="2" t="s">
        <v>65</v>
      </c>
      <c r="I23" s="1">
        <f t="shared" si="3"/>
        <v>60480</v>
      </c>
      <c r="J23" s="1">
        <f t="shared" si="4"/>
        <v>0</v>
      </c>
      <c r="K23" s="1">
        <f t="shared" si="5"/>
        <v>0</v>
      </c>
      <c r="L23" s="1">
        <f t="shared" si="6"/>
        <v>0</v>
      </c>
      <c r="M23" s="1">
        <f t="shared" si="7"/>
        <v>109800</v>
      </c>
      <c r="N23" s="1">
        <f t="shared" si="8"/>
        <v>12.18670139</v>
      </c>
      <c r="O23" s="1">
        <f t="shared" si="9"/>
        <v>0</v>
      </c>
      <c r="P23" s="1">
        <f t="shared" si="10"/>
        <v>1375</v>
      </c>
      <c r="Q23" s="1">
        <f t="shared" si="11"/>
        <v>0</v>
      </c>
      <c r="R23" s="1">
        <f t="shared" si="12"/>
        <v>302566</v>
      </c>
      <c r="S23" s="1">
        <f t="shared" si="13"/>
        <v>9380.54346</v>
      </c>
      <c r="T23" s="1">
        <f t="shared" si="14"/>
        <v>12000</v>
      </c>
      <c r="U23" s="1">
        <f t="shared" si="15"/>
        <v>54430</v>
      </c>
    </row>
    <row r="24" ht="19.5" customHeight="1">
      <c r="A24" s="2">
        <v>23.0</v>
      </c>
      <c r="B24" s="2" t="s">
        <v>419</v>
      </c>
      <c r="C24" s="2">
        <v>691200.0</v>
      </c>
      <c r="D24" s="1" t="str">
        <f t="shared" si="1"/>
        <v>electrumBar</v>
      </c>
      <c r="E24" s="1" t="str">
        <f t="shared" si="2"/>
        <v>500</v>
      </c>
      <c r="F24" s="2">
        <v>50.0</v>
      </c>
      <c r="G24" s="2">
        <v>10.0</v>
      </c>
      <c r="H24" s="2" t="s">
        <v>67</v>
      </c>
      <c r="I24" s="1">
        <f t="shared" si="3"/>
        <v>69120</v>
      </c>
      <c r="J24" s="1">
        <f t="shared" si="4"/>
        <v>0</v>
      </c>
      <c r="K24" s="1">
        <f t="shared" si="5"/>
        <v>250</v>
      </c>
      <c r="L24" s="1">
        <f t="shared" si="6"/>
        <v>0</v>
      </c>
      <c r="M24" s="1">
        <f t="shared" si="7"/>
        <v>0</v>
      </c>
      <c r="N24" s="1">
        <f t="shared" si="8"/>
        <v>12.98670139</v>
      </c>
      <c r="O24" s="1">
        <f t="shared" si="9"/>
        <v>0</v>
      </c>
      <c r="P24" s="1">
        <f t="shared" si="10"/>
        <v>1625</v>
      </c>
      <c r="Q24" s="1">
        <f t="shared" si="11"/>
        <v>0</v>
      </c>
      <c r="R24" s="1">
        <f t="shared" si="12"/>
        <v>302566</v>
      </c>
      <c r="S24" s="1">
        <f t="shared" si="13"/>
        <v>10808.55046</v>
      </c>
      <c r="T24" s="1">
        <f t="shared" si="14"/>
        <v>16000</v>
      </c>
      <c r="U24" s="1">
        <f t="shared" si="15"/>
        <v>70430</v>
      </c>
    </row>
    <row r="25" ht="19.5" customHeight="1">
      <c r="A25" s="2">
        <v>24.0</v>
      </c>
      <c r="B25" s="2" t="s">
        <v>68</v>
      </c>
      <c r="C25" s="2">
        <v>864000.0</v>
      </c>
      <c r="D25" s="1" t="str">
        <f t="shared" si="1"/>
        <v>piercing</v>
      </c>
      <c r="E25" s="1" t="str">
        <f t="shared" si="2"/>
        <v>269232</v>
      </c>
      <c r="F25" s="2">
        <v>50.0</v>
      </c>
      <c r="G25" s="2">
        <v>10.0</v>
      </c>
      <c r="H25" s="2" t="s">
        <v>69</v>
      </c>
      <c r="I25" s="1">
        <f t="shared" si="3"/>
        <v>86400</v>
      </c>
      <c r="J25" s="1">
        <f t="shared" si="4"/>
        <v>0</v>
      </c>
      <c r="K25" s="1">
        <f t="shared" si="5"/>
        <v>0</v>
      </c>
      <c r="L25" s="1">
        <f t="shared" si="6"/>
        <v>0</v>
      </c>
      <c r="M25" s="1">
        <f t="shared" si="7"/>
        <v>134616</v>
      </c>
      <c r="N25" s="1">
        <f t="shared" si="8"/>
        <v>13.98670139</v>
      </c>
      <c r="O25" s="1">
        <f t="shared" si="9"/>
        <v>0</v>
      </c>
      <c r="P25" s="1">
        <f t="shared" si="10"/>
        <v>1625</v>
      </c>
      <c r="Q25" s="1">
        <f t="shared" si="11"/>
        <v>0</v>
      </c>
      <c r="R25" s="1">
        <f t="shared" si="12"/>
        <v>437182</v>
      </c>
      <c r="S25" s="1">
        <f t="shared" si="13"/>
        <v>11004.59046</v>
      </c>
      <c r="T25" s="1">
        <f t="shared" si="14"/>
        <v>17600</v>
      </c>
      <c r="U25" s="1">
        <f t="shared" si="15"/>
        <v>88030</v>
      </c>
    </row>
    <row r="26" ht="19.5" customHeight="1">
      <c r="A26" s="2">
        <v>25.0</v>
      </c>
      <c r="B26" s="2" t="s">
        <v>420</v>
      </c>
      <c r="C26" s="2">
        <v>864000.0</v>
      </c>
      <c r="D26" s="1" t="str">
        <f t="shared" si="1"/>
        <v>electrumBar</v>
      </c>
      <c r="E26" s="1" t="str">
        <f t="shared" si="2"/>
        <v>550</v>
      </c>
      <c r="F26" s="2">
        <v>50.0</v>
      </c>
      <c r="G26" s="2">
        <v>10.0</v>
      </c>
      <c r="H26" s="2" t="s">
        <v>71</v>
      </c>
      <c r="I26" s="1">
        <f t="shared" si="3"/>
        <v>86400</v>
      </c>
      <c r="J26" s="1">
        <f t="shared" si="4"/>
        <v>0</v>
      </c>
      <c r="K26" s="1">
        <f t="shared" si="5"/>
        <v>275</v>
      </c>
      <c r="L26" s="1">
        <f t="shared" si="6"/>
        <v>0</v>
      </c>
      <c r="M26" s="1">
        <f t="shared" si="7"/>
        <v>0</v>
      </c>
      <c r="N26" s="1">
        <f t="shared" si="8"/>
        <v>14.98670139</v>
      </c>
      <c r="O26" s="1">
        <f t="shared" si="9"/>
        <v>0</v>
      </c>
      <c r="P26" s="1">
        <f t="shared" si="10"/>
        <v>1900</v>
      </c>
      <c r="Q26" s="1">
        <f t="shared" si="11"/>
        <v>0</v>
      </c>
      <c r="R26" s="1">
        <f t="shared" si="12"/>
        <v>437182</v>
      </c>
      <c r="S26" s="1">
        <f t="shared" si="13"/>
        <v>12598.92296</v>
      </c>
      <c r="T26" s="1">
        <f t="shared" si="14"/>
        <v>19200</v>
      </c>
      <c r="U26" s="1">
        <f t="shared" si="15"/>
        <v>107230</v>
      </c>
    </row>
    <row r="27" ht="19.5" customHeight="1">
      <c r="A27" s="2">
        <v>26.0</v>
      </c>
      <c r="B27" s="2" t="s">
        <v>72</v>
      </c>
      <c r="C27" s="2">
        <v>936000.0</v>
      </c>
      <c r="D27" s="1" t="str">
        <f t="shared" si="1"/>
        <v>piercing</v>
      </c>
      <c r="E27" s="1" t="str">
        <f t="shared" si="2"/>
        <v>340800</v>
      </c>
      <c r="F27" s="2">
        <v>50.0</v>
      </c>
      <c r="G27" s="2">
        <v>10.0</v>
      </c>
      <c r="H27" s="2" t="s">
        <v>73</v>
      </c>
      <c r="I27" s="1">
        <f t="shared" si="3"/>
        <v>93600</v>
      </c>
      <c r="J27" s="1">
        <f t="shared" si="4"/>
        <v>0</v>
      </c>
      <c r="K27" s="1">
        <f t="shared" si="5"/>
        <v>0</v>
      </c>
      <c r="L27" s="1">
        <f t="shared" si="6"/>
        <v>0</v>
      </c>
      <c r="M27" s="1">
        <f t="shared" si="7"/>
        <v>170400</v>
      </c>
      <c r="N27" s="1">
        <f t="shared" si="8"/>
        <v>16.07003472</v>
      </c>
      <c r="O27" s="1">
        <f t="shared" si="9"/>
        <v>0</v>
      </c>
      <c r="P27" s="1">
        <f t="shared" si="10"/>
        <v>1900</v>
      </c>
      <c r="Q27" s="1">
        <f t="shared" si="11"/>
        <v>0</v>
      </c>
      <c r="R27" s="1">
        <f t="shared" si="12"/>
        <v>607582</v>
      </c>
      <c r="S27" s="1">
        <f t="shared" si="13"/>
        <v>12811.29963</v>
      </c>
      <c r="T27" s="1">
        <f t="shared" si="14"/>
        <v>20800</v>
      </c>
      <c r="U27" s="1">
        <f t="shared" si="15"/>
        <v>128030</v>
      </c>
    </row>
    <row r="28" ht="19.5" customHeight="1">
      <c r="A28" s="2">
        <v>27.0</v>
      </c>
      <c r="B28" s="2" t="s">
        <v>42</v>
      </c>
      <c r="C28" s="2">
        <v>1080000.0</v>
      </c>
      <c r="D28" s="1" t="str">
        <f t="shared" si="1"/>
        <v>electrumBar</v>
      </c>
      <c r="E28" s="1" t="str">
        <f t="shared" si="2"/>
        <v>600</v>
      </c>
      <c r="F28" s="2">
        <v>50.0</v>
      </c>
      <c r="G28" s="2">
        <v>10.0</v>
      </c>
      <c r="H28" s="2" t="s">
        <v>75</v>
      </c>
      <c r="I28" s="1">
        <f t="shared" si="3"/>
        <v>108000</v>
      </c>
      <c r="J28" s="1">
        <f t="shared" si="4"/>
        <v>0</v>
      </c>
      <c r="K28" s="1">
        <f t="shared" si="5"/>
        <v>300</v>
      </c>
      <c r="L28" s="1">
        <f t="shared" si="6"/>
        <v>0</v>
      </c>
      <c r="M28" s="1">
        <f t="shared" si="7"/>
        <v>0</v>
      </c>
      <c r="N28" s="1">
        <f t="shared" si="8"/>
        <v>17.32003472</v>
      </c>
      <c r="O28" s="1">
        <f t="shared" si="9"/>
        <v>0</v>
      </c>
      <c r="P28" s="1">
        <f t="shared" si="10"/>
        <v>2200</v>
      </c>
      <c r="Q28" s="1">
        <f t="shared" si="11"/>
        <v>0</v>
      </c>
      <c r="R28" s="1">
        <f t="shared" si="12"/>
        <v>607582</v>
      </c>
      <c r="S28" s="1">
        <f t="shared" si="13"/>
        <v>14581.75963</v>
      </c>
      <c r="T28" s="1">
        <f t="shared" si="14"/>
        <v>24000</v>
      </c>
      <c r="U28" s="1">
        <f t="shared" si="15"/>
        <v>152030</v>
      </c>
    </row>
    <row r="29" ht="19.5" customHeight="1">
      <c r="A29" s="2">
        <v>28.0</v>
      </c>
      <c r="B29" s="2" t="s">
        <v>76</v>
      </c>
      <c r="C29" s="2">
        <v>1152000.0</v>
      </c>
      <c r="D29" s="1" t="str">
        <f t="shared" si="1"/>
        <v>piercing</v>
      </c>
      <c r="E29" s="1" t="str">
        <f t="shared" si="2"/>
        <v>422592</v>
      </c>
      <c r="F29" s="2">
        <v>50.0</v>
      </c>
      <c r="G29" s="2">
        <v>10.0</v>
      </c>
      <c r="H29" s="2" t="s">
        <v>77</v>
      </c>
      <c r="I29" s="1">
        <f t="shared" si="3"/>
        <v>115200</v>
      </c>
      <c r="J29" s="1">
        <f t="shared" si="4"/>
        <v>0</v>
      </c>
      <c r="K29" s="1">
        <f t="shared" si="5"/>
        <v>0</v>
      </c>
      <c r="L29" s="1">
        <f t="shared" si="6"/>
        <v>0</v>
      </c>
      <c r="M29" s="1">
        <f t="shared" si="7"/>
        <v>211296</v>
      </c>
      <c r="N29" s="1">
        <f t="shared" si="8"/>
        <v>18.65336806</v>
      </c>
      <c r="O29" s="1">
        <f t="shared" si="9"/>
        <v>0</v>
      </c>
      <c r="P29" s="1">
        <f t="shared" si="10"/>
        <v>2200</v>
      </c>
      <c r="Q29" s="1">
        <f t="shared" si="11"/>
        <v>0</v>
      </c>
      <c r="R29" s="1">
        <f t="shared" si="12"/>
        <v>818878</v>
      </c>
      <c r="S29" s="1">
        <f t="shared" si="13"/>
        <v>14843.1463</v>
      </c>
      <c r="T29" s="1">
        <f t="shared" si="14"/>
        <v>25600</v>
      </c>
      <c r="U29" s="1">
        <f t="shared" si="15"/>
        <v>177630</v>
      </c>
    </row>
    <row r="30" ht="19.5" customHeight="1">
      <c r="A30" s="2">
        <v>29.0</v>
      </c>
      <c r="B30" s="2" t="s">
        <v>421</v>
      </c>
      <c r="C30" s="2">
        <v>1224000.0</v>
      </c>
      <c r="D30" s="1" t="str">
        <f t="shared" si="1"/>
        <v>electrumBar</v>
      </c>
      <c r="E30" s="1" t="str">
        <f t="shared" si="2"/>
        <v>650</v>
      </c>
      <c r="F30" s="2">
        <v>50.0</v>
      </c>
      <c r="G30" s="2">
        <v>10.0</v>
      </c>
      <c r="H30" s="2" t="s">
        <v>79</v>
      </c>
      <c r="I30" s="1">
        <f t="shared" si="3"/>
        <v>122400</v>
      </c>
      <c r="J30" s="1">
        <f t="shared" si="4"/>
        <v>0</v>
      </c>
      <c r="K30" s="1">
        <f t="shared" si="5"/>
        <v>325</v>
      </c>
      <c r="L30" s="1">
        <f t="shared" si="6"/>
        <v>0</v>
      </c>
      <c r="M30" s="1">
        <f t="shared" si="7"/>
        <v>0</v>
      </c>
      <c r="N30" s="1">
        <f t="shared" si="8"/>
        <v>20.07003472</v>
      </c>
      <c r="O30" s="1">
        <f t="shared" si="9"/>
        <v>0</v>
      </c>
      <c r="P30" s="1">
        <f t="shared" si="10"/>
        <v>2525</v>
      </c>
      <c r="Q30" s="1">
        <f t="shared" si="11"/>
        <v>0</v>
      </c>
      <c r="R30" s="1">
        <f t="shared" si="12"/>
        <v>818878</v>
      </c>
      <c r="S30" s="1">
        <f t="shared" si="13"/>
        <v>16773.39714</v>
      </c>
      <c r="T30" s="1">
        <f t="shared" si="14"/>
        <v>27200</v>
      </c>
      <c r="U30" s="1">
        <f t="shared" si="15"/>
        <v>204830</v>
      </c>
    </row>
    <row r="31" ht="19.5" customHeight="1">
      <c r="A31" s="2">
        <v>30.0</v>
      </c>
      <c r="B31" s="2" t="s">
        <v>80</v>
      </c>
      <c r="C31" s="2">
        <v>1224000.0</v>
      </c>
      <c r="D31" s="1" t="str">
        <f t="shared" si="1"/>
        <v>piercing</v>
      </c>
      <c r="E31" s="1" t="str">
        <f t="shared" si="2"/>
        <v>504384</v>
      </c>
      <c r="F31" s="2">
        <v>50.0</v>
      </c>
      <c r="G31" s="2">
        <v>10.0</v>
      </c>
      <c r="H31" s="2" t="s">
        <v>81</v>
      </c>
      <c r="I31" s="1">
        <f t="shared" si="3"/>
        <v>122400</v>
      </c>
      <c r="J31" s="1">
        <f t="shared" si="4"/>
        <v>0</v>
      </c>
      <c r="K31" s="1">
        <f t="shared" si="5"/>
        <v>0</v>
      </c>
      <c r="L31" s="1">
        <f t="shared" si="6"/>
        <v>0</v>
      </c>
      <c r="M31" s="1">
        <f t="shared" si="7"/>
        <v>252192</v>
      </c>
      <c r="N31" s="1">
        <f t="shared" si="8"/>
        <v>21.48670139</v>
      </c>
      <c r="O31" s="1">
        <f t="shared" si="9"/>
        <v>0</v>
      </c>
      <c r="P31" s="1">
        <f t="shared" si="10"/>
        <v>2525</v>
      </c>
      <c r="Q31" s="1">
        <f t="shared" si="11"/>
        <v>0</v>
      </c>
      <c r="R31" s="1">
        <f t="shared" si="12"/>
        <v>1071070</v>
      </c>
      <c r="S31" s="1">
        <f t="shared" si="13"/>
        <v>17051.12047</v>
      </c>
      <c r="T31" s="1">
        <f t="shared" si="14"/>
        <v>30400</v>
      </c>
      <c r="U31" s="1">
        <f t="shared" si="15"/>
        <v>235230</v>
      </c>
    </row>
    <row r="32" ht="19.5" customHeight="1">
      <c r="A32" s="2">
        <v>31.0</v>
      </c>
      <c r="B32" s="2" t="s">
        <v>422</v>
      </c>
      <c r="C32" s="2">
        <v>1370990.0</v>
      </c>
      <c r="D32" s="1" t="str">
        <f t="shared" si="1"/>
        <v>electrumBar</v>
      </c>
      <c r="E32" s="1" t="str">
        <f t="shared" si="2"/>
        <v>700</v>
      </c>
      <c r="F32" s="2">
        <v>50.0</v>
      </c>
      <c r="G32" s="2">
        <v>10.0</v>
      </c>
      <c r="H32" s="2" t="s">
        <v>83</v>
      </c>
      <c r="I32" s="1">
        <f t="shared" si="3"/>
        <v>137099</v>
      </c>
      <c r="J32" s="1">
        <f t="shared" si="4"/>
        <v>0</v>
      </c>
      <c r="K32" s="1">
        <f t="shared" si="5"/>
        <v>350</v>
      </c>
      <c r="L32" s="1">
        <f t="shared" si="6"/>
        <v>0</v>
      </c>
      <c r="M32" s="1">
        <f t="shared" si="7"/>
        <v>0</v>
      </c>
      <c r="N32" s="1">
        <f t="shared" si="8"/>
        <v>23.07349537</v>
      </c>
      <c r="O32" s="1">
        <f t="shared" si="9"/>
        <v>0</v>
      </c>
      <c r="P32" s="1">
        <f t="shared" si="10"/>
        <v>2875</v>
      </c>
      <c r="Q32" s="1">
        <f t="shared" si="11"/>
        <v>0</v>
      </c>
      <c r="R32" s="1">
        <f t="shared" si="12"/>
        <v>1071070</v>
      </c>
      <c r="S32" s="1">
        <f t="shared" si="13"/>
        <v>19141.84057</v>
      </c>
      <c r="T32" s="1">
        <f t="shared" si="14"/>
        <v>32000</v>
      </c>
      <c r="U32" s="1">
        <f t="shared" si="15"/>
        <v>267230</v>
      </c>
    </row>
    <row r="33" ht="19.5" customHeight="1">
      <c r="A33" s="2">
        <v>32.0</v>
      </c>
      <c r="B33" s="2" t="s">
        <v>84</v>
      </c>
      <c r="C33" s="2">
        <v>1468800.0</v>
      </c>
      <c r="D33" s="1" t="str">
        <f t="shared" si="1"/>
        <v>piercing</v>
      </c>
      <c r="E33" s="1" t="str">
        <f t="shared" si="2"/>
        <v>586176</v>
      </c>
      <c r="F33" s="2">
        <v>50.0</v>
      </c>
      <c r="G33" s="2">
        <v>10.0</v>
      </c>
      <c r="H33" s="2" t="s">
        <v>85</v>
      </c>
      <c r="I33" s="1">
        <f t="shared" si="3"/>
        <v>146880</v>
      </c>
      <c r="J33" s="1">
        <f t="shared" si="4"/>
        <v>0</v>
      </c>
      <c r="K33" s="1">
        <f t="shared" si="5"/>
        <v>0</v>
      </c>
      <c r="L33" s="1">
        <f t="shared" si="6"/>
        <v>0</v>
      </c>
      <c r="M33" s="1">
        <f t="shared" si="7"/>
        <v>293088</v>
      </c>
      <c r="N33" s="1">
        <f t="shared" si="8"/>
        <v>24.77349537</v>
      </c>
      <c r="O33" s="1">
        <f t="shared" si="9"/>
        <v>0</v>
      </c>
      <c r="P33" s="1">
        <f t="shared" si="10"/>
        <v>2875</v>
      </c>
      <c r="Q33" s="1">
        <f t="shared" si="11"/>
        <v>0</v>
      </c>
      <c r="R33" s="1">
        <f t="shared" si="12"/>
        <v>1364158</v>
      </c>
      <c r="S33" s="1">
        <f t="shared" si="13"/>
        <v>19475.10857</v>
      </c>
      <c r="T33" s="1">
        <f t="shared" si="14"/>
        <v>33600</v>
      </c>
      <c r="U33" s="1">
        <f t="shared" si="15"/>
        <v>300830</v>
      </c>
    </row>
    <row r="34" ht="19.5" customHeight="1">
      <c r="A34" s="2">
        <v>33.0</v>
      </c>
      <c r="B34" s="2" t="s">
        <v>46</v>
      </c>
      <c r="C34" s="2">
        <v>1566720.0</v>
      </c>
      <c r="D34" s="1" t="str">
        <f t="shared" si="1"/>
        <v>electrumBar</v>
      </c>
      <c r="E34" s="1" t="str">
        <f t="shared" si="2"/>
        <v>750</v>
      </c>
      <c r="F34" s="2">
        <v>50.0</v>
      </c>
      <c r="G34" s="2">
        <v>10.0</v>
      </c>
      <c r="H34" s="2" t="s">
        <v>85</v>
      </c>
      <c r="I34" s="1">
        <f t="shared" si="3"/>
        <v>156672</v>
      </c>
      <c r="J34" s="1">
        <f t="shared" si="4"/>
        <v>0</v>
      </c>
      <c r="K34" s="1">
        <f t="shared" si="5"/>
        <v>375</v>
      </c>
      <c r="L34" s="1">
        <f t="shared" si="6"/>
        <v>0</v>
      </c>
      <c r="M34" s="1">
        <f t="shared" si="7"/>
        <v>0</v>
      </c>
      <c r="N34" s="1">
        <f t="shared" si="8"/>
        <v>26.5868287</v>
      </c>
      <c r="O34" s="1">
        <f t="shared" si="9"/>
        <v>0</v>
      </c>
      <c r="P34" s="1">
        <f t="shared" si="10"/>
        <v>3250</v>
      </c>
      <c r="Q34" s="1">
        <f t="shared" si="11"/>
        <v>0</v>
      </c>
      <c r="R34" s="1">
        <f t="shared" si="12"/>
        <v>1364158</v>
      </c>
      <c r="S34" s="1">
        <f t="shared" si="13"/>
        <v>21737.35694</v>
      </c>
      <c r="T34" s="1">
        <f t="shared" si="14"/>
        <v>33600</v>
      </c>
      <c r="U34" s="1">
        <f t="shared" si="15"/>
        <v>334430</v>
      </c>
    </row>
    <row r="35" ht="19.5" customHeight="1">
      <c r="A35" s="2">
        <v>34.0</v>
      </c>
      <c r="B35" s="2" t="s">
        <v>87</v>
      </c>
      <c r="C35" s="2">
        <v>1664640.0</v>
      </c>
      <c r="D35" s="1" t="str">
        <f t="shared" si="1"/>
        <v>piercing</v>
      </c>
      <c r="E35" s="1" t="str">
        <f t="shared" si="2"/>
        <v>667968</v>
      </c>
      <c r="F35" s="2">
        <v>50.0</v>
      </c>
      <c r="G35" s="2">
        <v>10.0</v>
      </c>
      <c r="H35" s="2" t="s">
        <v>85</v>
      </c>
      <c r="I35" s="1">
        <f t="shared" si="3"/>
        <v>166464</v>
      </c>
      <c r="J35" s="1">
        <f t="shared" si="4"/>
        <v>0</v>
      </c>
      <c r="K35" s="1">
        <f t="shared" si="5"/>
        <v>0</v>
      </c>
      <c r="L35" s="1">
        <f t="shared" si="6"/>
        <v>0</v>
      </c>
      <c r="M35" s="1">
        <f t="shared" si="7"/>
        <v>333984</v>
      </c>
      <c r="N35" s="1">
        <f t="shared" si="8"/>
        <v>28.51349537</v>
      </c>
      <c r="O35" s="1">
        <f t="shared" si="9"/>
        <v>0</v>
      </c>
      <c r="P35" s="1">
        <f t="shared" si="10"/>
        <v>3250</v>
      </c>
      <c r="Q35" s="1">
        <f t="shared" si="11"/>
        <v>0</v>
      </c>
      <c r="R35" s="1">
        <f t="shared" si="12"/>
        <v>1698142</v>
      </c>
      <c r="S35" s="1">
        <f t="shared" si="13"/>
        <v>22115.06068</v>
      </c>
      <c r="T35" s="1">
        <f t="shared" si="14"/>
        <v>33600</v>
      </c>
      <c r="U35" s="1">
        <f t="shared" si="15"/>
        <v>368030</v>
      </c>
    </row>
    <row r="36" ht="19.5" customHeight="1">
      <c r="A36" s="2">
        <v>35.0</v>
      </c>
      <c r="B36" s="2" t="s">
        <v>423</v>
      </c>
      <c r="C36" s="2">
        <v>1762560.0</v>
      </c>
      <c r="D36" s="1" t="str">
        <f t="shared" si="1"/>
        <v>electrumBar</v>
      </c>
      <c r="E36" s="1" t="str">
        <f t="shared" si="2"/>
        <v>800</v>
      </c>
      <c r="F36" s="2">
        <v>50.0</v>
      </c>
      <c r="G36" s="2">
        <v>10.0</v>
      </c>
      <c r="H36" s="2" t="s">
        <v>85</v>
      </c>
      <c r="I36" s="1">
        <f t="shared" si="3"/>
        <v>176256</v>
      </c>
      <c r="J36" s="1">
        <f t="shared" si="4"/>
        <v>0</v>
      </c>
      <c r="K36" s="1">
        <f t="shared" si="5"/>
        <v>400</v>
      </c>
      <c r="L36" s="1">
        <f t="shared" si="6"/>
        <v>0</v>
      </c>
      <c r="M36" s="1">
        <f t="shared" si="7"/>
        <v>0</v>
      </c>
      <c r="N36" s="1">
        <f t="shared" si="8"/>
        <v>30.55349537</v>
      </c>
      <c r="O36" s="1">
        <f t="shared" si="9"/>
        <v>0</v>
      </c>
      <c r="P36" s="1">
        <f t="shared" si="10"/>
        <v>3650</v>
      </c>
      <c r="Q36" s="1">
        <f t="shared" si="11"/>
        <v>0</v>
      </c>
      <c r="R36" s="1">
        <f t="shared" si="12"/>
        <v>1698142</v>
      </c>
      <c r="S36" s="1">
        <f t="shared" si="13"/>
        <v>24548.86228</v>
      </c>
      <c r="T36" s="1">
        <f t="shared" si="14"/>
        <v>33600</v>
      </c>
      <c r="U36" s="1">
        <f t="shared" si="15"/>
        <v>401630</v>
      </c>
    </row>
    <row r="37" ht="19.5" customHeight="1">
      <c r="A37" s="2">
        <v>36.0</v>
      </c>
      <c r="B37" s="2" t="s">
        <v>89</v>
      </c>
      <c r="C37" s="2">
        <v>1762560.0</v>
      </c>
      <c r="D37" s="1" t="str">
        <f t="shared" si="1"/>
        <v>piercing</v>
      </c>
      <c r="E37" s="1" t="str">
        <f t="shared" si="2"/>
        <v>749760</v>
      </c>
      <c r="F37" s="2">
        <v>50.0</v>
      </c>
      <c r="G37" s="2">
        <v>10.0</v>
      </c>
      <c r="H37" s="2" t="s">
        <v>85</v>
      </c>
      <c r="I37" s="1">
        <f t="shared" si="3"/>
        <v>176256</v>
      </c>
      <c r="J37" s="1">
        <f t="shared" si="4"/>
        <v>0</v>
      </c>
      <c r="K37" s="1">
        <f t="shared" si="5"/>
        <v>0</v>
      </c>
      <c r="L37" s="1">
        <f t="shared" si="6"/>
        <v>0</v>
      </c>
      <c r="M37" s="1">
        <f t="shared" si="7"/>
        <v>374880</v>
      </c>
      <c r="N37" s="1">
        <f t="shared" si="8"/>
        <v>32.59349537</v>
      </c>
      <c r="O37" s="1">
        <f t="shared" si="9"/>
        <v>0</v>
      </c>
      <c r="P37" s="1">
        <f t="shared" si="10"/>
        <v>3650</v>
      </c>
      <c r="Q37" s="1">
        <f t="shared" si="11"/>
        <v>0</v>
      </c>
      <c r="R37" s="1">
        <f t="shared" si="12"/>
        <v>2073022</v>
      </c>
      <c r="S37" s="1">
        <f t="shared" si="13"/>
        <v>24948.78388</v>
      </c>
      <c r="T37" s="1">
        <f t="shared" si="14"/>
        <v>33600</v>
      </c>
      <c r="U37" s="1">
        <f t="shared" si="15"/>
        <v>435230</v>
      </c>
    </row>
    <row r="38" ht="19.5" customHeight="1">
      <c r="A38" s="2">
        <v>37.0</v>
      </c>
      <c r="B38" s="2" t="s">
        <v>424</v>
      </c>
      <c r="C38" s="2">
        <v>1762560.0</v>
      </c>
      <c r="D38" s="1" t="str">
        <f t="shared" si="1"/>
        <v>electrumBar</v>
      </c>
      <c r="E38" s="1" t="str">
        <f t="shared" si="2"/>
        <v>850</v>
      </c>
      <c r="F38" s="2">
        <v>50.0</v>
      </c>
      <c r="G38" s="2">
        <v>10.0</v>
      </c>
      <c r="H38" s="2" t="s">
        <v>85</v>
      </c>
      <c r="I38" s="1">
        <f t="shared" si="3"/>
        <v>176256</v>
      </c>
      <c r="J38" s="1">
        <f t="shared" si="4"/>
        <v>0</v>
      </c>
      <c r="K38" s="1">
        <f t="shared" si="5"/>
        <v>425</v>
      </c>
      <c r="L38" s="1">
        <f t="shared" si="6"/>
        <v>0</v>
      </c>
      <c r="M38" s="1">
        <f t="shared" si="7"/>
        <v>0</v>
      </c>
      <c r="N38" s="1">
        <f t="shared" si="8"/>
        <v>34.63349537</v>
      </c>
      <c r="O38" s="1">
        <f t="shared" si="9"/>
        <v>0</v>
      </c>
      <c r="P38" s="1">
        <f t="shared" si="10"/>
        <v>4075</v>
      </c>
      <c r="Q38" s="1">
        <f t="shared" si="11"/>
        <v>0</v>
      </c>
      <c r="R38" s="1">
        <f t="shared" si="12"/>
        <v>2073022</v>
      </c>
      <c r="S38" s="1">
        <f t="shared" si="13"/>
        <v>27509.70299</v>
      </c>
      <c r="T38" s="1">
        <f t="shared" si="14"/>
        <v>33600</v>
      </c>
      <c r="U38" s="1">
        <f t="shared" si="15"/>
        <v>468830</v>
      </c>
    </row>
    <row r="39" ht="19.5" customHeight="1">
      <c r="A39" s="2">
        <v>38.0</v>
      </c>
      <c r="B39" s="2" t="s">
        <v>91</v>
      </c>
      <c r="C39" s="2">
        <v>1762560.0</v>
      </c>
      <c r="D39" s="1" t="str">
        <f t="shared" si="1"/>
        <v>piercing</v>
      </c>
      <c r="E39" s="1" t="str">
        <f t="shared" si="2"/>
        <v>831552</v>
      </c>
      <c r="F39" s="2">
        <v>50.0</v>
      </c>
      <c r="G39" s="2">
        <v>10.0</v>
      </c>
      <c r="H39" s="2" t="s">
        <v>85</v>
      </c>
      <c r="I39" s="1">
        <f t="shared" si="3"/>
        <v>176256</v>
      </c>
      <c r="J39" s="1">
        <f t="shared" si="4"/>
        <v>0</v>
      </c>
      <c r="K39" s="1">
        <f t="shared" si="5"/>
        <v>0</v>
      </c>
      <c r="L39" s="1">
        <f t="shared" si="6"/>
        <v>0</v>
      </c>
      <c r="M39" s="1">
        <f t="shared" si="7"/>
        <v>415776</v>
      </c>
      <c r="N39" s="1">
        <f t="shared" si="8"/>
        <v>36.67349537</v>
      </c>
      <c r="O39" s="1">
        <f t="shared" si="9"/>
        <v>0</v>
      </c>
      <c r="P39" s="1">
        <f t="shared" si="10"/>
        <v>4075</v>
      </c>
      <c r="Q39" s="1">
        <f t="shared" si="11"/>
        <v>0</v>
      </c>
      <c r="R39" s="1">
        <f t="shared" si="12"/>
        <v>2488798</v>
      </c>
      <c r="S39" s="1">
        <f t="shared" si="13"/>
        <v>27909.62459</v>
      </c>
      <c r="T39" s="1">
        <f t="shared" si="14"/>
        <v>33600</v>
      </c>
      <c r="U39" s="1">
        <f t="shared" si="15"/>
        <v>502430</v>
      </c>
    </row>
    <row r="40" ht="19.5" customHeight="1">
      <c r="A40" s="2">
        <v>39.0</v>
      </c>
      <c r="B40" s="2" t="s">
        <v>50</v>
      </c>
      <c r="C40" s="2">
        <v>1762560.0</v>
      </c>
      <c r="D40" s="1" t="str">
        <f t="shared" si="1"/>
        <v>electrumBar</v>
      </c>
      <c r="E40" s="1" t="str">
        <f t="shared" si="2"/>
        <v>900</v>
      </c>
      <c r="F40" s="2">
        <v>50.0</v>
      </c>
      <c r="G40" s="2">
        <v>10.0</v>
      </c>
      <c r="H40" s="2" t="s">
        <v>85</v>
      </c>
      <c r="I40" s="1">
        <f t="shared" si="3"/>
        <v>176256</v>
      </c>
      <c r="J40" s="1">
        <f t="shared" si="4"/>
        <v>0</v>
      </c>
      <c r="K40" s="1">
        <f t="shared" si="5"/>
        <v>450</v>
      </c>
      <c r="L40" s="1">
        <f t="shared" si="6"/>
        <v>0</v>
      </c>
      <c r="M40" s="1">
        <f t="shared" si="7"/>
        <v>0</v>
      </c>
      <c r="N40" s="1">
        <f t="shared" si="8"/>
        <v>38.71349537</v>
      </c>
      <c r="O40" s="1">
        <f t="shared" si="9"/>
        <v>0</v>
      </c>
      <c r="P40" s="1">
        <f t="shared" si="10"/>
        <v>4525</v>
      </c>
      <c r="Q40" s="1">
        <f t="shared" si="11"/>
        <v>0</v>
      </c>
      <c r="R40" s="1">
        <f t="shared" si="12"/>
        <v>2488798</v>
      </c>
      <c r="S40" s="1">
        <f t="shared" si="13"/>
        <v>30597.66119</v>
      </c>
      <c r="T40" s="1">
        <f t="shared" si="14"/>
        <v>33600</v>
      </c>
      <c r="U40" s="1">
        <f t="shared" si="15"/>
        <v>536030</v>
      </c>
    </row>
    <row r="41" ht="19.5" customHeight="1">
      <c r="A41" s="2">
        <v>40.0</v>
      </c>
      <c r="B41" s="2" t="s">
        <v>93</v>
      </c>
      <c r="C41" s="2">
        <v>1762560.0</v>
      </c>
      <c r="D41" s="1" t="str">
        <f t="shared" si="1"/>
        <v>piercing</v>
      </c>
      <c r="E41" s="1" t="str">
        <f t="shared" si="2"/>
        <v>913344</v>
      </c>
      <c r="F41" s="2">
        <v>50.0</v>
      </c>
      <c r="G41" s="2">
        <v>10.0</v>
      </c>
      <c r="H41" s="2" t="s">
        <v>85</v>
      </c>
      <c r="I41" s="1">
        <f t="shared" si="3"/>
        <v>176256</v>
      </c>
      <c r="J41" s="1">
        <f t="shared" si="4"/>
        <v>0</v>
      </c>
      <c r="K41" s="1">
        <f t="shared" si="5"/>
        <v>0</v>
      </c>
      <c r="L41" s="1">
        <f t="shared" si="6"/>
        <v>0</v>
      </c>
      <c r="M41" s="1">
        <f t="shared" si="7"/>
        <v>456672</v>
      </c>
      <c r="N41" s="1">
        <f t="shared" si="8"/>
        <v>40.75349537</v>
      </c>
      <c r="O41" s="1">
        <f t="shared" si="9"/>
        <v>0</v>
      </c>
      <c r="P41" s="1">
        <f t="shared" si="10"/>
        <v>4525</v>
      </c>
      <c r="Q41" s="1">
        <f t="shared" si="11"/>
        <v>0</v>
      </c>
      <c r="R41" s="1">
        <f t="shared" si="12"/>
        <v>2945470</v>
      </c>
      <c r="S41" s="1">
        <f t="shared" si="13"/>
        <v>30997.5828</v>
      </c>
      <c r="T41" s="1">
        <f t="shared" si="14"/>
        <v>33600</v>
      </c>
      <c r="U41" s="1">
        <f t="shared" si="15"/>
        <v>569630</v>
      </c>
    </row>
    <row r="42" ht="19.5" customHeight="1">
      <c r="A42" s="2">
        <v>41.0</v>
      </c>
      <c r="B42" s="2" t="s">
        <v>425</v>
      </c>
      <c r="C42" s="2">
        <v>2290604.0</v>
      </c>
      <c r="D42" s="1" t="str">
        <f t="shared" si="1"/>
        <v>electrumBar</v>
      </c>
      <c r="E42" s="1" t="str">
        <f t="shared" si="2"/>
        <v>950</v>
      </c>
      <c r="F42" s="2">
        <v>50.0</v>
      </c>
      <c r="G42" s="2">
        <v>10.0</v>
      </c>
      <c r="H42" s="2" t="s">
        <v>95</v>
      </c>
      <c r="I42" s="1">
        <f t="shared" si="3"/>
        <v>229061</v>
      </c>
      <c r="J42" s="1">
        <f t="shared" si="4"/>
        <v>0</v>
      </c>
      <c r="K42" s="1">
        <f t="shared" si="5"/>
        <v>475</v>
      </c>
      <c r="L42" s="1">
        <f t="shared" si="6"/>
        <v>0</v>
      </c>
      <c r="M42" s="1">
        <f t="shared" si="7"/>
        <v>0</v>
      </c>
      <c r="N42" s="1">
        <f t="shared" si="8"/>
        <v>43.40466435</v>
      </c>
      <c r="O42" s="1">
        <f t="shared" si="9"/>
        <v>0</v>
      </c>
      <c r="P42" s="1">
        <f t="shared" si="10"/>
        <v>5000</v>
      </c>
      <c r="Q42" s="1">
        <f t="shared" si="11"/>
        <v>0</v>
      </c>
      <c r="R42" s="1">
        <f t="shared" si="12"/>
        <v>2945470</v>
      </c>
      <c r="S42" s="1">
        <f t="shared" si="13"/>
        <v>33932.55047</v>
      </c>
      <c r="T42" s="1">
        <f t="shared" si="14"/>
        <v>35349</v>
      </c>
      <c r="U42" s="1">
        <f t="shared" si="15"/>
        <v>604979</v>
      </c>
    </row>
    <row r="43" ht="19.5" customHeight="1">
      <c r="A43" s="2">
        <v>42.0</v>
      </c>
      <c r="B43" s="2" t="s">
        <v>96</v>
      </c>
      <c r="C43" s="2">
        <v>2743903.0</v>
      </c>
      <c r="D43" s="1" t="str">
        <f t="shared" si="1"/>
        <v>piercing</v>
      </c>
      <c r="E43" s="1" t="str">
        <f t="shared" si="2"/>
        <v>995136</v>
      </c>
      <c r="F43" s="2">
        <v>50.0</v>
      </c>
      <c r="G43" s="2">
        <v>10.0</v>
      </c>
      <c r="H43" s="2" t="s">
        <v>97</v>
      </c>
      <c r="I43" s="1">
        <f t="shared" si="3"/>
        <v>274391</v>
      </c>
      <c r="J43" s="1">
        <f t="shared" si="4"/>
        <v>0</v>
      </c>
      <c r="K43" s="1">
        <f t="shared" si="5"/>
        <v>0</v>
      </c>
      <c r="L43" s="1">
        <f t="shared" si="6"/>
        <v>0</v>
      </c>
      <c r="M43" s="1">
        <f t="shared" si="7"/>
        <v>497568</v>
      </c>
      <c r="N43" s="1">
        <f t="shared" si="8"/>
        <v>46.58048611</v>
      </c>
      <c r="O43" s="1">
        <f t="shared" si="9"/>
        <v>0</v>
      </c>
      <c r="P43" s="1">
        <f t="shared" si="10"/>
        <v>5000</v>
      </c>
      <c r="Q43" s="1">
        <f t="shared" si="11"/>
        <v>0</v>
      </c>
      <c r="R43" s="1">
        <f t="shared" si="12"/>
        <v>3443038</v>
      </c>
      <c r="S43" s="1">
        <f t="shared" si="13"/>
        <v>34555.13857</v>
      </c>
      <c r="T43" s="1">
        <f t="shared" si="14"/>
        <v>42345</v>
      </c>
      <c r="U43" s="1">
        <f t="shared" si="15"/>
        <v>647324</v>
      </c>
    </row>
    <row r="44" ht="19.5" customHeight="1">
      <c r="A44" s="2">
        <v>43.0</v>
      </c>
      <c r="B44" s="2" t="s">
        <v>426</v>
      </c>
      <c r="C44" s="2">
        <v>3197201.0</v>
      </c>
      <c r="D44" s="1" t="str">
        <f t="shared" si="1"/>
        <v>electrumBar</v>
      </c>
      <c r="E44" s="1" t="str">
        <f t="shared" si="2"/>
        <v>1000</v>
      </c>
      <c r="F44" s="2">
        <v>50.0</v>
      </c>
      <c r="G44" s="2">
        <v>10.0</v>
      </c>
      <c r="H44" s="2" t="s">
        <v>99</v>
      </c>
      <c r="I44" s="1">
        <f t="shared" si="3"/>
        <v>319721</v>
      </c>
      <c r="J44" s="1">
        <f t="shared" si="4"/>
        <v>0</v>
      </c>
      <c r="K44" s="1">
        <f t="shared" si="5"/>
        <v>500</v>
      </c>
      <c r="L44" s="1">
        <f t="shared" si="6"/>
        <v>0</v>
      </c>
      <c r="M44" s="1">
        <f t="shared" si="7"/>
        <v>0</v>
      </c>
      <c r="N44" s="1">
        <f t="shared" si="8"/>
        <v>50.28096065</v>
      </c>
      <c r="O44" s="1">
        <f t="shared" si="9"/>
        <v>0</v>
      </c>
      <c r="P44" s="1">
        <f t="shared" si="10"/>
        <v>5500</v>
      </c>
      <c r="Q44" s="1">
        <f t="shared" si="11"/>
        <v>0</v>
      </c>
      <c r="R44" s="1">
        <f t="shared" si="12"/>
        <v>3443038</v>
      </c>
      <c r="S44" s="1">
        <f t="shared" si="13"/>
        <v>37822.92961</v>
      </c>
      <c r="T44" s="1">
        <f t="shared" si="14"/>
        <v>49340</v>
      </c>
      <c r="U44" s="1">
        <f t="shared" si="15"/>
        <v>696664</v>
      </c>
    </row>
    <row r="45" ht="19.5" customHeight="1">
      <c r="A45" s="2">
        <v>44.0</v>
      </c>
      <c r="B45" s="2" t="s">
        <v>100</v>
      </c>
      <c r="C45" s="2">
        <v>3650500.0</v>
      </c>
      <c r="D45" s="1" t="str">
        <f t="shared" si="1"/>
        <v>piercing</v>
      </c>
      <c r="E45" s="1" t="str">
        <f t="shared" si="2"/>
        <v>1076928</v>
      </c>
      <c r="F45" s="2">
        <v>50.0</v>
      </c>
      <c r="G45" s="2">
        <v>10.0</v>
      </c>
      <c r="H45" s="2" t="s">
        <v>101</v>
      </c>
      <c r="I45" s="1">
        <f t="shared" si="3"/>
        <v>365050</v>
      </c>
      <c r="J45" s="1">
        <f t="shared" si="4"/>
        <v>0</v>
      </c>
      <c r="K45" s="1">
        <f t="shared" si="5"/>
        <v>0</v>
      </c>
      <c r="L45" s="1">
        <f t="shared" si="6"/>
        <v>0</v>
      </c>
      <c r="M45" s="1">
        <f t="shared" si="7"/>
        <v>538464</v>
      </c>
      <c r="N45" s="1">
        <f t="shared" si="8"/>
        <v>54.50607639</v>
      </c>
      <c r="O45" s="1">
        <f t="shared" si="9"/>
        <v>0</v>
      </c>
      <c r="P45" s="1">
        <f t="shared" si="10"/>
        <v>5500</v>
      </c>
      <c r="Q45" s="1">
        <f t="shared" si="11"/>
        <v>0</v>
      </c>
      <c r="R45" s="1">
        <f t="shared" si="12"/>
        <v>3981502</v>
      </c>
      <c r="S45" s="1">
        <f t="shared" si="13"/>
        <v>38651.2213</v>
      </c>
      <c r="T45" s="1">
        <f t="shared" si="14"/>
        <v>56335</v>
      </c>
      <c r="U45" s="1">
        <f t="shared" si="15"/>
        <v>752999</v>
      </c>
    </row>
    <row r="46" ht="19.5" customHeight="1">
      <c r="A46" s="2">
        <v>45.0</v>
      </c>
      <c r="B46" s="2" t="s">
        <v>54</v>
      </c>
      <c r="C46" s="2">
        <v>4103799.0</v>
      </c>
      <c r="D46" s="1" t="str">
        <f t="shared" si="1"/>
        <v>electrumBar</v>
      </c>
      <c r="E46" s="1" t="str">
        <f t="shared" si="2"/>
        <v>1050</v>
      </c>
      <c r="F46" s="2">
        <v>50.0</v>
      </c>
      <c r="G46" s="2">
        <v>10.0</v>
      </c>
      <c r="H46" s="2" t="s">
        <v>103</v>
      </c>
      <c r="I46" s="1">
        <f t="shared" si="3"/>
        <v>410380</v>
      </c>
      <c r="J46" s="1">
        <f t="shared" si="4"/>
        <v>0</v>
      </c>
      <c r="K46" s="1">
        <f t="shared" si="5"/>
        <v>525</v>
      </c>
      <c r="L46" s="1">
        <f t="shared" si="6"/>
        <v>0</v>
      </c>
      <c r="M46" s="1">
        <f t="shared" si="7"/>
        <v>0</v>
      </c>
      <c r="N46" s="1">
        <f t="shared" si="8"/>
        <v>59.25584491</v>
      </c>
      <c r="O46" s="1">
        <f t="shared" si="9"/>
        <v>0</v>
      </c>
      <c r="P46" s="1">
        <f t="shared" si="10"/>
        <v>6025</v>
      </c>
      <c r="Q46" s="1">
        <f t="shared" si="11"/>
        <v>0</v>
      </c>
      <c r="R46" s="1">
        <f t="shared" si="12"/>
        <v>3981502</v>
      </c>
      <c r="S46" s="1">
        <f t="shared" si="13"/>
        <v>42251.83343</v>
      </c>
      <c r="T46" s="1">
        <f t="shared" si="14"/>
        <v>63331</v>
      </c>
      <c r="U46" s="1">
        <f t="shared" si="15"/>
        <v>816330</v>
      </c>
    </row>
    <row r="47" ht="19.5" customHeight="1">
      <c r="A47" s="2">
        <v>46.0</v>
      </c>
      <c r="B47" s="2" t="s">
        <v>104</v>
      </c>
      <c r="C47" s="2">
        <v>4177339.0</v>
      </c>
      <c r="D47" s="1" t="str">
        <f t="shared" si="1"/>
        <v>piercing</v>
      </c>
      <c r="E47" s="1" t="str">
        <f t="shared" si="2"/>
        <v>1158720</v>
      </c>
      <c r="F47" s="2">
        <v>50.0</v>
      </c>
      <c r="G47" s="2">
        <v>10.0</v>
      </c>
      <c r="H47" s="2" t="s">
        <v>105</v>
      </c>
      <c r="I47" s="1">
        <f t="shared" si="3"/>
        <v>417734</v>
      </c>
      <c r="J47" s="1">
        <f t="shared" si="4"/>
        <v>0</v>
      </c>
      <c r="K47" s="1">
        <f t="shared" si="5"/>
        <v>0</v>
      </c>
      <c r="L47" s="1">
        <f t="shared" si="6"/>
        <v>0</v>
      </c>
      <c r="M47" s="1">
        <f t="shared" si="7"/>
        <v>579360</v>
      </c>
      <c r="N47" s="1">
        <f t="shared" si="8"/>
        <v>64.09072917</v>
      </c>
      <c r="O47" s="1">
        <f t="shared" si="9"/>
        <v>0</v>
      </c>
      <c r="P47" s="1">
        <f t="shared" si="10"/>
        <v>6025</v>
      </c>
      <c r="Q47" s="1">
        <f t="shared" si="11"/>
        <v>0</v>
      </c>
      <c r="R47" s="1">
        <f t="shared" si="12"/>
        <v>4560862</v>
      </c>
      <c r="S47" s="1">
        <f t="shared" si="13"/>
        <v>43199.66415</v>
      </c>
      <c r="T47" s="1">
        <f t="shared" si="14"/>
        <v>70326</v>
      </c>
      <c r="U47" s="1">
        <f t="shared" si="15"/>
        <v>886656</v>
      </c>
    </row>
    <row r="48" ht="19.5" customHeight="1">
      <c r="A48" s="2">
        <v>47.0</v>
      </c>
      <c r="B48" s="2" t="s">
        <v>427</v>
      </c>
      <c r="C48" s="2">
        <v>4314507.0</v>
      </c>
      <c r="D48" s="1" t="str">
        <f t="shared" si="1"/>
        <v>electrumBar</v>
      </c>
      <c r="E48" s="1" t="str">
        <f t="shared" si="2"/>
        <v>1100</v>
      </c>
      <c r="F48" s="2">
        <v>50.0</v>
      </c>
      <c r="G48" s="2">
        <v>10.0</v>
      </c>
      <c r="H48" s="2" t="s">
        <v>107</v>
      </c>
      <c r="I48" s="1">
        <f t="shared" si="3"/>
        <v>431451</v>
      </c>
      <c r="J48" s="1">
        <f t="shared" si="4"/>
        <v>0</v>
      </c>
      <c r="K48" s="1">
        <f t="shared" si="5"/>
        <v>550</v>
      </c>
      <c r="L48" s="1">
        <f t="shared" si="6"/>
        <v>0</v>
      </c>
      <c r="M48" s="1">
        <f t="shared" si="7"/>
        <v>0</v>
      </c>
      <c r="N48" s="1">
        <f t="shared" si="8"/>
        <v>69.084375</v>
      </c>
      <c r="O48" s="1">
        <f t="shared" si="9"/>
        <v>0</v>
      </c>
      <c r="P48" s="1">
        <f t="shared" si="10"/>
        <v>6575</v>
      </c>
      <c r="Q48" s="1">
        <f t="shared" si="11"/>
        <v>0</v>
      </c>
      <c r="R48" s="1">
        <f t="shared" si="12"/>
        <v>4560862</v>
      </c>
      <c r="S48" s="1">
        <f t="shared" si="13"/>
        <v>46975.20349</v>
      </c>
      <c r="T48" s="1">
        <f t="shared" si="14"/>
        <v>77321</v>
      </c>
      <c r="U48" s="1">
        <f t="shared" si="15"/>
        <v>963977</v>
      </c>
    </row>
    <row r="49" ht="19.5" customHeight="1">
      <c r="A49" s="2">
        <v>48.0</v>
      </c>
      <c r="B49" s="2" t="s">
        <v>108</v>
      </c>
      <c r="C49" s="2">
        <v>4553079.0</v>
      </c>
      <c r="D49" s="1" t="str">
        <f t="shared" si="1"/>
        <v>piercing</v>
      </c>
      <c r="E49" s="1" t="str">
        <f t="shared" si="2"/>
        <v>1240512</v>
      </c>
      <c r="F49" s="2">
        <v>50.0</v>
      </c>
      <c r="G49" s="2">
        <v>10.0</v>
      </c>
      <c r="H49" s="2" t="s">
        <v>109</v>
      </c>
      <c r="I49" s="1">
        <f t="shared" si="3"/>
        <v>455308</v>
      </c>
      <c r="J49" s="1">
        <f t="shared" si="4"/>
        <v>0</v>
      </c>
      <c r="K49" s="1">
        <f t="shared" si="5"/>
        <v>0</v>
      </c>
      <c r="L49" s="1">
        <f t="shared" si="6"/>
        <v>0</v>
      </c>
      <c r="M49" s="1">
        <f t="shared" si="7"/>
        <v>620256</v>
      </c>
      <c r="N49" s="1">
        <f t="shared" si="8"/>
        <v>74.35414352</v>
      </c>
      <c r="O49" s="1">
        <f t="shared" si="9"/>
        <v>0</v>
      </c>
      <c r="P49" s="1">
        <f t="shared" si="10"/>
        <v>6575</v>
      </c>
      <c r="Q49" s="1">
        <f t="shared" si="11"/>
        <v>0</v>
      </c>
      <c r="R49" s="1">
        <f t="shared" si="12"/>
        <v>5181118</v>
      </c>
      <c r="S49" s="1">
        <f t="shared" si="13"/>
        <v>48008.28891</v>
      </c>
      <c r="T49" s="1">
        <f t="shared" si="14"/>
        <v>84317</v>
      </c>
      <c r="U49" s="1">
        <f t="shared" si="15"/>
        <v>1048294</v>
      </c>
    </row>
    <row r="50" ht="19.5" customHeight="1">
      <c r="A50" s="2">
        <v>49.0</v>
      </c>
      <c r="B50" s="2" t="s">
        <v>428</v>
      </c>
      <c r="C50" s="2">
        <v>4602106.0</v>
      </c>
      <c r="D50" s="1" t="str">
        <f t="shared" si="1"/>
        <v>electrumBar</v>
      </c>
      <c r="E50" s="1" t="str">
        <f t="shared" si="2"/>
        <v>1150</v>
      </c>
      <c r="F50" s="2">
        <v>50.0</v>
      </c>
      <c r="G50" s="2">
        <v>10.0</v>
      </c>
      <c r="H50" s="2" t="s">
        <v>111</v>
      </c>
      <c r="I50" s="1">
        <f t="shared" si="3"/>
        <v>460211</v>
      </c>
      <c r="J50" s="1">
        <f t="shared" si="4"/>
        <v>0</v>
      </c>
      <c r="K50" s="1">
        <f t="shared" si="5"/>
        <v>575</v>
      </c>
      <c r="L50" s="1">
        <f t="shared" si="6"/>
        <v>0</v>
      </c>
      <c r="M50" s="1">
        <f t="shared" si="7"/>
        <v>0</v>
      </c>
      <c r="N50" s="1">
        <f t="shared" si="8"/>
        <v>79.68065972</v>
      </c>
      <c r="O50" s="1">
        <f t="shared" si="9"/>
        <v>0</v>
      </c>
      <c r="P50" s="1">
        <f t="shared" si="10"/>
        <v>7150</v>
      </c>
      <c r="Q50" s="1">
        <f t="shared" si="11"/>
        <v>0</v>
      </c>
      <c r="R50" s="1">
        <f t="shared" si="12"/>
        <v>5181118</v>
      </c>
      <c r="S50" s="1">
        <f t="shared" si="13"/>
        <v>51976.20166</v>
      </c>
      <c r="T50" s="1">
        <f t="shared" si="14"/>
        <v>91312</v>
      </c>
      <c r="U50" s="1">
        <f t="shared" si="15"/>
        <v>1139606</v>
      </c>
    </row>
    <row r="51" ht="19.5" customHeight="1">
      <c r="A51" s="2">
        <v>50.0</v>
      </c>
      <c r="B51" s="2" t="s">
        <v>112</v>
      </c>
      <c r="C51" s="2">
        <v>4777719.0</v>
      </c>
      <c r="D51" s="1" t="str">
        <f t="shared" si="1"/>
        <v>piercing</v>
      </c>
      <c r="E51" s="1" t="str">
        <f t="shared" si="2"/>
        <v>1322304</v>
      </c>
      <c r="F51" s="2">
        <v>50.0</v>
      </c>
      <c r="G51" s="2">
        <v>10.0</v>
      </c>
      <c r="H51" s="2" t="s">
        <v>113</v>
      </c>
      <c r="I51" s="1">
        <f t="shared" si="3"/>
        <v>477772</v>
      </c>
      <c r="J51" s="1">
        <f t="shared" si="4"/>
        <v>0</v>
      </c>
      <c r="K51" s="1">
        <f t="shared" si="5"/>
        <v>0</v>
      </c>
      <c r="L51" s="1">
        <f t="shared" si="6"/>
        <v>0</v>
      </c>
      <c r="M51" s="1">
        <f t="shared" si="7"/>
        <v>661152</v>
      </c>
      <c r="N51" s="1">
        <f t="shared" si="8"/>
        <v>85.21042824</v>
      </c>
      <c r="O51" s="1">
        <f t="shared" si="9"/>
        <v>0</v>
      </c>
      <c r="P51" s="1">
        <f t="shared" si="10"/>
        <v>7150</v>
      </c>
      <c r="Q51" s="1">
        <f t="shared" si="11"/>
        <v>0</v>
      </c>
      <c r="R51" s="1">
        <f t="shared" si="12"/>
        <v>5842270</v>
      </c>
      <c r="S51" s="1">
        <f t="shared" si="13"/>
        <v>53060.25749</v>
      </c>
      <c r="T51" s="1">
        <f t="shared" si="14"/>
        <v>98307</v>
      </c>
      <c r="U51" s="1">
        <f t="shared" si="15"/>
        <v>1237913</v>
      </c>
    </row>
    <row r="52" ht="19.5" customHeight="1">
      <c r="A52" s="2">
        <v>51.0</v>
      </c>
      <c r="B52" s="2" t="s">
        <v>58</v>
      </c>
      <c r="C52" s="2">
        <v>5000000.0</v>
      </c>
      <c r="D52" s="1" t="str">
        <f t="shared" si="1"/>
        <v>electrumBar</v>
      </c>
      <c r="E52" s="1" t="str">
        <f t="shared" si="2"/>
        <v>1200</v>
      </c>
      <c r="F52" s="2">
        <v>50.0</v>
      </c>
      <c r="G52" s="2">
        <v>10.0</v>
      </c>
      <c r="H52" s="2" t="s">
        <v>115</v>
      </c>
      <c r="I52" s="1">
        <f t="shared" si="3"/>
        <v>500000</v>
      </c>
      <c r="J52" s="1">
        <f t="shared" si="4"/>
        <v>0</v>
      </c>
      <c r="K52" s="1">
        <f t="shared" si="5"/>
        <v>600</v>
      </c>
      <c r="L52" s="1">
        <f t="shared" si="6"/>
        <v>0</v>
      </c>
      <c r="M52" s="1">
        <f t="shared" si="7"/>
        <v>0</v>
      </c>
      <c r="N52" s="1">
        <f t="shared" si="8"/>
        <v>90.99746528</v>
      </c>
      <c r="O52" s="1">
        <f t="shared" si="9"/>
        <v>0</v>
      </c>
      <c r="P52" s="1">
        <f t="shared" si="10"/>
        <v>7750</v>
      </c>
      <c r="Q52" s="1">
        <f t="shared" si="11"/>
        <v>0</v>
      </c>
      <c r="R52" s="1">
        <f t="shared" si="12"/>
        <v>5842270</v>
      </c>
      <c r="S52" s="1">
        <f t="shared" si="13"/>
        <v>57245.56824</v>
      </c>
      <c r="T52" s="1">
        <f t="shared" si="14"/>
        <v>101805</v>
      </c>
      <c r="U52" s="1">
        <f t="shared" si="15"/>
        <v>1339718</v>
      </c>
    </row>
    <row r="53" ht="19.5" customHeight="1">
      <c r="A53" s="2">
        <v>52.0</v>
      </c>
      <c r="B53" s="2" t="s">
        <v>116</v>
      </c>
      <c r="C53" s="2">
        <v>5000000.0</v>
      </c>
      <c r="D53" s="1" t="str">
        <f t="shared" si="1"/>
        <v>piercing</v>
      </c>
      <c r="E53" s="1" t="str">
        <f t="shared" si="2"/>
        <v>1363200</v>
      </c>
      <c r="F53" s="2">
        <v>50.0</v>
      </c>
      <c r="G53" s="2">
        <v>10.0</v>
      </c>
      <c r="H53" s="2" t="s">
        <v>117</v>
      </c>
      <c r="I53" s="1">
        <f t="shared" si="3"/>
        <v>500000</v>
      </c>
      <c r="J53" s="1">
        <f t="shared" si="4"/>
        <v>0</v>
      </c>
      <c r="K53" s="1">
        <f t="shared" si="5"/>
        <v>0</v>
      </c>
      <c r="L53" s="1">
        <f t="shared" si="6"/>
        <v>0</v>
      </c>
      <c r="M53" s="1">
        <f t="shared" si="7"/>
        <v>681600</v>
      </c>
      <c r="N53" s="1">
        <f t="shared" si="8"/>
        <v>96.78450231</v>
      </c>
      <c r="O53" s="1">
        <f t="shared" si="9"/>
        <v>0</v>
      </c>
      <c r="P53" s="1">
        <f t="shared" si="10"/>
        <v>7750</v>
      </c>
      <c r="Q53" s="1">
        <f t="shared" si="11"/>
        <v>0</v>
      </c>
      <c r="R53" s="1">
        <f t="shared" si="12"/>
        <v>6523870</v>
      </c>
      <c r="S53" s="1">
        <f t="shared" si="13"/>
        <v>58380.05899</v>
      </c>
      <c r="T53" s="1">
        <f t="shared" si="14"/>
        <v>105303</v>
      </c>
      <c r="U53" s="1">
        <f t="shared" si="15"/>
        <v>1445021</v>
      </c>
    </row>
    <row r="54" ht="19.5" customHeight="1">
      <c r="A54" s="2">
        <v>53.0</v>
      </c>
      <c r="B54" s="2" t="s">
        <v>429</v>
      </c>
      <c r="C54" s="2">
        <v>5000000.0</v>
      </c>
      <c r="D54" s="1" t="str">
        <f t="shared" si="1"/>
        <v>electrumBar</v>
      </c>
      <c r="E54" s="1" t="str">
        <f t="shared" si="2"/>
        <v>1250</v>
      </c>
      <c r="F54" s="2">
        <v>50.0</v>
      </c>
      <c r="G54" s="2">
        <v>10.0</v>
      </c>
      <c r="H54" s="2" t="s">
        <v>119</v>
      </c>
      <c r="I54" s="1">
        <f t="shared" si="3"/>
        <v>500000</v>
      </c>
      <c r="J54" s="1">
        <f t="shared" si="4"/>
        <v>0</v>
      </c>
      <c r="K54" s="1">
        <f t="shared" si="5"/>
        <v>625</v>
      </c>
      <c r="L54" s="1">
        <f t="shared" si="6"/>
        <v>0</v>
      </c>
      <c r="M54" s="1">
        <f t="shared" si="7"/>
        <v>0</v>
      </c>
      <c r="N54" s="1">
        <f t="shared" si="8"/>
        <v>102.5715394</v>
      </c>
      <c r="O54" s="1">
        <f t="shared" si="9"/>
        <v>0</v>
      </c>
      <c r="P54" s="1">
        <f t="shared" si="10"/>
        <v>8375</v>
      </c>
      <c r="Q54" s="1">
        <f t="shared" si="11"/>
        <v>0</v>
      </c>
      <c r="R54" s="1">
        <f t="shared" si="12"/>
        <v>6523870</v>
      </c>
      <c r="S54" s="1">
        <f t="shared" si="13"/>
        <v>62692.48724</v>
      </c>
      <c r="T54" s="1">
        <f t="shared" si="14"/>
        <v>106000</v>
      </c>
      <c r="U54" s="1">
        <f t="shared" si="15"/>
        <v>1551021</v>
      </c>
    </row>
    <row r="55" ht="19.5" customHeight="1">
      <c r="A55" s="2">
        <v>54.0</v>
      </c>
      <c r="B55" s="2" t="s">
        <v>120</v>
      </c>
      <c r="C55" s="2">
        <v>5000000.0</v>
      </c>
      <c r="D55" s="1" t="str">
        <f t="shared" si="1"/>
        <v>piercing</v>
      </c>
      <c r="E55" s="1" t="str">
        <f t="shared" si="2"/>
        <v>1404096</v>
      </c>
      <c r="F55" s="2">
        <v>50.0</v>
      </c>
      <c r="G55" s="2">
        <v>10.0</v>
      </c>
      <c r="H55" s="2" t="s">
        <v>119</v>
      </c>
      <c r="I55" s="1">
        <f t="shared" si="3"/>
        <v>500000</v>
      </c>
      <c r="J55" s="1">
        <f t="shared" si="4"/>
        <v>0</v>
      </c>
      <c r="K55" s="1">
        <f t="shared" si="5"/>
        <v>0</v>
      </c>
      <c r="L55" s="1">
        <f t="shared" si="6"/>
        <v>0</v>
      </c>
      <c r="M55" s="1">
        <f t="shared" si="7"/>
        <v>702048</v>
      </c>
      <c r="N55" s="1">
        <f t="shared" si="8"/>
        <v>108.3585764</v>
      </c>
      <c r="O55" s="1">
        <f t="shared" si="9"/>
        <v>0</v>
      </c>
      <c r="P55" s="1">
        <f t="shared" si="10"/>
        <v>8375</v>
      </c>
      <c r="Q55" s="1">
        <f t="shared" si="11"/>
        <v>0</v>
      </c>
      <c r="R55" s="1">
        <f t="shared" si="12"/>
        <v>7225918</v>
      </c>
      <c r="S55" s="1">
        <f t="shared" si="13"/>
        <v>63826.97799</v>
      </c>
      <c r="T55" s="1">
        <f t="shared" si="14"/>
        <v>106000</v>
      </c>
      <c r="U55" s="1">
        <f t="shared" si="15"/>
        <v>1657021</v>
      </c>
    </row>
    <row r="56" ht="19.5" customHeight="1">
      <c r="A56" s="2">
        <v>55.0</v>
      </c>
      <c r="B56" s="2" t="s">
        <v>430</v>
      </c>
      <c r="C56" s="2">
        <v>5000000.0</v>
      </c>
      <c r="D56" s="1" t="str">
        <f t="shared" si="1"/>
        <v>electrumBar</v>
      </c>
      <c r="E56" s="1" t="str">
        <f t="shared" si="2"/>
        <v>1300</v>
      </c>
      <c r="F56" s="2">
        <v>50.0</v>
      </c>
      <c r="G56" s="2">
        <v>10.0</v>
      </c>
      <c r="H56" s="2" t="s">
        <v>119</v>
      </c>
      <c r="I56" s="1">
        <f t="shared" si="3"/>
        <v>500000</v>
      </c>
      <c r="J56" s="1">
        <f t="shared" si="4"/>
        <v>0</v>
      </c>
      <c r="K56" s="1">
        <f t="shared" si="5"/>
        <v>650</v>
      </c>
      <c r="L56" s="1">
        <f t="shared" si="6"/>
        <v>0</v>
      </c>
      <c r="M56" s="1">
        <f t="shared" si="7"/>
        <v>0</v>
      </c>
      <c r="N56" s="1">
        <f t="shared" si="8"/>
        <v>114.1456134</v>
      </c>
      <c r="O56" s="1">
        <f t="shared" si="9"/>
        <v>0</v>
      </c>
      <c r="P56" s="1">
        <f t="shared" si="10"/>
        <v>9025</v>
      </c>
      <c r="Q56" s="1">
        <f t="shared" si="11"/>
        <v>0</v>
      </c>
      <c r="R56" s="1">
        <f t="shared" si="12"/>
        <v>7225918</v>
      </c>
      <c r="S56" s="1">
        <f t="shared" si="13"/>
        <v>68266.52374</v>
      </c>
      <c r="T56" s="1">
        <f t="shared" si="14"/>
        <v>106000</v>
      </c>
      <c r="U56" s="1">
        <f t="shared" si="15"/>
        <v>1763021</v>
      </c>
    </row>
    <row r="57" ht="19.5" customHeight="1">
      <c r="A57" s="2">
        <v>56.0</v>
      </c>
      <c r="B57" s="2" t="s">
        <v>122</v>
      </c>
      <c r="C57" s="2">
        <v>5000000.0</v>
      </c>
      <c r="D57" s="1" t="str">
        <f t="shared" si="1"/>
        <v>piercing</v>
      </c>
      <c r="E57" s="1" t="str">
        <f t="shared" si="2"/>
        <v>1444992</v>
      </c>
      <c r="F57" s="2">
        <v>50.0</v>
      </c>
      <c r="G57" s="2">
        <v>10.0</v>
      </c>
      <c r="H57" s="2" t="s">
        <v>119</v>
      </c>
      <c r="I57" s="1">
        <f t="shared" si="3"/>
        <v>500000</v>
      </c>
      <c r="J57" s="1">
        <f t="shared" si="4"/>
        <v>0</v>
      </c>
      <c r="K57" s="1">
        <f t="shared" si="5"/>
        <v>0</v>
      </c>
      <c r="L57" s="1">
        <f t="shared" si="6"/>
        <v>0</v>
      </c>
      <c r="M57" s="1">
        <f t="shared" si="7"/>
        <v>722496</v>
      </c>
      <c r="N57" s="1">
        <f t="shared" si="8"/>
        <v>119.9326505</v>
      </c>
      <c r="O57" s="1">
        <f t="shared" si="9"/>
        <v>0</v>
      </c>
      <c r="P57" s="1">
        <f t="shared" si="10"/>
        <v>9025</v>
      </c>
      <c r="Q57" s="1">
        <f t="shared" si="11"/>
        <v>0</v>
      </c>
      <c r="R57" s="1">
        <f t="shared" si="12"/>
        <v>7948414</v>
      </c>
      <c r="S57" s="1">
        <f t="shared" si="13"/>
        <v>69401.01449</v>
      </c>
      <c r="T57" s="1">
        <f t="shared" si="14"/>
        <v>106000</v>
      </c>
      <c r="U57" s="1">
        <f t="shared" si="15"/>
        <v>1869021</v>
      </c>
    </row>
    <row r="58" ht="19.5" customHeight="1">
      <c r="A58" s="2">
        <v>57.0</v>
      </c>
      <c r="B58" s="2" t="s">
        <v>62</v>
      </c>
      <c r="C58" s="2">
        <v>5000000.0</v>
      </c>
      <c r="D58" s="1" t="str">
        <f t="shared" si="1"/>
        <v>electrumBar</v>
      </c>
      <c r="E58" s="1" t="str">
        <f t="shared" si="2"/>
        <v>1350</v>
      </c>
      <c r="F58" s="2">
        <v>50.0</v>
      </c>
      <c r="G58" s="2">
        <v>10.0</v>
      </c>
      <c r="H58" s="2" t="s">
        <v>119</v>
      </c>
      <c r="I58" s="1">
        <f t="shared" si="3"/>
        <v>500000</v>
      </c>
      <c r="J58" s="1">
        <f t="shared" si="4"/>
        <v>0</v>
      </c>
      <c r="K58" s="1">
        <f t="shared" si="5"/>
        <v>675</v>
      </c>
      <c r="L58" s="1">
        <f t="shared" si="6"/>
        <v>0</v>
      </c>
      <c r="M58" s="1">
        <f t="shared" si="7"/>
        <v>0</v>
      </c>
      <c r="N58" s="1">
        <f t="shared" si="8"/>
        <v>125.7196875</v>
      </c>
      <c r="O58" s="1">
        <f t="shared" si="9"/>
        <v>0</v>
      </c>
      <c r="P58" s="1">
        <f t="shared" si="10"/>
        <v>9700</v>
      </c>
      <c r="Q58" s="1">
        <f t="shared" si="11"/>
        <v>0</v>
      </c>
      <c r="R58" s="1">
        <f t="shared" si="12"/>
        <v>7948414</v>
      </c>
      <c r="S58" s="1">
        <f t="shared" si="13"/>
        <v>73967.67774</v>
      </c>
      <c r="T58" s="1">
        <f t="shared" si="14"/>
        <v>106000</v>
      </c>
      <c r="U58" s="1">
        <f t="shared" si="15"/>
        <v>1975021</v>
      </c>
    </row>
    <row r="59" ht="19.5" customHeight="1">
      <c r="A59" s="2">
        <v>58.0</v>
      </c>
      <c r="B59" s="2" t="s">
        <v>124</v>
      </c>
      <c r="C59" s="2">
        <v>5000000.0</v>
      </c>
      <c r="D59" s="1" t="str">
        <f t="shared" si="1"/>
        <v>piercing</v>
      </c>
      <c r="E59" s="1" t="str">
        <f t="shared" si="2"/>
        <v>1485888</v>
      </c>
      <c r="F59" s="2">
        <v>50.0</v>
      </c>
      <c r="G59" s="2">
        <v>10.0</v>
      </c>
      <c r="H59" s="2" t="s">
        <v>119</v>
      </c>
      <c r="I59" s="1">
        <f t="shared" si="3"/>
        <v>500000</v>
      </c>
      <c r="J59" s="1">
        <f t="shared" si="4"/>
        <v>0</v>
      </c>
      <c r="K59" s="1">
        <f t="shared" si="5"/>
        <v>0</v>
      </c>
      <c r="L59" s="1">
        <f t="shared" si="6"/>
        <v>0</v>
      </c>
      <c r="M59" s="1">
        <f t="shared" si="7"/>
        <v>742944</v>
      </c>
      <c r="N59" s="1">
        <f t="shared" si="8"/>
        <v>131.5067245</v>
      </c>
      <c r="O59" s="1">
        <f t="shared" si="9"/>
        <v>0</v>
      </c>
      <c r="P59" s="1">
        <f t="shared" si="10"/>
        <v>9700</v>
      </c>
      <c r="Q59" s="1">
        <f t="shared" si="11"/>
        <v>0</v>
      </c>
      <c r="R59" s="1">
        <f t="shared" si="12"/>
        <v>8691358</v>
      </c>
      <c r="S59" s="1">
        <f t="shared" si="13"/>
        <v>75102.16849</v>
      </c>
      <c r="T59" s="1">
        <f t="shared" si="14"/>
        <v>106000</v>
      </c>
      <c r="U59" s="1">
        <f t="shared" si="15"/>
        <v>2081021</v>
      </c>
    </row>
    <row r="60" ht="19.5" customHeight="1">
      <c r="A60" s="2">
        <v>59.0</v>
      </c>
      <c r="B60" s="2" t="s">
        <v>431</v>
      </c>
      <c r="C60" s="2">
        <v>5000000.0</v>
      </c>
      <c r="D60" s="1" t="str">
        <f t="shared" si="1"/>
        <v>electrumBar</v>
      </c>
      <c r="E60" s="1" t="str">
        <f t="shared" si="2"/>
        <v>1400</v>
      </c>
      <c r="F60" s="2">
        <v>50.0</v>
      </c>
      <c r="G60" s="2">
        <v>10.0</v>
      </c>
      <c r="H60" s="2" t="s">
        <v>119</v>
      </c>
      <c r="I60" s="1">
        <f t="shared" si="3"/>
        <v>500000</v>
      </c>
      <c r="J60" s="1">
        <f t="shared" si="4"/>
        <v>0</v>
      </c>
      <c r="K60" s="1">
        <f t="shared" si="5"/>
        <v>700</v>
      </c>
      <c r="L60" s="1">
        <f t="shared" si="6"/>
        <v>0</v>
      </c>
      <c r="M60" s="1">
        <f t="shared" si="7"/>
        <v>0</v>
      </c>
      <c r="N60" s="1">
        <f t="shared" si="8"/>
        <v>137.2937616</v>
      </c>
      <c r="O60" s="1">
        <f t="shared" si="9"/>
        <v>0</v>
      </c>
      <c r="P60" s="1">
        <f t="shared" si="10"/>
        <v>10400</v>
      </c>
      <c r="Q60" s="1">
        <f t="shared" si="11"/>
        <v>0</v>
      </c>
      <c r="R60" s="1">
        <f t="shared" si="12"/>
        <v>8691358</v>
      </c>
      <c r="S60" s="1">
        <f t="shared" si="13"/>
        <v>79795.94924</v>
      </c>
      <c r="T60" s="1">
        <f t="shared" si="14"/>
        <v>106000</v>
      </c>
      <c r="U60" s="1">
        <f t="shared" si="15"/>
        <v>2187021</v>
      </c>
    </row>
    <row r="61" ht="19.5" customHeight="1">
      <c r="A61" s="2">
        <v>60.0</v>
      </c>
      <c r="B61" s="2" t="s">
        <v>126</v>
      </c>
      <c r="C61" s="2">
        <v>5000000.0</v>
      </c>
      <c r="D61" s="1" t="str">
        <f t="shared" si="1"/>
        <v>piercing</v>
      </c>
      <c r="E61" s="1" t="str">
        <f t="shared" si="2"/>
        <v>1526784</v>
      </c>
      <c r="F61" s="2">
        <v>50.0</v>
      </c>
      <c r="G61" s="2">
        <v>10.0</v>
      </c>
      <c r="H61" s="2" t="s">
        <v>119</v>
      </c>
      <c r="I61" s="1">
        <f t="shared" si="3"/>
        <v>500000</v>
      </c>
      <c r="J61" s="1">
        <f t="shared" si="4"/>
        <v>0</v>
      </c>
      <c r="K61" s="1">
        <f t="shared" si="5"/>
        <v>0</v>
      </c>
      <c r="L61" s="1">
        <f t="shared" si="6"/>
        <v>0</v>
      </c>
      <c r="M61" s="1">
        <f t="shared" si="7"/>
        <v>763392</v>
      </c>
      <c r="N61" s="1">
        <f t="shared" si="8"/>
        <v>143.0807986</v>
      </c>
      <c r="O61" s="1">
        <f t="shared" si="9"/>
        <v>0</v>
      </c>
      <c r="P61" s="1">
        <f t="shared" si="10"/>
        <v>10400</v>
      </c>
      <c r="Q61" s="1">
        <f t="shared" si="11"/>
        <v>0</v>
      </c>
      <c r="R61" s="1">
        <f t="shared" si="12"/>
        <v>9454750</v>
      </c>
      <c r="S61" s="1">
        <f t="shared" si="13"/>
        <v>80930.43999</v>
      </c>
      <c r="T61" s="1">
        <f t="shared" si="14"/>
        <v>106000</v>
      </c>
      <c r="U61" s="1">
        <f t="shared" si="15"/>
        <v>2293021</v>
      </c>
    </row>
    <row r="62" ht="19.5" customHeight="1">
      <c r="A62" s="2">
        <v>61.0</v>
      </c>
      <c r="B62" s="2" t="s">
        <v>432</v>
      </c>
      <c r="C62" s="2">
        <v>5000000.0</v>
      </c>
      <c r="D62" s="1" t="str">
        <f t="shared" si="1"/>
        <v>electrumBar</v>
      </c>
      <c r="E62" s="1" t="str">
        <f t="shared" si="2"/>
        <v>1450</v>
      </c>
      <c r="F62" s="2">
        <v>50.0</v>
      </c>
      <c r="G62" s="2">
        <v>10.0</v>
      </c>
      <c r="H62" s="2" t="s">
        <v>119</v>
      </c>
      <c r="I62" s="1">
        <f t="shared" si="3"/>
        <v>500000</v>
      </c>
      <c r="J62" s="1">
        <f t="shared" si="4"/>
        <v>0</v>
      </c>
      <c r="K62" s="1">
        <f t="shared" si="5"/>
        <v>725</v>
      </c>
      <c r="L62" s="1">
        <f t="shared" si="6"/>
        <v>0</v>
      </c>
      <c r="M62" s="1">
        <f t="shared" si="7"/>
        <v>0</v>
      </c>
      <c r="N62" s="1">
        <f t="shared" si="8"/>
        <v>148.8678356</v>
      </c>
      <c r="O62" s="1">
        <f t="shared" si="9"/>
        <v>0</v>
      </c>
      <c r="P62" s="1">
        <f t="shared" si="10"/>
        <v>11125</v>
      </c>
      <c r="Q62" s="1">
        <f t="shared" si="11"/>
        <v>0</v>
      </c>
      <c r="R62" s="1">
        <f t="shared" si="12"/>
        <v>9454750</v>
      </c>
      <c r="S62" s="1">
        <f t="shared" si="13"/>
        <v>85751.33824</v>
      </c>
      <c r="T62" s="1">
        <f t="shared" si="14"/>
        <v>106000</v>
      </c>
      <c r="U62" s="1">
        <f t="shared" si="15"/>
        <v>2399021</v>
      </c>
    </row>
    <row r="63" ht="19.5" customHeight="1">
      <c r="A63" s="2">
        <v>62.0</v>
      </c>
      <c r="B63" s="2" t="s">
        <v>128</v>
      </c>
      <c r="C63" s="2">
        <v>5000000.0</v>
      </c>
      <c r="D63" s="1" t="str">
        <f t="shared" si="1"/>
        <v>piercing</v>
      </c>
      <c r="E63" s="1" t="str">
        <f t="shared" si="2"/>
        <v>1772160</v>
      </c>
      <c r="F63" s="2">
        <v>50.0</v>
      </c>
      <c r="G63" s="2">
        <v>10.0</v>
      </c>
      <c r="H63" s="2" t="s">
        <v>119</v>
      </c>
      <c r="I63" s="1">
        <f t="shared" si="3"/>
        <v>500000</v>
      </c>
      <c r="J63" s="1">
        <f t="shared" si="4"/>
        <v>0</v>
      </c>
      <c r="K63" s="1">
        <f t="shared" si="5"/>
        <v>0</v>
      </c>
      <c r="L63" s="1">
        <f t="shared" si="6"/>
        <v>0</v>
      </c>
      <c r="M63" s="1">
        <f t="shared" si="7"/>
        <v>886080</v>
      </c>
      <c r="N63" s="1">
        <f t="shared" si="8"/>
        <v>154.6548727</v>
      </c>
      <c r="O63" s="1">
        <f t="shared" si="9"/>
        <v>0</v>
      </c>
      <c r="P63" s="1">
        <f t="shared" si="10"/>
        <v>11125</v>
      </c>
      <c r="Q63" s="1">
        <f t="shared" si="11"/>
        <v>0</v>
      </c>
      <c r="R63" s="1">
        <f t="shared" si="12"/>
        <v>10340830</v>
      </c>
      <c r="S63" s="1">
        <f t="shared" si="13"/>
        <v>86885.82899</v>
      </c>
      <c r="T63" s="1">
        <f t="shared" si="14"/>
        <v>106000</v>
      </c>
      <c r="U63" s="1">
        <f t="shared" si="15"/>
        <v>2505021</v>
      </c>
    </row>
    <row r="64" ht="19.5" customHeight="1">
      <c r="A64" s="2">
        <v>63.0</v>
      </c>
      <c r="B64" s="2" t="s">
        <v>66</v>
      </c>
      <c r="C64" s="2">
        <v>5000000.0</v>
      </c>
      <c r="D64" s="1" t="str">
        <f t="shared" si="1"/>
        <v>electrumBar</v>
      </c>
      <c r="E64" s="1" t="str">
        <f t="shared" si="2"/>
        <v>1500</v>
      </c>
      <c r="F64" s="2">
        <v>50.0</v>
      </c>
      <c r="G64" s="2">
        <v>10.0</v>
      </c>
      <c r="H64" s="2" t="s">
        <v>119</v>
      </c>
      <c r="I64" s="1">
        <f t="shared" si="3"/>
        <v>500000</v>
      </c>
      <c r="J64" s="1">
        <f t="shared" si="4"/>
        <v>0</v>
      </c>
      <c r="K64" s="1">
        <f t="shared" si="5"/>
        <v>750</v>
      </c>
      <c r="L64" s="1">
        <f t="shared" si="6"/>
        <v>0</v>
      </c>
      <c r="M64" s="1">
        <f t="shared" si="7"/>
        <v>0</v>
      </c>
      <c r="N64" s="1">
        <f t="shared" si="8"/>
        <v>160.4419097</v>
      </c>
      <c r="O64" s="1">
        <f t="shared" si="9"/>
        <v>0</v>
      </c>
      <c r="P64" s="1">
        <f t="shared" si="10"/>
        <v>11875</v>
      </c>
      <c r="Q64" s="1">
        <f t="shared" si="11"/>
        <v>0</v>
      </c>
      <c r="R64" s="1">
        <f t="shared" si="12"/>
        <v>10340830</v>
      </c>
      <c r="S64" s="1">
        <f t="shared" si="13"/>
        <v>91833.84474</v>
      </c>
      <c r="T64" s="1">
        <f t="shared" si="14"/>
        <v>106000</v>
      </c>
      <c r="U64" s="1">
        <f t="shared" si="15"/>
        <v>2611021</v>
      </c>
    </row>
    <row r="65" ht="19.5" customHeight="1">
      <c r="A65" s="2">
        <v>64.0</v>
      </c>
      <c r="B65" s="2" t="s">
        <v>130</v>
      </c>
      <c r="C65" s="2">
        <v>5000000.0</v>
      </c>
      <c r="D65" s="1" t="str">
        <f t="shared" si="1"/>
        <v>piercing</v>
      </c>
      <c r="E65" s="1" t="str">
        <f t="shared" si="2"/>
        <v>1813056</v>
      </c>
      <c r="F65" s="2">
        <v>50.0</v>
      </c>
      <c r="G65" s="2">
        <v>10.0</v>
      </c>
      <c r="H65" s="2" t="s">
        <v>119</v>
      </c>
      <c r="I65" s="1">
        <f t="shared" si="3"/>
        <v>500000</v>
      </c>
      <c r="J65" s="1">
        <f t="shared" si="4"/>
        <v>0</v>
      </c>
      <c r="K65" s="1">
        <f t="shared" si="5"/>
        <v>0</v>
      </c>
      <c r="L65" s="1">
        <f t="shared" si="6"/>
        <v>0</v>
      </c>
      <c r="M65" s="1">
        <f t="shared" si="7"/>
        <v>906528</v>
      </c>
      <c r="N65" s="1">
        <f t="shared" si="8"/>
        <v>166.2289468</v>
      </c>
      <c r="O65" s="1">
        <f t="shared" si="9"/>
        <v>0</v>
      </c>
      <c r="P65" s="1">
        <f t="shared" si="10"/>
        <v>11875</v>
      </c>
      <c r="Q65" s="1">
        <f t="shared" si="11"/>
        <v>0</v>
      </c>
      <c r="R65" s="1">
        <f t="shared" si="12"/>
        <v>11247358</v>
      </c>
      <c r="S65" s="1">
        <f t="shared" si="13"/>
        <v>92968.33549</v>
      </c>
      <c r="T65" s="1">
        <f t="shared" si="14"/>
        <v>106000</v>
      </c>
      <c r="U65" s="1">
        <f t="shared" si="15"/>
        <v>2717021</v>
      </c>
    </row>
    <row r="66" ht="19.5" customHeight="1">
      <c r="A66" s="2">
        <v>65.0</v>
      </c>
      <c r="B66" s="2" t="s">
        <v>433</v>
      </c>
      <c r="C66" s="2">
        <v>5000000.0</v>
      </c>
      <c r="D66" s="1" t="str">
        <f t="shared" si="1"/>
        <v>electrumBar</v>
      </c>
      <c r="E66" s="1" t="str">
        <f t="shared" si="2"/>
        <v>1550</v>
      </c>
      <c r="F66" s="2">
        <v>50.0</v>
      </c>
      <c r="G66" s="2">
        <v>10.0</v>
      </c>
      <c r="H66" s="2" t="s">
        <v>119</v>
      </c>
      <c r="I66" s="1">
        <f t="shared" si="3"/>
        <v>500000</v>
      </c>
      <c r="J66" s="1">
        <f t="shared" si="4"/>
        <v>0</v>
      </c>
      <c r="K66" s="1">
        <f t="shared" si="5"/>
        <v>775</v>
      </c>
      <c r="L66" s="1">
        <f t="shared" si="6"/>
        <v>0</v>
      </c>
      <c r="M66" s="1">
        <f t="shared" si="7"/>
        <v>0</v>
      </c>
      <c r="N66" s="1">
        <f t="shared" si="8"/>
        <v>172.0159838</v>
      </c>
      <c r="O66" s="1">
        <f t="shared" si="9"/>
        <v>0</v>
      </c>
      <c r="P66" s="1">
        <f t="shared" si="10"/>
        <v>12650</v>
      </c>
      <c r="Q66" s="1">
        <f t="shared" si="11"/>
        <v>0</v>
      </c>
      <c r="R66" s="1">
        <f t="shared" si="12"/>
        <v>11247358</v>
      </c>
      <c r="S66" s="1">
        <f t="shared" si="13"/>
        <v>98043.46874</v>
      </c>
      <c r="T66" s="1">
        <f t="shared" si="14"/>
        <v>106000</v>
      </c>
      <c r="U66" s="1">
        <f t="shared" si="15"/>
        <v>2823021</v>
      </c>
    </row>
    <row r="67" ht="19.5" customHeight="1">
      <c r="A67" s="2">
        <v>66.0</v>
      </c>
      <c r="B67" s="2" t="s">
        <v>132</v>
      </c>
      <c r="C67" s="2">
        <v>5000000.0</v>
      </c>
      <c r="D67" s="1" t="str">
        <f t="shared" si="1"/>
        <v>piercing</v>
      </c>
      <c r="E67" s="1" t="str">
        <f t="shared" si="2"/>
        <v>1853952</v>
      </c>
      <c r="F67" s="2">
        <v>50.0</v>
      </c>
      <c r="G67" s="2">
        <v>10.0</v>
      </c>
      <c r="H67" s="2" t="s">
        <v>119</v>
      </c>
      <c r="I67" s="1">
        <f t="shared" si="3"/>
        <v>500000</v>
      </c>
      <c r="J67" s="1">
        <f t="shared" si="4"/>
        <v>0</v>
      </c>
      <c r="K67" s="1">
        <f t="shared" si="5"/>
        <v>0</v>
      </c>
      <c r="L67" s="1">
        <f t="shared" si="6"/>
        <v>0</v>
      </c>
      <c r="M67" s="1">
        <f t="shared" si="7"/>
        <v>926976</v>
      </c>
      <c r="N67" s="1">
        <f t="shared" si="8"/>
        <v>177.8030208</v>
      </c>
      <c r="O67" s="1">
        <f t="shared" si="9"/>
        <v>0</v>
      </c>
      <c r="P67" s="1">
        <f t="shared" si="10"/>
        <v>12650</v>
      </c>
      <c r="Q67" s="1">
        <f t="shared" si="11"/>
        <v>0</v>
      </c>
      <c r="R67" s="1">
        <f t="shared" si="12"/>
        <v>12174334</v>
      </c>
      <c r="S67" s="1">
        <f t="shared" si="13"/>
        <v>99177.95949</v>
      </c>
      <c r="T67" s="1">
        <f t="shared" si="14"/>
        <v>106000</v>
      </c>
      <c r="U67" s="1">
        <f t="shared" si="15"/>
        <v>2929021</v>
      </c>
    </row>
    <row r="68" ht="19.5" customHeight="1">
      <c r="A68" s="2">
        <v>67.0</v>
      </c>
      <c r="B68" s="2" t="s">
        <v>434</v>
      </c>
      <c r="C68" s="2">
        <v>5000000.0</v>
      </c>
      <c r="D68" s="1" t="str">
        <f t="shared" si="1"/>
        <v>electrumBar</v>
      </c>
      <c r="E68" s="1" t="str">
        <f t="shared" si="2"/>
        <v>1600</v>
      </c>
      <c r="F68" s="2">
        <v>50.0</v>
      </c>
      <c r="G68" s="2">
        <v>10.0</v>
      </c>
      <c r="H68" s="2" t="s">
        <v>119</v>
      </c>
      <c r="I68" s="1">
        <f t="shared" si="3"/>
        <v>500000</v>
      </c>
      <c r="J68" s="1">
        <f t="shared" si="4"/>
        <v>0</v>
      </c>
      <c r="K68" s="1">
        <f t="shared" si="5"/>
        <v>800</v>
      </c>
      <c r="L68" s="1">
        <f t="shared" si="6"/>
        <v>0</v>
      </c>
      <c r="M68" s="1">
        <f t="shared" si="7"/>
        <v>0</v>
      </c>
      <c r="N68" s="1">
        <f t="shared" si="8"/>
        <v>183.5900579</v>
      </c>
      <c r="O68" s="1">
        <f t="shared" si="9"/>
        <v>0</v>
      </c>
      <c r="P68" s="1">
        <f t="shared" si="10"/>
        <v>13450</v>
      </c>
      <c r="Q68" s="1">
        <f t="shared" si="11"/>
        <v>0</v>
      </c>
      <c r="R68" s="1">
        <f t="shared" si="12"/>
        <v>12174334</v>
      </c>
      <c r="S68" s="1">
        <f t="shared" si="13"/>
        <v>104380.2102</v>
      </c>
      <c r="T68" s="1">
        <f t="shared" si="14"/>
        <v>106000</v>
      </c>
      <c r="U68" s="1">
        <f t="shared" si="15"/>
        <v>3035021</v>
      </c>
    </row>
    <row r="69" ht="19.5" customHeight="1">
      <c r="A69" s="2">
        <v>68.0</v>
      </c>
      <c r="B69" s="2" t="s">
        <v>134</v>
      </c>
      <c r="C69" s="2">
        <v>5000000.0</v>
      </c>
      <c r="D69" s="1" t="str">
        <f t="shared" si="1"/>
        <v>piercing</v>
      </c>
      <c r="E69" s="1" t="str">
        <f t="shared" si="2"/>
        <v>1894848</v>
      </c>
      <c r="F69" s="2">
        <v>50.0</v>
      </c>
      <c r="G69" s="2">
        <v>10.0</v>
      </c>
      <c r="H69" s="2" t="s">
        <v>119</v>
      </c>
      <c r="I69" s="1">
        <f t="shared" si="3"/>
        <v>500000</v>
      </c>
      <c r="J69" s="1">
        <f t="shared" si="4"/>
        <v>0</v>
      </c>
      <c r="K69" s="1">
        <f t="shared" si="5"/>
        <v>0</v>
      </c>
      <c r="L69" s="1">
        <f t="shared" si="6"/>
        <v>0</v>
      </c>
      <c r="M69" s="1">
        <f t="shared" si="7"/>
        <v>947424</v>
      </c>
      <c r="N69" s="1">
        <f t="shared" si="8"/>
        <v>189.3770949</v>
      </c>
      <c r="O69" s="1">
        <f t="shared" si="9"/>
        <v>0</v>
      </c>
      <c r="P69" s="1">
        <f t="shared" si="10"/>
        <v>13450</v>
      </c>
      <c r="Q69" s="1">
        <f t="shared" si="11"/>
        <v>0</v>
      </c>
      <c r="R69" s="1">
        <f t="shared" si="12"/>
        <v>13121758</v>
      </c>
      <c r="S69" s="1">
        <f t="shared" si="13"/>
        <v>105514.701</v>
      </c>
      <c r="T69" s="1">
        <f t="shared" si="14"/>
        <v>106000</v>
      </c>
      <c r="U69" s="1">
        <f t="shared" si="15"/>
        <v>3141021</v>
      </c>
    </row>
    <row r="70" ht="19.5" customHeight="1">
      <c r="A70" s="2">
        <v>69.0</v>
      </c>
      <c r="B70" s="2" t="s">
        <v>70</v>
      </c>
      <c r="C70" s="2">
        <v>5000000.0</v>
      </c>
      <c r="D70" s="1" t="str">
        <f t="shared" si="1"/>
        <v>electrumBar</v>
      </c>
      <c r="E70" s="1" t="str">
        <f t="shared" si="2"/>
        <v>1650</v>
      </c>
      <c r="F70" s="2">
        <v>50.0</v>
      </c>
      <c r="G70" s="2">
        <v>10.0</v>
      </c>
      <c r="H70" s="2" t="s">
        <v>119</v>
      </c>
      <c r="I70" s="1">
        <f t="shared" si="3"/>
        <v>500000</v>
      </c>
      <c r="J70" s="1">
        <f t="shared" si="4"/>
        <v>0</v>
      </c>
      <c r="K70" s="1">
        <f t="shared" si="5"/>
        <v>825</v>
      </c>
      <c r="L70" s="1">
        <f t="shared" si="6"/>
        <v>0</v>
      </c>
      <c r="M70" s="1">
        <f t="shared" si="7"/>
        <v>0</v>
      </c>
      <c r="N70" s="1">
        <f t="shared" si="8"/>
        <v>195.1641319</v>
      </c>
      <c r="O70" s="1">
        <f t="shared" si="9"/>
        <v>0</v>
      </c>
      <c r="P70" s="1">
        <f t="shared" si="10"/>
        <v>14275</v>
      </c>
      <c r="Q70" s="1">
        <f t="shared" si="11"/>
        <v>0</v>
      </c>
      <c r="R70" s="1">
        <f t="shared" si="12"/>
        <v>13121758</v>
      </c>
      <c r="S70" s="1">
        <f t="shared" si="13"/>
        <v>110844.0692</v>
      </c>
      <c r="T70" s="1">
        <f t="shared" si="14"/>
        <v>106000</v>
      </c>
      <c r="U70" s="1">
        <f t="shared" si="15"/>
        <v>3247021</v>
      </c>
    </row>
    <row r="71" ht="19.5" customHeight="1">
      <c r="A71" s="2">
        <v>70.0</v>
      </c>
      <c r="B71" s="2" t="s">
        <v>136</v>
      </c>
      <c r="C71" s="2">
        <v>5000000.0</v>
      </c>
      <c r="D71" s="1" t="str">
        <f t="shared" si="1"/>
        <v>piercing</v>
      </c>
      <c r="E71" s="1" t="str">
        <f t="shared" si="2"/>
        <v>1935744</v>
      </c>
      <c r="F71" s="2">
        <v>50.0</v>
      </c>
      <c r="G71" s="2">
        <v>10.0</v>
      </c>
      <c r="H71" s="2" t="s">
        <v>119</v>
      </c>
      <c r="I71" s="1">
        <f t="shared" si="3"/>
        <v>500000</v>
      </c>
      <c r="J71" s="1">
        <f t="shared" si="4"/>
        <v>0</v>
      </c>
      <c r="K71" s="1">
        <f t="shared" si="5"/>
        <v>0</v>
      </c>
      <c r="L71" s="1">
        <f t="shared" si="6"/>
        <v>0</v>
      </c>
      <c r="M71" s="1">
        <f t="shared" si="7"/>
        <v>967872</v>
      </c>
      <c r="N71" s="1">
        <f t="shared" si="8"/>
        <v>200.951169</v>
      </c>
      <c r="O71" s="1">
        <f t="shared" si="9"/>
        <v>0</v>
      </c>
      <c r="P71" s="1">
        <f t="shared" si="10"/>
        <v>14275</v>
      </c>
      <c r="Q71" s="1">
        <f t="shared" si="11"/>
        <v>0</v>
      </c>
      <c r="R71" s="1">
        <f t="shared" si="12"/>
        <v>14089630</v>
      </c>
      <c r="S71" s="1">
        <f t="shared" si="13"/>
        <v>111978.56</v>
      </c>
      <c r="T71" s="1">
        <f t="shared" si="14"/>
        <v>106000</v>
      </c>
      <c r="U71" s="1">
        <f t="shared" si="15"/>
        <v>3353021</v>
      </c>
    </row>
    <row r="72" ht="19.5" customHeight="1">
      <c r="A72" s="2">
        <v>71.0</v>
      </c>
      <c r="B72" s="2" t="s">
        <v>435</v>
      </c>
      <c r="C72" s="2">
        <v>5000000.0</v>
      </c>
      <c r="D72" s="1" t="str">
        <f t="shared" si="1"/>
        <v>electrumBar</v>
      </c>
      <c r="E72" s="1" t="str">
        <f t="shared" si="2"/>
        <v>1700</v>
      </c>
      <c r="F72" s="2">
        <v>50.0</v>
      </c>
      <c r="G72" s="2">
        <v>10.0</v>
      </c>
      <c r="H72" s="2" t="s">
        <v>119</v>
      </c>
      <c r="I72" s="1">
        <f t="shared" si="3"/>
        <v>500000</v>
      </c>
      <c r="J72" s="1">
        <f t="shared" si="4"/>
        <v>0</v>
      </c>
      <c r="K72" s="1">
        <f t="shared" si="5"/>
        <v>850</v>
      </c>
      <c r="L72" s="1">
        <f t="shared" si="6"/>
        <v>0</v>
      </c>
      <c r="M72" s="1">
        <f t="shared" si="7"/>
        <v>0</v>
      </c>
      <c r="N72" s="1">
        <f t="shared" si="8"/>
        <v>206.738206</v>
      </c>
      <c r="O72" s="1">
        <f t="shared" si="9"/>
        <v>0</v>
      </c>
      <c r="P72" s="1">
        <f t="shared" si="10"/>
        <v>15125</v>
      </c>
      <c r="Q72" s="1">
        <f t="shared" si="11"/>
        <v>0</v>
      </c>
      <c r="R72" s="1">
        <f t="shared" si="12"/>
        <v>14089630</v>
      </c>
      <c r="S72" s="1">
        <f t="shared" si="13"/>
        <v>117435.0457</v>
      </c>
      <c r="T72" s="1">
        <f t="shared" si="14"/>
        <v>106000</v>
      </c>
      <c r="U72" s="1">
        <f t="shared" si="15"/>
        <v>3459021</v>
      </c>
    </row>
    <row r="73" ht="19.5" customHeight="1">
      <c r="A73" s="2">
        <v>72.0</v>
      </c>
      <c r="B73" s="2" t="s">
        <v>138</v>
      </c>
      <c r="C73" s="2">
        <v>5000000.0</v>
      </c>
      <c r="D73" s="1" t="str">
        <f t="shared" si="1"/>
        <v>piercing</v>
      </c>
      <c r="E73" s="1" t="str">
        <f t="shared" si="2"/>
        <v>1976640</v>
      </c>
      <c r="F73" s="2">
        <v>50.0</v>
      </c>
      <c r="G73" s="2">
        <v>10.0</v>
      </c>
      <c r="H73" s="2" t="s">
        <v>119</v>
      </c>
      <c r="I73" s="1">
        <f t="shared" si="3"/>
        <v>500000</v>
      </c>
      <c r="J73" s="1">
        <f t="shared" si="4"/>
        <v>0</v>
      </c>
      <c r="K73" s="1">
        <f t="shared" si="5"/>
        <v>0</v>
      </c>
      <c r="L73" s="1">
        <f t="shared" si="6"/>
        <v>0</v>
      </c>
      <c r="M73" s="1">
        <f t="shared" si="7"/>
        <v>988320</v>
      </c>
      <c r="N73" s="1">
        <f t="shared" si="8"/>
        <v>212.5252431</v>
      </c>
      <c r="O73" s="1">
        <f t="shared" si="9"/>
        <v>0</v>
      </c>
      <c r="P73" s="1">
        <f t="shared" si="10"/>
        <v>15125</v>
      </c>
      <c r="Q73" s="1">
        <f t="shared" si="11"/>
        <v>0</v>
      </c>
      <c r="R73" s="1">
        <f t="shared" si="12"/>
        <v>15077950</v>
      </c>
      <c r="S73" s="1">
        <f t="shared" si="13"/>
        <v>118569.5365</v>
      </c>
      <c r="T73" s="1">
        <f t="shared" si="14"/>
        <v>106000</v>
      </c>
      <c r="U73" s="1">
        <f t="shared" si="15"/>
        <v>3565021</v>
      </c>
    </row>
    <row r="74" ht="19.5" customHeight="1">
      <c r="A74" s="2">
        <v>73.0</v>
      </c>
      <c r="B74" s="2" t="s">
        <v>436</v>
      </c>
      <c r="C74" s="2">
        <v>5000000.0</v>
      </c>
      <c r="D74" s="1" t="str">
        <f t="shared" si="1"/>
        <v>electrumBar</v>
      </c>
      <c r="E74" s="1" t="str">
        <f t="shared" si="2"/>
        <v>1750</v>
      </c>
      <c r="F74" s="2">
        <v>50.0</v>
      </c>
      <c r="G74" s="2">
        <v>10.0</v>
      </c>
      <c r="H74" s="2" t="s">
        <v>119</v>
      </c>
      <c r="I74" s="1">
        <f t="shared" si="3"/>
        <v>500000</v>
      </c>
      <c r="J74" s="1">
        <f t="shared" si="4"/>
        <v>0</v>
      </c>
      <c r="K74" s="1">
        <f t="shared" si="5"/>
        <v>875</v>
      </c>
      <c r="L74" s="1">
        <f t="shared" si="6"/>
        <v>0</v>
      </c>
      <c r="M74" s="1">
        <f t="shared" si="7"/>
        <v>0</v>
      </c>
      <c r="N74" s="1">
        <f t="shared" si="8"/>
        <v>218.3122801</v>
      </c>
      <c r="O74" s="1">
        <f t="shared" si="9"/>
        <v>0</v>
      </c>
      <c r="P74" s="1">
        <f t="shared" si="10"/>
        <v>16000</v>
      </c>
      <c r="Q74" s="1">
        <f t="shared" si="11"/>
        <v>0</v>
      </c>
      <c r="R74" s="1">
        <f t="shared" si="12"/>
        <v>15077950</v>
      </c>
      <c r="S74" s="1">
        <f t="shared" si="13"/>
        <v>124153.1397</v>
      </c>
      <c r="T74" s="1">
        <f t="shared" si="14"/>
        <v>106000</v>
      </c>
      <c r="U74" s="1">
        <f t="shared" si="15"/>
        <v>3671021</v>
      </c>
    </row>
    <row r="75" ht="19.5" customHeight="1">
      <c r="A75" s="2">
        <v>74.0</v>
      </c>
      <c r="B75" s="2" t="s">
        <v>140</v>
      </c>
      <c r="C75" s="2">
        <v>5000000.0</v>
      </c>
      <c r="D75" s="1" t="str">
        <f t="shared" si="1"/>
        <v>piercing</v>
      </c>
      <c r="E75" s="1" t="str">
        <f t="shared" si="2"/>
        <v>2017536</v>
      </c>
      <c r="F75" s="2">
        <v>50.0</v>
      </c>
      <c r="G75" s="2">
        <v>10.0</v>
      </c>
      <c r="H75" s="2" t="s">
        <v>119</v>
      </c>
      <c r="I75" s="1">
        <f t="shared" si="3"/>
        <v>500000</v>
      </c>
      <c r="J75" s="1">
        <f t="shared" si="4"/>
        <v>0</v>
      </c>
      <c r="K75" s="1">
        <f t="shared" si="5"/>
        <v>0</v>
      </c>
      <c r="L75" s="1">
        <f t="shared" si="6"/>
        <v>0</v>
      </c>
      <c r="M75" s="1">
        <f t="shared" si="7"/>
        <v>1008768</v>
      </c>
      <c r="N75" s="1">
        <f t="shared" si="8"/>
        <v>224.0993171</v>
      </c>
      <c r="O75" s="1">
        <f t="shared" si="9"/>
        <v>0</v>
      </c>
      <c r="P75" s="1">
        <f t="shared" si="10"/>
        <v>16000</v>
      </c>
      <c r="Q75" s="1">
        <f t="shared" si="11"/>
        <v>0</v>
      </c>
      <c r="R75" s="1">
        <f t="shared" si="12"/>
        <v>16086718</v>
      </c>
      <c r="S75" s="1">
        <f t="shared" si="13"/>
        <v>125287.6305</v>
      </c>
      <c r="T75" s="1">
        <f t="shared" si="14"/>
        <v>106000</v>
      </c>
      <c r="U75" s="1">
        <f t="shared" si="15"/>
        <v>3777021</v>
      </c>
    </row>
    <row r="76" ht="19.5" customHeight="1">
      <c r="A76" s="2">
        <v>75.0</v>
      </c>
      <c r="B76" s="2" t="s">
        <v>74</v>
      </c>
      <c r="C76" s="2">
        <v>5000000.0</v>
      </c>
      <c r="D76" s="1" t="str">
        <f t="shared" si="1"/>
        <v>electrumBar</v>
      </c>
      <c r="E76" s="1" t="str">
        <f t="shared" si="2"/>
        <v>1800</v>
      </c>
      <c r="F76" s="2">
        <v>50.0</v>
      </c>
      <c r="G76" s="2">
        <v>10.0</v>
      </c>
      <c r="H76" s="2" t="s">
        <v>119</v>
      </c>
      <c r="I76" s="1">
        <f t="shared" si="3"/>
        <v>500000</v>
      </c>
      <c r="J76" s="1">
        <f t="shared" si="4"/>
        <v>0</v>
      </c>
      <c r="K76" s="1">
        <f t="shared" si="5"/>
        <v>900</v>
      </c>
      <c r="L76" s="1">
        <f t="shared" si="6"/>
        <v>0</v>
      </c>
      <c r="M76" s="1">
        <f t="shared" si="7"/>
        <v>0</v>
      </c>
      <c r="N76" s="1">
        <f t="shared" si="8"/>
        <v>229.8863542</v>
      </c>
      <c r="O76" s="1">
        <f t="shared" si="9"/>
        <v>0</v>
      </c>
      <c r="P76" s="1">
        <f t="shared" si="10"/>
        <v>16900</v>
      </c>
      <c r="Q76" s="1">
        <f t="shared" si="11"/>
        <v>0</v>
      </c>
      <c r="R76" s="1">
        <f t="shared" si="12"/>
        <v>16086718</v>
      </c>
      <c r="S76" s="1">
        <f t="shared" si="13"/>
        <v>130998.3512</v>
      </c>
      <c r="T76" s="1">
        <f t="shared" si="14"/>
        <v>106000</v>
      </c>
      <c r="U76" s="1">
        <f t="shared" si="15"/>
        <v>3883021</v>
      </c>
    </row>
    <row r="77" ht="19.5" customHeight="1">
      <c r="A77" s="2">
        <v>76.0</v>
      </c>
      <c r="B77" s="2" t="s">
        <v>142</v>
      </c>
      <c r="C77" s="2">
        <v>5000000.0</v>
      </c>
      <c r="D77" s="1" t="str">
        <f t="shared" si="1"/>
        <v>piercing</v>
      </c>
      <c r="E77" s="1" t="str">
        <f t="shared" si="2"/>
        <v>2058432</v>
      </c>
      <c r="F77" s="2">
        <v>50.0</v>
      </c>
      <c r="G77" s="2">
        <v>10.0</v>
      </c>
      <c r="H77" s="2" t="s">
        <v>119</v>
      </c>
      <c r="I77" s="1">
        <f t="shared" si="3"/>
        <v>500000</v>
      </c>
      <c r="J77" s="1">
        <f t="shared" si="4"/>
        <v>0</v>
      </c>
      <c r="K77" s="1">
        <f t="shared" si="5"/>
        <v>0</v>
      </c>
      <c r="L77" s="1">
        <f t="shared" si="6"/>
        <v>0</v>
      </c>
      <c r="M77" s="1">
        <f t="shared" si="7"/>
        <v>1029216</v>
      </c>
      <c r="N77" s="1">
        <f t="shared" si="8"/>
        <v>235.6733912</v>
      </c>
      <c r="O77" s="1">
        <f t="shared" si="9"/>
        <v>0</v>
      </c>
      <c r="P77" s="1">
        <f t="shared" si="10"/>
        <v>16900</v>
      </c>
      <c r="Q77" s="1">
        <f t="shared" si="11"/>
        <v>0</v>
      </c>
      <c r="R77" s="1">
        <f t="shared" si="12"/>
        <v>17115934</v>
      </c>
      <c r="S77" s="1">
        <f t="shared" si="13"/>
        <v>132132.842</v>
      </c>
      <c r="T77" s="1">
        <f t="shared" si="14"/>
        <v>106000</v>
      </c>
      <c r="U77" s="1">
        <f t="shared" si="15"/>
        <v>3989021</v>
      </c>
    </row>
    <row r="78" ht="19.5" customHeight="1">
      <c r="A78" s="2">
        <v>77.0</v>
      </c>
      <c r="B78" s="2" t="s">
        <v>437</v>
      </c>
      <c r="C78" s="2">
        <v>5000000.0</v>
      </c>
      <c r="D78" s="1" t="str">
        <f t="shared" si="1"/>
        <v>electrumBar</v>
      </c>
      <c r="E78" s="1" t="str">
        <f t="shared" si="2"/>
        <v>1850</v>
      </c>
      <c r="F78" s="2">
        <v>50.0</v>
      </c>
      <c r="G78" s="2">
        <v>10.0</v>
      </c>
      <c r="H78" s="2" t="s">
        <v>119</v>
      </c>
      <c r="I78" s="1">
        <f t="shared" si="3"/>
        <v>500000</v>
      </c>
      <c r="J78" s="1">
        <f t="shared" si="4"/>
        <v>0</v>
      </c>
      <c r="K78" s="1">
        <f t="shared" si="5"/>
        <v>925</v>
      </c>
      <c r="L78" s="1">
        <f t="shared" si="6"/>
        <v>0</v>
      </c>
      <c r="M78" s="1">
        <f t="shared" si="7"/>
        <v>0</v>
      </c>
      <c r="N78" s="1">
        <f t="shared" si="8"/>
        <v>241.4604282</v>
      </c>
      <c r="O78" s="1">
        <f t="shared" si="9"/>
        <v>0</v>
      </c>
      <c r="P78" s="1">
        <f t="shared" si="10"/>
        <v>17825</v>
      </c>
      <c r="Q78" s="1">
        <f t="shared" si="11"/>
        <v>0</v>
      </c>
      <c r="R78" s="1">
        <f t="shared" si="12"/>
        <v>17115934</v>
      </c>
      <c r="S78" s="1">
        <f t="shared" si="13"/>
        <v>137970.6802</v>
      </c>
      <c r="T78" s="1">
        <f t="shared" si="14"/>
        <v>106000</v>
      </c>
      <c r="U78" s="1">
        <f t="shared" si="15"/>
        <v>4095021</v>
      </c>
    </row>
    <row r="79" ht="19.5" customHeight="1">
      <c r="A79" s="2">
        <v>78.0</v>
      </c>
      <c r="B79" s="2" t="s">
        <v>144</v>
      </c>
      <c r="C79" s="2">
        <v>5000000.0</v>
      </c>
      <c r="D79" s="1" t="str">
        <f t="shared" si="1"/>
        <v>piercing</v>
      </c>
      <c r="E79" s="1" t="str">
        <f t="shared" si="2"/>
        <v>2109552</v>
      </c>
      <c r="F79" s="2">
        <v>50.0</v>
      </c>
      <c r="G79" s="2">
        <v>10.0</v>
      </c>
      <c r="H79" s="2" t="s">
        <v>119</v>
      </c>
      <c r="I79" s="1">
        <f t="shared" si="3"/>
        <v>500000</v>
      </c>
      <c r="J79" s="1">
        <f t="shared" si="4"/>
        <v>0</v>
      </c>
      <c r="K79" s="1">
        <f t="shared" si="5"/>
        <v>0</v>
      </c>
      <c r="L79" s="1">
        <f t="shared" si="6"/>
        <v>0</v>
      </c>
      <c r="M79" s="1">
        <f t="shared" si="7"/>
        <v>1054776</v>
      </c>
      <c r="N79" s="1">
        <f t="shared" si="8"/>
        <v>247.2474653</v>
      </c>
      <c r="O79" s="1">
        <f t="shared" si="9"/>
        <v>0</v>
      </c>
      <c r="P79" s="1">
        <f t="shared" si="10"/>
        <v>17825</v>
      </c>
      <c r="Q79" s="1">
        <f t="shared" si="11"/>
        <v>0</v>
      </c>
      <c r="R79" s="1">
        <f t="shared" si="12"/>
        <v>18170710</v>
      </c>
      <c r="S79" s="1">
        <f t="shared" si="13"/>
        <v>139105.171</v>
      </c>
      <c r="T79" s="1">
        <f t="shared" si="14"/>
        <v>106000</v>
      </c>
      <c r="U79" s="1">
        <f t="shared" si="15"/>
        <v>4201021</v>
      </c>
    </row>
    <row r="80" ht="19.5" customHeight="1">
      <c r="A80" s="2">
        <v>79.0</v>
      </c>
      <c r="B80" s="2" t="s">
        <v>438</v>
      </c>
      <c r="C80" s="2">
        <v>5000000.0</v>
      </c>
      <c r="D80" s="1" t="str">
        <f t="shared" si="1"/>
        <v>electrumBar</v>
      </c>
      <c r="E80" s="1" t="str">
        <f t="shared" si="2"/>
        <v>1900</v>
      </c>
      <c r="F80" s="2">
        <v>50.0</v>
      </c>
      <c r="G80" s="2">
        <v>10.0</v>
      </c>
      <c r="H80" s="2" t="s">
        <v>119</v>
      </c>
      <c r="I80" s="1">
        <f t="shared" si="3"/>
        <v>500000</v>
      </c>
      <c r="J80" s="1">
        <f t="shared" si="4"/>
        <v>0</v>
      </c>
      <c r="K80" s="1">
        <f t="shared" si="5"/>
        <v>950</v>
      </c>
      <c r="L80" s="1">
        <f t="shared" si="6"/>
        <v>0</v>
      </c>
      <c r="M80" s="1">
        <f t="shared" si="7"/>
        <v>0</v>
      </c>
      <c r="N80" s="1">
        <f t="shared" si="8"/>
        <v>253.0345023</v>
      </c>
      <c r="O80" s="1">
        <f t="shared" si="9"/>
        <v>0</v>
      </c>
      <c r="P80" s="1">
        <f t="shared" si="10"/>
        <v>18775</v>
      </c>
      <c r="Q80" s="1">
        <f t="shared" si="11"/>
        <v>0</v>
      </c>
      <c r="R80" s="1">
        <f t="shared" si="12"/>
        <v>18170710</v>
      </c>
      <c r="S80" s="1">
        <f t="shared" si="13"/>
        <v>145070.1267</v>
      </c>
      <c r="T80" s="1">
        <f t="shared" si="14"/>
        <v>106000</v>
      </c>
      <c r="U80" s="1">
        <f t="shared" si="15"/>
        <v>4307021</v>
      </c>
    </row>
    <row r="81" ht="19.5" customHeight="1">
      <c r="A81" s="2">
        <v>80.0</v>
      </c>
      <c r="B81" s="2" t="s">
        <v>146</v>
      </c>
      <c r="C81" s="2">
        <v>5000000.0</v>
      </c>
      <c r="D81" s="1" t="str">
        <f t="shared" si="1"/>
        <v>piercing</v>
      </c>
      <c r="E81" s="1" t="str">
        <f t="shared" si="2"/>
        <v>2160672</v>
      </c>
      <c r="F81" s="2">
        <v>50.0</v>
      </c>
      <c r="G81" s="2">
        <v>10.0</v>
      </c>
      <c r="H81" s="2" t="s">
        <v>119</v>
      </c>
      <c r="I81" s="1">
        <f t="shared" si="3"/>
        <v>500000</v>
      </c>
      <c r="J81" s="1">
        <f t="shared" si="4"/>
        <v>0</v>
      </c>
      <c r="K81" s="1">
        <f t="shared" si="5"/>
        <v>0</v>
      </c>
      <c r="L81" s="1">
        <f t="shared" si="6"/>
        <v>0</v>
      </c>
      <c r="M81" s="1">
        <f t="shared" si="7"/>
        <v>1080336</v>
      </c>
      <c r="N81" s="1">
        <f t="shared" si="8"/>
        <v>258.8215394</v>
      </c>
      <c r="O81" s="1">
        <f t="shared" si="9"/>
        <v>0</v>
      </c>
      <c r="P81" s="1">
        <f t="shared" si="10"/>
        <v>18775</v>
      </c>
      <c r="Q81" s="1">
        <f t="shared" si="11"/>
        <v>0</v>
      </c>
      <c r="R81" s="1">
        <f t="shared" si="12"/>
        <v>19251046</v>
      </c>
      <c r="S81" s="1">
        <f t="shared" si="13"/>
        <v>146204.6175</v>
      </c>
      <c r="T81" s="1">
        <f t="shared" si="14"/>
        <v>106000</v>
      </c>
      <c r="U81" s="1">
        <f t="shared" si="15"/>
        <v>4413021</v>
      </c>
    </row>
    <row r="82" ht="19.5" customHeight="1">
      <c r="A82" s="2">
        <v>81.0</v>
      </c>
      <c r="B82" s="2" t="s">
        <v>78</v>
      </c>
      <c r="C82" s="2">
        <v>5000000.0</v>
      </c>
      <c r="D82" s="1" t="str">
        <f t="shared" si="1"/>
        <v>electrumBar</v>
      </c>
      <c r="E82" s="1" t="str">
        <f t="shared" si="2"/>
        <v>1950</v>
      </c>
      <c r="F82" s="2">
        <v>50.0</v>
      </c>
      <c r="G82" s="2">
        <v>10.0</v>
      </c>
      <c r="H82" s="2" t="s">
        <v>119</v>
      </c>
      <c r="I82" s="1">
        <f t="shared" si="3"/>
        <v>500000</v>
      </c>
      <c r="J82" s="1">
        <f t="shared" si="4"/>
        <v>0</v>
      </c>
      <c r="K82" s="1">
        <f t="shared" si="5"/>
        <v>975</v>
      </c>
      <c r="L82" s="1">
        <f t="shared" si="6"/>
        <v>0</v>
      </c>
      <c r="M82" s="1">
        <f t="shared" si="7"/>
        <v>0</v>
      </c>
      <c r="N82" s="1">
        <f t="shared" si="8"/>
        <v>264.6085764</v>
      </c>
      <c r="O82" s="1">
        <f t="shared" si="9"/>
        <v>0</v>
      </c>
      <c r="P82" s="1">
        <f t="shared" si="10"/>
        <v>19750</v>
      </c>
      <c r="Q82" s="1">
        <f t="shared" si="11"/>
        <v>0</v>
      </c>
      <c r="R82" s="1">
        <f t="shared" si="12"/>
        <v>19251046</v>
      </c>
      <c r="S82" s="1">
        <f t="shared" si="13"/>
        <v>152296.6907</v>
      </c>
      <c r="T82" s="1">
        <f t="shared" si="14"/>
        <v>106000</v>
      </c>
      <c r="U82" s="1">
        <f t="shared" si="15"/>
        <v>4519021</v>
      </c>
    </row>
    <row r="83" ht="19.5" customHeight="1">
      <c r="A83" s="2">
        <v>82.0</v>
      </c>
      <c r="B83" s="2" t="s">
        <v>146</v>
      </c>
      <c r="C83" s="2">
        <v>5000000.0</v>
      </c>
      <c r="D83" s="1" t="str">
        <f t="shared" si="1"/>
        <v>piercing</v>
      </c>
      <c r="E83" s="1" t="str">
        <f t="shared" si="2"/>
        <v>2160672</v>
      </c>
      <c r="F83" s="2">
        <v>50.0</v>
      </c>
      <c r="G83" s="2">
        <v>10.0</v>
      </c>
      <c r="H83" s="2" t="s">
        <v>119</v>
      </c>
      <c r="I83" s="1">
        <f t="shared" si="3"/>
        <v>500000</v>
      </c>
      <c r="J83" s="1">
        <f t="shared" si="4"/>
        <v>0</v>
      </c>
      <c r="K83" s="1">
        <f t="shared" si="5"/>
        <v>0</v>
      </c>
      <c r="L83" s="1">
        <f t="shared" si="6"/>
        <v>0</v>
      </c>
      <c r="M83" s="1">
        <f t="shared" si="7"/>
        <v>1080336</v>
      </c>
      <c r="N83" s="1">
        <f t="shared" si="8"/>
        <v>270.3956134</v>
      </c>
      <c r="O83" s="1">
        <f t="shared" si="9"/>
        <v>0</v>
      </c>
      <c r="P83" s="1">
        <f t="shared" si="10"/>
        <v>19750</v>
      </c>
      <c r="Q83" s="1">
        <f t="shared" si="11"/>
        <v>0</v>
      </c>
      <c r="R83" s="1">
        <f t="shared" si="12"/>
        <v>20331382</v>
      </c>
      <c r="S83" s="1">
        <f t="shared" si="13"/>
        <v>153431.1815</v>
      </c>
      <c r="T83" s="1">
        <f t="shared" si="14"/>
        <v>106000</v>
      </c>
      <c r="U83" s="1">
        <f t="shared" si="15"/>
        <v>4625021</v>
      </c>
    </row>
    <row r="84" ht="19.5" customHeight="1">
      <c r="A84" s="2">
        <v>83.0</v>
      </c>
      <c r="B84" s="2" t="s">
        <v>439</v>
      </c>
      <c r="C84" s="2">
        <v>5000000.0</v>
      </c>
      <c r="D84" s="1" t="str">
        <f t="shared" si="1"/>
        <v>electrumBar</v>
      </c>
      <c r="E84" s="1" t="str">
        <f t="shared" si="2"/>
        <v>2000</v>
      </c>
      <c r="F84" s="2">
        <v>50.0</v>
      </c>
      <c r="G84" s="2">
        <v>10.0</v>
      </c>
      <c r="H84" s="2" t="s">
        <v>119</v>
      </c>
      <c r="I84" s="1">
        <f t="shared" si="3"/>
        <v>500000</v>
      </c>
      <c r="J84" s="1">
        <f t="shared" si="4"/>
        <v>0</v>
      </c>
      <c r="K84" s="1">
        <f t="shared" si="5"/>
        <v>1000</v>
      </c>
      <c r="L84" s="1">
        <f t="shared" si="6"/>
        <v>0</v>
      </c>
      <c r="M84" s="1">
        <f t="shared" si="7"/>
        <v>0</v>
      </c>
      <c r="N84" s="1">
        <f t="shared" si="8"/>
        <v>276.1826505</v>
      </c>
      <c r="O84" s="1">
        <f t="shared" si="9"/>
        <v>0</v>
      </c>
      <c r="P84" s="1">
        <f t="shared" si="10"/>
        <v>20750</v>
      </c>
      <c r="Q84" s="1">
        <f t="shared" si="11"/>
        <v>0</v>
      </c>
      <c r="R84" s="1">
        <f t="shared" si="12"/>
        <v>20331382</v>
      </c>
      <c r="S84" s="1">
        <f t="shared" si="13"/>
        <v>159650.3722</v>
      </c>
      <c r="T84" s="1">
        <f t="shared" si="14"/>
        <v>106000</v>
      </c>
      <c r="U84" s="1">
        <f t="shared" si="15"/>
        <v>4731021</v>
      </c>
    </row>
    <row r="85" ht="19.5" customHeight="1">
      <c r="A85" s="2">
        <v>84.0</v>
      </c>
      <c r="B85" s="2" t="s">
        <v>146</v>
      </c>
      <c r="C85" s="2">
        <v>5000000.0</v>
      </c>
      <c r="D85" s="1" t="str">
        <f t="shared" si="1"/>
        <v>piercing</v>
      </c>
      <c r="E85" s="1" t="str">
        <f t="shared" si="2"/>
        <v>2160672</v>
      </c>
      <c r="F85" s="2">
        <v>50.0</v>
      </c>
      <c r="G85" s="2">
        <v>10.0</v>
      </c>
      <c r="H85" s="2" t="s">
        <v>119</v>
      </c>
      <c r="I85" s="1">
        <f t="shared" si="3"/>
        <v>500000</v>
      </c>
      <c r="J85" s="1">
        <f t="shared" si="4"/>
        <v>0</v>
      </c>
      <c r="K85" s="1">
        <f t="shared" si="5"/>
        <v>0</v>
      </c>
      <c r="L85" s="1">
        <f t="shared" si="6"/>
        <v>0</v>
      </c>
      <c r="M85" s="1">
        <f t="shared" si="7"/>
        <v>1080336</v>
      </c>
      <c r="N85" s="1">
        <f t="shared" si="8"/>
        <v>281.9696875</v>
      </c>
      <c r="O85" s="1">
        <f t="shared" si="9"/>
        <v>0</v>
      </c>
      <c r="P85" s="1">
        <f t="shared" si="10"/>
        <v>20750</v>
      </c>
      <c r="Q85" s="1">
        <f t="shared" si="11"/>
        <v>0</v>
      </c>
      <c r="R85" s="1">
        <f t="shared" si="12"/>
        <v>21411718</v>
      </c>
      <c r="S85" s="1">
        <f t="shared" si="13"/>
        <v>160784.863</v>
      </c>
      <c r="T85" s="1">
        <f t="shared" si="14"/>
        <v>106000</v>
      </c>
      <c r="U85" s="1">
        <f t="shared" si="15"/>
        <v>4837021</v>
      </c>
    </row>
    <row r="86" ht="19.5" customHeight="1">
      <c r="A86" s="2">
        <v>85.0</v>
      </c>
      <c r="B86" s="2" t="s">
        <v>440</v>
      </c>
      <c r="C86" s="2">
        <v>5000000.0</v>
      </c>
      <c r="D86" s="1" t="str">
        <f t="shared" si="1"/>
        <v>electrumBar</v>
      </c>
      <c r="E86" s="1" t="str">
        <f t="shared" si="2"/>
        <v>2050</v>
      </c>
      <c r="F86" s="2">
        <v>50.0</v>
      </c>
      <c r="G86" s="2">
        <v>10.0</v>
      </c>
      <c r="H86" s="2" t="s">
        <v>119</v>
      </c>
      <c r="I86" s="1">
        <f t="shared" si="3"/>
        <v>500000</v>
      </c>
      <c r="J86" s="1">
        <f t="shared" si="4"/>
        <v>0</v>
      </c>
      <c r="K86" s="1">
        <f t="shared" si="5"/>
        <v>1025</v>
      </c>
      <c r="L86" s="1">
        <f t="shared" si="6"/>
        <v>0</v>
      </c>
      <c r="M86" s="1">
        <f t="shared" si="7"/>
        <v>0</v>
      </c>
      <c r="N86" s="1">
        <f t="shared" si="8"/>
        <v>287.7567245</v>
      </c>
      <c r="O86" s="1">
        <f t="shared" si="9"/>
        <v>0</v>
      </c>
      <c r="P86" s="1">
        <f t="shared" si="10"/>
        <v>21775</v>
      </c>
      <c r="Q86" s="1">
        <f t="shared" si="11"/>
        <v>0</v>
      </c>
      <c r="R86" s="1">
        <f t="shared" si="12"/>
        <v>21411718</v>
      </c>
      <c r="S86" s="1">
        <f t="shared" si="13"/>
        <v>167131.1712</v>
      </c>
      <c r="T86" s="1">
        <f t="shared" si="14"/>
        <v>106000</v>
      </c>
      <c r="U86" s="1">
        <f t="shared" si="15"/>
        <v>4943021</v>
      </c>
    </row>
    <row r="87" ht="19.5" customHeight="1">
      <c r="A87" s="2">
        <v>86.0</v>
      </c>
      <c r="B87" s="2" t="s">
        <v>146</v>
      </c>
      <c r="C87" s="2">
        <v>5000000.0</v>
      </c>
      <c r="D87" s="1" t="str">
        <f t="shared" si="1"/>
        <v>piercing</v>
      </c>
      <c r="E87" s="1" t="str">
        <f t="shared" si="2"/>
        <v>2160672</v>
      </c>
      <c r="F87" s="2">
        <v>50.0</v>
      </c>
      <c r="G87" s="2">
        <v>10.0</v>
      </c>
      <c r="H87" s="2" t="s">
        <v>119</v>
      </c>
      <c r="I87" s="1">
        <f t="shared" si="3"/>
        <v>500000</v>
      </c>
      <c r="J87" s="1">
        <f t="shared" si="4"/>
        <v>0</v>
      </c>
      <c r="K87" s="1">
        <f t="shared" si="5"/>
        <v>0</v>
      </c>
      <c r="L87" s="1">
        <f t="shared" si="6"/>
        <v>0</v>
      </c>
      <c r="M87" s="1">
        <f t="shared" si="7"/>
        <v>1080336</v>
      </c>
      <c r="N87" s="1">
        <f t="shared" si="8"/>
        <v>293.5437616</v>
      </c>
      <c r="O87" s="1">
        <f t="shared" si="9"/>
        <v>0</v>
      </c>
      <c r="P87" s="1">
        <f t="shared" si="10"/>
        <v>21775</v>
      </c>
      <c r="Q87" s="1">
        <f t="shared" si="11"/>
        <v>0</v>
      </c>
      <c r="R87" s="1">
        <f t="shared" si="12"/>
        <v>22492054</v>
      </c>
      <c r="S87" s="1">
        <f t="shared" si="13"/>
        <v>168265.662</v>
      </c>
      <c r="T87" s="1">
        <f t="shared" si="14"/>
        <v>106000</v>
      </c>
      <c r="U87" s="1">
        <f t="shared" si="15"/>
        <v>5049021</v>
      </c>
    </row>
    <row r="88" ht="19.5" customHeight="1">
      <c r="A88" s="2">
        <v>87.0</v>
      </c>
      <c r="B88" s="2" t="s">
        <v>82</v>
      </c>
      <c r="C88" s="2">
        <v>5000000.0</v>
      </c>
      <c r="D88" s="1" t="str">
        <f t="shared" si="1"/>
        <v>electrumBar</v>
      </c>
      <c r="E88" s="1" t="str">
        <f t="shared" si="2"/>
        <v>2100</v>
      </c>
      <c r="F88" s="2">
        <v>50.0</v>
      </c>
      <c r="G88" s="2">
        <v>10.0</v>
      </c>
      <c r="H88" s="2" t="s">
        <v>119</v>
      </c>
      <c r="I88" s="1">
        <f t="shared" si="3"/>
        <v>500000</v>
      </c>
      <c r="J88" s="1">
        <f t="shared" si="4"/>
        <v>0</v>
      </c>
      <c r="K88" s="1">
        <f t="shared" si="5"/>
        <v>1050</v>
      </c>
      <c r="L88" s="1">
        <f t="shared" si="6"/>
        <v>0</v>
      </c>
      <c r="M88" s="1">
        <f t="shared" si="7"/>
        <v>0</v>
      </c>
      <c r="N88" s="1">
        <f t="shared" si="8"/>
        <v>299.3307986</v>
      </c>
      <c r="O88" s="1">
        <f t="shared" si="9"/>
        <v>0</v>
      </c>
      <c r="P88" s="1">
        <f t="shared" si="10"/>
        <v>22825</v>
      </c>
      <c r="Q88" s="1">
        <f t="shared" si="11"/>
        <v>0</v>
      </c>
      <c r="R88" s="1">
        <f t="shared" si="12"/>
        <v>22492054</v>
      </c>
      <c r="S88" s="1">
        <f t="shared" si="13"/>
        <v>174739.0877</v>
      </c>
      <c r="T88" s="1">
        <f t="shared" si="14"/>
        <v>106000</v>
      </c>
      <c r="U88" s="1">
        <f t="shared" si="15"/>
        <v>5155021</v>
      </c>
    </row>
    <row r="89" ht="19.5" customHeight="1">
      <c r="A89" s="2">
        <v>88.0</v>
      </c>
      <c r="B89" s="2" t="s">
        <v>146</v>
      </c>
      <c r="C89" s="2">
        <v>5000000.0</v>
      </c>
      <c r="D89" s="1" t="str">
        <f t="shared" si="1"/>
        <v>piercing</v>
      </c>
      <c r="E89" s="1" t="str">
        <f t="shared" si="2"/>
        <v>2160672</v>
      </c>
      <c r="F89" s="2">
        <v>50.0</v>
      </c>
      <c r="G89" s="2">
        <v>10.0</v>
      </c>
      <c r="H89" s="2" t="s">
        <v>119</v>
      </c>
      <c r="I89" s="1">
        <f t="shared" si="3"/>
        <v>500000</v>
      </c>
      <c r="J89" s="1">
        <f t="shared" si="4"/>
        <v>0</v>
      </c>
      <c r="K89" s="1">
        <f t="shared" si="5"/>
        <v>0</v>
      </c>
      <c r="L89" s="1">
        <f t="shared" si="6"/>
        <v>0</v>
      </c>
      <c r="M89" s="1">
        <f t="shared" si="7"/>
        <v>1080336</v>
      </c>
      <c r="N89" s="1">
        <f t="shared" si="8"/>
        <v>305.1178356</v>
      </c>
      <c r="O89" s="1">
        <f t="shared" si="9"/>
        <v>0</v>
      </c>
      <c r="P89" s="1">
        <f t="shared" si="10"/>
        <v>22825</v>
      </c>
      <c r="Q89" s="1">
        <f t="shared" si="11"/>
        <v>0</v>
      </c>
      <c r="R89" s="1">
        <f t="shared" si="12"/>
        <v>23572390</v>
      </c>
      <c r="S89" s="1">
        <f t="shared" si="13"/>
        <v>175873.5785</v>
      </c>
      <c r="T89" s="1">
        <f t="shared" si="14"/>
        <v>106000</v>
      </c>
      <c r="U89" s="1">
        <f t="shared" si="15"/>
        <v>5261021</v>
      </c>
    </row>
    <row r="90" ht="19.5" customHeight="1">
      <c r="A90" s="2">
        <v>89.0</v>
      </c>
      <c r="B90" s="2" t="s">
        <v>441</v>
      </c>
      <c r="C90" s="2">
        <v>5000000.0</v>
      </c>
      <c r="D90" s="1" t="str">
        <f t="shared" si="1"/>
        <v>electrumBar</v>
      </c>
      <c r="E90" s="1" t="str">
        <f t="shared" si="2"/>
        <v>2150</v>
      </c>
      <c r="F90" s="2">
        <v>50.0</v>
      </c>
      <c r="G90" s="2">
        <v>10.0</v>
      </c>
      <c r="H90" s="2" t="s">
        <v>119</v>
      </c>
      <c r="I90" s="1">
        <f t="shared" si="3"/>
        <v>500000</v>
      </c>
      <c r="J90" s="1">
        <f t="shared" si="4"/>
        <v>0</v>
      </c>
      <c r="K90" s="1">
        <f t="shared" si="5"/>
        <v>1075</v>
      </c>
      <c r="L90" s="1">
        <f t="shared" si="6"/>
        <v>0</v>
      </c>
      <c r="M90" s="1">
        <f t="shared" si="7"/>
        <v>0</v>
      </c>
      <c r="N90" s="1">
        <f t="shared" si="8"/>
        <v>310.9048727</v>
      </c>
      <c r="O90" s="1">
        <f t="shared" si="9"/>
        <v>0</v>
      </c>
      <c r="P90" s="1">
        <f t="shared" si="10"/>
        <v>23900</v>
      </c>
      <c r="Q90" s="1">
        <f t="shared" si="11"/>
        <v>0</v>
      </c>
      <c r="R90" s="1">
        <f t="shared" si="12"/>
        <v>23572390</v>
      </c>
      <c r="S90" s="1">
        <f t="shared" si="13"/>
        <v>182474.1217</v>
      </c>
      <c r="T90" s="1">
        <f t="shared" si="14"/>
        <v>106000</v>
      </c>
      <c r="U90" s="1">
        <f t="shared" si="15"/>
        <v>5367021</v>
      </c>
    </row>
    <row r="91" ht="19.5" customHeight="1">
      <c r="A91" s="2">
        <v>90.0</v>
      </c>
      <c r="B91" s="2" t="s">
        <v>146</v>
      </c>
      <c r="C91" s="2">
        <v>5000000.0</v>
      </c>
      <c r="D91" s="1" t="str">
        <f t="shared" si="1"/>
        <v>piercing</v>
      </c>
      <c r="E91" s="1" t="str">
        <f t="shared" si="2"/>
        <v>2160672</v>
      </c>
      <c r="F91" s="2">
        <v>50.0</v>
      </c>
      <c r="G91" s="2">
        <v>10.0</v>
      </c>
      <c r="H91" s="2" t="s">
        <v>119</v>
      </c>
      <c r="I91" s="1">
        <f t="shared" si="3"/>
        <v>500000</v>
      </c>
      <c r="J91" s="1">
        <f t="shared" si="4"/>
        <v>0</v>
      </c>
      <c r="K91" s="1">
        <f t="shared" si="5"/>
        <v>0</v>
      </c>
      <c r="L91" s="1">
        <f t="shared" si="6"/>
        <v>0</v>
      </c>
      <c r="M91" s="1">
        <f t="shared" si="7"/>
        <v>1080336</v>
      </c>
      <c r="N91" s="1">
        <f t="shared" si="8"/>
        <v>316.6919097</v>
      </c>
      <c r="O91" s="1">
        <f t="shared" si="9"/>
        <v>0</v>
      </c>
      <c r="P91" s="1">
        <f t="shared" si="10"/>
        <v>23900</v>
      </c>
      <c r="Q91" s="1">
        <f t="shared" si="11"/>
        <v>0</v>
      </c>
      <c r="R91" s="1">
        <f t="shared" si="12"/>
        <v>24652726</v>
      </c>
      <c r="S91" s="1">
        <f t="shared" si="13"/>
        <v>183608.6125</v>
      </c>
      <c r="T91" s="1">
        <f t="shared" si="14"/>
        <v>106000</v>
      </c>
      <c r="U91" s="1">
        <f t="shared" si="15"/>
        <v>5473021</v>
      </c>
    </row>
    <row r="92" ht="19.5" customHeight="1">
      <c r="A92" s="2">
        <v>91.0</v>
      </c>
      <c r="B92" s="2" t="s">
        <v>442</v>
      </c>
      <c r="C92" s="2">
        <v>5000000.0</v>
      </c>
      <c r="D92" s="1" t="str">
        <f t="shared" si="1"/>
        <v>electrumBar</v>
      </c>
      <c r="E92" s="1" t="str">
        <f t="shared" si="2"/>
        <v>2200</v>
      </c>
      <c r="F92" s="2">
        <v>50.0</v>
      </c>
      <c r="G92" s="2">
        <v>10.0</v>
      </c>
      <c r="H92" s="2" t="s">
        <v>119</v>
      </c>
      <c r="I92" s="1">
        <f t="shared" si="3"/>
        <v>500000</v>
      </c>
      <c r="J92" s="1">
        <f t="shared" si="4"/>
        <v>0</v>
      </c>
      <c r="K92" s="1">
        <f t="shared" si="5"/>
        <v>1100</v>
      </c>
      <c r="L92" s="1">
        <f t="shared" si="6"/>
        <v>0</v>
      </c>
      <c r="M92" s="1">
        <f t="shared" si="7"/>
        <v>0</v>
      </c>
      <c r="N92" s="1">
        <f t="shared" si="8"/>
        <v>322.4789468</v>
      </c>
      <c r="O92" s="1">
        <f t="shared" si="9"/>
        <v>0</v>
      </c>
      <c r="P92" s="1">
        <f t="shared" si="10"/>
        <v>25000</v>
      </c>
      <c r="Q92" s="1">
        <f t="shared" si="11"/>
        <v>0</v>
      </c>
      <c r="R92" s="1">
        <f t="shared" si="12"/>
        <v>24652726</v>
      </c>
      <c r="S92" s="1">
        <f t="shared" si="13"/>
        <v>190336.2732</v>
      </c>
      <c r="T92" s="1">
        <f t="shared" si="14"/>
        <v>106000</v>
      </c>
      <c r="U92" s="1">
        <f t="shared" si="15"/>
        <v>5579021</v>
      </c>
    </row>
    <row r="93" ht="19.5" customHeight="1">
      <c r="A93" s="2">
        <v>92.0</v>
      </c>
      <c r="B93" s="2" t="s">
        <v>146</v>
      </c>
      <c r="C93" s="2">
        <v>5000000.0</v>
      </c>
      <c r="D93" s="1" t="str">
        <f t="shared" si="1"/>
        <v>piercing</v>
      </c>
      <c r="E93" s="1" t="str">
        <f t="shared" si="2"/>
        <v>2160672</v>
      </c>
      <c r="F93" s="2">
        <v>50.0</v>
      </c>
      <c r="G93" s="2">
        <v>10.0</v>
      </c>
      <c r="H93" s="2" t="s">
        <v>119</v>
      </c>
      <c r="I93" s="1">
        <f t="shared" si="3"/>
        <v>500000</v>
      </c>
      <c r="J93" s="1">
        <f t="shared" si="4"/>
        <v>0</v>
      </c>
      <c r="K93" s="1">
        <f t="shared" si="5"/>
        <v>0</v>
      </c>
      <c r="L93" s="1">
        <f t="shared" si="6"/>
        <v>0</v>
      </c>
      <c r="M93" s="1">
        <f t="shared" si="7"/>
        <v>1080336</v>
      </c>
      <c r="N93" s="1">
        <f t="shared" si="8"/>
        <v>328.2659838</v>
      </c>
      <c r="O93" s="1">
        <f t="shared" si="9"/>
        <v>0</v>
      </c>
      <c r="P93" s="1">
        <f t="shared" si="10"/>
        <v>25000</v>
      </c>
      <c r="Q93" s="1">
        <f t="shared" si="11"/>
        <v>0</v>
      </c>
      <c r="R93" s="1">
        <f t="shared" si="12"/>
        <v>25733062</v>
      </c>
      <c r="S93" s="1">
        <f t="shared" si="13"/>
        <v>191470.764</v>
      </c>
      <c r="T93" s="1">
        <f t="shared" si="14"/>
        <v>106000</v>
      </c>
      <c r="U93" s="1">
        <f t="shared" si="15"/>
        <v>5685021</v>
      </c>
    </row>
    <row r="94" ht="19.5" customHeight="1">
      <c r="A94" s="2">
        <v>93.0</v>
      </c>
      <c r="B94" s="2" t="s">
        <v>86</v>
      </c>
      <c r="C94" s="2">
        <v>5000000.0</v>
      </c>
      <c r="D94" s="1" t="str">
        <f t="shared" si="1"/>
        <v>electrumBar</v>
      </c>
      <c r="E94" s="1" t="str">
        <f t="shared" si="2"/>
        <v>2250</v>
      </c>
      <c r="F94" s="2">
        <v>50.0</v>
      </c>
      <c r="G94" s="2">
        <v>10.0</v>
      </c>
      <c r="H94" s="2" t="s">
        <v>119</v>
      </c>
      <c r="I94" s="1">
        <f t="shared" si="3"/>
        <v>500000</v>
      </c>
      <c r="J94" s="1">
        <f t="shared" si="4"/>
        <v>0</v>
      </c>
      <c r="K94" s="1">
        <f t="shared" si="5"/>
        <v>1125</v>
      </c>
      <c r="L94" s="1">
        <f t="shared" si="6"/>
        <v>0</v>
      </c>
      <c r="M94" s="1">
        <f t="shared" si="7"/>
        <v>0</v>
      </c>
      <c r="N94" s="1">
        <f t="shared" si="8"/>
        <v>334.0530208</v>
      </c>
      <c r="O94" s="1">
        <f t="shared" si="9"/>
        <v>0</v>
      </c>
      <c r="P94" s="1">
        <f t="shared" si="10"/>
        <v>26125</v>
      </c>
      <c r="Q94" s="1">
        <f t="shared" si="11"/>
        <v>0</v>
      </c>
      <c r="R94" s="1">
        <f t="shared" si="12"/>
        <v>25733062</v>
      </c>
      <c r="S94" s="1">
        <f t="shared" si="13"/>
        <v>198325.5422</v>
      </c>
      <c r="T94" s="1">
        <f t="shared" si="14"/>
        <v>106000</v>
      </c>
      <c r="U94" s="1">
        <f t="shared" si="15"/>
        <v>5791021</v>
      </c>
    </row>
    <row r="95" ht="19.5" customHeight="1">
      <c r="A95" s="2">
        <v>94.0</v>
      </c>
      <c r="B95" s="2" t="s">
        <v>146</v>
      </c>
      <c r="C95" s="2">
        <v>5000000.0</v>
      </c>
      <c r="D95" s="1" t="str">
        <f t="shared" si="1"/>
        <v>piercing</v>
      </c>
      <c r="E95" s="1" t="str">
        <f t="shared" si="2"/>
        <v>2160672</v>
      </c>
      <c r="F95" s="2">
        <v>50.0</v>
      </c>
      <c r="G95" s="2">
        <v>10.0</v>
      </c>
      <c r="H95" s="2" t="s">
        <v>119</v>
      </c>
      <c r="I95" s="1">
        <f t="shared" si="3"/>
        <v>500000</v>
      </c>
      <c r="J95" s="1">
        <f t="shared" si="4"/>
        <v>0</v>
      </c>
      <c r="K95" s="1">
        <f t="shared" si="5"/>
        <v>0</v>
      </c>
      <c r="L95" s="1">
        <f t="shared" si="6"/>
        <v>0</v>
      </c>
      <c r="M95" s="1">
        <f t="shared" si="7"/>
        <v>1080336</v>
      </c>
      <c r="N95" s="1">
        <f t="shared" si="8"/>
        <v>339.8400579</v>
      </c>
      <c r="O95" s="1">
        <f t="shared" si="9"/>
        <v>0</v>
      </c>
      <c r="P95" s="1">
        <f t="shared" si="10"/>
        <v>26125</v>
      </c>
      <c r="Q95" s="1">
        <f t="shared" si="11"/>
        <v>0</v>
      </c>
      <c r="R95" s="1">
        <f t="shared" si="12"/>
        <v>26813398</v>
      </c>
      <c r="S95" s="1">
        <f t="shared" si="13"/>
        <v>199460.033</v>
      </c>
      <c r="T95" s="1">
        <f t="shared" si="14"/>
        <v>106000</v>
      </c>
      <c r="U95" s="1">
        <f t="shared" si="15"/>
        <v>5897021</v>
      </c>
    </row>
    <row r="96" ht="19.5" customHeight="1">
      <c r="A96" s="2">
        <v>95.0</v>
      </c>
      <c r="B96" s="2" t="s">
        <v>443</v>
      </c>
      <c r="C96" s="2">
        <v>5000000.0</v>
      </c>
      <c r="D96" s="1" t="str">
        <f t="shared" si="1"/>
        <v>electrumBar</v>
      </c>
      <c r="E96" s="1" t="str">
        <f t="shared" si="2"/>
        <v>2300</v>
      </c>
      <c r="F96" s="2">
        <v>50.0</v>
      </c>
      <c r="G96" s="2">
        <v>10.0</v>
      </c>
      <c r="H96" s="2" t="s">
        <v>119</v>
      </c>
      <c r="I96" s="1">
        <f t="shared" si="3"/>
        <v>500000</v>
      </c>
      <c r="J96" s="1">
        <f t="shared" si="4"/>
        <v>0</v>
      </c>
      <c r="K96" s="1">
        <f t="shared" si="5"/>
        <v>1150</v>
      </c>
      <c r="L96" s="1">
        <f t="shared" si="6"/>
        <v>0</v>
      </c>
      <c r="M96" s="1">
        <f t="shared" si="7"/>
        <v>0</v>
      </c>
      <c r="N96" s="1">
        <f t="shared" si="8"/>
        <v>345.6270949</v>
      </c>
      <c r="O96" s="1">
        <f t="shared" si="9"/>
        <v>0</v>
      </c>
      <c r="P96" s="1">
        <f t="shared" si="10"/>
        <v>27275</v>
      </c>
      <c r="Q96" s="1">
        <f t="shared" si="11"/>
        <v>0</v>
      </c>
      <c r="R96" s="1">
        <f t="shared" si="12"/>
        <v>26813398</v>
      </c>
      <c r="S96" s="1">
        <f t="shared" si="13"/>
        <v>206441.9287</v>
      </c>
      <c r="T96" s="1">
        <f t="shared" si="14"/>
        <v>106000</v>
      </c>
      <c r="U96" s="1">
        <f t="shared" si="15"/>
        <v>6003021</v>
      </c>
    </row>
    <row r="97" ht="19.5" customHeight="1">
      <c r="A97" s="2">
        <v>96.0</v>
      </c>
      <c r="B97" s="2" t="s">
        <v>146</v>
      </c>
      <c r="C97" s="2">
        <v>5000000.0</v>
      </c>
      <c r="D97" s="1" t="str">
        <f t="shared" si="1"/>
        <v>piercing</v>
      </c>
      <c r="E97" s="1" t="str">
        <f t="shared" si="2"/>
        <v>2160672</v>
      </c>
      <c r="F97" s="2">
        <v>50.0</v>
      </c>
      <c r="G97" s="2">
        <v>10.0</v>
      </c>
      <c r="H97" s="2" t="s">
        <v>119</v>
      </c>
      <c r="I97" s="1">
        <f t="shared" si="3"/>
        <v>500000</v>
      </c>
      <c r="J97" s="1">
        <f t="shared" si="4"/>
        <v>0</v>
      </c>
      <c r="K97" s="1">
        <f t="shared" si="5"/>
        <v>0</v>
      </c>
      <c r="L97" s="1">
        <f t="shared" si="6"/>
        <v>0</v>
      </c>
      <c r="M97" s="1">
        <f t="shared" si="7"/>
        <v>1080336</v>
      </c>
      <c r="N97" s="1">
        <f t="shared" si="8"/>
        <v>351.4141319</v>
      </c>
      <c r="O97" s="1">
        <f t="shared" si="9"/>
        <v>0</v>
      </c>
      <c r="P97" s="1">
        <f t="shared" si="10"/>
        <v>27275</v>
      </c>
      <c r="Q97" s="1">
        <f t="shared" si="11"/>
        <v>0</v>
      </c>
      <c r="R97" s="1">
        <f t="shared" si="12"/>
        <v>27893734</v>
      </c>
      <c r="S97" s="1">
        <f t="shared" si="13"/>
        <v>207576.4195</v>
      </c>
      <c r="T97" s="1">
        <f t="shared" si="14"/>
        <v>106000</v>
      </c>
      <c r="U97" s="1">
        <f t="shared" si="15"/>
        <v>6109021</v>
      </c>
    </row>
    <row r="98" ht="19.5" customHeight="1">
      <c r="A98" s="2">
        <v>97.0</v>
      </c>
      <c r="B98" s="2" t="s">
        <v>444</v>
      </c>
      <c r="C98" s="2">
        <v>5000000.0</v>
      </c>
      <c r="D98" s="1" t="str">
        <f t="shared" si="1"/>
        <v>electrumBar</v>
      </c>
      <c r="E98" s="1" t="str">
        <f t="shared" si="2"/>
        <v>2350</v>
      </c>
      <c r="F98" s="2">
        <v>50.0</v>
      </c>
      <c r="G98" s="2">
        <v>10.0</v>
      </c>
      <c r="H98" s="2" t="s">
        <v>119</v>
      </c>
      <c r="I98" s="1">
        <f t="shared" si="3"/>
        <v>500000</v>
      </c>
      <c r="J98" s="1">
        <f t="shared" si="4"/>
        <v>0</v>
      </c>
      <c r="K98" s="1">
        <f t="shared" si="5"/>
        <v>1175</v>
      </c>
      <c r="L98" s="1">
        <f t="shared" si="6"/>
        <v>0</v>
      </c>
      <c r="M98" s="1">
        <f t="shared" si="7"/>
        <v>0</v>
      </c>
      <c r="N98" s="1">
        <f t="shared" si="8"/>
        <v>357.201169</v>
      </c>
      <c r="O98" s="1">
        <f t="shared" si="9"/>
        <v>0</v>
      </c>
      <c r="P98" s="1">
        <f t="shared" si="10"/>
        <v>28450</v>
      </c>
      <c r="Q98" s="1">
        <f t="shared" si="11"/>
        <v>0</v>
      </c>
      <c r="R98" s="1">
        <f t="shared" si="12"/>
        <v>27893734</v>
      </c>
      <c r="S98" s="1">
        <f t="shared" si="13"/>
        <v>214685.4327</v>
      </c>
      <c r="T98" s="1">
        <f t="shared" si="14"/>
        <v>106000</v>
      </c>
      <c r="U98" s="1">
        <f t="shared" si="15"/>
        <v>6215021</v>
      </c>
    </row>
    <row r="99" ht="19.5" customHeight="1">
      <c r="A99" s="2">
        <v>98.0</v>
      </c>
      <c r="B99" s="2" t="s">
        <v>146</v>
      </c>
      <c r="C99" s="2">
        <v>5000000.0</v>
      </c>
      <c r="D99" s="1" t="str">
        <f t="shared" si="1"/>
        <v>piercing</v>
      </c>
      <c r="E99" s="1" t="str">
        <f t="shared" si="2"/>
        <v>2160672</v>
      </c>
      <c r="F99" s="2">
        <v>50.0</v>
      </c>
      <c r="G99" s="2">
        <v>10.0</v>
      </c>
      <c r="H99" s="2" t="s">
        <v>119</v>
      </c>
      <c r="I99" s="1">
        <f t="shared" si="3"/>
        <v>500000</v>
      </c>
      <c r="J99" s="1">
        <f t="shared" si="4"/>
        <v>0</v>
      </c>
      <c r="K99" s="1">
        <f t="shared" si="5"/>
        <v>0</v>
      </c>
      <c r="L99" s="1">
        <f t="shared" si="6"/>
        <v>0</v>
      </c>
      <c r="M99" s="1">
        <f t="shared" si="7"/>
        <v>1080336</v>
      </c>
      <c r="N99" s="1">
        <f t="shared" si="8"/>
        <v>362.988206</v>
      </c>
      <c r="O99" s="1">
        <f t="shared" si="9"/>
        <v>0</v>
      </c>
      <c r="P99" s="1">
        <f t="shared" si="10"/>
        <v>28450</v>
      </c>
      <c r="Q99" s="1">
        <f t="shared" si="11"/>
        <v>0</v>
      </c>
      <c r="R99" s="1">
        <f t="shared" si="12"/>
        <v>28974070</v>
      </c>
      <c r="S99" s="1">
        <f t="shared" si="13"/>
        <v>215819.9235</v>
      </c>
      <c r="T99" s="1">
        <f t="shared" si="14"/>
        <v>106000</v>
      </c>
      <c r="U99" s="1">
        <f t="shared" si="15"/>
        <v>6321021</v>
      </c>
    </row>
    <row r="100" ht="19.5" customHeight="1">
      <c r="A100" s="2">
        <v>99.0</v>
      </c>
      <c r="B100" s="2" t="s">
        <v>88</v>
      </c>
      <c r="C100" s="2">
        <v>5000000.0</v>
      </c>
      <c r="D100" s="1" t="str">
        <f t="shared" si="1"/>
        <v>electrumBar</v>
      </c>
      <c r="E100" s="1" t="str">
        <f t="shared" si="2"/>
        <v>2400</v>
      </c>
      <c r="F100" s="2">
        <v>50.0</v>
      </c>
      <c r="G100" s="2">
        <v>10.0</v>
      </c>
      <c r="H100" s="2" t="s">
        <v>119</v>
      </c>
      <c r="I100" s="1">
        <f t="shared" si="3"/>
        <v>500000</v>
      </c>
      <c r="J100" s="1">
        <f t="shared" si="4"/>
        <v>0</v>
      </c>
      <c r="K100" s="1">
        <f t="shared" si="5"/>
        <v>1200</v>
      </c>
      <c r="L100" s="1">
        <f t="shared" si="6"/>
        <v>0</v>
      </c>
      <c r="M100" s="1">
        <f t="shared" si="7"/>
        <v>0</v>
      </c>
      <c r="N100" s="1">
        <f t="shared" si="8"/>
        <v>368.7752431</v>
      </c>
      <c r="O100" s="1">
        <f t="shared" si="9"/>
        <v>0</v>
      </c>
      <c r="P100" s="1">
        <f t="shared" si="10"/>
        <v>29650</v>
      </c>
      <c r="Q100" s="1">
        <f t="shared" si="11"/>
        <v>0</v>
      </c>
      <c r="R100" s="1">
        <f t="shared" si="12"/>
        <v>28974070</v>
      </c>
      <c r="S100" s="1">
        <f t="shared" si="13"/>
        <v>223056.0542</v>
      </c>
      <c r="T100" s="1">
        <f t="shared" si="14"/>
        <v>106000</v>
      </c>
      <c r="U100" s="1">
        <f t="shared" si="15"/>
        <v>6427021</v>
      </c>
    </row>
    <row r="101" ht="19.5" customHeight="1">
      <c r="A101" s="2">
        <v>100.0</v>
      </c>
      <c r="B101" s="2" t="s">
        <v>146</v>
      </c>
      <c r="C101" s="2">
        <v>5000000.0</v>
      </c>
      <c r="D101" s="1" t="str">
        <f t="shared" si="1"/>
        <v>piercing</v>
      </c>
      <c r="E101" s="1" t="str">
        <f t="shared" si="2"/>
        <v>2160672</v>
      </c>
      <c r="F101" s="2">
        <v>50.0</v>
      </c>
      <c r="G101" s="2">
        <v>10.0</v>
      </c>
      <c r="H101" s="2" t="s">
        <v>119</v>
      </c>
      <c r="I101" s="1">
        <f t="shared" si="3"/>
        <v>500000</v>
      </c>
      <c r="J101" s="1">
        <f t="shared" si="4"/>
        <v>0</v>
      </c>
      <c r="K101" s="1">
        <f t="shared" si="5"/>
        <v>0</v>
      </c>
      <c r="L101" s="1">
        <f t="shared" si="6"/>
        <v>0</v>
      </c>
      <c r="M101" s="1">
        <f t="shared" si="7"/>
        <v>1080336</v>
      </c>
      <c r="N101" s="1">
        <f t="shared" si="8"/>
        <v>374.5622801</v>
      </c>
      <c r="O101" s="1">
        <f t="shared" si="9"/>
        <v>0</v>
      </c>
      <c r="P101" s="1">
        <f t="shared" si="10"/>
        <v>29650</v>
      </c>
      <c r="Q101" s="1">
        <f t="shared" si="11"/>
        <v>0</v>
      </c>
      <c r="R101" s="1">
        <f t="shared" si="12"/>
        <v>30054406</v>
      </c>
      <c r="S101" s="1">
        <f t="shared" si="13"/>
        <v>224190.545</v>
      </c>
      <c r="T101" s="1">
        <f t="shared" si="14"/>
        <v>106000</v>
      </c>
      <c r="U101" s="1">
        <f t="shared" si="15"/>
        <v>6533021</v>
      </c>
    </row>
    <row r="102" ht="19.5" customHeight="1">
      <c r="A102" s="2">
        <v>101.0</v>
      </c>
      <c r="B102" s="2" t="s">
        <v>445</v>
      </c>
      <c r="C102" s="2">
        <v>5000000.0</v>
      </c>
      <c r="D102" s="1" t="str">
        <f t="shared" si="1"/>
        <v>electrumBar</v>
      </c>
      <c r="E102" s="1" t="str">
        <f t="shared" si="2"/>
        <v>2450</v>
      </c>
      <c r="F102" s="2">
        <v>50.0</v>
      </c>
      <c r="G102" s="2">
        <v>10.0</v>
      </c>
      <c r="H102" s="2" t="s">
        <v>119</v>
      </c>
      <c r="I102" s="1">
        <f t="shared" si="3"/>
        <v>500000</v>
      </c>
      <c r="J102" s="1">
        <f t="shared" si="4"/>
        <v>0</v>
      </c>
      <c r="K102" s="1">
        <f t="shared" si="5"/>
        <v>1225</v>
      </c>
      <c r="L102" s="1">
        <f t="shared" si="6"/>
        <v>0</v>
      </c>
      <c r="M102" s="1">
        <f t="shared" si="7"/>
        <v>0</v>
      </c>
      <c r="N102" s="1">
        <f t="shared" si="8"/>
        <v>380.3493171</v>
      </c>
      <c r="O102" s="1">
        <f t="shared" si="9"/>
        <v>0</v>
      </c>
      <c r="P102" s="1">
        <f t="shared" si="10"/>
        <v>30875</v>
      </c>
      <c r="Q102" s="1">
        <f t="shared" si="11"/>
        <v>0</v>
      </c>
      <c r="R102" s="1">
        <f t="shared" si="12"/>
        <v>30054406</v>
      </c>
      <c r="S102" s="1">
        <f t="shared" si="13"/>
        <v>231553.7932</v>
      </c>
      <c r="T102" s="1">
        <f t="shared" si="14"/>
        <v>106000</v>
      </c>
      <c r="U102" s="1">
        <f t="shared" si="15"/>
        <v>6639021</v>
      </c>
    </row>
    <row r="103" ht="19.5" customHeight="1">
      <c r="A103" s="2">
        <v>102.0</v>
      </c>
      <c r="B103" s="2" t="s">
        <v>146</v>
      </c>
      <c r="C103" s="2">
        <v>5000000.0</v>
      </c>
      <c r="D103" s="1" t="str">
        <f t="shared" si="1"/>
        <v>piercing</v>
      </c>
      <c r="E103" s="1" t="str">
        <f t="shared" si="2"/>
        <v>2160672</v>
      </c>
      <c r="F103" s="2">
        <v>50.0</v>
      </c>
      <c r="G103" s="2">
        <v>10.0</v>
      </c>
      <c r="H103" s="2" t="s">
        <v>119</v>
      </c>
      <c r="I103" s="1">
        <f t="shared" si="3"/>
        <v>500000</v>
      </c>
      <c r="J103" s="1">
        <f t="shared" si="4"/>
        <v>0</v>
      </c>
      <c r="K103" s="1">
        <f t="shared" si="5"/>
        <v>0</v>
      </c>
      <c r="L103" s="1">
        <f t="shared" si="6"/>
        <v>0</v>
      </c>
      <c r="M103" s="1">
        <f t="shared" si="7"/>
        <v>1080336</v>
      </c>
      <c r="N103" s="1">
        <f t="shared" si="8"/>
        <v>386.1363542</v>
      </c>
      <c r="O103" s="1">
        <f t="shared" si="9"/>
        <v>0</v>
      </c>
      <c r="P103" s="1">
        <f t="shared" si="10"/>
        <v>30875</v>
      </c>
      <c r="Q103" s="1">
        <f t="shared" si="11"/>
        <v>0</v>
      </c>
      <c r="R103" s="1">
        <f t="shared" si="12"/>
        <v>31134742</v>
      </c>
      <c r="S103" s="1">
        <f t="shared" si="13"/>
        <v>232688.284</v>
      </c>
      <c r="T103" s="1">
        <f t="shared" si="14"/>
        <v>106000</v>
      </c>
      <c r="U103" s="1">
        <f t="shared" si="15"/>
        <v>6745021</v>
      </c>
    </row>
    <row r="104" ht="19.5" customHeight="1">
      <c r="A104" s="2">
        <v>103.0</v>
      </c>
      <c r="B104" s="2" t="s">
        <v>446</v>
      </c>
      <c r="C104" s="2">
        <v>5000000.0</v>
      </c>
      <c r="D104" s="1" t="str">
        <f t="shared" si="1"/>
        <v>electrumBar</v>
      </c>
      <c r="E104" s="1" t="str">
        <f t="shared" si="2"/>
        <v>2500</v>
      </c>
      <c r="F104" s="2">
        <v>50.0</v>
      </c>
      <c r="G104" s="2">
        <v>10.0</v>
      </c>
      <c r="H104" s="2" t="s">
        <v>119</v>
      </c>
      <c r="I104" s="1">
        <f t="shared" si="3"/>
        <v>500000</v>
      </c>
      <c r="J104" s="1">
        <f t="shared" si="4"/>
        <v>0</v>
      </c>
      <c r="K104" s="1">
        <f t="shared" si="5"/>
        <v>1250</v>
      </c>
      <c r="L104" s="1">
        <f t="shared" si="6"/>
        <v>0</v>
      </c>
      <c r="M104" s="1">
        <f t="shared" si="7"/>
        <v>0</v>
      </c>
      <c r="N104" s="1">
        <f t="shared" si="8"/>
        <v>391.9233912</v>
      </c>
      <c r="O104" s="1">
        <f t="shared" si="9"/>
        <v>0</v>
      </c>
      <c r="P104" s="1">
        <f t="shared" si="10"/>
        <v>32125</v>
      </c>
      <c r="Q104" s="1">
        <f t="shared" si="11"/>
        <v>0</v>
      </c>
      <c r="R104" s="1">
        <f t="shared" si="12"/>
        <v>31134742</v>
      </c>
      <c r="S104" s="1">
        <f t="shared" si="13"/>
        <v>240178.6497</v>
      </c>
      <c r="T104" s="1">
        <f t="shared" si="14"/>
        <v>106000</v>
      </c>
      <c r="U104" s="1">
        <f t="shared" si="15"/>
        <v>6851021</v>
      </c>
    </row>
    <row r="105" ht="19.5" customHeight="1">
      <c r="A105" s="2">
        <v>104.0</v>
      </c>
      <c r="B105" s="2" t="s">
        <v>146</v>
      </c>
      <c r="C105" s="2">
        <v>5000000.0</v>
      </c>
      <c r="D105" s="1" t="str">
        <f t="shared" si="1"/>
        <v>piercing</v>
      </c>
      <c r="E105" s="1" t="str">
        <f t="shared" si="2"/>
        <v>2160672</v>
      </c>
      <c r="F105" s="2">
        <v>50.0</v>
      </c>
      <c r="G105" s="2">
        <v>10.0</v>
      </c>
      <c r="H105" s="2" t="s">
        <v>119</v>
      </c>
      <c r="I105" s="1">
        <f t="shared" si="3"/>
        <v>500000</v>
      </c>
      <c r="J105" s="1">
        <f t="shared" si="4"/>
        <v>0</v>
      </c>
      <c r="K105" s="1">
        <f t="shared" si="5"/>
        <v>0</v>
      </c>
      <c r="L105" s="1">
        <f t="shared" si="6"/>
        <v>0</v>
      </c>
      <c r="M105" s="1">
        <f t="shared" si="7"/>
        <v>1080336</v>
      </c>
      <c r="N105" s="1">
        <f t="shared" si="8"/>
        <v>397.7104282</v>
      </c>
      <c r="O105" s="1">
        <f t="shared" si="9"/>
        <v>0</v>
      </c>
      <c r="P105" s="1">
        <f t="shared" si="10"/>
        <v>32125</v>
      </c>
      <c r="Q105" s="1">
        <f t="shared" si="11"/>
        <v>0</v>
      </c>
      <c r="R105" s="1">
        <f t="shared" si="12"/>
        <v>32215078</v>
      </c>
      <c r="S105" s="1">
        <f t="shared" si="13"/>
        <v>241313.1405</v>
      </c>
      <c r="T105" s="1">
        <f t="shared" si="14"/>
        <v>106000</v>
      </c>
      <c r="U105" s="1">
        <f t="shared" si="15"/>
        <v>6957021</v>
      </c>
    </row>
    <row r="106" ht="19.5" customHeight="1">
      <c r="A106" s="2">
        <v>105.0</v>
      </c>
      <c r="B106" s="2" t="s">
        <v>90</v>
      </c>
      <c r="C106" s="2">
        <v>5000000.0</v>
      </c>
      <c r="D106" s="1" t="str">
        <f t="shared" si="1"/>
        <v>electrumBar</v>
      </c>
      <c r="E106" s="1" t="str">
        <f t="shared" si="2"/>
        <v>2550</v>
      </c>
      <c r="F106" s="2">
        <v>50.0</v>
      </c>
      <c r="G106" s="2">
        <v>10.0</v>
      </c>
      <c r="H106" s="2" t="s">
        <v>119</v>
      </c>
      <c r="I106" s="1">
        <f t="shared" si="3"/>
        <v>500000</v>
      </c>
      <c r="J106" s="1">
        <f t="shared" si="4"/>
        <v>0</v>
      </c>
      <c r="K106" s="1">
        <f t="shared" si="5"/>
        <v>1275</v>
      </c>
      <c r="L106" s="1">
        <f t="shared" si="6"/>
        <v>0</v>
      </c>
      <c r="M106" s="1">
        <f t="shared" si="7"/>
        <v>0</v>
      </c>
      <c r="N106" s="1">
        <f t="shared" si="8"/>
        <v>403.4974653</v>
      </c>
      <c r="O106" s="1">
        <f t="shared" si="9"/>
        <v>0</v>
      </c>
      <c r="P106" s="1">
        <f t="shared" si="10"/>
        <v>33400</v>
      </c>
      <c r="Q106" s="1">
        <f t="shared" si="11"/>
        <v>0</v>
      </c>
      <c r="R106" s="1">
        <f t="shared" si="12"/>
        <v>32215078</v>
      </c>
      <c r="S106" s="1">
        <f t="shared" si="13"/>
        <v>248930.6237</v>
      </c>
      <c r="T106" s="1">
        <f t="shared" si="14"/>
        <v>106000</v>
      </c>
      <c r="U106" s="1">
        <f t="shared" si="15"/>
        <v>7063021</v>
      </c>
    </row>
    <row r="107" ht="19.5" customHeight="1">
      <c r="A107" s="2">
        <v>106.0</v>
      </c>
      <c r="B107" s="2" t="s">
        <v>160</v>
      </c>
      <c r="C107" s="2">
        <v>5000000.0</v>
      </c>
      <c r="D107" s="1" t="str">
        <f t="shared" si="1"/>
        <v>piercing</v>
      </c>
      <c r="E107" s="1" t="str">
        <f t="shared" si="2"/>
        <v>2160673</v>
      </c>
      <c r="F107" s="2">
        <v>50.0</v>
      </c>
      <c r="G107" s="2">
        <v>10.0</v>
      </c>
      <c r="H107" s="2" t="s">
        <v>119</v>
      </c>
      <c r="I107" s="1">
        <f t="shared" si="3"/>
        <v>500000</v>
      </c>
      <c r="J107" s="1">
        <f t="shared" si="4"/>
        <v>0</v>
      </c>
      <c r="K107" s="1">
        <f t="shared" si="5"/>
        <v>0</v>
      </c>
      <c r="L107" s="1">
        <f t="shared" si="6"/>
        <v>0</v>
      </c>
      <c r="M107" s="1">
        <f t="shared" si="7"/>
        <v>1080337</v>
      </c>
      <c r="N107" s="1">
        <f t="shared" si="8"/>
        <v>409.2845023</v>
      </c>
      <c r="O107" s="1">
        <f t="shared" si="9"/>
        <v>0</v>
      </c>
      <c r="P107" s="1">
        <f t="shared" si="10"/>
        <v>33400</v>
      </c>
      <c r="Q107" s="1">
        <f t="shared" si="11"/>
        <v>0</v>
      </c>
      <c r="R107" s="1">
        <f t="shared" si="12"/>
        <v>33295415</v>
      </c>
      <c r="S107" s="1">
        <f t="shared" si="13"/>
        <v>250065.1145</v>
      </c>
      <c r="T107" s="1">
        <f t="shared" si="14"/>
        <v>106000</v>
      </c>
      <c r="U107" s="1">
        <f t="shared" si="15"/>
        <v>7169021</v>
      </c>
    </row>
    <row r="108" ht="19.5" customHeight="1">
      <c r="A108" s="2">
        <v>107.0</v>
      </c>
      <c r="B108" s="2" t="s">
        <v>447</v>
      </c>
      <c r="C108" s="2">
        <v>5000000.0</v>
      </c>
      <c r="D108" s="1" t="str">
        <f t="shared" si="1"/>
        <v>electrumBar</v>
      </c>
      <c r="E108" s="1" t="str">
        <f t="shared" si="2"/>
        <v>2600</v>
      </c>
      <c r="F108" s="2">
        <v>50.0</v>
      </c>
      <c r="G108" s="2">
        <v>10.0</v>
      </c>
      <c r="H108" s="2" t="s">
        <v>119</v>
      </c>
      <c r="I108" s="1">
        <f t="shared" si="3"/>
        <v>500000</v>
      </c>
      <c r="J108" s="1">
        <f t="shared" si="4"/>
        <v>0</v>
      </c>
      <c r="K108" s="1">
        <f t="shared" si="5"/>
        <v>1300</v>
      </c>
      <c r="L108" s="1">
        <f t="shared" si="6"/>
        <v>0</v>
      </c>
      <c r="M108" s="1">
        <f t="shared" si="7"/>
        <v>0</v>
      </c>
      <c r="N108" s="1">
        <f t="shared" si="8"/>
        <v>415.0715394</v>
      </c>
      <c r="O108" s="1">
        <f t="shared" si="9"/>
        <v>0</v>
      </c>
      <c r="P108" s="1">
        <f t="shared" si="10"/>
        <v>34700</v>
      </c>
      <c r="Q108" s="1">
        <f t="shared" si="11"/>
        <v>0</v>
      </c>
      <c r="R108" s="1">
        <f t="shared" si="12"/>
        <v>33295415</v>
      </c>
      <c r="S108" s="1">
        <f t="shared" si="13"/>
        <v>257809.7152</v>
      </c>
      <c r="T108" s="1">
        <f t="shared" si="14"/>
        <v>106000</v>
      </c>
      <c r="U108" s="1">
        <f t="shared" si="15"/>
        <v>7275021</v>
      </c>
    </row>
    <row r="109" ht="19.5" customHeight="1">
      <c r="A109" s="2">
        <v>108.0</v>
      </c>
      <c r="B109" s="2" t="s">
        <v>160</v>
      </c>
      <c r="C109" s="2">
        <v>5000000.0</v>
      </c>
      <c r="D109" s="1" t="str">
        <f t="shared" si="1"/>
        <v>piercing</v>
      </c>
      <c r="E109" s="1" t="str">
        <f t="shared" si="2"/>
        <v>2160673</v>
      </c>
      <c r="F109" s="2">
        <v>50.0</v>
      </c>
      <c r="G109" s="2">
        <v>10.0</v>
      </c>
      <c r="H109" s="2" t="s">
        <v>119</v>
      </c>
      <c r="I109" s="1">
        <f t="shared" si="3"/>
        <v>500000</v>
      </c>
      <c r="J109" s="1">
        <f t="shared" si="4"/>
        <v>0</v>
      </c>
      <c r="K109" s="1">
        <f t="shared" si="5"/>
        <v>0</v>
      </c>
      <c r="L109" s="1">
        <f t="shared" si="6"/>
        <v>0</v>
      </c>
      <c r="M109" s="1">
        <f t="shared" si="7"/>
        <v>1080337</v>
      </c>
      <c r="N109" s="1">
        <f t="shared" si="8"/>
        <v>420.8585764</v>
      </c>
      <c r="O109" s="1">
        <f t="shared" si="9"/>
        <v>0</v>
      </c>
      <c r="P109" s="1">
        <f t="shared" si="10"/>
        <v>34700</v>
      </c>
      <c r="Q109" s="1">
        <f t="shared" si="11"/>
        <v>0</v>
      </c>
      <c r="R109" s="1">
        <f t="shared" si="12"/>
        <v>34375752</v>
      </c>
      <c r="S109" s="1">
        <f t="shared" si="13"/>
        <v>258944.206</v>
      </c>
      <c r="T109" s="1">
        <f t="shared" si="14"/>
        <v>106000</v>
      </c>
      <c r="U109" s="1">
        <f t="shared" si="15"/>
        <v>7381021</v>
      </c>
    </row>
    <row r="110" ht="19.5" customHeight="1">
      <c r="A110" s="2">
        <v>109.0</v>
      </c>
      <c r="B110" s="2" t="s">
        <v>448</v>
      </c>
      <c r="C110" s="2">
        <v>5000000.0</v>
      </c>
      <c r="D110" s="1" t="str">
        <f t="shared" si="1"/>
        <v>electrumBar</v>
      </c>
      <c r="E110" s="1" t="str">
        <f t="shared" si="2"/>
        <v>2650</v>
      </c>
      <c r="F110" s="2">
        <v>50.0</v>
      </c>
      <c r="G110" s="2">
        <v>10.0</v>
      </c>
      <c r="H110" s="2" t="s">
        <v>119</v>
      </c>
      <c r="I110" s="1">
        <f t="shared" si="3"/>
        <v>500000</v>
      </c>
      <c r="J110" s="1">
        <f t="shared" si="4"/>
        <v>0</v>
      </c>
      <c r="K110" s="1">
        <f t="shared" si="5"/>
        <v>1325</v>
      </c>
      <c r="L110" s="1">
        <f t="shared" si="6"/>
        <v>0</v>
      </c>
      <c r="M110" s="1">
        <f t="shared" si="7"/>
        <v>0</v>
      </c>
      <c r="N110" s="1">
        <f t="shared" si="8"/>
        <v>426.6456134</v>
      </c>
      <c r="O110" s="1">
        <f t="shared" si="9"/>
        <v>0</v>
      </c>
      <c r="P110" s="1">
        <f t="shared" si="10"/>
        <v>36025</v>
      </c>
      <c r="Q110" s="1">
        <f t="shared" si="11"/>
        <v>0</v>
      </c>
      <c r="R110" s="1">
        <f t="shared" si="12"/>
        <v>34375752</v>
      </c>
      <c r="S110" s="1">
        <f t="shared" si="13"/>
        <v>266815.9242</v>
      </c>
      <c r="T110" s="1">
        <f t="shared" si="14"/>
        <v>106000</v>
      </c>
      <c r="U110" s="1">
        <f t="shared" si="15"/>
        <v>7487021</v>
      </c>
    </row>
    <row r="111" ht="19.5" customHeight="1">
      <c r="A111" s="2">
        <v>110.0</v>
      </c>
      <c r="B111" s="2" t="s">
        <v>160</v>
      </c>
      <c r="C111" s="2">
        <v>5000000.0</v>
      </c>
      <c r="D111" s="1" t="str">
        <f t="shared" si="1"/>
        <v>piercing</v>
      </c>
      <c r="E111" s="1" t="str">
        <f t="shared" si="2"/>
        <v>2160673</v>
      </c>
      <c r="F111" s="2">
        <v>50.0</v>
      </c>
      <c r="G111" s="2">
        <v>10.0</v>
      </c>
      <c r="H111" s="2" t="s">
        <v>119</v>
      </c>
      <c r="I111" s="1">
        <f t="shared" si="3"/>
        <v>500000</v>
      </c>
      <c r="J111" s="1">
        <f t="shared" si="4"/>
        <v>0</v>
      </c>
      <c r="K111" s="1">
        <f t="shared" si="5"/>
        <v>0</v>
      </c>
      <c r="L111" s="1">
        <f t="shared" si="6"/>
        <v>0</v>
      </c>
      <c r="M111" s="1">
        <f t="shared" si="7"/>
        <v>1080337</v>
      </c>
      <c r="N111" s="1">
        <f t="shared" si="8"/>
        <v>432.4326505</v>
      </c>
      <c r="O111" s="1">
        <f t="shared" si="9"/>
        <v>0</v>
      </c>
      <c r="P111" s="1">
        <f t="shared" si="10"/>
        <v>36025</v>
      </c>
      <c r="Q111" s="1">
        <f t="shared" si="11"/>
        <v>0</v>
      </c>
      <c r="R111" s="1">
        <f t="shared" si="12"/>
        <v>35456089</v>
      </c>
      <c r="S111" s="1">
        <f t="shared" si="13"/>
        <v>267950.415</v>
      </c>
      <c r="T111" s="1">
        <f t="shared" si="14"/>
        <v>106000</v>
      </c>
      <c r="U111" s="1">
        <f t="shared" si="15"/>
        <v>7593021</v>
      </c>
    </row>
    <row r="112" ht="19.5" customHeight="1">
      <c r="A112" s="2">
        <v>111.0</v>
      </c>
      <c r="B112" s="2" t="s">
        <v>92</v>
      </c>
      <c r="C112" s="2">
        <v>5000000.0</v>
      </c>
      <c r="D112" s="1" t="str">
        <f t="shared" si="1"/>
        <v>electrumBar</v>
      </c>
      <c r="E112" s="1" t="str">
        <f t="shared" si="2"/>
        <v>2700</v>
      </c>
      <c r="F112" s="2">
        <v>50.0</v>
      </c>
      <c r="G112" s="2">
        <v>10.0</v>
      </c>
      <c r="H112" s="2" t="s">
        <v>119</v>
      </c>
      <c r="I112" s="1">
        <f t="shared" si="3"/>
        <v>500000</v>
      </c>
      <c r="J112" s="1">
        <f t="shared" si="4"/>
        <v>0</v>
      </c>
      <c r="K112" s="1">
        <f t="shared" si="5"/>
        <v>1350</v>
      </c>
      <c r="L112" s="1">
        <f t="shared" si="6"/>
        <v>0</v>
      </c>
      <c r="M112" s="1">
        <f t="shared" si="7"/>
        <v>0</v>
      </c>
      <c r="N112" s="1">
        <f t="shared" si="8"/>
        <v>438.2196875</v>
      </c>
      <c r="O112" s="1">
        <f t="shared" si="9"/>
        <v>0</v>
      </c>
      <c r="P112" s="1">
        <f t="shared" si="10"/>
        <v>37375</v>
      </c>
      <c r="Q112" s="1">
        <f t="shared" si="11"/>
        <v>0</v>
      </c>
      <c r="R112" s="1">
        <f t="shared" si="12"/>
        <v>35456089</v>
      </c>
      <c r="S112" s="1">
        <f t="shared" si="13"/>
        <v>275949.2507</v>
      </c>
      <c r="T112" s="1">
        <f t="shared" si="14"/>
        <v>106000</v>
      </c>
      <c r="U112" s="1">
        <f t="shared" si="15"/>
        <v>7699021</v>
      </c>
    </row>
    <row r="113" ht="19.5" customHeight="1">
      <c r="A113" s="2">
        <v>112.0</v>
      </c>
      <c r="B113" s="2" t="s">
        <v>164</v>
      </c>
      <c r="C113" s="2">
        <v>5000000.0</v>
      </c>
      <c r="D113" s="1" t="str">
        <f t="shared" si="1"/>
        <v>piercing</v>
      </c>
      <c r="E113" s="1" t="str">
        <f t="shared" si="2"/>
        <v>2160674</v>
      </c>
      <c r="F113" s="2">
        <v>50.0</v>
      </c>
      <c r="G113" s="2">
        <v>10.0</v>
      </c>
      <c r="H113" s="2" t="s">
        <v>119</v>
      </c>
      <c r="I113" s="1">
        <f t="shared" si="3"/>
        <v>500000</v>
      </c>
      <c r="J113" s="1">
        <f t="shared" si="4"/>
        <v>0</v>
      </c>
      <c r="K113" s="1">
        <f t="shared" si="5"/>
        <v>0</v>
      </c>
      <c r="L113" s="1">
        <f t="shared" si="6"/>
        <v>0</v>
      </c>
      <c r="M113" s="1">
        <f t="shared" si="7"/>
        <v>1080337</v>
      </c>
      <c r="N113" s="1">
        <f t="shared" si="8"/>
        <v>444.0067245</v>
      </c>
      <c r="O113" s="1">
        <f t="shared" si="9"/>
        <v>0</v>
      </c>
      <c r="P113" s="1">
        <f t="shared" si="10"/>
        <v>37375</v>
      </c>
      <c r="Q113" s="1">
        <f t="shared" si="11"/>
        <v>0</v>
      </c>
      <c r="R113" s="1">
        <f t="shared" si="12"/>
        <v>36536426</v>
      </c>
      <c r="S113" s="1">
        <f t="shared" si="13"/>
        <v>277083.7415</v>
      </c>
      <c r="T113" s="1">
        <f t="shared" si="14"/>
        <v>106000</v>
      </c>
      <c r="U113" s="1">
        <f t="shared" si="15"/>
        <v>7805021</v>
      </c>
    </row>
    <row r="114" ht="19.5" customHeight="1">
      <c r="A114" s="2">
        <v>113.0</v>
      </c>
      <c r="B114" s="2" t="s">
        <v>449</v>
      </c>
      <c r="C114" s="2">
        <v>5000000.0</v>
      </c>
      <c r="D114" s="1" t="str">
        <f t="shared" si="1"/>
        <v>electrumBar</v>
      </c>
      <c r="E114" s="1" t="str">
        <f t="shared" si="2"/>
        <v>2750</v>
      </c>
      <c r="F114" s="2">
        <v>50.0</v>
      </c>
      <c r="G114" s="2">
        <v>10.0</v>
      </c>
      <c r="H114" s="2" t="s">
        <v>119</v>
      </c>
      <c r="I114" s="1">
        <f t="shared" si="3"/>
        <v>500000</v>
      </c>
      <c r="J114" s="1">
        <f t="shared" si="4"/>
        <v>0</v>
      </c>
      <c r="K114" s="1">
        <f t="shared" si="5"/>
        <v>1375</v>
      </c>
      <c r="L114" s="1">
        <f t="shared" si="6"/>
        <v>0</v>
      </c>
      <c r="M114" s="1">
        <f t="shared" si="7"/>
        <v>0</v>
      </c>
      <c r="N114" s="1">
        <f t="shared" si="8"/>
        <v>449.7937616</v>
      </c>
      <c r="O114" s="1">
        <f t="shared" si="9"/>
        <v>0</v>
      </c>
      <c r="P114" s="1">
        <f t="shared" si="10"/>
        <v>38750</v>
      </c>
      <c r="Q114" s="1">
        <f t="shared" si="11"/>
        <v>0</v>
      </c>
      <c r="R114" s="1">
        <f t="shared" si="12"/>
        <v>36536426</v>
      </c>
      <c r="S114" s="1">
        <f t="shared" si="13"/>
        <v>285209.6947</v>
      </c>
      <c r="T114" s="1">
        <f t="shared" si="14"/>
        <v>106000</v>
      </c>
      <c r="U114" s="1">
        <f t="shared" si="15"/>
        <v>7911021</v>
      </c>
    </row>
    <row r="115" ht="19.5" customHeight="1">
      <c r="A115" s="2">
        <v>114.0</v>
      </c>
      <c r="B115" s="2" t="s">
        <v>164</v>
      </c>
      <c r="C115" s="2">
        <v>5000000.0</v>
      </c>
      <c r="D115" s="1" t="str">
        <f t="shared" si="1"/>
        <v>piercing</v>
      </c>
      <c r="E115" s="1" t="str">
        <f t="shared" si="2"/>
        <v>2160674</v>
      </c>
      <c r="F115" s="2">
        <v>50.0</v>
      </c>
      <c r="G115" s="2">
        <v>10.0</v>
      </c>
      <c r="H115" s="2" t="s">
        <v>119</v>
      </c>
      <c r="I115" s="1">
        <f t="shared" si="3"/>
        <v>500000</v>
      </c>
      <c r="J115" s="1">
        <f t="shared" si="4"/>
        <v>0</v>
      </c>
      <c r="K115" s="1">
        <f t="shared" si="5"/>
        <v>0</v>
      </c>
      <c r="L115" s="1">
        <f t="shared" si="6"/>
        <v>0</v>
      </c>
      <c r="M115" s="1">
        <f t="shared" si="7"/>
        <v>1080337</v>
      </c>
      <c r="N115" s="1">
        <f t="shared" si="8"/>
        <v>455.5807986</v>
      </c>
      <c r="O115" s="1">
        <f t="shared" si="9"/>
        <v>0</v>
      </c>
      <c r="P115" s="1">
        <f t="shared" si="10"/>
        <v>38750</v>
      </c>
      <c r="Q115" s="1">
        <f t="shared" si="11"/>
        <v>0</v>
      </c>
      <c r="R115" s="1">
        <f t="shared" si="12"/>
        <v>37616763</v>
      </c>
      <c r="S115" s="1">
        <f t="shared" si="13"/>
        <v>286344.1855</v>
      </c>
      <c r="T115" s="1">
        <f t="shared" si="14"/>
        <v>106000</v>
      </c>
      <c r="U115" s="1">
        <f t="shared" si="15"/>
        <v>8017021</v>
      </c>
    </row>
    <row r="116" ht="19.5" customHeight="1">
      <c r="A116" s="2">
        <v>115.0</v>
      </c>
      <c r="B116" s="2" t="s">
        <v>450</v>
      </c>
      <c r="C116" s="2">
        <v>5000000.0</v>
      </c>
      <c r="D116" s="1" t="str">
        <f t="shared" si="1"/>
        <v>electrumBar</v>
      </c>
      <c r="E116" s="1" t="str">
        <f t="shared" si="2"/>
        <v>2800</v>
      </c>
      <c r="F116" s="2">
        <v>50.0</v>
      </c>
      <c r="G116" s="2">
        <v>10.0</v>
      </c>
      <c r="H116" s="2" t="s">
        <v>119</v>
      </c>
      <c r="I116" s="1">
        <f t="shared" si="3"/>
        <v>500000</v>
      </c>
      <c r="J116" s="1">
        <f t="shared" si="4"/>
        <v>0</v>
      </c>
      <c r="K116" s="1">
        <f t="shared" si="5"/>
        <v>1400</v>
      </c>
      <c r="L116" s="1">
        <f t="shared" si="6"/>
        <v>0</v>
      </c>
      <c r="M116" s="1">
        <f t="shared" si="7"/>
        <v>0</v>
      </c>
      <c r="N116" s="1">
        <f t="shared" si="8"/>
        <v>461.3678356</v>
      </c>
      <c r="O116" s="1">
        <f t="shared" si="9"/>
        <v>0</v>
      </c>
      <c r="P116" s="1">
        <f t="shared" si="10"/>
        <v>40150</v>
      </c>
      <c r="Q116" s="1">
        <f t="shared" si="11"/>
        <v>0</v>
      </c>
      <c r="R116" s="1">
        <f t="shared" si="12"/>
        <v>37616763</v>
      </c>
      <c r="S116" s="1">
        <f t="shared" si="13"/>
        <v>294597.2562</v>
      </c>
      <c r="T116" s="1">
        <f t="shared" si="14"/>
        <v>106000</v>
      </c>
      <c r="U116" s="1">
        <f t="shared" si="15"/>
        <v>8123021</v>
      </c>
    </row>
    <row r="117" ht="19.5" customHeight="1">
      <c r="A117" s="2">
        <v>116.0</v>
      </c>
      <c r="B117" s="2" t="s">
        <v>164</v>
      </c>
      <c r="C117" s="2">
        <v>5000000.0</v>
      </c>
      <c r="D117" s="1" t="str">
        <f t="shared" si="1"/>
        <v>piercing</v>
      </c>
      <c r="E117" s="1" t="str">
        <f t="shared" si="2"/>
        <v>2160674</v>
      </c>
      <c r="F117" s="2">
        <v>50.0</v>
      </c>
      <c r="G117" s="2">
        <v>10.0</v>
      </c>
      <c r="H117" s="2" t="s">
        <v>119</v>
      </c>
      <c r="I117" s="1">
        <f t="shared" si="3"/>
        <v>500000</v>
      </c>
      <c r="J117" s="1">
        <f t="shared" si="4"/>
        <v>0</v>
      </c>
      <c r="K117" s="1">
        <f t="shared" si="5"/>
        <v>0</v>
      </c>
      <c r="L117" s="1">
        <f t="shared" si="6"/>
        <v>0</v>
      </c>
      <c r="M117" s="1">
        <f t="shared" si="7"/>
        <v>1080337</v>
      </c>
      <c r="N117" s="1">
        <f t="shared" si="8"/>
        <v>467.1548727</v>
      </c>
      <c r="O117" s="1">
        <f t="shared" si="9"/>
        <v>0</v>
      </c>
      <c r="P117" s="1">
        <f t="shared" si="10"/>
        <v>40150</v>
      </c>
      <c r="Q117" s="1">
        <f t="shared" si="11"/>
        <v>0</v>
      </c>
      <c r="R117" s="1">
        <f t="shared" si="12"/>
        <v>38697100</v>
      </c>
      <c r="S117" s="1">
        <f t="shared" si="13"/>
        <v>295731.747</v>
      </c>
      <c r="T117" s="1">
        <f t="shared" si="14"/>
        <v>106000</v>
      </c>
      <c r="U117" s="1">
        <f t="shared" si="15"/>
        <v>8229021</v>
      </c>
    </row>
    <row r="118" ht="19.5" customHeight="1">
      <c r="A118" s="2">
        <v>117.0</v>
      </c>
      <c r="B118" s="2" t="s">
        <v>94</v>
      </c>
      <c r="C118" s="2">
        <v>5000000.0</v>
      </c>
      <c r="D118" s="1" t="str">
        <f t="shared" si="1"/>
        <v>electrumBar</v>
      </c>
      <c r="E118" s="1" t="str">
        <f t="shared" si="2"/>
        <v>2850</v>
      </c>
      <c r="F118" s="2">
        <v>50.0</v>
      </c>
      <c r="G118" s="2">
        <v>10.0</v>
      </c>
      <c r="H118" s="2" t="s">
        <v>119</v>
      </c>
      <c r="I118" s="1">
        <f t="shared" si="3"/>
        <v>500000</v>
      </c>
      <c r="J118" s="1">
        <f t="shared" si="4"/>
        <v>0</v>
      </c>
      <c r="K118" s="1">
        <f t="shared" si="5"/>
        <v>1425</v>
      </c>
      <c r="L118" s="1">
        <f t="shared" si="6"/>
        <v>0</v>
      </c>
      <c r="M118" s="1">
        <f t="shared" si="7"/>
        <v>0</v>
      </c>
      <c r="N118" s="1">
        <f t="shared" si="8"/>
        <v>472.9419097</v>
      </c>
      <c r="O118" s="1">
        <f t="shared" si="9"/>
        <v>0</v>
      </c>
      <c r="P118" s="1">
        <f t="shared" si="10"/>
        <v>41575</v>
      </c>
      <c r="Q118" s="1">
        <f t="shared" si="11"/>
        <v>0</v>
      </c>
      <c r="R118" s="1">
        <f t="shared" si="12"/>
        <v>38697100</v>
      </c>
      <c r="S118" s="1">
        <f t="shared" si="13"/>
        <v>304111.9352</v>
      </c>
      <c r="T118" s="1">
        <f t="shared" si="14"/>
        <v>106000</v>
      </c>
      <c r="U118" s="1">
        <f t="shared" si="15"/>
        <v>8335021</v>
      </c>
    </row>
    <row r="119" ht="19.5" customHeight="1">
      <c r="A119" s="2">
        <v>118.0</v>
      </c>
      <c r="B119" s="2" t="s">
        <v>168</v>
      </c>
      <c r="C119" s="2">
        <v>5000000.0</v>
      </c>
      <c r="D119" s="1" t="str">
        <f t="shared" si="1"/>
        <v>piercing</v>
      </c>
      <c r="E119" s="1" t="str">
        <f t="shared" si="2"/>
        <v>2160675</v>
      </c>
      <c r="F119" s="2">
        <v>50.0</v>
      </c>
      <c r="G119" s="2">
        <v>10.0</v>
      </c>
      <c r="H119" s="2" t="s">
        <v>119</v>
      </c>
      <c r="I119" s="1">
        <f t="shared" si="3"/>
        <v>500000</v>
      </c>
      <c r="J119" s="1">
        <f t="shared" si="4"/>
        <v>0</v>
      </c>
      <c r="K119" s="1">
        <f t="shared" si="5"/>
        <v>0</v>
      </c>
      <c r="L119" s="1">
        <f t="shared" si="6"/>
        <v>0</v>
      </c>
      <c r="M119" s="1">
        <f t="shared" si="7"/>
        <v>1080338</v>
      </c>
      <c r="N119" s="1">
        <f t="shared" si="8"/>
        <v>478.7289468</v>
      </c>
      <c r="O119" s="1">
        <f t="shared" si="9"/>
        <v>0</v>
      </c>
      <c r="P119" s="1">
        <f t="shared" si="10"/>
        <v>41575</v>
      </c>
      <c r="Q119" s="1">
        <f t="shared" si="11"/>
        <v>0</v>
      </c>
      <c r="R119" s="1">
        <f t="shared" si="12"/>
        <v>39777438</v>
      </c>
      <c r="S119" s="1">
        <f t="shared" si="13"/>
        <v>305246.426</v>
      </c>
      <c r="T119" s="1">
        <f t="shared" si="14"/>
        <v>106000</v>
      </c>
      <c r="U119" s="1">
        <f t="shared" si="15"/>
        <v>8441021</v>
      </c>
    </row>
    <row r="120" ht="19.5" customHeight="1">
      <c r="A120" s="2">
        <v>119.0</v>
      </c>
      <c r="B120" s="2" t="s">
        <v>451</v>
      </c>
      <c r="C120" s="2">
        <v>5000000.0</v>
      </c>
      <c r="D120" s="1" t="str">
        <f t="shared" si="1"/>
        <v>electrumBar</v>
      </c>
      <c r="E120" s="1" t="str">
        <f t="shared" si="2"/>
        <v>2900</v>
      </c>
      <c r="F120" s="2">
        <v>50.0</v>
      </c>
      <c r="G120" s="2">
        <v>10.0</v>
      </c>
      <c r="H120" s="2" t="s">
        <v>119</v>
      </c>
      <c r="I120" s="1">
        <f t="shared" si="3"/>
        <v>500000</v>
      </c>
      <c r="J120" s="1">
        <f t="shared" si="4"/>
        <v>0</v>
      </c>
      <c r="K120" s="1">
        <f t="shared" si="5"/>
        <v>1450</v>
      </c>
      <c r="L120" s="1">
        <f t="shared" si="6"/>
        <v>0</v>
      </c>
      <c r="M120" s="1">
        <f t="shared" si="7"/>
        <v>0</v>
      </c>
      <c r="N120" s="1">
        <f t="shared" si="8"/>
        <v>484.5159838</v>
      </c>
      <c r="O120" s="1">
        <f t="shared" si="9"/>
        <v>0</v>
      </c>
      <c r="P120" s="1">
        <f t="shared" si="10"/>
        <v>43025</v>
      </c>
      <c r="Q120" s="1">
        <f t="shared" si="11"/>
        <v>0</v>
      </c>
      <c r="R120" s="1">
        <f t="shared" si="12"/>
        <v>39777438</v>
      </c>
      <c r="S120" s="1">
        <f t="shared" si="13"/>
        <v>313753.7317</v>
      </c>
      <c r="T120" s="1">
        <f t="shared" si="14"/>
        <v>106000</v>
      </c>
      <c r="U120" s="1">
        <f t="shared" si="15"/>
        <v>8547021</v>
      </c>
    </row>
    <row r="121" ht="19.5" customHeight="1">
      <c r="A121" s="2">
        <v>120.0</v>
      </c>
      <c r="B121" s="2" t="s">
        <v>168</v>
      </c>
      <c r="C121" s="2">
        <v>5000000.0</v>
      </c>
      <c r="D121" s="1" t="str">
        <f t="shared" si="1"/>
        <v>piercing</v>
      </c>
      <c r="E121" s="1" t="str">
        <f t="shared" si="2"/>
        <v>2160675</v>
      </c>
      <c r="F121" s="2">
        <v>50.0</v>
      </c>
      <c r="G121" s="2">
        <v>10.0</v>
      </c>
      <c r="H121" s="2" t="s">
        <v>119</v>
      </c>
      <c r="I121" s="1">
        <f t="shared" si="3"/>
        <v>500000</v>
      </c>
      <c r="J121" s="1">
        <f t="shared" si="4"/>
        <v>0</v>
      </c>
      <c r="K121" s="1">
        <f t="shared" si="5"/>
        <v>0</v>
      </c>
      <c r="L121" s="1">
        <f t="shared" si="6"/>
        <v>0</v>
      </c>
      <c r="M121" s="1">
        <f t="shared" si="7"/>
        <v>1080338</v>
      </c>
      <c r="N121" s="1">
        <f t="shared" si="8"/>
        <v>490.3030208</v>
      </c>
      <c r="O121" s="1">
        <f t="shared" si="9"/>
        <v>0</v>
      </c>
      <c r="P121" s="1">
        <f t="shared" si="10"/>
        <v>43025</v>
      </c>
      <c r="Q121" s="1">
        <f t="shared" si="11"/>
        <v>0</v>
      </c>
      <c r="R121" s="1">
        <f t="shared" si="12"/>
        <v>40857776</v>
      </c>
      <c r="S121" s="1">
        <f t="shared" si="13"/>
        <v>314888.2225</v>
      </c>
      <c r="T121" s="1">
        <f t="shared" si="14"/>
        <v>106000</v>
      </c>
      <c r="U121" s="1">
        <f t="shared" si="15"/>
        <v>8653021</v>
      </c>
    </row>
    <row r="122" ht="19.5" customHeight="1">
      <c r="A122" s="2">
        <v>121.0</v>
      </c>
      <c r="B122" s="2" t="s">
        <v>452</v>
      </c>
      <c r="C122" s="2">
        <v>5000000.0</v>
      </c>
      <c r="D122" s="1" t="str">
        <f t="shared" si="1"/>
        <v>electrumBar</v>
      </c>
      <c r="E122" s="1" t="str">
        <f t="shared" si="2"/>
        <v>2950</v>
      </c>
      <c r="F122" s="2">
        <v>50.0</v>
      </c>
      <c r="G122" s="2">
        <v>10.0</v>
      </c>
      <c r="H122" s="2" t="s">
        <v>119</v>
      </c>
      <c r="I122" s="1">
        <f t="shared" si="3"/>
        <v>500000</v>
      </c>
      <c r="J122" s="1">
        <f t="shared" si="4"/>
        <v>0</v>
      </c>
      <c r="K122" s="1">
        <f t="shared" si="5"/>
        <v>1475</v>
      </c>
      <c r="L122" s="1">
        <f t="shared" si="6"/>
        <v>0</v>
      </c>
      <c r="M122" s="1">
        <f t="shared" si="7"/>
        <v>0</v>
      </c>
      <c r="N122" s="1">
        <f t="shared" si="8"/>
        <v>496.0900579</v>
      </c>
      <c r="O122" s="1">
        <f t="shared" si="9"/>
        <v>0</v>
      </c>
      <c r="P122" s="1">
        <f t="shared" si="10"/>
        <v>44500</v>
      </c>
      <c r="Q122" s="1">
        <f t="shared" si="11"/>
        <v>0</v>
      </c>
      <c r="R122" s="1">
        <f t="shared" si="12"/>
        <v>40857776</v>
      </c>
      <c r="S122" s="1">
        <f t="shared" si="13"/>
        <v>323522.6457</v>
      </c>
      <c r="T122" s="1">
        <f t="shared" si="14"/>
        <v>106000</v>
      </c>
      <c r="U122" s="1">
        <f t="shared" si="15"/>
        <v>8759021</v>
      </c>
    </row>
    <row r="123" ht="19.5" customHeight="1">
      <c r="A123" s="2">
        <v>122.0</v>
      </c>
      <c r="B123" s="2" t="s">
        <v>168</v>
      </c>
      <c r="C123" s="2">
        <v>5000000.0</v>
      </c>
      <c r="D123" s="1" t="str">
        <f t="shared" si="1"/>
        <v>piercing</v>
      </c>
      <c r="E123" s="1" t="str">
        <f t="shared" si="2"/>
        <v>2160675</v>
      </c>
      <c r="F123" s="2">
        <v>50.0</v>
      </c>
      <c r="G123" s="2">
        <v>10.0</v>
      </c>
      <c r="H123" s="2" t="s">
        <v>119</v>
      </c>
      <c r="I123" s="1">
        <f t="shared" si="3"/>
        <v>500000</v>
      </c>
      <c r="J123" s="1">
        <f t="shared" si="4"/>
        <v>0</v>
      </c>
      <c r="K123" s="1">
        <f t="shared" si="5"/>
        <v>0</v>
      </c>
      <c r="L123" s="1">
        <f t="shared" si="6"/>
        <v>0</v>
      </c>
      <c r="M123" s="1">
        <f t="shared" si="7"/>
        <v>1080338</v>
      </c>
      <c r="N123" s="1">
        <f t="shared" si="8"/>
        <v>501.8770949</v>
      </c>
      <c r="O123" s="1">
        <f t="shared" si="9"/>
        <v>0</v>
      </c>
      <c r="P123" s="1">
        <f t="shared" si="10"/>
        <v>44500</v>
      </c>
      <c r="Q123" s="1">
        <f t="shared" si="11"/>
        <v>0</v>
      </c>
      <c r="R123" s="1">
        <f t="shared" si="12"/>
        <v>41938114</v>
      </c>
      <c r="S123" s="1">
        <f t="shared" si="13"/>
        <v>324657.1365</v>
      </c>
      <c r="T123" s="1">
        <f t="shared" si="14"/>
        <v>106000</v>
      </c>
      <c r="U123" s="1">
        <f t="shared" si="15"/>
        <v>8865021</v>
      </c>
    </row>
    <row r="124" ht="19.5" customHeight="1">
      <c r="A124" s="2">
        <v>123.0</v>
      </c>
      <c r="B124" s="2" t="s">
        <v>98</v>
      </c>
      <c r="C124" s="2">
        <v>5000000.0</v>
      </c>
      <c r="D124" s="1" t="str">
        <f t="shared" si="1"/>
        <v>electrumBar</v>
      </c>
      <c r="E124" s="1" t="str">
        <f t="shared" si="2"/>
        <v>3000</v>
      </c>
      <c r="F124" s="2">
        <v>50.0</v>
      </c>
      <c r="G124" s="2">
        <v>10.0</v>
      </c>
      <c r="H124" s="2" t="s">
        <v>119</v>
      </c>
      <c r="I124" s="1">
        <f t="shared" si="3"/>
        <v>500000</v>
      </c>
      <c r="J124" s="1">
        <f t="shared" si="4"/>
        <v>0</v>
      </c>
      <c r="K124" s="1">
        <f t="shared" si="5"/>
        <v>1500</v>
      </c>
      <c r="L124" s="1">
        <f t="shared" si="6"/>
        <v>0</v>
      </c>
      <c r="M124" s="1">
        <f t="shared" si="7"/>
        <v>0</v>
      </c>
      <c r="N124" s="1">
        <f t="shared" si="8"/>
        <v>507.6641319</v>
      </c>
      <c r="O124" s="1">
        <f t="shared" si="9"/>
        <v>0</v>
      </c>
      <c r="P124" s="1">
        <f t="shared" si="10"/>
        <v>46000</v>
      </c>
      <c r="Q124" s="1">
        <f t="shared" si="11"/>
        <v>0</v>
      </c>
      <c r="R124" s="1">
        <f t="shared" si="12"/>
        <v>41938114</v>
      </c>
      <c r="S124" s="1">
        <f t="shared" si="13"/>
        <v>333418.6772</v>
      </c>
      <c r="T124" s="1">
        <f t="shared" si="14"/>
        <v>106000</v>
      </c>
      <c r="U124" s="1">
        <f t="shared" si="15"/>
        <v>8971021</v>
      </c>
    </row>
    <row r="125" ht="19.5" customHeight="1">
      <c r="A125" s="2">
        <v>124.0</v>
      </c>
      <c r="B125" s="2" t="s">
        <v>172</v>
      </c>
      <c r="C125" s="2">
        <v>5000000.0</v>
      </c>
      <c r="D125" s="1" t="str">
        <f t="shared" si="1"/>
        <v>piercing</v>
      </c>
      <c r="E125" s="1" t="str">
        <f t="shared" si="2"/>
        <v>2160676</v>
      </c>
      <c r="F125" s="2">
        <v>50.0</v>
      </c>
      <c r="G125" s="2">
        <v>10.0</v>
      </c>
      <c r="H125" s="2" t="s">
        <v>119</v>
      </c>
      <c r="I125" s="1">
        <f t="shared" si="3"/>
        <v>500000</v>
      </c>
      <c r="J125" s="1">
        <f t="shared" si="4"/>
        <v>0</v>
      </c>
      <c r="K125" s="1">
        <f t="shared" si="5"/>
        <v>0</v>
      </c>
      <c r="L125" s="1">
        <f t="shared" si="6"/>
        <v>0</v>
      </c>
      <c r="M125" s="1">
        <f t="shared" si="7"/>
        <v>1080338</v>
      </c>
      <c r="N125" s="1">
        <f t="shared" si="8"/>
        <v>513.451169</v>
      </c>
      <c r="O125" s="1">
        <f t="shared" si="9"/>
        <v>0</v>
      </c>
      <c r="P125" s="1">
        <f t="shared" si="10"/>
        <v>46000</v>
      </c>
      <c r="Q125" s="1">
        <f t="shared" si="11"/>
        <v>0</v>
      </c>
      <c r="R125" s="1">
        <f t="shared" si="12"/>
        <v>43018452</v>
      </c>
      <c r="S125" s="1">
        <f t="shared" si="13"/>
        <v>334553.168</v>
      </c>
      <c r="T125" s="1">
        <f t="shared" si="14"/>
        <v>106000</v>
      </c>
      <c r="U125" s="1">
        <f t="shared" si="15"/>
        <v>9077021</v>
      </c>
    </row>
    <row r="126" ht="19.5" customHeight="1">
      <c r="A126" s="2">
        <v>125.0</v>
      </c>
      <c r="B126" s="2" t="s">
        <v>453</v>
      </c>
      <c r="C126" s="2">
        <v>5000000.0</v>
      </c>
      <c r="D126" s="1" t="str">
        <f t="shared" si="1"/>
        <v>electrumBar</v>
      </c>
      <c r="E126" s="1" t="str">
        <f t="shared" si="2"/>
        <v>3050</v>
      </c>
      <c r="F126" s="2">
        <v>50.0</v>
      </c>
      <c r="G126" s="2">
        <v>10.0</v>
      </c>
      <c r="H126" s="2" t="s">
        <v>119</v>
      </c>
      <c r="I126" s="1">
        <f t="shared" si="3"/>
        <v>500000</v>
      </c>
      <c r="J126" s="1">
        <f t="shared" si="4"/>
        <v>0</v>
      </c>
      <c r="K126" s="1">
        <f t="shared" si="5"/>
        <v>1525</v>
      </c>
      <c r="L126" s="1">
        <f t="shared" si="6"/>
        <v>0</v>
      </c>
      <c r="M126" s="1">
        <f t="shared" si="7"/>
        <v>0</v>
      </c>
      <c r="N126" s="1">
        <f t="shared" si="8"/>
        <v>519.238206</v>
      </c>
      <c r="O126" s="1">
        <f t="shared" si="9"/>
        <v>0</v>
      </c>
      <c r="P126" s="1">
        <f t="shared" si="10"/>
        <v>47525</v>
      </c>
      <c r="Q126" s="1">
        <f t="shared" si="11"/>
        <v>0</v>
      </c>
      <c r="R126" s="1">
        <f t="shared" si="12"/>
        <v>43018452</v>
      </c>
      <c r="S126" s="1">
        <f t="shared" si="13"/>
        <v>343441.8262</v>
      </c>
      <c r="T126" s="1">
        <f t="shared" si="14"/>
        <v>106000</v>
      </c>
      <c r="U126" s="1">
        <f t="shared" si="15"/>
        <v>9183021</v>
      </c>
    </row>
    <row r="127" ht="19.5" customHeight="1">
      <c r="A127" s="2">
        <v>126.0</v>
      </c>
      <c r="B127" s="2" t="s">
        <v>172</v>
      </c>
      <c r="C127" s="2">
        <v>5000000.0</v>
      </c>
      <c r="D127" s="1" t="str">
        <f t="shared" si="1"/>
        <v>piercing</v>
      </c>
      <c r="E127" s="1" t="str">
        <f t="shared" si="2"/>
        <v>2160676</v>
      </c>
      <c r="F127" s="2">
        <v>50.0</v>
      </c>
      <c r="G127" s="2">
        <v>10.0</v>
      </c>
      <c r="H127" s="2" t="s">
        <v>119</v>
      </c>
      <c r="I127" s="1">
        <f t="shared" si="3"/>
        <v>500000</v>
      </c>
      <c r="J127" s="1">
        <f t="shared" si="4"/>
        <v>0</v>
      </c>
      <c r="K127" s="1">
        <f t="shared" si="5"/>
        <v>0</v>
      </c>
      <c r="L127" s="1">
        <f t="shared" si="6"/>
        <v>0</v>
      </c>
      <c r="M127" s="1">
        <f t="shared" si="7"/>
        <v>1080338</v>
      </c>
      <c r="N127" s="1">
        <f t="shared" si="8"/>
        <v>525.0252431</v>
      </c>
      <c r="O127" s="1">
        <f t="shared" si="9"/>
        <v>0</v>
      </c>
      <c r="P127" s="1">
        <f t="shared" si="10"/>
        <v>47525</v>
      </c>
      <c r="Q127" s="1">
        <f t="shared" si="11"/>
        <v>0</v>
      </c>
      <c r="R127" s="1">
        <f t="shared" si="12"/>
        <v>44098790</v>
      </c>
      <c r="S127" s="1">
        <f t="shared" si="13"/>
        <v>344576.317</v>
      </c>
      <c r="T127" s="1">
        <f t="shared" si="14"/>
        <v>106000</v>
      </c>
      <c r="U127" s="1">
        <f t="shared" si="15"/>
        <v>9289021</v>
      </c>
    </row>
    <row r="128" ht="19.5" customHeight="1">
      <c r="A128" s="2">
        <v>127.0</v>
      </c>
      <c r="B128" s="2" t="s">
        <v>454</v>
      </c>
      <c r="C128" s="2">
        <v>5000000.0</v>
      </c>
      <c r="D128" s="1" t="str">
        <f t="shared" si="1"/>
        <v>electrumBar</v>
      </c>
      <c r="E128" s="1" t="str">
        <f t="shared" si="2"/>
        <v>3100</v>
      </c>
      <c r="F128" s="2">
        <v>50.0</v>
      </c>
      <c r="G128" s="2">
        <v>10.0</v>
      </c>
      <c r="H128" s="2" t="s">
        <v>119</v>
      </c>
      <c r="I128" s="1">
        <f t="shared" si="3"/>
        <v>500000</v>
      </c>
      <c r="J128" s="1">
        <f t="shared" si="4"/>
        <v>0</v>
      </c>
      <c r="K128" s="1">
        <f t="shared" si="5"/>
        <v>1550</v>
      </c>
      <c r="L128" s="1">
        <f t="shared" si="6"/>
        <v>0</v>
      </c>
      <c r="M128" s="1">
        <f t="shared" si="7"/>
        <v>0</v>
      </c>
      <c r="N128" s="1">
        <f t="shared" si="8"/>
        <v>530.8122801</v>
      </c>
      <c r="O128" s="1">
        <f t="shared" si="9"/>
        <v>0</v>
      </c>
      <c r="P128" s="1">
        <f t="shared" si="10"/>
        <v>49075</v>
      </c>
      <c r="Q128" s="1">
        <f t="shared" si="11"/>
        <v>0</v>
      </c>
      <c r="R128" s="1">
        <f t="shared" si="12"/>
        <v>44098790</v>
      </c>
      <c r="S128" s="1">
        <f t="shared" si="13"/>
        <v>353592.0927</v>
      </c>
      <c r="T128" s="1">
        <f t="shared" si="14"/>
        <v>106000</v>
      </c>
      <c r="U128" s="1">
        <f t="shared" si="15"/>
        <v>9395021</v>
      </c>
    </row>
    <row r="129" ht="19.5" customHeight="1">
      <c r="A129" s="2">
        <v>128.0</v>
      </c>
      <c r="B129" s="2" t="s">
        <v>172</v>
      </c>
      <c r="C129" s="2">
        <v>5000000.0</v>
      </c>
      <c r="D129" s="1" t="str">
        <f t="shared" si="1"/>
        <v>piercing</v>
      </c>
      <c r="E129" s="1" t="str">
        <f t="shared" si="2"/>
        <v>2160676</v>
      </c>
      <c r="F129" s="2">
        <v>50.0</v>
      </c>
      <c r="G129" s="2">
        <v>10.0</v>
      </c>
      <c r="H129" s="2" t="s">
        <v>119</v>
      </c>
      <c r="I129" s="1">
        <f t="shared" si="3"/>
        <v>500000</v>
      </c>
      <c r="J129" s="1">
        <f t="shared" si="4"/>
        <v>0</v>
      </c>
      <c r="K129" s="1">
        <f t="shared" si="5"/>
        <v>0</v>
      </c>
      <c r="L129" s="1">
        <f t="shared" si="6"/>
        <v>0</v>
      </c>
      <c r="M129" s="1">
        <f t="shared" si="7"/>
        <v>1080338</v>
      </c>
      <c r="N129" s="1">
        <f t="shared" si="8"/>
        <v>536.5993171</v>
      </c>
      <c r="O129" s="1">
        <f t="shared" si="9"/>
        <v>0</v>
      </c>
      <c r="P129" s="1">
        <f t="shared" si="10"/>
        <v>49075</v>
      </c>
      <c r="Q129" s="1">
        <f t="shared" si="11"/>
        <v>0</v>
      </c>
      <c r="R129" s="1">
        <f t="shared" si="12"/>
        <v>45179128</v>
      </c>
      <c r="S129" s="1">
        <f t="shared" si="13"/>
        <v>354726.5835</v>
      </c>
      <c r="T129" s="1">
        <f t="shared" si="14"/>
        <v>106000</v>
      </c>
      <c r="U129" s="1">
        <f t="shared" si="15"/>
        <v>9501021</v>
      </c>
    </row>
    <row r="130" ht="19.5" customHeight="1">
      <c r="A130" s="2">
        <v>129.0</v>
      </c>
      <c r="B130" s="2" t="s">
        <v>102</v>
      </c>
      <c r="C130" s="2">
        <v>5000000.0</v>
      </c>
      <c r="D130" s="1" t="str">
        <f t="shared" si="1"/>
        <v>electrumBar</v>
      </c>
      <c r="E130" s="1" t="str">
        <f t="shared" si="2"/>
        <v>3150</v>
      </c>
      <c r="F130" s="2">
        <v>50.0</v>
      </c>
      <c r="G130" s="2">
        <v>10.0</v>
      </c>
      <c r="H130" s="2" t="s">
        <v>119</v>
      </c>
      <c r="I130" s="1">
        <f t="shared" si="3"/>
        <v>500000</v>
      </c>
      <c r="J130" s="1">
        <f t="shared" si="4"/>
        <v>0</v>
      </c>
      <c r="K130" s="1">
        <f t="shared" si="5"/>
        <v>1575</v>
      </c>
      <c r="L130" s="1">
        <f t="shared" si="6"/>
        <v>0</v>
      </c>
      <c r="M130" s="1">
        <f t="shared" si="7"/>
        <v>0</v>
      </c>
      <c r="N130" s="1">
        <f t="shared" si="8"/>
        <v>542.3863542</v>
      </c>
      <c r="O130" s="1">
        <f t="shared" si="9"/>
        <v>0</v>
      </c>
      <c r="P130" s="1">
        <f t="shared" si="10"/>
        <v>50650</v>
      </c>
      <c r="Q130" s="1">
        <f t="shared" si="11"/>
        <v>0</v>
      </c>
      <c r="R130" s="1">
        <f t="shared" si="12"/>
        <v>45179128</v>
      </c>
      <c r="S130" s="1">
        <f t="shared" si="13"/>
        <v>363869.4767</v>
      </c>
      <c r="T130" s="1">
        <f t="shared" si="14"/>
        <v>106000</v>
      </c>
      <c r="U130" s="1">
        <f t="shared" si="15"/>
        <v>9607021</v>
      </c>
    </row>
    <row r="131" ht="19.5" customHeight="1">
      <c r="A131" s="2">
        <v>130.0</v>
      </c>
      <c r="B131" s="2" t="s">
        <v>176</v>
      </c>
      <c r="C131" s="2">
        <v>5000000.0</v>
      </c>
      <c r="D131" s="1" t="str">
        <f t="shared" si="1"/>
        <v>piercing</v>
      </c>
      <c r="E131" s="1" t="str">
        <f t="shared" si="2"/>
        <v>2160677</v>
      </c>
      <c r="F131" s="2">
        <v>50.0</v>
      </c>
      <c r="G131" s="2">
        <v>10.0</v>
      </c>
      <c r="H131" s="2" t="s">
        <v>119</v>
      </c>
      <c r="I131" s="1">
        <f t="shared" si="3"/>
        <v>500000</v>
      </c>
      <c r="J131" s="1">
        <f t="shared" si="4"/>
        <v>0</v>
      </c>
      <c r="K131" s="1">
        <f t="shared" si="5"/>
        <v>0</v>
      </c>
      <c r="L131" s="1">
        <f t="shared" si="6"/>
        <v>0</v>
      </c>
      <c r="M131" s="1">
        <f t="shared" si="7"/>
        <v>1080339</v>
      </c>
      <c r="N131" s="1">
        <f t="shared" si="8"/>
        <v>548.1733912</v>
      </c>
      <c r="O131" s="1">
        <f t="shared" si="9"/>
        <v>0</v>
      </c>
      <c r="P131" s="1">
        <f t="shared" si="10"/>
        <v>50650</v>
      </c>
      <c r="Q131" s="1">
        <f t="shared" si="11"/>
        <v>0</v>
      </c>
      <c r="R131" s="1">
        <f t="shared" si="12"/>
        <v>46259467</v>
      </c>
      <c r="S131" s="1">
        <f t="shared" si="13"/>
        <v>365003.9675</v>
      </c>
      <c r="T131" s="1">
        <f t="shared" si="14"/>
        <v>106000</v>
      </c>
      <c r="U131" s="1">
        <f t="shared" si="15"/>
        <v>9713021</v>
      </c>
    </row>
    <row r="132" ht="19.5" customHeight="1">
      <c r="A132" s="2">
        <v>131.0</v>
      </c>
      <c r="B132" s="2" t="s">
        <v>455</v>
      </c>
      <c r="C132" s="2">
        <v>5000000.0</v>
      </c>
      <c r="D132" s="1" t="str">
        <f t="shared" si="1"/>
        <v>electrumBar</v>
      </c>
      <c r="E132" s="1" t="str">
        <f t="shared" si="2"/>
        <v>3200</v>
      </c>
      <c r="F132" s="2">
        <v>50.0</v>
      </c>
      <c r="G132" s="2">
        <v>10.0</v>
      </c>
      <c r="H132" s="2" t="s">
        <v>119</v>
      </c>
      <c r="I132" s="1">
        <f t="shared" si="3"/>
        <v>500000</v>
      </c>
      <c r="J132" s="1">
        <f t="shared" si="4"/>
        <v>0</v>
      </c>
      <c r="K132" s="1">
        <f t="shared" si="5"/>
        <v>1600</v>
      </c>
      <c r="L132" s="1">
        <f t="shared" si="6"/>
        <v>0</v>
      </c>
      <c r="M132" s="1">
        <f t="shared" si="7"/>
        <v>0</v>
      </c>
      <c r="N132" s="1">
        <f t="shared" si="8"/>
        <v>553.9604282</v>
      </c>
      <c r="O132" s="1">
        <f t="shared" si="9"/>
        <v>0</v>
      </c>
      <c r="P132" s="1">
        <f t="shared" si="10"/>
        <v>52250</v>
      </c>
      <c r="Q132" s="1">
        <f t="shared" si="11"/>
        <v>0</v>
      </c>
      <c r="R132" s="1">
        <f t="shared" si="12"/>
        <v>46259467</v>
      </c>
      <c r="S132" s="1">
        <f t="shared" si="13"/>
        <v>374273.9782</v>
      </c>
      <c r="T132" s="1">
        <f t="shared" si="14"/>
        <v>106000</v>
      </c>
      <c r="U132" s="1">
        <f t="shared" si="15"/>
        <v>9819021</v>
      </c>
    </row>
    <row r="133" ht="19.5" customHeight="1">
      <c r="A133" s="2">
        <v>132.0</v>
      </c>
      <c r="B133" s="2" t="s">
        <v>178</v>
      </c>
      <c r="C133" s="2">
        <v>5000000.0</v>
      </c>
      <c r="D133" s="1" t="str">
        <f t="shared" si="1"/>
        <v>piercing</v>
      </c>
      <c r="E133" s="1" t="str">
        <f t="shared" si="2"/>
        <v>2160678</v>
      </c>
      <c r="F133" s="2">
        <v>50.0</v>
      </c>
      <c r="G133" s="2">
        <v>10.0</v>
      </c>
      <c r="H133" s="2" t="s">
        <v>119</v>
      </c>
      <c r="I133" s="1">
        <f t="shared" si="3"/>
        <v>500000</v>
      </c>
      <c r="J133" s="1">
        <f t="shared" si="4"/>
        <v>0</v>
      </c>
      <c r="K133" s="1">
        <f t="shared" si="5"/>
        <v>0</v>
      </c>
      <c r="L133" s="1">
        <f t="shared" si="6"/>
        <v>0</v>
      </c>
      <c r="M133" s="1">
        <f t="shared" si="7"/>
        <v>1080339</v>
      </c>
      <c r="N133" s="1">
        <f t="shared" si="8"/>
        <v>559.7474653</v>
      </c>
      <c r="O133" s="1">
        <f t="shared" si="9"/>
        <v>0</v>
      </c>
      <c r="P133" s="1">
        <f t="shared" si="10"/>
        <v>52250</v>
      </c>
      <c r="Q133" s="1">
        <f t="shared" si="11"/>
        <v>0</v>
      </c>
      <c r="R133" s="1">
        <f t="shared" si="12"/>
        <v>47339806</v>
      </c>
      <c r="S133" s="1">
        <f t="shared" si="13"/>
        <v>375408.469</v>
      </c>
      <c r="T133" s="1">
        <f t="shared" si="14"/>
        <v>106000</v>
      </c>
      <c r="U133" s="1">
        <f t="shared" si="15"/>
        <v>9925021</v>
      </c>
    </row>
    <row r="134" ht="19.5" customHeight="1">
      <c r="A134" s="2">
        <v>133.0</v>
      </c>
      <c r="B134" s="2" t="s">
        <v>456</v>
      </c>
      <c r="C134" s="2">
        <v>5000000.0</v>
      </c>
      <c r="D134" s="1" t="str">
        <f t="shared" si="1"/>
        <v>electrumBar</v>
      </c>
      <c r="E134" s="1" t="str">
        <f t="shared" si="2"/>
        <v>3250</v>
      </c>
      <c r="F134" s="2">
        <v>50.0</v>
      </c>
      <c r="G134" s="2">
        <v>10.0</v>
      </c>
      <c r="H134" s="2" t="s">
        <v>119</v>
      </c>
      <c r="I134" s="1">
        <f t="shared" si="3"/>
        <v>500000</v>
      </c>
      <c r="J134" s="1">
        <f t="shared" si="4"/>
        <v>0</v>
      </c>
      <c r="K134" s="1">
        <f t="shared" si="5"/>
        <v>1625</v>
      </c>
      <c r="L134" s="1">
        <f t="shared" si="6"/>
        <v>0</v>
      </c>
      <c r="M134" s="1">
        <f t="shared" si="7"/>
        <v>0</v>
      </c>
      <c r="N134" s="1">
        <f t="shared" si="8"/>
        <v>565.5345023</v>
      </c>
      <c r="O134" s="1">
        <f t="shared" si="9"/>
        <v>0</v>
      </c>
      <c r="P134" s="1">
        <f t="shared" si="10"/>
        <v>53875</v>
      </c>
      <c r="Q134" s="1">
        <f t="shared" si="11"/>
        <v>0</v>
      </c>
      <c r="R134" s="1">
        <f t="shared" si="12"/>
        <v>47339806</v>
      </c>
      <c r="S134" s="1">
        <f t="shared" si="13"/>
        <v>384805.5972</v>
      </c>
      <c r="T134" s="1">
        <f t="shared" si="14"/>
        <v>106000</v>
      </c>
      <c r="U134" s="1">
        <f t="shared" si="15"/>
        <v>10031021</v>
      </c>
    </row>
    <row r="135" ht="19.5" customHeight="1">
      <c r="A135" s="2">
        <v>134.0</v>
      </c>
      <c r="B135" s="2" t="s">
        <v>180</v>
      </c>
      <c r="C135" s="2">
        <v>5000000.0</v>
      </c>
      <c r="D135" s="1" t="str">
        <f t="shared" si="1"/>
        <v>piercing</v>
      </c>
      <c r="E135" s="1" t="str">
        <f t="shared" si="2"/>
        <v>2160679</v>
      </c>
      <c r="F135" s="2">
        <v>50.0</v>
      </c>
      <c r="G135" s="2">
        <v>10.0</v>
      </c>
      <c r="H135" s="2" t="s">
        <v>119</v>
      </c>
      <c r="I135" s="1">
        <f t="shared" si="3"/>
        <v>500000</v>
      </c>
      <c r="J135" s="1">
        <f t="shared" si="4"/>
        <v>0</v>
      </c>
      <c r="K135" s="1">
        <f t="shared" si="5"/>
        <v>0</v>
      </c>
      <c r="L135" s="1">
        <f t="shared" si="6"/>
        <v>0</v>
      </c>
      <c r="M135" s="1">
        <f t="shared" si="7"/>
        <v>1080340</v>
      </c>
      <c r="N135" s="1">
        <f t="shared" si="8"/>
        <v>571.3215394</v>
      </c>
      <c r="O135" s="1">
        <f t="shared" si="9"/>
        <v>0</v>
      </c>
      <c r="P135" s="1">
        <f t="shared" si="10"/>
        <v>53875</v>
      </c>
      <c r="Q135" s="1">
        <f t="shared" si="11"/>
        <v>0</v>
      </c>
      <c r="R135" s="1">
        <f t="shared" si="12"/>
        <v>48420146</v>
      </c>
      <c r="S135" s="1">
        <f t="shared" si="13"/>
        <v>385940.088</v>
      </c>
      <c r="T135" s="1">
        <f t="shared" si="14"/>
        <v>106000</v>
      </c>
      <c r="U135" s="1">
        <f t="shared" si="15"/>
        <v>10137021</v>
      </c>
    </row>
    <row r="136" ht="19.5" customHeight="1">
      <c r="A136" s="2">
        <v>135.0</v>
      </c>
      <c r="B136" s="2" t="s">
        <v>106</v>
      </c>
      <c r="C136" s="2">
        <v>5000000.0</v>
      </c>
      <c r="D136" s="1" t="str">
        <f t="shared" si="1"/>
        <v>electrumBar</v>
      </c>
      <c r="E136" s="1" t="str">
        <f t="shared" si="2"/>
        <v>3300</v>
      </c>
      <c r="F136" s="2">
        <v>50.0</v>
      </c>
      <c r="G136" s="2">
        <v>10.0</v>
      </c>
      <c r="H136" s="2" t="s">
        <v>119</v>
      </c>
      <c r="I136" s="1">
        <f t="shared" si="3"/>
        <v>500000</v>
      </c>
      <c r="J136" s="1">
        <f t="shared" si="4"/>
        <v>0</v>
      </c>
      <c r="K136" s="1">
        <f t="shared" si="5"/>
        <v>1650</v>
      </c>
      <c r="L136" s="1">
        <f t="shared" si="6"/>
        <v>0</v>
      </c>
      <c r="M136" s="1">
        <f t="shared" si="7"/>
        <v>0</v>
      </c>
      <c r="N136" s="1">
        <f t="shared" si="8"/>
        <v>577.1085764</v>
      </c>
      <c r="O136" s="1">
        <f t="shared" si="9"/>
        <v>0</v>
      </c>
      <c r="P136" s="1">
        <f t="shared" si="10"/>
        <v>55525</v>
      </c>
      <c r="Q136" s="1">
        <f t="shared" si="11"/>
        <v>0</v>
      </c>
      <c r="R136" s="1">
        <f t="shared" si="12"/>
        <v>48420146</v>
      </c>
      <c r="S136" s="1">
        <f t="shared" si="13"/>
        <v>395464.3337</v>
      </c>
      <c r="T136" s="1">
        <f t="shared" si="14"/>
        <v>106000</v>
      </c>
      <c r="U136" s="1">
        <f t="shared" si="15"/>
        <v>10243021</v>
      </c>
    </row>
    <row r="137" ht="19.5" customHeight="1">
      <c r="A137" s="2">
        <v>136.0</v>
      </c>
      <c r="B137" s="2" t="s">
        <v>182</v>
      </c>
      <c r="C137" s="2">
        <v>5000000.0</v>
      </c>
      <c r="D137" s="1" t="str">
        <f t="shared" si="1"/>
        <v>piercing</v>
      </c>
      <c r="E137" s="1" t="str">
        <f t="shared" si="2"/>
        <v>2160680</v>
      </c>
      <c r="F137" s="2">
        <v>55.0</v>
      </c>
      <c r="G137" s="2">
        <v>10.0</v>
      </c>
      <c r="H137" s="2" t="s">
        <v>119</v>
      </c>
      <c r="I137" s="1">
        <f t="shared" si="3"/>
        <v>500000</v>
      </c>
      <c r="J137" s="1">
        <f t="shared" si="4"/>
        <v>0</v>
      </c>
      <c r="K137" s="1">
        <f t="shared" si="5"/>
        <v>0</v>
      </c>
      <c r="L137" s="1">
        <f t="shared" si="6"/>
        <v>0</v>
      </c>
      <c r="M137" s="1">
        <f t="shared" si="7"/>
        <v>1188374</v>
      </c>
      <c r="N137" s="1">
        <f t="shared" si="8"/>
        <v>582.8956134</v>
      </c>
      <c r="O137" s="1">
        <f t="shared" si="9"/>
        <v>0</v>
      </c>
      <c r="P137" s="1">
        <f t="shared" si="10"/>
        <v>55525</v>
      </c>
      <c r="Q137" s="1">
        <f t="shared" si="11"/>
        <v>0</v>
      </c>
      <c r="R137" s="1">
        <f t="shared" si="12"/>
        <v>49608520</v>
      </c>
      <c r="S137" s="1">
        <f t="shared" si="13"/>
        <v>396598.8245</v>
      </c>
      <c r="T137" s="1">
        <f t="shared" si="14"/>
        <v>106000</v>
      </c>
      <c r="U137" s="1">
        <f t="shared" si="15"/>
        <v>10349021</v>
      </c>
    </row>
    <row r="138" ht="19.5" customHeight="1">
      <c r="A138" s="2">
        <v>137.0</v>
      </c>
      <c r="B138" s="2" t="s">
        <v>457</v>
      </c>
      <c r="C138" s="2">
        <v>5000000.0</v>
      </c>
      <c r="D138" s="1" t="str">
        <f t="shared" si="1"/>
        <v>electrumBar</v>
      </c>
      <c r="E138" s="1" t="str">
        <f t="shared" si="2"/>
        <v>3350</v>
      </c>
      <c r="F138" s="2">
        <v>55.0</v>
      </c>
      <c r="G138" s="2">
        <v>10.0</v>
      </c>
      <c r="H138" s="2" t="s">
        <v>119</v>
      </c>
      <c r="I138" s="1">
        <f t="shared" si="3"/>
        <v>500000</v>
      </c>
      <c r="J138" s="1">
        <f t="shared" si="4"/>
        <v>0</v>
      </c>
      <c r="K138" s="1">
        <f t="shared" si="5"/>
        <v>1843</v>
      </c>
      <c r="L138" s="1">
        <f t="shared" si="6"/>
        <v>0</v>
      </c>
      <c r="M138" s="1">
        <f t="shared" si="7"/>
        <v>0</v>
      </c>
      <c r="N138" s="1">
        <f t="shared" si="8"/>
        <v>588.6826505</v>
      </c>
      <c r="O138" s="1">
        <f t="shared" si="9"/>
        <v>0</v>
      </c>
      <c r="P138" s="1">
        <f t="shared" si="10"/>
        <v>57368</v>
      </c>
      <c r="Q138" s="1">
        <f t="shared" si="11"/>
        <v>0</v>
      </c>
      <c r="R138" s="1">
        <f t="shared" si="12"/>
        <v>49608520</v>
      </c>
      <c r="S138" s="1">
        <f t="shared" si="13"/>
        <v>407104.4173</v>
      </c>
      <c r="T138" s="1">
        <f t="shared" si="14"/>
        <v>106000</v>
      </c>
      <c r="U138" s="1">
        <f t="shared" si="15"/>
        <v>10455021</v>
      </c>
    </row>
    <row r="139" ht="19.5" customHeight="1">
      <c r="A139" s="2">
        <v>138.0</v>
      </c>
      <c r="B139" s="2" t="s">
        <v>184</v>
      </c>
      <c r="C139" s="2">
        <v>5000000.0</v>
      </c>
      <c r="D139" s="1" t="str">
        <f t="shared" si="1"/>
        <v>piercing</v>
      </c>
      <c r="E139" s="1" t="str">
        <f t="shared" si="2"/>
        <v>2160681</v>
      </c>
      <c r="F139" s="2">
        <v>55.0</v>
      </c>
      <c r="G139" s="2">
        <v>10.0</v>
      </c>
      <c r="H139" s="2" t="s">
        <v>119</v>
      </c>
      <c r="I139" s="1">
        <f t="shared" si="3"/>
        <v>500000</v>
      </c>
      <c r="J139" s="1">
        <f t="shared" si="4"/>
        <v>0</v>
      </c>
      <c r="K139" s="1">
        <f t="shared" si="5"/>
        <v>0</v>
      </c>
      <c r="L139" s="1">
        <f t="shared" si="6"/>
        <v>0</v>
      </c>
      <c r="M139" s="1">
        <f t="shared" si="7"/>
        <v>1188375</v>
      </c>
      <c r="N139" s="1">
        <f t="shared" si="8"/>
        <v>594.4696875</v>
      </c>
      <c r="O139" s="1">
        <f t="shared" si="9"/>
        <v>0</v>
      </c>
      <c r="P139" s="1">
        <f t="shared" si="10"/>
        <v>57368</v>
      </c>
      <c r="Q139" s="1">
        <f t="shared" si="11"/>
        <v>0</v>
      </c>
      <c r="R139" s="1">
        <f t="shared" si="12"/>
        <v>50796895</v>
      </c>
      <c r="S139" s="1">
        <f t="shared" si="13"/>
        <v>408238.9081</v>
      </c>
      <c r="T139" s="1">
        <f t="shared" si="14"/>
        <v>106000</v>
      </c>
      <c r="U139" s="1">
        <f t="shared" si="15"/>
        <v>10561021</v>
      </c>
    </row>
    <row r="140" ht="19.5" customHeight="1">
      <c r="A140" s="2">
        <v>139.0</v>
      </c>
      <c r="B140" s="2" t="s">
        <v>458</v>
      </c>
      <c r="C140" s="2">
        <v>5000000.0</v>
      </c>
      <c r="D140" s="1" t="str">
        <f t="shared" si="1"/>
        <v>electrumBar</v>
      </c>
      <c r="E140" s="1" t="str">
        <f t="shared" si="2"/>
        <v>3400</v>
      </c>
      <c r="F140" s="2">
        <v>55.0</v>
      </c>
      <c r="G140" s="2">
        <v>10.0</v>
      </c>
      <c r="H140" s="2" t="s">
        <v>119</v>
      </c>
      <c r="I140" s="1">
        <f t="shared" si="3"/>
        <v>500000</v>
      </c>
      <c r="J140" s="1">
        <f t="shared" si="4"/>
        <v>0</v>
      </c>
      <c r="K140" s="1">
        <f t="shared" si="5"/>
        <v>1870</v>
      </c>
      <c r="L140" s="1">
        <f t="shared" si="6"/>
        <v>0</v>
      </c>
      <c r="M140" s="1">
        <f t="shared" si="7"/>
        <v>0</v>
      </c>
      <c r="N140" s="1">
        <f t="shared" si="8"/>
        <v>600.2567245</v>
      </c>
      <c r="O140" s="1">
        <f t="shared" si="9"/>
        <v>0</v>
      </c>
      <c r="P140" s="1">
        <f t="shared" si="10"/>
        <v>59238</v>
      </c>
      <c r="Q140" s="1">
        <f t="shared" si="11"/>
        <v>0</v>
      </c>
      <c r="R140" s="1">
        <f t="shared" si="12"/>
        <v>50796895</v>
      </c>
      <c r="S140" s="1">
        <f t="shared" si="13"/>
        <v>418881.7878</v>
      </c>
      <c r="T140" s="1">
        <f t="shared" si="14"/>
        <v>106000</v>
      </c>
      <c r="U140" s="1">
        <f t="shared" si="15"/>
        <v>10667021</v>
      </c>
    </row>
    <row r="141" ht="19.5" customHeight="1">
      <c r="A141" s="2">
        <v>140.0</v>
      </c>
      <c r="B141" s="2" t="s">
        <v>186</v>
      </c>
      <c r="C141" s="2">
        <v>5000000.0</v>
      </c>
      <c r="D141" s="1" t="str">
        <f t="shared" si="1"/>
        <v>piercing</v>
      </c>
      <c r="E141" s="1" t="str">
        <f t="shared" si="2"/>
        <v>2160682</v>
      </c>
      <c r="F141" s="2">
        <v>55.0</v>
      </c>
      <c r="G141" s="2">
        <v>10.0</v>
      </c>
      <c r="H141" s="2" t="s">
        <v>119</v>
      </c>
      <c r="I141" s="1">
        <f t="shared" si="3"/>
        <v>500000</v>
      </c>
      <c r="J141" s="1">
        <f t="shared" si="4"/>
        <v>0</v>
      </c>
      <c r="K141" s="1">
        <f t="shared" si="5"/>
        <v>0</v>
      </c>
      <c r="L141" s="1">
        <f t="shared" si="6"/>
        <v>0</v>
      </c>
      <c r="M141" s="1">
        <f t="shared" si="7"/>
        <v>1188376</v>
      </c>
      <c r="N141" s="1">
        <f t="shared" si="8"/>
        <v>606.0437616</v>
      </c>
      <c r="O141" s="1">
        <f t="shared" si="9"/>
        <v>0</v>
      </c>
      <c r="P141" s="1">
        <f t="shared" si="10"/>
        <v>59238</v>
      </c>
      <c r="Q141" s="1">
        <f t="shared" si="11"/>
        <v>0</v>
      </c>
      <c r="R141" s="1">
        <f t="shared" si="12"/>
        <v>51985271</v>
      </c>
      <c r="S141" s="1">
        <f t="shared" si="13"/>
        <v>420016.2786</v>
      </c>
      <c r="T141" s="1">
        <f t="shared" si="14"/>
        <v>106000</v>
      </c>
      <c r="U141" s="1">
        <f t="shared" si="15"/>
        <v>10773021</v>
      </c>
    </row>
    <row r="142" ht="19.5" customHeight="1">
      <c r="A142" s="2">
        <v>141.0</v>
      </c>
      <c r="B142" s="2" t="s">
        <v>110</v>
      </c>
      <c r="C142" s="2">
        <v>5000000.0</v>
      </c>
      <c r="D142" s="1" t="str">
        <f t="shared" si="1"/>
        <v>electrumBar</v>
      </c>
      <c r="E142" s="1" t="str">
        <f t="shared" si="2"/>
        <v>3450</v>
      </c>
      <c r="F142" s="2">
        <v>55.0</v>
      </c>
      <c r="G142" s="2">
        <v>10.0</v>
      </c>
      <c r="H142" s="2" t="s">
        <v>119</v>
      </c>
      <c r="I142" s="1">
        <f t="shared" si="3"/>
        <v>500000</v>
      </c>
      <c r="J142" s="1">
        <f t="shared" si="4"/>
        <v>0</v>
      </c>
      <c r="K142" s="1">
        <f t="shared" si="5"/>
        <v>1898</v>
      </c>
      <c r="L142" s="1">
        <f t="shared" si="6"/>
        <v>0</v>
      </c>
      <c r="M142" s="1">
        <f t="shared" si="7"/>
        <v>0</v>
      </c>
      <c r="N142" s="1">
        <f t="shared" si="8"/>
        <v>611.8307986</v>
      </c>
      <c r="O142" s="1">
        <f t="shared" si="9"/>
        <v>0</v>
      </c>
      <c r="P142" s="1">
        <f t="shared" si="10"/>
        <v>61136</v>
      </c>
      <c r="Q142" s="1">
        <f t="shared" si="11"/>
        <v>0</v>
      </c>
      <c r="R142" s="1">
        <f t="shared" si="12"/>
        <v>51985271</v>
      </c>
      <c r="S142" s="1">
        <f t="shared" si="13"/>
        <v>430801.5299</v>
      </c>
      <c r="T142" s="1">
        <f t="shared" si="14"/>
        <v>106000</v>
      </c>
      <c r="U142" s="1">
        <f t="shared" si="15"/>
        <v>10879021</v>
      </c>
    </row>
    <row r="143" ht="19.5" customHeight="1">
      <c r="A143" s="2">
        <v>142.0</v>
      </c>
      <c r="B143" s="2" t="s">
        <v>188</v>
      </c>
      <c r="C143" s="2">
        <v>5000000.0</v>
      </c>
      <c r="D143" s="1" t="str">
        <f t="shared" si="1"/>
        <v>piercing</v>
      </c>
      <c r="E143" s="1" t="str">
        <f t="shared" si="2"/>
        <v>2160683</v>
      </c>
      <c r="F143" s="2">
        <v>55.0</v>
      </c>
      <c r="G143" s="2">
        <v>10.0</v>
      </c>
      <c r="H143" s="2" t="s">
        <v>119</v>
      </c>
      <c r="I143" s="1">
        <f t="shared" si="3"/>
        <v>500000</v>
      </c>
      <c r="J143" s="1">
        <f t="shared" si="4"/>
        <v>0</v>
      </c>
      <c r="K143" s="1">
        <f t="shared" si="5"/>
        <v>0</v>
      </c>
      <c r="L143" s="1">
        <f t="shared" si="6"/>
        <v>0</v>
      </c>
      <c r="M143" s="1">
        <f t="shared" si="7"/>
        <v>1188376</v>
      </c>
      <c r="N143" s="1">
        <f t="shared" si="8"/>
        <v>617.6178356</v>
      </c>
      <c r="O143" s="1">
        <f t="shared" si="9"/>
        <v>0</v>
      </c>
      <c r="P143" s="1">
        <f t="shared" si="10"/>
        <v>61136</v>
      </c>
      <c r="Q143" s="1">
        <f t="shared" si="11"/>
        <v>0</v>
      </c>
      <c r="R143" s="1">
        <f t="shared" si="12"/>
        <v>53173647</v>
      </c>
      <c r="S143" s="1">
        <f t="shared" si="13"/>
        <v>431936.0207</v>
      </c>
      <c r="T143" s="1">
        <f t="shared" si="14"/>
        <v>106000</v>
      </c>
      <c r="U143" s="1">
        <f t="shared" si="15"/>
        <v>10985021</v>
      </c>
    </row>
    <row r="144" ht="19.5" customHeight="1">
      <c r="A144" s="2">
        <v>143.0</v>
      </c>
      <c r="B144" s="2" t="s">
        <v>459</v>
      </c>
      <c r="C144" s="2">
        <v>5000000.0</v>
      </c>
      <c r="D144" s="1" t="str">
        <f t="shared" si="1"/>
        <v>electrumBar</v>
      </c>
      <c r="E144" s="1" t="str">
        <f t="shared" si="2"/>
        <v>3500</v>
      </c>
      <c r="F144" s="2">
        <v>55.0</v>
      </c>
      <c r="G144" s="2">
        <v>10.0</v>
      </c>
      <c r="H144" s="2" t="s">
        <v>119</v>
      </c>
      <c r="I144" s="1">
        <f t="shared" si="3"/>
        <v>500000</v>
      </c>
      <c r="J144" s="1">
        <f t="shared" si="4"/>
        <v>0</v>
      </c>
      <c r="K144" s="1">
        <f t="shared" si="5"/>
        <v>1925</v>
      </c>
      <c r="L144" s="1">
        <f t="shared" si="6"/>
        <v>0</v>
      </c>
      <c r="M144" s="1">
        <f t="shared" si="7"/>
        <v>0</v>
      </c>
      <c r="N144" s="1">
        <f t="shared" si="8"/>
        <v>623.4048727</v>
      </c>
      <c r="O144" s="1">
        <f t="shared" si="9"/>
        <v>0</v>
      </c>
      <c r="P144" s="1">
        <f t="shared" si="10"/>
        <v>63061</v>
      </c>
      <c r="Q144" s="1">
        <f t="shared" si="11"/>
        <v>0</v>
      </c>
      <c r="R144" s="1">
        <f t="shared" si="12"/>
        <v>53173647</v>
      </c>
      <c r="S144" s="1">
        <f t="shared" si="13"/>
        <v>442858.5589</v>
      </c>
      <c r="T144" s="1">
        <f t="shared" si="14"/>
        <v>106000</v>
      </c>
      <c r="U144" s="1">
        <f t="shared" si="15"/>
        <v>11091021</v>
      </c>
    </row>
    <row r="145" ht="19.5" customHeight="1">
      <c r="A145" s="2">
        <v>144.0</v>
      </c>
      <c r="B145" s="2" t="s">
        <v>190</v>
      </c>
      <c r="C145" s="2">
        <v>5000000.0</v>
      </c>
      <c r="D145" s="1" t="str">
        <f t="shared" si="1"/>
        <v>piercing</v>
      </c>
      <c r="E145" s="1" t="str">
        <f t="shared" si="2"/>
        <v>2160684</v>
      </c>
      <c r="F145" s="2">
        <v>55.0</v>
      </c>
      <c r="G145" s="2">
        <v>10.0</v>
      </c>
      <c r="H145" s="2" t="s">
        <v>119</v>
      </c>
      <c r="I145" s="1">
        <f t="shared" si="3"/>
        <v>500000</v>
      </c>
      <c r="J145" s="1">
        <f t="shared" si="4"/>
        <v>0</v>
      </c>
      <c r="K145" s="1">
        <f t="shared" si="5"/>
        <v>0</v>
      </c>
      <c r="L145" s="1">
        <f t="shared" si="6"/>
        <v>0</v>
      </c>
      <c r="M145" s="1">
        <f t="shared" si="7"/>
        <v>1188377</v>
      </c>
      <c r="N145" s="1">
        <f t="shared" si="8"/>
        <v>629.1919097</v>
      </c>
      <c r="O145" s="1">
        <f t="shared" si="9"/>
        <v>0</v>
      </c>
      <c r="P145" s="1">
        <f t="shared" si="10"/>
        <v>63061</v>
      </c>
      <c r="Q145" s="1">
        <f t="shared" si="11"/>
        <v>0</v>
      </c>
      <c r="R145" s="1">
        <f t="shared" si="12"/>
        <v>54362024</v>
      </c>
      <c r="S145" s="1">
        <f t="shared" si="13"/>
        <v>443993.0497</v>
      </c>
      <c r="T145" s="1">
        <f t="shared" si="14"/>
        <v>106000</v>
      </c>
      <c r="U145" s="1">
        <f t="shared" si="15"/>
        <v>11197021</v>
      </c>
    </row>
    <row r="146" ht="19.5" customHeight="1">
      <c r="A146" s="2">
        <v>145.0</v>
      </c>
      <c r="B146" s="2" t="s">
        <v>460</v>
      </c>
      <c r="C146" s="2">
        <v>5000000.0</v>
      </c>
      <c r="D146" s="1" t="str">
        <f t="shared" si="1"/>
        <v>electrumBar</v>
      </c>
      <c r="E146" s="1" t="str">
        <f t="shared" si="2"/>
        <v>3550</v>
      </c>
      <c r="F146" s="2">
        <v>55.0</v>
      </c>
      <c r="G146" s="2">
        <v>10.0</v>
      </c>
      <c r="H146" s="2" t="s">
        <v>119</v>
      </c>
      <c r="I146" s="1">
        <f t="shared" si="3"/>
        <v>500000</v>
      </c>
      <c r="J146" s="1">
        <f t="shared" si="4"/>
        <v>0</v>
      </c>
      <c r="K146" s="1">
        <f t="shared" si="5"/>
        <v>1953</v>
      </c>
      <c r="L146" s="1">
        <f t="shared" si="6"/>
        <v>0</v>
      </c>
      <c r="M146" s="1">
        <f t="shared" si="7"/>
        <v>0</v>
      </c>
      <c r="N146" s="1">
        <f t="shared" si="8"/>
        <v>634.9789468</v>
      </c>
      <c r="O146" s="1">
        <f t="shared" si="9"/>
        <v>0</v>
      </c>
      <c r="P146" s="1">
        <f t="shared" si="10"/>
        <v>65014</v>
      </c>
      <c r="Q146" s="1">
        <f t="shared" si="11"/>
        <v>0</v>
      </c>
      <c r="R146" s="1">
        <f t="shared" si="12"/>
        <v>54362024</v>
      </c>
      <c r="S146" s="1">
        <f t="shared" si="13"/>
        <v>455057.9595</v>
      </c>
      <c r="T146" s="1">
        <f t="shared" si="14"/>
        <v>106000</v>
      </c>
      <c r="U146" s="1">
        <f t="shared" si="15"/>
        <v>11303021</v>
      </c>
    </row>
    <row r="147" ht="19.5" customHeight="1">
      <c r="A147" s="2">
        <v>146.0</v>
      </c>
      <c r="B147" s="2" t="s">
        <v>192</v>
      </c>
      <c r="C147" s="2">
        <v>5000000.0</v>
      </c>
      <c r="D147" s="1" t="str">
        <f t="shared" si="1"/>
        <v>piercing</v>
      </c>
      <c r="E147" s="1" t="str">
        <f t="shared" si="2"/>
        <v>2160685</v>
      </c>
      <c r="F147" s="2">
        <v>60.0</v>
      </c>
      <c r="G147" s="2">
        <v>60.0</v>
      </c>
      <c r="H147" s="2" t="s">
        <v>119</v>
      </c>
      <c r="I147" s="1">
        <f t="shared" si="3"/>
        <v>3000000</v>
      </c>
      <c r="J147" s="1">
        <f t="shared" si="4"/>
        <v>0</v>
      </c>
      <c r="K147" s="1">
        <f t="shared" si="5"/>
        <v>0</v>
      </c>
      <c r="L147" s="1">
        <f t="shared" si="6"/>
        <v>0</v>
      </c>
      <c r="M147" s="1">
        <f t="shared" si="7"/>
        <v>1296411</v>
      </c>
      <c r="N147" s="1">
        <f t="shared" si="8"/>
        <v>669.701169</v>
      </c>
      <c r="O147" s="1">
        <f t="shared" si="9"/>
        <v>0</v>
      </c>
      <c r="P147" s="1">
        <f t="shared" si="10"/>
        <v>65014</v>
      </c>
      <c r="Q147" s="1">
        <f t="shared" si="11"/>
        <v>0</v>
      </c>
      <c r="R147" s="1">
        <f t="shared" si="12"/>
        <v>55658435</v>
      </c>
      <c r="S147" s="1">
        <f t="shared" si="13"/>
        <v>461864.904</v>
      </c>
      <c r="T147" s="1">
        <f t="shared" si="14"/>
        <v>106000</v>
      </c>
      <c r="U147" s="1">
        <f t="shared" si="15"/>
        <v>11409021</v>
      </c>
    </row>
    <row r="148" ht="19.5" customHeight="1">
      <c r="A148" s="2">
        <v>147.0</v>
      </c>
      <c r="B148" s="2" t="s">
        <v>114</v>
      </c>
      <c r="C148" s="2">
        <v>5000000.0</v>
      </c>
      <c r="D148" s="1" t="str">
        <f t="shared" si="1"/>
        <v>electrumBar</v>
      </c>
      <c r="E148" s="1" t="str">
        <f t="shared" si="2"/>
        <v>3600</v>
      </c>
      <c r="F148" s="2">
        <v>60.0</v>
      </c>
      <c r="G148" s="2">
        <v>60.0</v>
      </c>
      <c r="H148" s="2" t="s">
        <v>119</v>
      </c>
      <c r="I148" s="1">
        <f t="shared" si="3"/>
        <v>3000000</v>
      </c>
      <c r="J148" s="1">
        <f t="shared" si="4"/>
        <v>0</v>
      </c>
      <c r="K148" s="1">
        <f t="shared" si="5"/>
        <v>2160</v>
      </c>
      <c r="L148" s="1">
        <f t="shared" si="6"/>
        <v>0</v>
      </c>
      <c r="M148" s="1">
        <f t="shared" si="7"/>
        <v>0</v>
      </c>
      <c r="N148" s="1">
        <f t="shared" si="8"/>
        <v>704.4233912</v>
      </c>
      <c r="O148" s="1">
        <f t="shared" si="9"/>
        <v>0</v>
      </c>
      <c r="P148" s="1">
        <f t="shared" si="10"/>
        <v>67174</v>
      </c>
      <c r="Q148" s="1">
        <f t="shared" si="11"/>
        <v>0</v>
      </c>
      <c r="R148" s="1">
        <f t="shared" si="12"/>
        <v>55658435</v>
      </c>
      <c r="S148" s="1">
        <f t="shared" si="13"/>
        <v>479654.8005</v>
      </c>
      <c r="T148" s="1">
        <f t="shared" si="14"/>
        <v>106000</v>
      </c>
      <c r="U148" s="1">
        <f t="shared" si="15"/>
        <v>11515021</v>
      </c>
    </row>
    <row r="149" ht="19.5" customHeight="1">
      <c r="A149" s="2">
        <v>148.0</v>
      </c>
      <c r="B149" s="2" t="s">
        <v>194</v>
      </c>
      <c r="C149" s="2">
        <v>5000000.0</v>
      </c>
      <c r="D149" s="1" t="str">
        <f t="shared" si="1"/>
        <v>piercing</v>
      </c>
      <c r="E149" s="1" t="str">
        <f t="shared" si="2"/>
        <v>2160686</v>
      </c>
      <c r="F149" s="2">
        <v>60.0</v>
      </c>
      <c r="G149" s="2">
        <v>60.0</v>
      </c>
      <c r="H149" s="2" t="s">
        <v>119</v>
      </c>
      <c r="I149" s="1">
        <f t="shared" si="3"/>
        <v>3000000</v>
      </c>
      <c r="J149" s="1">
        <f t="shared" si="4"/>
        <v>0</v>
      </c>
      <c r="K149" s="1">
        <f t="shared" si="5"/>
        <v>0</v>
      </c>
      <c r="L149" s="1">
        <f t="shared" si="6"/>
        <v>0</v>
      </c>
      <c r="M149" s="1">
        <f t="shared" si="7"/>
        <v>1296412</v>
      </c>
      <c r="N149" s="1">
        <f t="shared" si="8"/>
        <v>739.1456134</v>
      </c>
      <c r="O149" s="1">
        <f t="shared" si="9"/>
        <v>0</v>
      </c>
      <c r="P149" s="1">
        <f t="shared" si="10"/>
        <v>67174</v>
      </c>
      <c r="Q149" s="1">
        <f t="shared" si="11"/>
        <v>0</v>
      </c>
      <c r="R149" s="1">
        <f t="shared" si="12"/>
        <v>56954847</v>
      </c>
      <c r="S149" s="1">
        <f t="shared" si="13"/>
        <v>486461.745</v>
      </c>
      <c r="T149" s="1">
        <f t="shared" si="14"/>
        <v>106000</v>
      </c>
      <c r="U149" s="1">
        <f t="shared" si="15"/>
        <v>11621021</v>
      </c>
    </row>
    <row r="150" ht="19.5" customHeight="1">
      <c r="A150" s="2">
        <v>149.0</v>
      </c>
      <c r="B150" s="2" t="s">
        <v>461</v>
      </c>
      <c r="C150" s="2">
        <v>5000000.0</v>
      </c>
      <c r="D150" s="1" t="str">
        <f t="shared" si="1"/>
        <v>electrumBar</v>
      </c>
      <c r="E150" s="1" t="str">
        <f t="shared" si="2"/>
        <v>3650</v>
      </c>
      <c r="F150" s="2">
        <v>60.0</v>
      </c>
      <c r="G150" s="2">
        <v>60.0</v>
      </c>
      <c r="H150" s="2" t="s">
        <v>119</v>
      </c>
      <c r="I150" s="1">
        <f t="shared" si="3"/>
        <v>3000000</v>
      </c>
      <c r="J150" s="1">
        <f t="shared" si="4"/>
        <v>0</v>
      </c>
      <c r="K150" s="1">
        <f t="shared" si="5"/>
        <v>2190</v>
      </c>
      <c r="L150" s="1">
        <f t="shared" si="6"/>
        <v>0</v>
      </c>
      <c r="M150" s="1">
        <f t="shared" si="7"/>
        <v>0</v>
      </c>
      <c r="N150" s="1">
        <f t="shared" si="8"/>
        <v>773.8678356</v>
      </c>
      <c r="O150" s="1">
        <f t="shared" si="9"/>
        <v>0</v>
      </c>
      <c r="P150" s="1">
        <f t="shared" si="10"/>
        <v>69364</v>
      </c>
      <c r="Q150" s="1">
        <f t="shared" si="11"/>
        <v>0</v>
      </c>
      <c r="R150" s="1">
        <f t="shared" si="12"/>
        <v>56954847</v>
      </c>
      <c r="S150" s="1">
        <f t="shared" si="13"/>
        <v>504404.1825</v>
      </c>
      <c r="T150" s="1">
        <f t="shared" si="14"/>
        <v>106000</v>
      </c>
      <c r="U150" s="1">
        <f t="shared" si="15"/>
        <v>11727021</v>
      </c>
    </row>
    <row r="151" ht="19.5" customHeight="1">
      <c r="A151" s="2">
        <v>150.0</v>
      </c>
      <c r="B151" s="2" t="s">
        <v>196</v>
      </c>
      <c r="C151" s="2">
        <v>5000000.0</v>
      </c>
      <c r="D151" s="1" t="str">
        <f t="shared" si="1"/>
        <v>piercing</v>
      </c>
      <c r="E151" s="1" t="str">
        <f t="shared" si="2"/>
        <v>2160687</v>
      </c>
      <c r="F151" s="2">
        <v>60.0</v>
      </c>
      <c r="G151" s="2">
        <v>60.0</v>
      </c>
      <c r="H151" s="2" t="s">
        <v>119</v>
      </c>
      <c r="I151" s="1">
        <f t="shared" si="3"/>
        <v>3000000</v>
      </c>
      <c r="J151" s="1">
        <f t="shared" si="4"/>
        <v>0</v>
      </c>
      <c r="K151" s="1">
        <f t="shared" si="5"/>
        <v>0</v>
      </c>
      <c r="L151" s="1">
        <f t="shared" si="6"/>
        <v>0</v>
      </c>
      <c r="M151" s="1">
        <f t="shared" si="7"/>
        <v>1296413</v>
      </c>
      <c r="N151" s="1">
        <f t="shared" si="8"/>
        <v>808.5900579</v>
      </c>
      <c r="O151" s="1">
        <f t="shared" si="9"/>
        <v>0</v>
      </c>
      <c r="P151" s="1">
        <f t="shared" si="10"/>
        <v>69364</v>
      </c>
      <c r="Q151" s="1">
        <f t="shared" si="11"/>
        <v>0</v>
      </c>
      <c r="R151" s="1">
        <f t="shared" si="12"/>
        <v>58251260</v>
      </c>
      <c r="S151" s="1">
        <f t="shared" si="13"/>
        <v>511211.127</v>
      </c>
      <c r="T151" s="1">
        <f t="shared" si="14"/>
        <v>106000</v>
      </c>
      <c r="U151" s="1">
        <f t="shared" si="15"/>
        <v>11833021</v>
      </c>
    </row>
    <row r="152" ht="19.5" customHeight="1">
      <c r="A152" s="2">
        <v>151.0</v>
      </c>
      <c r="B152" s="2" t="s">
        <v>462</v>
      </c>
      <c r="C152" s="2">
        <v>5000000.0</v>
      </c>
      <c r="D152" s="1" t="str">
        <f t="shared" si="1"/>
        <v>electrumBar</v>
      </c>
      <c r="E152" s="1" t="str">
        <f t="shared" si="2"/>
        <v>3700</v>
      </c>
      <c r="F152" s="2">
        <v>60.0</v>
      </c>
      <c r="G152" s="2">
        <v>60.0</v>
      </c>
      <c r="H152" s="2" t="s">
        <v>119</v>
      </c>
      <c r="I152" s="1">
        <f t="shared" si="3"/>
        <v>3000000</v>
      </c>
      <c r="J152" s="1">
        <f t="shared" si="4"/>
        <v>0</v>
      </c>
      <c r="K152" s="1">
        <f t="shared" si="5"/>
        <v>2220</v>
      </c>
      <c r="L152" s="1">
        <f t="shared" si="6"/>
        <v>0</v>
      </c>
      <c r="M152" s="1">
        <f t="shared" si="7"/>
        <v>0</v>
      </c>
      <c r="N152" s="1">
        <f t="shared" si="8"/>
        <v>843.3122801</v>
      </c>
      <c r="O152" s="1">
        <f t="shared" si="9"/>
        <v>0</v>
      </c>
      <c r="P152" s="1">
        <f t="shared" si="10"/>
        <v>71584</v>
      </c>
      <c r="Q152" s="1">
        <f t="shared" si="11"/>
        <v>0</v>
      </c>
      <c r="R152" s="1">
        <f t="shared" si="12"/>
        <v>58251260</v>
      </c>
      <c r="S152" s="1">
        <f t="shared" si="13"/>
        <v>529306.1055</v>
      </c>
      <c r="T152" s="1">
        <f t="shared" si="14"/>
        <v>106000</v>
      </c>
      <c r="U152" s="1">
        <f t="shared" si="15"/>
        <v>11939021</v>
      </c>
    </row>
    <row r="153" ht="19.5" customHeight="1">
      <c r="A153" s="2">
        <v>152.0</v>
      </c>
      <c r="B153" s="2" t="s">
        <v>198</v>
      </c>
      <c r="C153" s="2">
        <v>5000000.0</v>
      </c>
      <c r="D153" s="1" t="str">
        <f t="shared" si="1"/>
        <v>piercing</v>
      </c>
      <c r="E153" s="1" t="str">
        <f t="shared" si="2"/>
        <v>2160688</v>
      </c>
      <c r="F153" s="2">
        <v>60.0</v>
      </c>
      <c r="G153" s="2">
        <v>60.0</v>
      </c>
      <c r="H153" s="2" t="s">
        <v>119</v>
      </c>
      <c r="I153" s="1">
        <f t="shared" si="3"/>
        <v>3000000</v>
      </c>
      <c r="J153" s="1">
        <f t="shared" si="4"/>
        <v>0</v>
      </c>
      <c r="K153" s="1">
        <f t="shared" si="5"/>
        <v>0</v>
      </c>
      <c r="L153" s="1">
        <f t="shared" si="6"/>
        <v>0</v>
      </c>
      <c r="M153" s="1">
        <f t="shared" si="7"/>
        <v>1296413</v>
      </c>
      <c r="N153" s="1">
        <f t="shared" si="8"/>
        <v>878.0345023</v>
      </c>
      <c r="O153" s="1">
        <f t="shared" si="9"/>
        <v>0</v>
      </c>
      <c r="P153" s="1">
        <f t="shared" si="10"/>
        <v>71584</v>
      </c>
      <c r="Q153" s="1">
        <f t="shared" si="11"/>
        <v>0</v>
      </c>
      <c r="R153" s="1">
        <f t="shared" si="12"/>
        <v>59547673</v>
      </c>
      <c r="S153" s="1">
        <f t="shared" si="13"/>
        <v>536113.05</v>
      </c>
      <c r="T153" s="1">
        <f t="shared" si="14"/>
        <v>106000</v>
      </c>
      <c r="U153" s="1">
        <f t="shared" si="15"/>
        <v>12045021</v>
      </c>
    </row>
    <row r="154" ht="19.5" customHeight="1">
      <c r="A154" s="2">
        <v>153.0</v>
      </c>
      <c r="B154" s="2" t="s">
        <v>118</v>
      </c>
      <c r="C154" s="2">
        <v>5000000.0</v>
      </c>
      <c r="D154" s="1" t="str">
        <f t="shared" si="1"/>
        <v>electrumBar</v>
      </c>
      <c r="E154" s="1" t="str">
        <f t="shared" si="2"/>
        <v>3750</v>
      </c>
      <c r="F154" s="2">
        <v>60.0</v>
      </c>
      <c r="G154" s="2">
        <v>60.0</v>
      </c>
      <c r="H154" s="2" t="s">
        <v>119</v>
      </c>
      <c r="I154" s="1">
        <f t="shared" si="3"/>
        <v>3000000</v>
      </c>
      <c r="J154" s="1">
        <f t="shared" si="4"/>
        <v>0</v>
      </c>
      <c r="K154" s="1">
        <f t="shared" si="5"/>
        <v>2250</v>
      </c>
      <c r="L154" s="1">
        <f t="shared" si="6"/>
        <v>0</v>
      </c>
      <c r="M154" s="1">
        <f t="shared" si="7"/>
        <v>0</v>
      </c>
      <c r="N154" s="1">
        <f t="shared" si="8"/>
        <v>912.7567245</v>
      </c>
      <c r="O154" s="1">
        <f t="shared" si="9"/>
        <v>0</v>
      </c>
      <c r="P154" s="1">
        <f t="shared" si="10"/>
        <v>73834</v>
      </c>
      <c r="Q154" s="1">
        <f t="shared" si="11"/>
        <v>0</v>
      </c>
      <c r="R154" s="1">
        <f t="shared" si="12"/>
        <v>59547673</v>
      </c>
      <c r="S154" s="1">
        <f t="shared" si="13"/>
        <v>554360.5695</v>
      </c>
      <c r="T154" s="1">
        <f t="shared" si="14"/>
        <v>106000</v>
      </c>
      <c r="U154" s="1">
        <f t="shared" si="15"/>
        <v>12151021</v>
      </c>
    </row>
    <row r="155" ht="19.5" customHeight="1">
      <c r="A155" s="2">
        <v>154.0</v>
      </c>
      <c r="B155" s="2" t="s">
        <v>200</v>
      </c>
      <c r="C155" s="2">
        <v>5000000.0</v>
      </c>
      <c r="D155" s="1" t="str">
        <f t="shared" si="1"/>
        <v>piercing</v>
      </c>
      <c r="E155" s="1" t="str">
        <f t="shared" si="2"/>
        <v>2160689</v>
      </c>
      <c r="F155" s="2">
        <v>60.0</v>
      </c>
      <c r="G155" s="2">
        <v>60.0</v>
      </c>
      <c r="H155" s="2" t="s">
        <v>119</v>
      </c>
      <c r="I155" s="1">
        <f t="shared" si="3"/>
        <v>3000000</v>
      </c>
      <c r="J155" s="1">
        <f t="shared" si="4"/>
        <v>0</v>
      </c>
      <c r="K155" s="1">
        <f t="shared" si="5"/>
        <v>0</v>
      </c>
      <c r="L155" s="1">
        <f t="shared" si="6"/>
        <v>0</v>
      </c>
      <c r="M155" s="1">
        <f t="shared" si="7"/>
        <v>1296414</v>
      </c>
      <c r="N155" s="1">
        <f t="shared" si="8"/>
        <v>947.4789468</v>
      </c>
      <c r="O155" s="1">
        <f t="shared" si="9"/>
        <v>0</v>
      </c>
      <c r="P155" s="1">
        <f t="shared" si="10"/>
        <v>73834</v>
      </c>
      <c r="Q155" s="1">
        <f t="shared" si="11"/>
        <v>0</v>
      </c>
      <c r="R155" s="1">
        <f t="shared" si="12"/>
        <v>60844087</v>
      </c>
      <c r="S155" s="1">
        <f t="shared" si="13"/>
        <v>561167.514</v>
      </c>
      <c r="T155" s="1">
        <f t="shared" si="14"/>
        <v>106000</v>
      </c>
      <c r="U155" s="1">
        <f t="shared" si="15"/>
        <v>12257021</v>
      </c>
    </row>
    <row r="156" ht="19.5" customHeight="1">
      <c r="A156" s="2">
        <v>155.0</v>
      </c>
      <c r="B156" s="2" t="s">
        <v>463</v>
      </c>
      <c r="C156" s="2">
        <v>5000000.0</v>
      </c>
      <c r="D156" s="1" t="str">
        <f t="shared" si="1"/>
        <v>electrumBar</v>
      </c>
      <c r="E156" s="1" t="str">
        <f t="shared" si="2"/>
        <v>3800</v>
      </c>
      <c r="F156" s="2">
        <v>60.0</v>
      </c>
      <c r="G156" s="2">
        <v>60.0</v>
      </c>
      <c r="H156" s="2" t="s">
        <v>119</v>
      </c>
      <c r="I156" s="1">
        <f t="shared" si="3"/>
        <v>3000000</v>
      </c>
      <c r="J156" s="1">
        <f t="shared" si="4"/>
        <v>0</v>
      </c>
      <c r="K156" s="1">
        <f t="shared" si="5"/>
        <v>2280</v>
      </c>
      <c r="L156" s="1">
        <f t="shared" si="6"/>
        <v>0</v>
      </c>
      <c r="M156" s="1">
        <f t="shared" si="7"/>
        <v>0</v>
      </c>
      <c r="N156" s="1">
        <f t="shared" si="8"/>
        <v>982.201169</v>
      </c>
      <c r="O156" s="1">
        <f t="shared" si="9"/>
        <v>0</v>
      </c>
      <c r="P156" s="1">
        <f t="shared" si="10"/>
        <v>76114</v>
      </c>
      <c r="Q156" s="1">
        <f t="shared" si="11"/>
        <v>0</v>
      </c>
      <c r="R156" s="1">
        <f t="shared" si="12"/>
        <v>60844087</v>
      </c>
      <c r="S156" s="1">
        <f t="shared" si="13"/>
        <v>579567.5745</v>
      </c>
      <c r="T156" s="1">
        <f t="shared" si="14"/>
        <v>106000</v>
      </c>
      <c r="U156" s="1">
        <f t="shared" si="15"/>
        <v>12363021</v>
      </c>
    </row>
    <row r="157" ht="19.5" customHeight="1">
      <c r="A157" s="2">
        <v>156.0</v>
      </c>
      <c r="B157" s="2" t="s">
        <v>202</v>
      </c>
      <c r="C157" s="2">
        <v>5000000.0</v>
      </c>
      <c r="D157" s="1" t="str">
        <f t="shared" si="1"/>
        <v>piercing</v>
      </c>
      <c r="E157" s="1" t="str">
        <f t="shared" si="2"/>
        <v>2160690</v>
      </c>
      <c r="F157" s="2">
        <v>65.0</v>
      </c>
      <c r="G157" s="2">
        <v>65.0</v>
      </c>
      <c r="H157" s="2" t="s">
        <v>119</v>
      </c>
      <c r="I157" s="1">
        <f t="shared" si="3"/>
        <v>3250000</v>
      </c>
      <c r="J157" s="1">
        <f t="shared" si="4"/>
        <v>0</v>
      </c>
      <c r="K157" s="1">
        <f t="shared" si="5"/>
        <v>0</v>
      </c>
      <c r="L157" s="1">
        <f t="shared" si="6"/>
        <v>0</v>
      </c>
      <c r="M157" s="1">
        <f t="shared" si="7"/>
        <v>1404449</v>
      </c>
      <c r="N157" s="1">
        <f t="shared" si="8"/>
        <v>1019.81691</v>
      </c>
      <c r="O157" s="1">
        <f t="shared" si="9"/>
        <v>0</v>
      </c>
      <c r="P157" s="1">
        <f t="shared" si="10"/>
        <v>76114</v>
      </c>
      <c r="Q157" s="1">
        <f t="shared" si="11"/>
        <v>0</v>
      </c>
      <c r="R157" s="1">
        <f t="shared" si="12"/>
        <v>62248536</v>
      </c>
      <c r="S157" s="1">
        <f t="shared" si="13"/>
        <v>586941.7644</v>
      </c>
      <c r="T157" s="1">
        <f t="shared" si="14"/>
        <v>106000</v>
      </c>
      <c r="U157" s="1">
        <f t="shared" si="15"/>
        <v>12469021</v>
      </c>
    </row>
    <row r="158" ht="19.5" customHeight="1">
      <c r="A158" s="2">
        <v>157.0</v>
      </c>
      <c r="B158" s="2" t="s">
        <v>464</v>
      </c>
      <c r="C158" s="2">
        <v>5000000.0</v>
      </c>
      <c r="D158" s="1" t="str">
        <f t="shared" si="1"/>
        <v>electrumBar</v>
      </c>
      <c r="E158" s="1" t="str">
        <f t="shared" si="2"/>
        <v>3850</v>
      </c>
      <c r="F158" s="2">
        <v>65.0</v>
      </c>
      <c r="G158" s="2">
        <v>65.0</v>
      </c>
      <c r="H158" s="2" t="s">
        <v>119</v>
      </c>
      <c r="I158" s="1">
        <f t="shared" si="3"/>
        <v>3250000</v>
      </c>
      <c r="J158" s="1">
        <f t="shared" si="4"/>
        <v>0</v>
      </c>
      <c r="K158" s="1">
        <f t="shared" si="5"/>
        <v>2503</v>
      </c>
      <c r="L158" s="1">
        <f t="shared" si="6"/>
        <v>0</v>
      </c>
      <c r="M158" s="1">
        <f t="shared" si="7"/>
        <v>0</v>
      </c>
      <c r="N158" s="1">
        <f t="shared" si="8"/>
        <v>1057.43265</v>
      </c>
      <c r="O158" s="1">
        <f t="shared" si="9"/>
        <v>0</v>
      </c>
      <c r="P158" s="1">
        <f t="shared" si="10"/>
        <v>78617</v>
      </c>
      <c r="Q158" s="1">
        <f t="shared" si="11"/>
        <v>0</v>
      </c>
      <c r="R158" s="1">
        <f t="shared" si="12"/>
        <v>62248536</v>
      </c>
      <c r="S158" s="1">
        <f t="shared" si="13"/>
        <v>607042.9584</v>
      </c>
      <c r="T158" s="1">
        <f t="shared" si="14"/>
        <v>106000</v>
      </c>
      <c r="U158" s="1">
        <f t="shared" si="15"/>
        <v>12575021</v>
      </c>
    </row>
    <row r="159" ht="19.5" customHeight="1">
      <c r="A159" s="2">
        <v>158.0</v>
      </c>
      <c r="B159" s="2" t="s">
        <v>204</v>
      </c>
      <c r="C159" s="2">
        <v>5000000.0</v>
      </c>
      <c r="D159" s="1" t="str">
        <f t="shared" si="1"/>
        <v>piercing</v>
      </c>
      <c r="E159" s="1" t="str">
        <f t="shared" si="2"/>
        <v>2160691</v>
      </c>
      <c r="F159" s="2">
        <v>65.0</v>
      </c>
      <c r="G159" s="2">
        <v>65.0</v>
      </c>
      <c r="H159" s="2" t="s">
        <v>119</v>
      </c>
      <c r="I159" s="1">
        <f t="shared" si="3"/>
        <v>3250000</v>
      </c>
      <c r="J159" s="1">
        <f t="shared" si="4"/>
        <v>0</v>
      </c>
      <c r="K159" s="1">
        <f t="shared" si="5"/>
        <v>0</v>
      </c>
      <c r="L159" s="1">
        <f t="shared" si="6"/>
        <v>0</v>
      </c>
      <c r="M159" s="1">
        <f t="shared" si="7"/>
        <v>1404450</v>
      </c>
      <c r="N159" s="1">
        <f t="shared" si="8"/>
        <v>1095.048391</v>
      </c>
      <c r="O159" s="1">
        <f t="shared" si="9"/>
        <v>0</v>
      </c>
      <c r="P159" s="1">
        <f t="shared" si="10"/>
        <v>78617</v>
      </c>
      <c r="Q159" s="1">
        <f t="shared" si="11"/>
        <v>0</v>
      </c>
      <c r="R159" s="1">
        <f t="shared" si="12"/>
        <v>63652986</v>
      </c>
      <c r="S159" s="1">
        <f t="shared" si="13"/>
        <v>614417.1483</v>
      </c>
      <c r="T159" s="1">
        <f t="shared" si="14"/>
        <v>106000</v>
      </c>
      <c r="U159" s="1">
        <f t="shared" si="15"/>
        <v>12681021</v>
      </c>
    </row>
    <row r="160" ht="19.5" customHeight="1">
      <c r="A160" s="2">
        <v>159.0</v>
      </c>
      <c r="B160" s="2" t="s">
        <v>121</v>
      </c>
      <c r="C160" s="2">
        <v>5000000.0</v>
      </c>
      <c r="D160" s="1" t="str">
        <f t="shared" si="1"/>
        <v>electrumBar</v>
      </c>
      <c r="E160" s="1" t="str">
        <f t="shared" si="2"/>
        <v>3900</v>
      </c>
      <c r="F160" s="2">
        <v>65.0</v>
      </c>
      <c r="G160" s="2">
        <v>65.0</v>
      </c>
      <c r="H160" s="2" t="s">
        <v>119</v>
      </c>
      <c r="I160" s="1">
        <f t="shared" si="3"/>
        <v>3250000</v>
      </c>
      <c r="J160" s="1">
        <f t="shared" si="4"/>
        <v>0</v>
      </c>
      <c r="K160" s="1">
        <f t="shared" si="5"/>
        <v>2535</v>
      </c>
      <c r="L160" s="1">
        <f t="shared" si="6"/>
        <v>0</v>
      </c>
      <c r="M160" s="1">
        <f t="shared" si="7"/>
        <v>0</v>
      </c>
      <c r="N160" s="1">
        <f t="shared" si="8"/>
        <v>1132.664132</v>
      </c>
      <c r="O160" s="1">
        <f t="shared" si="9"/>
        <v>0</v>
      </c>
      <c r="P160" s="1">
        <f t="shared" si="10"/>
        <v>81152</v>
      </c>
      <c r="Q160" s="1">
        <f t="shared" si="11"/>
        <v>0</v>
      </c>
      <c r="R160" s="1">
        <f t="shared" si="12"/>
        <v>63652986</v>
      </c>
      <c r="S160" s="1">
        <f t="shared" si="13"/>
        <v>634681.0526</v>
      </c>
      <c r="T160" s="1">
        <f t="shared" si="14"/>
        <v>106000</v>
      </c>
      <c r="U160" s="1">
        <f t="shared" si="15"/>
        <v>12787021</v>
      </c>
    </row>
    <row r="161" ht="19.5" customHeight="1">
      <c r="A161" s="2">
        <v>160.0</v>
      </c>
      <c r="B161" s="2" t="s">
        <v>206</v>
      </c>
      <c r="C161" s="2">
        <v>5000000.0</v>
      </c>
      <c r="D161" s="1" t="str">
        <f t="shared" si="1"/>
        <v>piercing</v>
      </c>
      <c r="E161" s="1" t="str">
        <f t="shared" si="2"/>
        <v>2160692</v>
      </c>
      <c r="F161" s="2">
        <v>65.0</v>
      </c>
      <c r="G161" s="2">
        <v>65.0</v>
      </c>
      <c r="H161" s="2" t="s">
        <v>119</v>
      </c>
      <c r="I161" s="1">
        <f t="shared" si="3"/>
        <v>3250000</v>
      </c>
      <c r="J161" s="1">
        <f t="shared" si="4"/>
        <v>0</v>
      </c>
      <c r="K161" s="1">
        <f t="shared" si="5"/>
        <v>0</v>
      </c>
      <c r="L161" s="1">
        <f t="shared" si="6"/>
        <v>0</v>
      </c>
      <c r="M161" s="1">
        <f t="shared" si="7"/>
        <v>1404450</v>
      </c>
      <c r="N161" s="1">
        <f t="shared" si="8"/>
        <v>1170.279873</v>
      </c>
      <c r="O161" s="1">
        <f t="shared" si="9"/>
        <v>0</v>
      </c>
      <c r="P161" s="1">
        <f t="shared" si="10"/>
        <v>81152</v>
      </c>
      <c r="Q161" s="1">
        <f t="shared" si="11"/>
        <v>0</v>
      </c>
      <c r="R161" s="1">
        <f t="shared" si="12"/>
        <v>65057436</v>
      </c>
      <c r="S161" s="1">
        <f t="shared" si="13"/>
        <v>642055.2425</v>
      </c>
      <c r="T161" s="1">
        <f t="shared" si="14"/>
        <v>106000</v>
      </c>
      <c r="U161" s="1">
        <f t="shared" si="15"/>
        <v>12893021</v>
      </c>
    </row>
    <row r="162" ht="19.5" customHeight="1">
      <c r="A162" s="2">
        <v>161.0</v>
      </c>
      <c r="B162" s="2" t="s">
        <v>465</v>
      </c>
      <c r="C162" s="2">
        <v>5000000.0</v>
      </c>
      <c r="D162" s="1" t="str">
        <f t="shared" si="1"/>
        <v>electrumBar</v>
      </c>
      <c r="E162" s="1" t="str">
        <f t="shared" si="2"/>
        <v>3950</v>
      </c>
      <c r="F162" s="2">
        <v>65.0</v>
      </c>
      <c r="G162" s="2">
        <v>65.0</v>
      </c>
      <c r="H162" s="2" t="s">
        <v>119</v>
      </c>
      <c r="I162" s="1">
        <f t="shared" si="3"/>
        <v>3250000</v>
      </c>
      <c r="J162" s="1">
        <f t="shared" si="4"/>
        <v>0</v>
      </c>
      <c r="K162" s="1">
        <f t="shared" si="5"/>
        <v>2568</v>
      </c>
      <c r="L162" s="1">
        <f t="shared" si="6"/>
        <v>0</v>
      </c>
      <c r="M162" s="1">
        <f t="shared" si="7"/>
        <v>0</v>
      </c>
      <c r="N162" s="1">
        <f t="shared" si="8"/>
        <v>1207.895613</v>
      </c>
      <c r="O162" s="1">
        <f t="shared" si="9"/>
        <v>0</v>
      </c>
      <c r="P162" s="1">
        <f t="shared" si="10"/>
        <v>83720</v>
      </c>
      <c r="Q162" s="1">
        <f t="shared" si="11"/>
        <v>0</v>
      </c>
      <c r="R162" s="1">
        <f t="shared" si="12"/>
        <v>65057436</v>
      </c>
      <c r="S162" s="1">
        <f t="shared" si="13"/>
        <v>662486.942</v>
      </c>
      <c r="T162" s="1">
        <f t="shared" si="14"/>
        <v>106000</v>
      </c>
      <c r="U162" s="1">
        <f t="shared" si="15"/>
        <v>12999021</v>
      </c>
    </row>
    <row r="163" ht="19.5" customHeight="1">
      <c r="A163" s="2">
        <v>162.0</v>
      </c>
      <c r="B163" s="2" t="s">
        <v>208</v>
      </c>
      <c r="C163" s="2">
        <v>5000000.0</v>
      </c>
      <c r="D163" s="1" t="str">
        <f t="shared" si="1"/>
        <v>piercing</v>
      </c>
      <c r="E163" s="1" t="str">
        <f t="shared" si="2"/>
        <v>2160693</v>
      </c>
      <c r="F163" s="2">
        <v>65.0</v>
      </c>
      <c r="G163" s="2">
        <v>65.0</v>
      </c>
      <c r="H163" s="2" t="s">
        <v>119</v>
      </c>
      <c r="I163" s="1">
        <f t="shared" si="3"/>
        <v>3250000</v>
      </c>
      <c r="J163" s="1">
        <f t="shared" si="4"/>
        <v>0</v>
      </c>
      <c r="K163" s="1">
        <f t="shared" si="5"/>
        <v>0</v>
      </c>
      <c r="L163" s="1">
        <f t="shared" si="6"/>
        <v>0</v>
      </c>
      <c r="M163" s="1">
        <f t="shared" si="7"/>
        <v>1404451</v>
      </c>
      <c r="N163" s="1">
        <f t="shared" si="8"/>
        <v>1245.511354</v>
      </c>
      <c r="O163" s="1">
        <f t="shared" si="9"/>
        <v>0</v>
      </c>
      <c r="P163" s="1">
        <f t="shared" si="10"/>
        <v>83720</v>
      </c>
      <c r="Q163" s="1">
        <f t="shared" si="11"/>
        <v>0</v>
      </c>
      <c r="R163" s="1">
        <f t="shared" si="12"/>
        <v>66461887</v>
      </c>
      <c r="S163" s="1">
        <f t="shared" si="13"/>
        <v>669861.1319</v>
      </c>
      <c r="T163" s="1">
        <f t="shared" si="14"/>
        <v>106000</v>
      </c>
      <c r="U163" s="1">
        <f t="shared" si="15"/>
        <v>13105021</v>
      </c>
    </row>
    <row r="164" ht="19.5" customHeight="1">
      <c r="A164" s="2">
        <v>163.0</v>
      </c>
      <c r="B164" s="2" t="s">
        <v>466</v>
      </c>
      <c r="C164" s="2">
        <v>5000000.0</v>
      </c>
      <c r="D164" s="1" t="str">
        <f t="shared" si="1"/>
        <v>electrumBar</v>
      </c>
      <c r="E164" s="1" t="str">
        <f t="shared" si="2"/>
        <v>4000</v>
      </c>
      <c r="F164" s="2">
        <v>65.0</v>
      </c>
      <c r="G164" s="2">
        <v>65.0</v>
      </c>
      <c r="H164" s="2" t="s">
        <v>119</v>
      </c>
      <c r="I164" s="1">
        <f t="shared" si="3"/>
        <v>3250000</v>
      </c>
      <c r="J164" s="1">
        <f t="shared" si="4"/>
        <v>0</v>
      </c>
      <c r="K164" s="1">
        <f t="shared" si="5"/>
        <v>2600</v>
      </c>
      <c r="L164" s="1">
        <f t="shared" si="6"/>
        <v>0</v>
      </c>
      <c r="M164" s="1">
        <f t="shared" si="7"/>
        <v>0</v>
      </c>
      <c r="N164" s="1">
        <f t="shared" si="8"/>
        <v>1283.127095</v>
      </c>
      <c r="O164" s="1">
        <f t="shared" si="9"/>
        <v>0</v>
      </c>
      <c r="P164" s="1">
        <f t="shared" si="10"/>
        <v>86320</v>
      </c>
      <c r="Q164" s="1">
        <f t="shared" si="11"/>
        <v>0</v>
      </c>
      <c r="R164" s="1">
        <f t="shared" si="12"/>
        <v>66461887</v>
      </c>
      <c r="S164" s="1">
        <f t="shared" si="13"/>
        <v>690455.5417</v>
      </c>
      <c r="T164" s="1">
        <f t="shared" si="14"/>
        <v>106000</v>
      </c>
      <c r="U164" s="1">
        <f t="shared" si="15"/>
        <v>13211021</v>
      </c>
    </row>
    <row r="165" ht="19.5" customHeight="1">
      <c r="A165" s="2">
        <v>164.0</v>
      </c>
      <c r="B165" s="2" t="s">
        <v>208</v>
      </c>
      <c r="C165" s="2">
        <v>5000000.0</v>
      </c>
      <c r="D165" s="1" t="str">
        <f t="shared" si="1"/>
        <v>piercing</v>
      </c>
      <c r="E165" s="1" t="str">
        <f t="shared" si="2"/>
        <v>2160693</v>
      </c>
      <c r="F165" s="2">
        <v>65.0</v>
      </c>
      <c r="G165" s="2">
        <v>65.0</v>
      </c>
      <c r="H165" s="2" t="s">
        <v>119</v>
      </c>
      <c r="I165" s="1">
        <f t="shared" si="3"/>
        <v>3250000</v>
      </c>
      <c r="J165" s="1">
        <f t="shared" si="4"/>
        <v>0</v>
      </c>
      <c r="K165" s="1">
        <f t="shared" si="5"/>
        <v>0</v>
      </c>
      <c r="L165" s="1">
        <f t="shared" si="6"/>
        <v>0</v>
      </c>
      <c r="M165" s="1">
        <f t="shared" si="7"/>
        <v>1404451</v>
      </c>
      <c r="N165" s="1">
        <f t="shared" si="8"/>
        <v>1320.742836</v>
      </c>
      <c r="O165" s="1">
        <f t="shared" si="9"/>
        <v>0</v>
      </c>
      <c r="P165" s="1">
        <f t="shared" si="10"/>
        <v>86320</v>
      </c>
      <c r="Q165" s="1">
        <f t="shared" si="11"/>
        <v>0</v>
      </c>
      <c r="R165" s="1">
        <f t="shared" si="12"/>
        <v>67866338</v>
      </c>
      <c r="S165" s="1">
        <f t="shared" si="13"/>
        <v>697829.7316</v>
      </c>
      <c r="T165" s="1">
        <f t="shared" si="14"/>
        <v>106000</v>
      </c>
      <c r="U165" s="1">
        <f t="shared" si="15"/>
        <v>13317021</v>
      </c>
    </row>
    <row r="166" ht="19.5" customHeight="1">
      <c r="A166" s="2">
        <v>165.0</v>
      </c>
      <c r="B166" s="2" t="s">
        <v>123</v>
      </c>
      <c r="C166" s="2">
        <v>5000000.0</v>
      </c>
      <c r="D166" s="1" t="str">
        <f t="shared" si="1"/>
        <v>electrumBar</v>
      </c>
      <c r="E166" s="1" t="str">
        <f t="shared" si="2"/>
        <v>4050</v>
      </c>
      <c r="F166" s="2">
        <v>65.0</v>
      </c>
      <c r="G166" s="2">
        <v>65.0</v>
      </c>
      <c r="H166" s="2" t="s">
        <v>119</v>
      </c>
      <c r="I166" s="1">
        <f t="shared" si="3"/>
        <v>3250000</v>
      </c>
      <c r="J166" s="1">
        <f t="shared" si="4"/>
        <v>0</v>
      </c>
      <c r="K166" s="1">
        <f t="shared" si="5"/>
        <v>2633</v>
      </c>
      <c r="L166" s="1">
        <f t="shared" si="6"/>
        <v>0</v>
      </c>
      <c r="M166" s="1">
        <f t="shared" si="7"/>
        <v>0</v>
      </c>
      <c r="N166" s="1">
        <f t="shared" si="8"/>
        <v>1358.358576</v>
      </c>
      <c r="O166" s="1">
        <f t="shared" si="9"/>
        <v>0</v>
      </c>
      <c r="P166" s="1">
        <f t="shared" si="10"/>
        <v>88953</v>
      </c>
      <c r="Q166" s="1">
        <f t="shared" si="11"/>
        <v>0</v>
      </c>
      <c r="R166" s="1">
        <f t="shared" si="12"/>
        <v>67866338</v>
      </c>
      <c r="S166" s="1">
        <f t="shared" si="13"/>
        <v>718591.9366</v>
      </c>
      <c r="T166" s="1">
        <f t="shared" si="14"/>
        <v>106000</v>
      </c>
      <c r="U166" s="1">
        <f t="shared" si="15"/>
        <v>13423021</v>
      </c>
    </row>
    <row r="167" ht="19.5" customHeight="1">
      <c r="A167" s="2">
        <v>166.0</v>
      </c>
      <c r="B167" s="2" t="s">
        <v>208</v>
      </c>
      <c r="C167" s="2">
        <v>5000000.0</v>
      </c>
      <c r="D167" s="1" t="str">
        <f t="shared" si="1"/>
        <v>piercing</v>
      </c>
      <c r="E167" s="1" t="str">
        <f t="shared" si="2"/>
        <v>2160693</v>
      </c>
      <c r="F167" s="2">
        <v>75.0</v>
      </c>
      <c r="G167" s="2">
        <v>75.0</v>
      </c>
      <c r="H167" s="2" t="s">
        <v>119</v>
      </c>
      <c r="I167" s="1">
        <f t="shared" si="3"/>
        <v>3750000</v>
      </c>
      <c r="J167" s="1">
        <f t="shared" si="4"/>
        <v>0</v>
      </c>
      <c r="K167" s="1">
        <f t="shared" si="5"/>
        <v>0</v>
      </c>
      <c r="L167" s="1">
        <f t="shared" si="6"/>
        <v>0</v>
      </c>
      <c r="M167" s="1">
        <f t="shared" si="7"/>
        <v>1620520</v>
      </c>
      <c r="N167" s="1">
        <f t="shared" si="8"/>
        <v>1401.761354</v>
      </c>
      <c r="O167" s="1">
        <f t="shared" si="9"/>
        <v>0</v>
      </c>
      <c r="P167" s="1">
        <f t="shared" si="10"/>
        <v>88953</v>
      </c>
      <c r="Q167" s="1">
        <f t="shared" si="11"/>
        <v>0</v>
      </c>
      <c r="R167" s="1">
        <f t="shared" si="12"/>
        <v>69486858</v>
      </c>
      <c r="S167" s="1">
        <f t="shared" si="13"/>
        <v>727100.6172</v>
      </c>
      <c r="T167" s="1">
        <f t="shared" si="14"/>
        <v>106000</v>
      </c>
      <c r="U167" s="1">
        <f t="shared" si="15"/>
        <v>13529021</v>
      </c>
    </row>
    <row r="168" ht="19.5" customHeight="1">
      <c r="A168" s="2">
        <v>167.0</v>
      </c>
      <c r="B168" s="2" t="s">
        <v>467</v>
      </c>
      <c r="C168" s="2">
        <v>5000000.0</v>
      </c>
      <c r="D168" s="1" t="str">
        <f t="shared" si="1"/>
        <v>electrumBar</v>
      </c>
      <c r="E168" s="1" t="str">
        <f t="shared" si="2"/>
        <v>4100</v>
      </c>
      <c r="F168" s="2">
        <v>75.0</v>
      </c>
      <c r="G168" s="2">
        <v>75.0</v>
      </c>
      <c r="H168" s="2" t="s">
        <v>119</v>
      </c>
      <c r="I168" s="1">
        <f t="shared" si="3"/>
        <v>3750000</v>
      </c>
      <c r="J168" s="1">
        <f t="shared" si="4"/>
        <v>0</v>
      </c>
      <c r="K168" s="1">
        <f t="shared" si="5"/>
        <v>3075</v>
      </c>
      <c r="L168" s="1">
        <f t="shared" si="6"/>
        <v>0</v>
      </c>
      <c r="M168" s="1">
        <f t="shared" si="7"/>
        <v>0</v>
      </c>
      <c r="N168" s="1">
        <f t="shared" si="8"/>
        <v>1445.164132</v>
      </c>
      <c r="O168" s="1">
        <f t="shared" si="9"/>
        <v>0</v>
      </c>
      <c r="P168" s="1">
        <f t="shared" si="10"/>
        <v>92028</v>
      </c>
      <c r="Q168" s="1">
        <f t="shared" si="11"/>
        <v>0</v>
      </c>
      <c r="R168" s="1">
        <f t="shared" si="12"/>
        <v>69486858</v>
      </c>
      <c r="S168" s="1">
        <f t="shared" si="13"/>
        <v>751244.7503</v>
      </c>
      <c r="T168" s="1">
        <f t="shared" si="14"/>
        <v>106000</v>
      </c>
      <c r="U168" s="1">
        <f t="shared" si="15"/>
        <v>13635021</v>
      </c>
    </row>
    <row r="169" ht="19.5" customHeight="1">
      <c r="A169" s="2">
        <v>168.0</v>
      </c>
      <c r="B169" s="2" t="s">
        <v>208</v>
      </c>
      <c r="C169" s="2">
        <v>5000000.0</v>
      </c>
      <c r="D169" s="1" t="str">
        <f t="shared" si="1"/>
        <v>piercing</v>
      </c>
      <c r="E169" s="1" t="str">
        <f t="shared" si="2"/>
        <v>2160693</v>
      </c>
      <c r="F169" s="2">
        <v>75.0</v>
      </c>
      <c r="G169" s="2">
        <v>75.0</v>
      </c>
      <c r="H169" s="2" t="s">
        <v>119</v>
      </c>
      <c r="I169" s="1">
        <f t="shared" si="3"/>
        <v>3750000</v>
      </c>
      <c r="J169" s="1">
        <f t="shared" si="4"/>
        <v>0</v>
      </c>
      <c r="K169" s="1">
        <f t="shared" si="5"/>
        <v>0</v>
      </c>
      <c r="L169" s="1">
        <f t="shared" si="6"/>
        <v>0</v>
      </c>
      <c r="M169" s="1">
        <f t="shared" si="7"/>
        <v>1620520</v>
      </c>
      <c r="N169" s="1">
        <f t="shared" si="8"/>
        <v>1488.56691</v>
      </c>
      <c r="O169" s="1">
        <f t="shared" si="9"/>
        <v>0</v>
      </c>
      <c r="P169" s="1">
        <f t="shared" si="10"/>
        <v>92028</v>
      </c>
      <c r="Q169" s="1">
        <f t="shared" si="11"/>
        <v>0</v>
      </c>
      <c r="R169" s="1">
        <f t="shared" si="12"/>
        <v>71107378</v>
      </c>
      <c r="S169" s="1">
        <f t="shared" si="13"/>
        <v>759753.431</v>
      </c>
      <c r="T169" s="1">
        <f t="shared" si="14"/>
        <v>106000</v>
      </c>
      <c r="U169" s="1">
        <f t="shared" si="15"/>
        <v>13741021</v>
      </c>
    </row>
    <row r="170" ht="19.5" customHeight="1">
      <c r="A170" s="2">
        <v>169.0</v>
      </c>
      <c r="B170" s="2" t="s">
        <v>468</v>
      </c>
      <c r="C170" s="2">
        <v>5000000.0</v>
      </c>
      <c r="D170" s="1" t="str">
        <f t="shared" si="1"/>
        <v>electrumBar</v>
      </c>
      <c r="E170" s="1" t="str">
        <f t="shared" si="2"/>
        <v>4150</v>
      </c>
      <c r="F170" s="2">
        <v>75.0</v>
      </c>
      <c r="G170" s="2">
        <v>75.0</v>
      </c>
      <c r="H170" s="2" t="s">
        <v>119</v>
      </c>
      <c r="I170" s="1">
        <f t="shared" si="3"/>
        <v>3750000</v>
      </c>
      <c r="J170" s="1">
        <f t="shared" si="4"/>
        <v>0</v>
      </c>
      <c r="K170" s="1">
        <f t="shared" si="5"/>
        <v>3113</v>
      </c>
      <c r="L170" s="1">
        <f t="shared" si="6"/>
        <v>0</v>
      </c>
      <c r="M170" s="1">
        <f t="shared" si="7"/>
        <v>0</v>
      </c>
      <c r="N170" s="1">
        <f t="shared" si="8"/>
        <v>1531.969688</v>
      </c>
      <c r="O170" s="1">
        <f t="shared" si="9"/>
        <v>0</v>
      </c>
      <c r="P170" s="1">
        <f t="shared" si="10"/>
        <v>95141</v>
      </c>
      <c r="Q170" s="1">
        <f t="shared" si="11"/>
        <v>0</v>
      </c>
      <c r="R170" s="1">
        <f t="shared" si="12"/>
        <v>71107378</v>
      </c>
      <c r="S170" s="1">
        <f t="shared" si="13"/>
        <v>784090.7827</v>
      </c>
      <c r="T170" s="1">
        <f t="shared" si="14"/>
        <v>106000</v>
      </c>
      <c r="U170" s="1">
        <f t="shared" si="15"/>
        <v>13847021</v>
      </c>
    </row>
    <row r="171" ht="19.5" customHeight="1">
      <c r="A171" s="2">
        <v>170.0</v>
      </c>
      <c r="B171" s="2" t="s">
        <v>208</v>
      </c>
      <c r="C171" s="2">
        <v>5000000.0</v>
      </c>
      <c r="D171" s="1" t="str">
        <f t="shared" si="1"/>
        <v>piercing</v>
      </c>
      <c r="E171" s="1" t="str">
        <f t="shared" si="2"/>
        <v>2160693</v>
      </c>
      <c r="F171" s="2">
        <v>75.0</v>
      </c>
      <c r="G171" s="2">
        <v>75.0</v>
      </c>
      <c r="H171" s="2" t="s">
        <v>119</v>
      </c>
      <c r="I171" s="1">
        <f t="shared" si="3"/>
        <v>3750000</v>
      </c>
      <c r="J171" s="1">
        <f t="shared" si="4"/>
        <v>0</v>
      </c>
      <c r="K171" s="1">
        <f t="shared" si="5"/>
        <v>0</v>
      </c>
      <c r="L171" s="1">
        <f t="shared" si="6"/>
        <v>0</v>
      </c>
      <c r="M171" s="1">
        <f t="shared" si="7"/>
        <v>1620520</v>
      </c>
      <c r="N171" s="1">
        <f t="shared" si="8"/>
        <v>1575.372465</v>
      </c>
      <c r="O171" s="1">
        <f t="shared" si="9"/>
        <v>0</v>
      </c>
      <c r="P171" s="1">
        <f t="shared" si="10"/>
        <v>95141</v>
      </c>
      <c r="Q171" s="1">
        <f t="shared" si="11"/>
        <v>0</v>
      </c>
      <c r="R171" s="1">
        <f t="shared" si="12"/>
        <v>72727898</v>
      </c>
      <c r="S171" s="1">
        <f t="shared" si="13"/>
        <v>792599.4633</v>
      </c>
      <c r="T171" s="1">
        <f t="shared" si="14"/>
        <v>106000</v>
      </c>
      <c r="U171" s="1">
        <f t="shared" si="15"/>
        <v>13953021</v>
      </c>
    </row>
    <row r="172" ht="19.5" customHeight="1">
      <c r="A172" s="2">
        <v>171.0</v>
      </c>
      <c r="B172" s="2" t="s">
        <v>125</v>
      </c>
      <c r="C172" s="2">
        <v>5000000.0</v>
      </c>
      <c r="D172" s="1" t="str">
        <f t="shared" si="1"/>
        <v>electrumBar</v>
      </c>
      <c r="E172" s="1" t="str">
        <f t="shared" si="2"/>
        <v>4200</v>
      </c>
      <c r="F172" s="2">
        <v>75.0</v>
      </c>
      <c r="G172" s="2">
        <v>75.0</v>
      </c>
      <c r="H172" s="2" t="s">
        <v>119</v>
      </c>
      <c r="I172" s="1">
        <f t="shared" si="3"/>
        <v>3750000</v>
      </c>
      <c r="J172" s="1">
        <f t="shared" si="4"/>
        <v>0</v>
      </c>
      <c r="K172" s="1">
        <f t="shared" si="5"/>
        <v>3150</v>
      </c>
      <c r="L172" s="1">
        <f t="shared" si="6"/>
        <v>0</v>
      </c>
      <c r="M172" s="1">
        <f t="shared" si="7"/>
        <v>0</v>
      </c>
      <c r="N172" s="1">
        <f t="shared" si="8"/>
        <v>1618.775243</v>
      </c>
      <c r="O172" s="1">
        <f t="shared" si="9"/>
        <v>0</v>
      </c>
      <c r="P172" s="1">
        <f t="shared" si="10"/>
        <v>98291</v>
      </c>
      <c r="Q172" s="1">
        <f t="shared" si="11"/>
        <v>0</v>
      </c>
      <c r="R172" s="1">
        <f t="shared" si="12"/>
        <v>72727898</v>
      </c>
      <c r="S172" s="1">
        <f t="shared" si="13"/>
        <v>817124.9489</v>
      </c>
      <c r="T172" s="1">
        <f t="shared" si="14"/>
        <v>106000</v>
      </c>
      <c r="U172" s="1">
        <f t="shared" si="15"/>
        <v>14059021</v>
      </c>
    </row>
    <row r="173" ht="19.5" customHeight="1">
      <c r="A173" s="2">
        <v>172.0</v>
      </c>
      <c r="B173" s="2" t="s">
        <v>208</v>
      </c>
      <c r="C173" s="2">
        <v>5000000.0</v>
      </c>
      <c r="D173" s="1" t="str">
        <f t="shared" si="1"/>
        <v>piercing</v>
      </c>
      <c r="E173" s="1" t="str">
        <f t="shared" si="2"/>
        <v>2160693</v>
      </c>
      <c r="F173" s="2">
        <v>75.0</v>
      </c>
      <c r="G173" s="2">
        <v>75.0</v>
      </c>
      <c r="H173" s="2" t="s">
        <v>119</v>
      </c>
      <c r="I173" s="1">
        <f t="shared" si="3"/>
        <v>3750000</v>
      </c>
      <c r="J173" s="1">
        <f t="shared" si="4"/>
        <v>0</v>
      </c>
      <c r="K173" s="1">
        <f t="shared" si="5"/>
        <v>0</v>
      </c>
      <c r="L173" s="1">
        <f t="shared" si="6"/>
        <v>0</v>
      </c>
      <c r="M173" s="1">
        <f t="shared" si="7"/>
        <v>1620520</v>
      </c>
      <c r="N173" s="1">
        <f t="shared" si="8"/>
        <v>1662.178021</v>
      </c>
      <c r="O173" s="1">
        <f t="shared" si="9"/>
        <v>0</v>
      </c>
      <c r="P173" s="1">
        <f t="shared" si="10"/>
        <v>98291</v>
      </c>
      <c r="Q173" s="1">
        <f t="shared" si="11"/>
        <v>0</v>
      </c>
      <c r="R173" s="1">
        <f t="shared" si="12"/>
        <v>74348418</v>
      </c>
      <c r="S173" s="1">
        <f t="shared" si="13"/>
        <v>825633.6296</v>
      </c>
      <c r="T173" s="1">
        <f t="shared" si="14"/>
        <v>106000</v>
      </c>
      <c r="U173" s="1">
        <f t="shared" si="15"/>
        <v>14165021</v>
      </c>
    </row>
    <row r="174" ht="19.5" customHeight="1">
      <c r="A174" s="2">
        <v>173.0</v>
      </c>
      <c r="B174" s="2" t="s">
        <v>469</v>
      </c>
      <c r="C174" s="2">
        <v>5000000.0</v>
      </c>
      <c r="D174" s="1" t="str">
        <f t="shared" si="1"/>
        <v>electrumBar</v>
      </c>
      <c r="E174" s="1" t="str">
        <f t="shared" si="2"/>
        <v>4250</v>
      </c>
      <c r="F174" s="2">
        <v>75.0</v>
      </c>
      <c r="G174" s="2">
        <v>75.0</v>
      </c>
      <c r="H174" s="2" t="s">
        <v>119</v>
      </c>
      <c r="I174" s="1">
        <f t="shared" si="3"/>
        <v>3750000</v>
      </c>
      <c r="J174" s="1">
        <f t="shared" si="4"/>
        <v>0</v>
      </c>
      <c r="K174" s="1">
        <f t="shared" si="5"/>
        <v>3188</v>
      </c>
      <c r="L174" s="1">
        <f t="shared" si="6"/>
        <v>0</v>
      </c>
      <c r="M174" s="1">
        <f t="shared" si="7"/>
        <v>0</v>
      </c>
      <c r="N174" s="1">
        <f t="shared" si="8"/>
        <v>1705.580799</v>
      </c>
      <c r="O174" s="1">
        <f t="shared" si="9"/>
        <v>0</v>
      </c>
      <c r="P174" s="1">
        <f t="shared" si="10"/>
        <v>101479</v>
      </c>
      <c r="Q174" s="1">
        <f t="shared" si="11"/>
        <v>0</v>
      </c>
      <c r="R174" s="1">
        <f t="shared" si="12"/>
        <v>74348418</v>
      </c>
      <c r="S174" s="1">
        <f t="shared" si="13"/>
        <v>850352.3338</v>
      </c>
      <c r="T174" s="1">
        <f t="shared" si="14"/>
        <v>106000</v>
      </c>
      <c r="U174" s="1">
        <f t="shared" si="15"/>
        <v>14271021</v>
      </c>
    </row>
    <row r="175" ht="19.5" customHeight="1">
      <c r="A175" s="2">
        <v>174.0</v>
      </c>
      <c r="B175" s="2" t="s">
        <v>208</v>
      </c>
      <c r="C175" s="2">
        <v>5000000.0</v>
      </c>
      <c r="D175" s="1" t="str">
        <f t="shared" si="1"/>
        <v>piercing</v>
      </c>
      <c r="E175" s="1" t="str">
        <f t="shared" si="2"/>
        <v>2160693</v>
      </c>
      <c r="F175" s="2">
        <v>75.0</v>
      </c>
      <c r="G175" s="2">
        <v>75.0</v>
      </c>
      <c r="H175" s="2" t="s">
        <v>119</v>
      </c>
      <c r="I175" s="1">
        <f t="shared" si="3"/>
        <v>3750000</v>
      </c>
      <c r="J175" s="1">
        <f t="shared" si="4"/>
        <v>0</v>
      </c>
      <c r="K175" s="1">
        <f t="shared" si="5"/>
        <v>0</v>
      </c>
      <c r="L175" s="1">
        <f t="shared" si="6"/>
        <v>0</v>
      </c>
      <c r="M175" s="1">
        <f t="shared" si="7"/>
        <v>1620520</v>
      </c>
      <c r="N175" s="1">
        <f t="shared" si="8"/>
        <v>1748.983576</v>
      </c>
      <c r="O175" s="1">
        <f t="shared" si="9"/>
        <v>0</v>
      </c>
      <c r="P175" s="1">
        <f t="shared" si="10"/>
        <v>101479</v>
      </c>
      <c r="Q175" s="1">
        <f t="shared" si="11"/>
        <v>0</v>
      </c>
      <c r="R175" s="1">
        <f t="shared" si="12"/>
        <v>75968938</v>
      </c>
      <c r="S175" s="1">
        <f t="shared" si="13"/>
        <v>858861.0144</v>
      </c>
      <c r="T175" s="1">
        <f t="shared" si="14"/>
        <v>106000</v>
      </c>
      <c r="U175" s="1">
        <f t="shared" si="15"/>
        <v>14377021</v>
      </c>
    </row>
    <row r="176" ht="19.5" customHeight="1">
      <c r="A176" s="2">
        <v>175.0</v>
      </c>
      <c r="B176" s="2" t="s">
        <v>470</v>
      </c>
      <c r="C176" s="2">
        <v>5000000.0</v>
      </c>
      <c r="D176" s="1" t="str">
        <f t="shared" si="1"/>
        <v>electrumBar</v>
      </c>
      <c r="E176" s="1" t="str">
        <f t="shared" si="2"/>
        <v>4300</v>
      </c>
      <c r="F176" s="2">
        <v>75.0</v>
      </c>
      <c r="G176" s="2">
        <v>75.0</v>
      </c>
      <c r="H176" s="2" t="s">
        <v>119</v>
      </c>
      <c r="I176" s="1">
        <f t="shared" si="3"/>
        <v>3750000</v>
      </c>
      <c r="J176" s="1">
        <f t="shared" si="4"/>
        <v>0</v>
      </c>
      <c r="K176" s="1">
        <f t="shared" si="5"/>
        <v>3225</v>
      </c>
      <c r="L176" s="1">
        <f t="shared" si="6"/>
        <v>0</v>
      </c>
      <c r="M176" s="1">
        <f t="shared" si="7"/>
        <v>0</v>
      </c>
      <c r="N176" s="1">
        <f t="shared" si="8"/>
        <v>1792.386354</v>
      </c>
      <c r="O176" s="1">
        <f t="shared" si="9"/>
        <v>0</v>
      </c>
      <c r="P176" s="1">
        <f t="shared" si="10"/>
        <v>104704</v>
      </c>
      <c r="Q176" s="1">
        <f t="shared" si="11"/>
        <v>0</v>
      </c>
      <c r="R176" s="1">
        <f t="shared" si="12"/>
        <v>75968938</v>
      </c>
      <c r="S176" s="1">
        <f t="shared" si="13"/>
        <v>883767.8525</v>
      </c>
      <c r="T176" s="1">
        <f t="shared" si="14"/>
        <v>106000</v>
      </c>
      <c r="U176" s="1">
        <f t="shared" si="15"/>
        <v>14483021</v>
      </c>
    </row>
    <row r="177" ht="19.5" customHeight="1">
      <c r="A177" s="2">
        <v>176.0</v>
      </c>
      <c r="B177" s="2" t="s">
        <v>208</v>
      </c>
      <c r="C177" s="2">
        <v>5000000.0</v>
      </c>
      <c r="D177" s="1" t="str">
        <f t="shared" si="1"/>
        <v>piercing</v>
      </c>
      <c r="E177" s="1" t="str">
        <f t="shared" si="2"/>
        <v>2160693</v>
      </c>
      <c r="F177" s="2">
        <v>85.0</v>
      </c>
      <c r="G177" s="2">
        <v>85.0</v>
      </c>
      <c r="H177" s="2" t="s">
        <v>119</v>
      </c>
      <c r="I177" s="1">
        <f t="shared" si="3"/>
        <v>4250000</v>
      </c>
      <c r="J177" s="1">
        <f t="shared" si="4"/>
        <v>0</v>
      </c>
      <c r="K177" s="1">
        <f t="shared" si="5"/>
        <v>0</v>
      </c>
      <c r="L177" s="1">
        <f t="shared" si="6"/>
        <v>0</v>
      </c>
      <c r="M177" s="1">
        <f t="shared" si="7"/>
        <v>1836590</v>
      </c>
      <c r="N177" s="1">
        <f t="shared" si="8"/>
        <v>1841.576169</v>
      </c>
      <c r="O177" s="1">
        <f t="shared" si="9"/>
        <v>0</v>
      </c>
      <c r="P177" s="1">
        <f t="shared" si="10"/>
        <v>104704</v>
      </c>
      <c r="Q177" s="1">
        <f t="shared" si="11"/>
        <v>0</v>
      </c>
      <c r="R177" s="1">
        <f t="shared" si="12"/>
        <v>77805528</v>
      </c>
      <c r="S177" s="1">
        <f t="shared" si="13"/>
        <v>893411.0239</v>
      </c>
      <c r="T177" s="1">
        <f t="shared" si="14"/>
        <v>106000</v>
      </c>
      <c r="U177" s="1">
        <f t="shared" si="15"/>
        <v>14589021</v>
      </c>
    </row>
    <row r="178" ht="19.5" customHeight="1">
      <c r="A178" s="2">
        <v>177.0</v>
      </c>
      <c r="B178" s="2" t="s">
        <v>127</v>
      </c>
      <c r="C178" s="2">
        <v>5000000.0</v>
      </c>
      <c r="D178" s="1" t="str">
        <f t="shared" si="1"/>
        <v>electrumBar</v>
      </c>
      <c r="E178" s="1" t="str">
        <f t="shared" si="2"/>
        <v>4350</v>
      </c>
      <c r="F178" s="2">
        <v>85.0</v>
      </c>
      <c r="G178" s="2">
        <v>85.0</v>
      </c>
      <c r="H178" s="2" t="s">
        <v>119</v>
      </c>
      <c r="I178" s="1">
        <f t="shared" si="3"/>
        <v>4250000</v>
      </c>
      <c r="J178" s="1">
        <f t="shared" si="4"/>
        <v>0</v>
      </c>
      <c r="K178" s="1">
        <f t="shared" si="5"/>
        <v>3698</v>
      </c>
      <c r="L178" s="1">
        <f t="shared" si="6"/>
        <v>0</v>
      </c>
      <c r="M178" s="1">
        <f t="shared" si="7"/>
        <v>0</v>
      </c>
      <c r="N178" s="1">
        <f t="shared" si="8"/>
        <v>1890.765984</v>
      </c>
      <c r="O178" s="1">
        <f t="shared" si="9"/>
        <v>0</v>
      </c>
      <c r="P178" s="1">
        <f t="shared" si="10"/>
        <v>108402</v>
      </c>
      <c r="Q178" s="1">
        <f t="shared" si="11"/>
        <v>0</v>
      </c>
      <c r="R178" s="1">
        <f t="shared" si="12"/>
        <v>77805528</v>
      </c>
      <c r="S178" s="1">
        <f t="shared" si="13"/>
        <v>921857.4159</v>
      </c>
      <c r="T178" s="1">
        <f t="shared" si="14"/>
        <v>106000</v>
      </c>
      <c r="U178" s="1">
        <f t="shared" si="15"/>
        <v>14695021</v>
      </c>
    </row>
    <row r="179" ht="19.5" customHeight="1">
      <c r="A179" s="2">
        <v>178.0</v>
      </c>
      <c r="B179" s="2" t="s">
        <v>208</v>
      </c>
      <c r="C179" s="2">
        <v>5000000.0</v>
      </c>
      <c r="D179" s="1" t="str">
        <f t="shared" si="1"/>
        <v>piercing</v>
      </c>
      <c r="E179" s="1" t="str">
        <f t="shared" si="2"/>
        <v>2160693</v>
      </c>
      <c r="F179" s="2">
        <v>85.0</v>
      </c>
      <c r="G179" s="2">
        <v>85.0</v>
      </c>
      <c r="H179" s="2" t="s">
        <v>119</v>
      </c>
      <c r="I179" s="1">
        <f t="shared" si="3"/>
        <v>4250000</v>
      </c>
      <c r="J179" s="1">
        <f t="shared" si="4"/>
        <v>0</v>
      </c>
      <c r="K179" s="1">
        <f t="shared" si="5"/>
        <v>0</v>
      </c>
      <c r="L179" s="1">
        <f t="shared" si="6"/>
        <v>0</v>
      </c>
      <c r="M179" s="1">
        <f t="shared" si="7"/>
        <v>1836590</v>
      </c>
      <c r="N179" s="1">
        <f t="shared" si="8"/>
        <v>1939.955799</v>
      </c>
      <c r="O179" s="1">
        <f t="shared" si="9"/>
        <v>0</v>
      </c>
      <c r="P179" s="1">
        <f t="shared" si="10"/>
        <v>108402</v>
      </c>
      <c r="Q179" s="1">
        <f t="shared" si="11"/>
        <v>0</v>
      </c>
      <c r="R179" s="1">
        <f t="shared" si="12"/>
        <v>79642118</v>
      </c>
      <c r="S179" s="1">
        <f t="shared" si="13"/>
        <v>931500.5873</v>
      </c>
      <c r="T179" s="1">
        <f t="shared" si="14"/>
        <v>106000</v>
      </c>
      <c r="U179" s="1">
        <f t="shared" si="15"/>
        <v>14801021</v>
      </c>
    </row>
    <row r="180" ht="19.5" customHeight="1">
      <c r="A180" s="2">
        <v>179.0</v>
      </c>
      <c r="B180" s="2" t="s">
        <v>471</v>
      </c>
      <c r="C180" s="2">
        <v>5000000.0</v>
      </c>
      <c r="D180" s="1" t="str">
        <f t="shared" si="1"/>
        <v>electrumBar</v>
      </c>
      <c r="E180" s="1" t="str">
        <f t="shared" si="2"/>
        <v>4400</v>
      </c>
      <c r="F180" s="2">
        <v>85.0</v>
      </c>
      <c r="G180" s="2">
        <v>85.0</v>
      </c>
      <c r="H180" s="2" t="s">
        <v>119</v>
      </c>
      <c r="I180" s="1">
        <f t="shared" si="3"/>
        <v>4250000</v>
      </c>
      <c r="J180" s="1">
        <f t="shared" si="4"/>
        <v>0</v>
      </c>
      <c r="K180" s="1">
        <f t="shared" si="5"/>
        <v>3740</v>
      </c>
      <c r="L180" s="1">
        <f t="shared" si="6"/>
        <v>0</v>
      </c>
      <c r="M180" s="1">
        <f t="shared" si="7"/>
        <v>0</v>
      </c>
      <c r="N180" s="1">
        <f t="shared" si="8"/>
        <v>1989.145613</v>
      </c>
      <c r="O180" s="1">
        <f t="shared" si="9"/>
        <v>0</v>
      </c>
      <c r="P180" s="1">
        <f t="shared" si="10"/>
        <v>112142</v>
      </c>
      <c r="Q180" s="1">
        <f t="shared" si="11"/>
        <v>0</v>
      </c>
      <c r="R180" s="1">
        <f t="shared" si="12"/>
        <v>79642118</v>
      </c>
      <c r="S180" s="1">
        <f t="shared" si="13"/>
        <v>960160.5366</v>
      </c>
      <c r="T180" s="1">
        <f t="shared" si="14"/>
        <v>106000</v>
      </c>
      <c r="U180" s="1">
        <f t="shared" si="15"/>
        <v>14907021</v>
      </c>
    </row>
    <row r="181" ht="19.5" customHeight="1">
      <c r="A181" s="2">
        <v>180.0</v>
      </c>
      <c r="B181" s="2" t="s">
        <v>208</v>
      </c>
      <c r="C181" s="2">
        <v>5000000.0</v>
      </c>
      <c r="D181" s="1" t="str">
        <f t="shared" si="1"/>
        <v>piercing</v>
      </c>
      <c r="E181" s="1" t="str">
        <f t="shared" si="2"/>
        <v>2160693</v>
      </c>
      <c r="F181" s="2">
        <v>85.0</v>
      </c>
      <c r="G181" s="2">
        <v>85.0</v>
      </c>
      <c r="H181" s="2" t="s">
        <v>119</v>
      </c>
      <c r="I181" s="1">
        <f t="shared" si="3"/>
        <v>4250000</v>
      </c>
      <c r="J181" s="1">
        <f t="shared" si="4"/>
        <v>0</v>
      </c>
      <c r="K181" s="1">
        <f t="shared" si="5"/>
        <v>0</v>
      </c>
      <c r="L181" s="1">
        <f t="shared" si="6"/>
        <v>0</v>
      </c>
      <c r="M181" s="1">
        <f t="shared" si="7"/>
        <v>1836590</v>
      </c>
      <c r="N181" s="1">
        <f t="shared" si="8"/>
        <v>2038.335428</v>
      </c>
      <c r="O181" s="1">
        <f t="shared" si="9"/>
        <v>0</v>
      </c>
      <c r="P181" s="1">
        <f t="shared" si="10"/>
        <v>112142</v>
      </c>
      <c r="Q181" s="1">
        <f t="shared" si="11"/>
        <v>0</v>
      </c>
      <c r="R181" s="1">
        <f t="shared" si="12"/>
        <v>81478708</v>
      </c>
      <c r="S181" s="1">
        <f t="shared" si="13"/>
        <v>969803.708</v>
      </c>
      <c r="T181" s="1">
        <f t="shared" si="14"/>
        <v>106000</v>
      </c>
      <c r="U181" s="1">
        <f t="shared" si="15"/>
        <v>15013021</v>
      </c>
    </row>
    <row r="182" ht="19.5" customHeight="1">
      <c r="A182" s="2">
        <v>181.0</v>
      </c>
      <c r="B182" s="2" t="s">
        <v>472</v>
      </c>
      <c r="C182" s="2">
        <v>5000000.0</v>
      </c>
      <c r="D182" s="1" t="str">
        <f t="shared" si="1"/>
        <v>electrumBar</v>
      </c>
      <c r="E182" s="1" t="str">
        <f t="shared" si="2"/>
        <v>4450</v>
      </c>
      <c r="F182" s="2">
        <v>85.0</v>
      </c>
      <c r="G182" s="2">
        <v>85.0</v>
      </c>
      <c r="H182" s="2" t="s">
        <v>119</v>
      </c>
      <c r="I182" s="1">
        <f t="shared" si="3"/>
        <v>4250000</v>
      </c>
      <c r="J182" s="1">
        <f t="shared" si="4"/>
        <v>0</v>
      </c>
      <c r="K182" s="1">
        <f t="shared" si="5"/>
        <v>3783</v>
      </c>
      <c r="L182" s="1">
        <f t="shared" si="6"/>
        <v>0</v>
      </c>
      <c r="M182" s="1">
        <f t="shared" si="7"/>
        <v>0</v>
      </c>
      <c r="N182" s="1">
        <f t="shared" si="8"/>
        <v>2087.525243</v>
      </c>
      <c r="O182" s="1">
        <f t="shared" si="9"/>
        <v>0</v>
      </c>
      <c r="P182" s="1">
        <f t="shared" si="10"/>
        <v>115925</v>
      </c>
      <c r="Q182" s="1">
        <f t="shared" si="11"/>
        <v>0</v>
      </c>
      <c r="R182" s="1">
        <f t="shared" si="12"/>
        <v>81478708</v>
      </c>
      <c r="S182" s="1">
        <f t="shared" si="13"/>
        <v>998682.2995</v>
      </c>
      <c r="T182" s="1">
        <f t="shared" si="14"/>
        <v>106000</v>
      </c>
      <c r="U182" s="1">
        <f t="shared" si="15"/>
        <v>15119021</v>
      </c>
    </row>
    <row r="183" ht="19.5" customHeight="1">
      <c r="A183" s="2">
        <v>182.0</v>
      </c>
      <c r="B183" s="2" t="s">
        <v>208</v>
      </c>
      <c r="C183" s="2">
        <v>5000000.0</v>
      </c>
      <c r="D183" s="1" t="str">
        <f t="shared" si="1"/>
        <v>piercing</v>
      </c>
      <c r="E183" s="1" t="str">
        <f t="shared" si="2"/>
        <v>2160693</v>
      </c>
      <c r="F183" s="2">
        <v>85.0</v>
      </c>
      <c r="G183" s="2">
        <v>85.0</v>
      </c>
      <c r="H183" s="2" t="s">
        <v>119</v>
      </c>
      <c r="I183" s="1">
        <f t="shared" si="3"/>
        <v>4250000</v>
      </c>
      <c r="J183" s="1">
        <f t="shared" si="4"/>
        <v>0</v>
      </c>
      <c r="K183" s="1">
        <f t="shared" si="5"/>
        <v>0</v>
      </c>
      <c r="L183" s="1">
        <f t="shared" si="6"/>
        <v>0</v>
      </c>
      <c r="M183" s="1">
        <f t="shared" si="7"/>
        <v>1836590</v>
      </c>
      <c r="N183" s="1">
        <f t="shared" si="8"/>
        <v>2136.715058</v>
      </c>
      <c r="O183" s="1">
        <f t="shared" si="9"/>
        <v>0</v>
      </c>
      <c r="P183" s="1">
        <f t="shared" si="10"/>
        <v>115925</v>
      </c>
      <c r="Q183" s="1">
        <f t="shared" si="11"/>
        <v>0</v>
      </c>
      <c r="R183" s="1">
        <f t="shared" si="12"/>
        <v>83315298</v>
      </c>
      <c r="S183" s="1">
        <f t="shared" si="13"/>
        <v>1008325.471</v>
      </c>
      <c r="T183" s="1">
        <f t="shared" si="14"/>
        <v>106000</v>
      </c>
      <c r="U183" s="1">
        <f t="shared" si="15"/>
        <v>15225021</v>
      </c>
    </row>
    <row r="184" ht="19.5" customHeight="1">
      <c r="A184" s="2">
        <v>183.0</v>
      </c>
      <c r="B184" s="2" t="s">
        <v>129</v>
      </c>
      <c r="C184" s="2">
        <v>5000000.0</v>
      </c>
      <c r="D184" s="1" t="str">
        <f t="shared" si="1"/>
        <v>electrumBar</v>
      </c>
      <c r="E184" s="1" t="str">
        <f t="shared" si="2"/>
        <v>4500</v>
      </c>
      <c r="F184" s="2">
        <v>85.0</v>
      </c>
      <c r="G184" s="2">
        <v>85.0</v>
      </c>
      <c r="H184" s="2" t="s">
        <v>119</v>
      </c>
      <c r="I184" s="1">
        <f t="shared" si="3"/>
        <v>4250000</v>
      </c>
      <c r="J184" s="1">
        <f t="shared" si="4"/>
        <v>0</v>
      </c>
      <c r="K184" s="1">
        <f t="shared" si="5"/>
        <v>3825</v>
      </c>
      <c r="L184" s="1">
        <f t="shared" si="6"/>
        <v>0</v>
      </c>
      <c r="M184" s="1">
        <f t="shared" si="7"/>
        <v>0</v>
      </c>
      <c r="N184" s="1">
        <f t="shared" si="8"/>
        <v>2185.904873</v>
      </c>
      <c r="O184" s="1">
        <f t="shared" si="9"/>
        <v>0</v>
      </c>
      <c r="P184" s="1">
        <f t="shared" si="10"/>
        <v>119750</v>
      </c>
      <c r="Q184" s="1">
        <f t="shared" si="11"/>
        <v>0</v>
      </c>
      <c r="R184" s="1">
        <f t="shared" si="12"/>
        <v>83315298</v>
      </c>
      <c r="S184" s="1">
        <f t="shared" si="13"/>
        <v>1037417.62</v>
      </c>
      <c r="T184" s="1">
        <f t="shared" si="14"/>
        <v>106000</v>
      </c>
      <c r="U184" s="1">
        <f t="shared" si="15"/>
        <v>15331021</v>
      </c>
    </row>
    <row r="185" ht="19.5" customHeight="1">
      <c r="A185" s="2">
        <v>184.0</v>
      </c>
      <c r="B185" s="2" t="s">
        <v>208</v>
      </c>
      <c r="C185" s="2">
        <v>5000000.0</v>
      </c>
      <c r="D185" s="1" t="str">
        <f t="shared" si="1"/>
        <v>piercing</v>
      </c>
      <c r="E185" s="1" t="str">
        <f t="shared" si="2"/>
        <v>2160693</v>
      </c>
      <c r="F185" s="2">
        <v>85.0</v>
      </c>
      <c r="G185" s="2">
        <v>85.0</v>
      </c>
      <c r="H185" s="2" t="s">
        <v>119</v>
      </c>
      <c r="I185" s="1">
        <f t="shared" si="3"/>
        <v>4250000</v>
      </c>
      <c r="J185" s="1">
        <f t="shared" si="4"/>
        <v>0</v>
      </c>
      <c r="K185" s="1">
        <f t="shared" si="5"/>
        <v>0</v>
      </c>
      <c r="L185" s="1">
        <f t="shared" si="6"/>
        <v>0</v>
      </c>
      <c r="M185" s="1">
        <f t="shared" si="7"/>
        <v>1836590</v>
      </c>
      <c r="N185" s="1">
        <f t="shared" si="8"/>
        <v>2235.094688</v>
      </c>
      <c r="O185" s="1">
        <f t="shared" si="9"/>
        <v>0</v>
      </c>
      <c r="P185" s="1">
        <f t="shared" si="10"/>
        <v>119750</v>
      </c>
      <c r="Q185" s="1">
        <f t="shared" si="11"/>
        <v>0</v>
      </c>
      <c r="R185" s="1">
        <f t="shared" si="12"/>
        <v>85151888</v>
      </c>
      <c r="S185" s="1">
        <f t="shared" si="13"/>
        <v>1047060.791</v>
      </c>
      <c r="T185" s="1">
        <f t="shared" si="14"/>
        <v>106000</v>
      </c>
      <c r="U185" s="1">
        <f t="shared" si="15"/>
        <v>15437021</v>
      </c>
    </row>
    <row r="186" ht="19.5" customHeight="1">
      <c r="A186" s="2">
        <v>185.0</v>
      </c>
      <c r="B186" s="2" t="s">
        <v>473</v>
      </c>
      <c r="C186" s="2">
        <v>5000000.0</v>
      </c>
      <c r="D186" s="1" t="str">
        <f t="shared" si="1"/>
        <v>electrumBar</v>
      </c>
      <c r="E186" s="1" t="str">
        <f t="shared" si="2"/>
        <v>4550</v>
      </c>
      <c r="F186" s="2">
        <v>85.0</v>
      </c>
      <c r="G186" s="2">
        <v>85.0</v>
      </c>
      <c r="H186" s="2" t="s">
        <v>119</v>
      </c>
      <c r="I186" s="1">
        <f t="shared" si="3"/>
        <v>4250000</v>
      </c>
      <c r="J186" s="1">
        <f t="shared" si="4"/>
        <v>0</v>
      </c>
      <c r="K186" s="1">
        <f t="shared" si="5"/>
        <v>3868</v>
      </c>
      <c r="L186" s="1">
        <f t="shared" si="6"/>
        <v>0</v>
      </c>
      <c r="M186" s="1">
        <f t="shared" si="7"/>
        <v>0</v>
      </c>
      <c r="N186" s="1">
        <f t="shared" si="8"/>
        <v>2284.284502</v>
      </c>
      <c r="O186" s="1">
        <f t="shared" si="9"/>
        <v>0</v>
      </c>
      <c r="P186" s="1">
        <f t="shared" si="10"/>
        <v>123618</v>
      </c>
      <c r="Q186" s="1">
        <f t="shared" si="11"/>
        <v>0</v>
      </c>
      <c r="R186" s="1">
        <f t="shared" si="12"/>
        <v>85151888</v>
      </c>
      <c r="S186" s="1">
        <f t="shared" si="13"/>
        <v>1076371.582</v>
      </c>
      <c r="T186" s="1">
        <f t="shared" si="14"/>
        <v>106000</v>
      </c>
      <c r="U186" s="1">
        <f t="shared" si="15"/>
        <v>15543021</v>
      </c>
    </row>
    <row r="187" ht="19.5" customHeight="1">
      <c r="A187" s="2">
        <v>186.0</v>
      </c>
      <c r="B187" s="2" t="s">
        <v>208</v>
      </c>
      <c r="C187" s="2">
        <v>5000000.0</v>
      </c>
      <c r="D187" s="1" t="str">
        <f t="shared" si="1"/>
        <v>piercing</v>
      </c>
      <c r="E187" s="1" t="str">
        <f t="shared" si="2"/>
        <v>2160693</v>
      </c>
      <c r="F187" s="2">
        <v>90.0</v>
      </c>
      <c r="G187" s="2">
        <v>90.0</v>
      </c>
      <c r="H187" s="2" t="s">
        <v>119</v>
      </c>
      <c r="I187" s="1">
        <f t="shared" si="3"/>
        <v>4500000</v>
      </c>
      <c r="J187" s="1">
        <f t="shared" si="4"/>
        <v>0</v>
      </c>
      <c r="K187" s="1">
        <f t="shared" si="5"/>
        <v>0</v>
      </c>
      <c r="L187" s="1">
        <f t="shared" si="6"/>
        <v>0</v>
      </c>
      <c r="M187" s="1">
        <f t="shared" si="7"/>
        <v>1944624</v>
      </c>
      <c r="N187" s="1">
        <f t="shared" si="8"/>
        <v>2336.367836</v>
      </c>
      <c r="O187" s="1">
        <f t="shared" si="9"/>
        <v>0</v>
      </c>
      <c r="P187" s="1">
        <f t="shared" si="10"/>
        <v>123618</v>
      </c>
      <c r="Q187" s="1">
        <f t="shared" si="11"/>
        <v>0</v>
      </c>
      <c r="R187" s="1">
        <f t="shared" si="12"/>
        <v>87096512</v>
      </c>
      <c r="S187" s="1">
        <f t="shared" si="13"/>
        <v>1086581.999</v>
      </c>
      <c r="T187" s="1">
        <f t="shared" si="14"/>
        <v>106000</v>
      </c>
      <c r="U187" s="1">
        <f t="shared" si="15"/>
        <v>15649021</v>
      </c>
    </row>
    <row r="188" ht="19.5" customHeight="1">
      <c r="A188" s="2">
        <v>187.0</v>
      </c>
      <c r="B188" s="2" t="s">
        <v>474</v>
      </c>
      <c r="C188" s="2">
        <v>5000000.0</v>
      </c>
      <c r="D188" s="1" t="str">
        <f t="shared" si="1"/>
        <v>electrumBar</v>
      </c>
      <c r="E188" s="1" t="str">
        <f t="shared" si="2"/>
        <v>4600</v>
      </c>
      <c r="F188" s="2">
        <v>90.0</v>
      </c>
      <c r="G188" s="2">
        <v>90.0</v>
      </c>
      <c r="H188" s="2" t="s">
        <v>119</v>
      </c>
      <c r="I188" s="1">
        <f t="shared" si="3"/>
        <v>4500000</v>
      </c>
      <c r="J188" s="1">
        <f t="shared" si="4"/>
        <v>0</v>
      </c>
      <c r="K188" s="1">
        <f t="shared" si="5"/>
        <v>4140</v>
      </c>
      <c r="L188" s="1">
        <f t="shared" si="6"/>
        <v>0</v>
      </c>
      <c r="M188" s="1">
        <f t="shared" si="7"/>
        <v>0</v>
      </c>
      <c r="N188" s="1">
        <f t="shared" si="8"/>
        <v>2388.451169</v>
      </c>
      <c r="O188" s="1">
        <f t="shared" si="9"/>
        <v>0</v>
      </c>
      <c r="P188" s="1">
        <f t="shared" si="10"/>
        <v>127758</v>
      </c>
      <c r="Q188" s="1">
        <f t="shared" si="11"/>
        <v>0</v>
      </c>
      <c r="R188" s="1">
        <f t="shared" si="12"/>
        <v>87096512</v>
      </c>
      <c r="S188" s="1">
        <f t="shared" si="13"/>
        <v>1117843.074</v>
      </c>
      <c r="T188" s="1">
        <f t="shared" si="14"/>
        <v>106000</v>
      </c>
      <c r="U188" s="1">
        <f t="shared" si="15"/>
        <v>15755021</v>
      </c>
    </row>
    <row r="189" ht="19.5" customHeight="1">
      <c r="A189" s="2">
        <v>188.0</v>
      </c>
      <c r="B189" s="2" t="s">
        <v>208</v>
      </c>
      <c r="C189" s="2">
        <v>5000000.0</v>
      </c>
      <c r="D189" s="1" t="str">
        <f t="shared" si="1"/>
        <v>piercing</v>
      </c>
      <c r="E189" s="1" t="str">
        <f t="shared" si="2"/>
        <v>2160693</v>
      </c>
      <c r="F189" s="2">
        <v>90.0</v>
      </c>
      <c r="G189" s="2">
        <v>90.0</v>
      </c>
      <c r="H189" s="2" t="s">
        <v>119</v>
      </c>
      <c r="I189" s="1">
        <f t="shared" si="3"/>
        <v>4500000</v>
      </c>
      <c r="J189" s="1">
        <f t="shared" si="4"/>
        <v>0</v>
      </c>
      <c r="K189" s="1">
        <f t="shared" si="5"/>
        <v>0</v>
      </c>
      <c r="L189" s="1">
        <f t="shared" si="6"/>
        <v>0</v>
      </c>
      <c r="M189" s="1">
        <f t="shared" si="7"/>
        <v>1944624</v>
      </c>
      <c r="N189" s="1">
        <f t="shared" si="8"/>
        <v>2440.534502</v>
      </c>
      <c r="O189" s="1">
        <f t="shared" si="9"/>
        <v>0</v>
      </c>
      <c r="P189" s="1">
        <f t="shared" si="10"/>
        <v>127758</v>
      </c>
      <c r="Q189" s="1">
        <f t="shared" si="11"/>
        <v>0</v>
      </c>
      <c r="R189" s="1">
        <f t="shared" si="12"/>
        <v>89041136</v>
      </c>
      <c r="S189" s="1">
        <f t="shared" si="13"/>
        <v>1128053.49</v>
      </c>
      <c r="T189" s="1">
        <f t="shared" si="14"/>
        <v>106000</v>
      </c>
      <c r="U189" s="1">
        <f t="shared" si="15"/>
        <v>15861021</v>
      </c>
    </row>
    <row r="190" ht="19.5" customHeight="1">
      <c r="A190" s="2">
        <v>189.0</v>
      </c>
      <c r="B190" s="2" t="s">
        <v>131</v>
      </c>
      <c r="C190" s="2">
        <v>5000000.0</v>
      </c>
      <c r="D190" s="1" t="str">
        <f t="shared" si="1"/>
        <v>electrumBar</v>
      </c>
      <c r="E190" s="1" t="str">
        <f t="shared" si="2"/>
        <v>4650</v>
      </c>
      <c r="F190" s="2">
        <v>90.0</v>
      </c>
      <c r="G190" s="2">
        <v>90.0</v>
      </c>
      <c r="H190" s="2" t="s">
        <v>119</v>
      </c>
      <c r="I190" s="1">
        <f t="shared" si="3"/>
        <v>4500000</v>
      </c>
      <c r="J190" s="1">
        <f t="shared" si="4"/>
        <v>0</v>
      </c>
      <c r="K190" s="1">
        <f t="shared" si="5"/>
        <v>4185</v>
      </c>
      <c r="L190" s="1">
        <f t="shared" si="6"/>
        <v>0</v>
      </c>
      <c r="M190" s="1">
        <f t="shared" si="7"/>
        <v>0</v>
      </c>
      <c r="N190" s="1">
        <f t="shared" si="8"/>
        <v>2492.617836</v>
      </c>
      <c r="O190" s="1">
        <f t="shared" si="9"/>
        <v>0</v>
      </c>
      <c r="P190" s="1">
        <f t="shared" si="10"/>
        <v>131943</v>
      </c>
      <c r="Q190" s="1">
        <f t="shared" si="11"/>
        <v>0</v>
      </c>
      <c r="R190" s="1">
        <f t="shared" si="12"/>
        <v>89041136</v>
      </c>
      <c r="S190" s="1">
        <f t="shared" si="13"/>
        <v>1159543.377</v>
      </c>
      <c r="T190" s="1">
        <f t="shared" si="14"/>
        <v>106000</v>
      </c>
      <c r="U190" s="1">
        <f t="shared" si="15"/>
        <v>15967021</v>
      </c>
    </row>
    <row r="191" ht="19.5" customHeight="1">
      <c r="A191" s="2">
        <v>190.0</v>
      </c>
      <c r="B191" s="2" t="s">
        <v>208</v>
      </c>
      <c r="C191" s="2">
        <v>5000000.0</v>
      </c>
      <c r="D191" s="1" t="str">
        <f t="shared" si="1"/>
        <v>piercing</v>
      </c>
      <c r="E191" s="1" t="str">
        <f t="shared" si="2"/>
        <v>2160693</v>
      </c>
      <c r="F191" s="2">
        <v>90.0</v>
      </c>
      <c r="G191" s="2">
        <v>90.0</v>
      </c>
      <c r="H191" s="2" t="s">
        <v>119</v>
      </c>
      <c r="I191" s="1">
        <f t="shared" si="3"/>
        <v>4500000</v>
      </c>
      <c r="J191" s="1">
        <f t="shared" si="4"/>
        <v>0</v>
      </c>
      <c r="K191" s="1">
        <f t="shared" si="5"/>
        <v>0</v>
      </c>
      <c r="L191" s="1">
        <f t="shared" si="6"/>
        <v>0</v>
      </c>
      <c r="M191" s="1">
        <f t="shared" si="7"/>
        <v>1944624</v>
      </c>
      <c r="N191" s="1">
        <f t="shared" si="8"/>
        <v>2544.701169</v>
      </c>
      <c r="O191" s="1">
        <f t="shared" si="9"/>
        <v>0</v>
      </c>
      <c r="P191" s="1">
        <f t="shared" si="10"/>
        <v>131943</v>
      </c>
      <c r="Q191" s="1">
        <f t="shared" si="11"/>
        <v>0</v>
      </c>
      <c r="R191" s="1">
        <f t="shared" si="12"/>
        <v>90985760</v>
      </c>
      <c r="S191" s="1">
        <f t="shared" si="13"/>
        <v>1169753.793</v>
      </c>
      <c r="T191" s="1">
        <f t="shared" si="14"/>
        <v>106000</v>
      </c>
      <c r="U191" s="1">
        <f t="shared" si="15"/>
        <v>16073021</v>
      </c>
    </row>
    <row r="192" ht="19.5" customHeight="1">
      <c r="A192" s="2">
        <v>191.0</v>
      </c>
      <c r="B192" s="2" t="s">
        <v>475</v>
      </c>
      <c r="C192" s="2">
        <v>5000000.0</v>
      </c>
      <c r="D192" s="1" t="str">
        <f t="shared" si="1"/>
        <v>electrumBar</v>
      </c>
      <c r="E192" s="1" t="str">
        <f t="shared" si="2"/>
        <v>4700</v>
      </c>
      <c r="F192" s="2">
        <v>90.0</v>
      </c>
      <c r="G192" s="2">
        <v>90.0</v>
      </c>
      <c r="H192" s="2" t="s">
        <v>119</v>
      </c>
      <c r="I192" s="1">
        <f t="shared" si="3"/>
        <v>4500000</v>
      </c>
      <c r="J192" s="1">
        <f t="shared" si="4"/>
        <v>0</v>
      </c>
      <c r="K192" s="1">
        <f t="shared" si="5"/>
        <v>4230</v>
      </c>
      <c r="L192" s="1">
        <f t="shared" si="6"/>
        <v>0</v>
      </c>
      <c r="M192" s="1">
        <f t="shared" si="7"/>
        <v>0</v>
      </c>
      <c r="N192" s="1">
        <f t="shared" si="8"/>
        <v>2596.784502</v>
      </c>
      <c r="O192" s="1">
        <f t="shared" si="9"/>
        <v>0</v>
      </c>
      <c r="P192" s="1">
        <f t="shared" si="10"/>
        <v>136173</v>
      </c>
      <c r="Q192" s="1">
        <f t="shared" si="11"/>
        <v>0</v>
      </c>
      <c r="R192" s="1">
        <f t="shared" si="12"/>
        <v>90985760</v>
      </c>
      <c r="S192" s="1">
        <f t="shared" si="13"/>
        <v>1201472.491</v>
      </c>
      <c r="T192" s="1">
        <f t="shared" si="14"/>
        <v>106000</v>
      </c>
      <c r="U192" s="1">
        <f t="shared" si="15"/>
        <v>16179021</v>
      </c>
    </row>
    <row r="193" ht="19.5" customHeight="1">
      <c r="A193" s="2">
        <v>192.0</v>
      </c>
      <c r="B193" s="2" t="s">
        <v>208</v>
      </c>
      <c r="C193" s="2">
        <v>5000000.0</v>
      </c>
      <c r="D193" s="1" t="str">
        <f t="shared" si="1"/>
        <v>piercing</v>
      </c>
      <c r="E193" s="1" t="str">
        <f t="shared" si="2"/>
        <v>2160693</v>
      </c>
      <c r="F193" s="2">
        <v>90.0</v>
      </c>
      <c r="G193" s="2">
        <v>90.0</v>
      </c>
      <c r="H193" s="2" t="s">
        <v>119</v>
      </c>
      <c r="I193" s="1">
        <f t="shared" si="3"/>
        <v>4500000</v>
      </c>
      <c r="J193" s="1">
        <f t="shared" si="4"/>
        <v>0</v>
      </c>
      <c r="K193" s="1">
        <f t="shared" si="5"/>
        <v>0</v>
      </c>
      <c r="L193" s="1">
        <f t="shared" si="6"/>
        <v>0</v>
      </c>
      <c r="M193" s="1">
        <f t="shared" si="7"/>
        <v>1944624</v>
      </c>
      <c r="N193" s="1">
        <f t="shared" si="8"/>
        <v>2648.867836</v>
      </c>
      <c r="O193" s="1">
        <f t="shared" si="9"/>
        <v>0</v>
      </c>
      <c r="P193" s="1">
        <f t="shared" si="10"/>
        <v>136173</v>
      </c>
      <c r="Q193" s="1">
        <f t="shared" si="11"/>
        <v>0</v>
      </c>
      <c r="R193" s="1">
        <f t="shared" si="12"/>
        <v>92930384</v>
      </c>
      <c r="S193" s="1">
        <f t="shared" si="13"/>
        <v>1211682.908</v>
      </c>
      <c r="T193" s="1">
        <f t="shared" si="14"/>
        <v>106000</v>
      </c>
      <c r="U193" s="1">
        <f t="shared" si="15"/>
        <v>16285021</v>
      </c>
    </row>
    <row r="194" ht="19.5" customHeight="1">
      <c r="A194" s="2">
        <v>193.0</v>
      </c>
      <c r="B194" s="2" t="s">
        <v>476</v>
      </c>
      <c r="C194" s="2">
        <v>5000000.0</v>
      </c>
      <c r="D194" s="1" t="str">
        <f t="shared" si="1"/>
        <v>electrumBar</v>
      </c>
      <c r="E194" s="1" t="str">
        <f t="shared" si="2"/>
        <v>4750</v>
      </c>
      <c r="F194" s="2">
        <v>90.0</v>
      </c>
      <c r="G194" s="2">
        <v>90.0</v>
      </c>
      <c r="H194" s="2" t="s">
        <v>119</v>
      </c>
      <c r="I194" s="1">
        <f t="shared" si="3"/>
        <v>4500000</v>
      </c>
      <c r="J194" s="1">
        <f t="shared" si="4"/>
        <v>0</v>
      </c>
      <c r="K194" s="1">
        <f t="shared" si="5"/>
        <v>4275</v>
      </c>
      <c r="L194" s="1">
        <f t="shared" si="6"/>
        <v>0</v>
      </c>
      <c r="M194" s="1">
        <f t="shared" si="7"/>
        <v>0</v>
      </c>
      <c r="N194" s="1">
        <f t="shared" si="8"/>
        <v>2700.951169</v>
      </c>
      <c r="O194" s="1">
        <f t="shared" si="9"/>
        <v>0</v>
      </c>
      <c r="P194" s="1">
        <f t="shared" si="10"/>
        <v>140448</v>
      </c>
      <c r="Q194" s="1">
        <f t="shared" si="11"/>
        <v>0</v>
      </c>
      <c r="R194" s="1">
        <f t="shared" si="12"/>
        <v>92930384</v>
      </c>
      <c r="S194" s="1">
        <f t="shared" si="13"/>
        <v>1243630.417</v>
      </c>
      <c r="T194" s="1">
        <f t="shared" si="14"/>
        <v>106000</v>
      </c>
      <c r="U194" s="1">
        <f t="shared" si="15"/>
        <v>16391021</v>
      </c>
    </row>
    <row r="195" ht="19.5" customHeight="1">
      <c r="A195" s="2">
        <v>194.0</v>
      </c>
      <c r="B195" s="2" t="s">
        <v>208</v>
      </c>
      <c r="C195" s="2">
        <v>5000000.0</v>
      </c>
      <c r="D195" s="1" t="str">
        <f t="shared" si="1"/>
        <v>piercing</v>
      </c>
      <c r="E195" s="1" t="str">
        <f t="shared" si="2"/>
        <v>2160693</v>
      </c>
      <c r="F195" s="2">
        <v>90.0</v>
      </c>
      <c r="G195" s="2">
        <v>90.0</v>
      </c>
      <c r="H195" s="2" t="s">
        <v>119</v>
      </c>
      <c r="I195" s="1">
        <f t="shared" si="3"/>
        <v>4500000</v>
      </c>
      <c r="J195" s="1">
        <f t="shared" si="4"/>
        <v>0</v>
      </c>
      <c r="K195" s="1">
        <f t="shared" si="5"/>
        <v>0</v>
      </c>
      <c r="L195" s="1">
        <f t="shared" si="6"/>
        <v>0</v>
      </c>
      <c r="M195" s="1">
        <f t="shared" si="7"/>
        <v>1944624</v>
      </c>
      <c r="N195" s="1">
        <f t="shared" si="8"/>
        <v>2753.034502</v>
      </c>
      <c r="O195" s="1">
        <f t="shared" si="9"/>
        <v>0</v>
      </c>
      <c r="P195" s="1">
        <f t="shared" si="10"/>
        <v>140448</v>
      </c>
      <c r="Q195" s="1">
        <f t="shared" si="11"/>
        <v>0</v>
      </c>
      <c r="R195" s="1">
        <f t="shared" si="12"/>
        <v>94875008</v>
      </c>
      <c r="S195" s="1">
        <f t="shared" si="13"/>
        <v>1253840.834</v>
      </c>
      <c r="T195" s="1">
        <f t="shared" si="14"/>
        <v>106000</v>
      </c>
      <c r="U195" s="1">
        <f t="shared" si="15"/>
        <v>16497021</v>
      </c>
    </row>
    <row r="196" ht="19.5" customHeight="1">
      <c r="A196" s="2">
        <v>195.0</v>
      </c>
      <c r="B196" s="2" t="s">
        <v>133</v>
      </c>
      <c r="C196" s="2">
        <v>5000000.0</v>
      </c>
      <c r="D196" s="1" t="str">
        <f t="shared" si="1"/>
        <v>electrumBar</v>
      </c>
      <c r="E196" s="1" t="str">
        <f t="shared" si="2"/>
        <v>4800</v>
      </c>
      <c r="F196" s="2">
        <v>90.0</v>
      </c>
      <c r="G196" s="2">
        <v>90.0</v>
      </c>
      <c r="H196" s="2" t="s">
        <v>119</v>
      </c>
      <c r="I196" s="1">
        <f t="shared" si="3"/>
        <v>4500000</v>
      </c>
      <c r="J196" s="1">
        <f t="shared" si="4"/>
        <v>0</v>
      </c>
      <c r="K196" s="1">
        <f t="shared" si="5"/>
        <v>4320</v>
      </c>
      <c r="L196" s="1">
        <f t="shared" si="6"/>
        <v>0</v>
      </c>
      <c r="M196" s="1">
        <f t="shared" si="7"/>
        <v>0</v>
      </c>
      <c r="N196" s="1">
        <f t="shared" si="8"/>
        <v>2805.117836</v>
      </c>
      <c r="O196" s="1">
        <f t="shared" si="9"/>
        <v>0</v>
      </c>
      <c r="P196" s="1">
        <f t="shared" si="10"/>
        <v>144768</v>
      </c>
      <c r="Q196" s="1">
        <f t="shared" si="11"/>
        <v>0</v>
      </c>
      <c r="R196" s="1">
        <f t="shared" si="12"/>
        <v>94875008</v>
      </c>
      <c r="S196" s="1">
        <f t="shared" si="13"/>
        <v>1286017.155</v>
      </c>
      <c r="T196" s="1">
        <f t="shared" si="14"/>
        <v>106000</v>
      </c>
      <c r="U196" s="1">
        <f t="shared" si="15"/>
        <v>16603021</v>
      </c>
    </row>
    <row r="197" ht="19.5" customHeight="1">
      <c r="A197" s="2">
        <v>196.0</v>
      </c>
      <c r="B197" s="2" t="s">
        <v>208</v>
      </c>
      <c r="C197" s="2">
        <v>5000000.0</v>
      </c>
      <c r="D197" s="1" t="str">
        <f t="shared" si="1"/>
        <v>piercing</v>
      </c>
      <c r="E197" s="1" t="str">
        <f t="shared" si="2"/>
        <v>2160693</v>
      </c>
      <c r="F197" s="2">
        <v>100.0</v>
      </c>
      <c r="G197" s="2">
        <v>100.0</v>
      </c>
      <c r="H197" s="2" t="s">
        <v>119</v>
      </c>
      <c r="I197" s="1">
        <f t="shared" si="3"/>
        <v>5000000</v>
      </c>
      <c r="J197" s="1">
        <f t="shared" si="4"/>
        <v>0</v>
      </c>
      <c r="K197" s="1">
        <f t="shared" si="5"/>
        <v>0</v>
      </c>
      <c r="L197" s="1">
        <f t="shared" si="6"/>
        <v>0</v>
      </c>
      <c r="M197" s="1">
        <f t="shared" si="7"/>
        <v>2160693</v>
      </c>
      <c r="N197" s="1">
        <f t="shared" si="8"/>
        <v>2862.988206</v>
      </c>
      <c r="O197" s="1">
        <f t="shared" si="9"/>
        <v>0</v>
      </c>
      <c r="P197" s="1">
        <f t="shared" si="10"/>
        <v>144768</v>
      </c>
      <c r="Q197" s="1">
        <f t="shared" si="11"/>
        <v>0</v>
      </c>
      <c r="R197" s="1">
        <f t="shared" si="12"/>
        <v>97035701</v>
      </c>
      <c r="S197" s="1">
        <f t="shared" si="13"/>
        <v>1297362.062</v>
      </c>
      <c r="T197" s="1">
        <f t="shared" si="14"/>
        <v>106000</v>
      </c>
      <c r="U197" s="1">
        <f t="shared" si="15"/>
        <v>16709021</v>
      </c>
    </row>
    <row r="198" ht="19.5" customHeight="1">
      <c r="A198" s="2">
        <v>197.0</v>
      </c>
      <c r="B198" s="2" t="s">
        <v>477</v>
      </c>
      <c r="C198" s="2">
        <v>5000000.0</v>
      </c>
      <c r="D198" s="1" t="str">
        <f t="shared" si="1"/>
        <v>electrumBar</v>
      </c>
      <c r="E198" s="1" t="str">
        <f t="shared" si="2"/>
        <v>4850</v>
      </c>
      <c r="F198" s="2">
        <v>100.0</v>
      </c>
      <c r="G198" s="2">
        <v>100.0</v>
      </c>
      <c r="H198" s="2" t="s">
        <v>119</v>
      </c>
      <c r="I198" s="1">
        <f t="shared" si="3"/>
        <v>5000000</v>
      </c>
      <c r="J198" s="1">
        <f t="shared" si="4"/>
        <v>0</v>
      </c>
      <c r="K198" s="1">
        <f t="shared" si="5"/>
        <v>4850</v>
      </c>
      <c r="L198" s="1">
        <f t="shared" si="6"/>
        <v>0</v>
      </c>
      <c r="M198" s="1">
        <f t="shared" si="7"/>
        <v>0</v>
      </c>
      <c r="N198" s="1">
        <f t="shared" si="8"/>
        <v>2920.858576</v>
      </c>
      <c r="O198" s="1">
        <f t="shared" si="9"/>
        <v>0</v>
      </c>
      <c r="P198" s="1">
        <f t="shared" si="10"/>
        <v>149618</v>
      </c>
      <c r="Q198" s="1">
        <f t="shared" si="11"/>
        <v>0</v>
      </c>
      <c r="R198" s="1">
        <f t="shared" si="12"/>
        <v>97035701</v>
      </c>
      <c r="S198" s="1">
        <f t="shared" si="13"/>
        <v>1333367.765</v>
      </c>
      <c r="T198" s="1">
        <f t="shared" si="14"/>
        <v>106000</v>
      </c>
      <c r="U198" s="1">
        <f t="shared" si="15"/>
        <v>16815021</v>
      </c>
    </row>
    <row r="199" ht="19.5" customHeight="1">
      <c r="A199" s="2">
        <v>198.0</v>
      </c>
      <c r="B199" s="2" t="s">
        <v>208</v>
      </c>
      <c r="C199" s="2">
        <v>5000000.0</v>
      </c>
      <c r="D199" s="1" t="str">
        <f t="shared" si="1"/>
        <v>piercing</v>
      </c>
      <c r="E199" s="1" t="str">
        <f t="shared" si="2"/>
        <v>2160693</v>
      </c>
      <c r="F199" s="2">
        <v>100.0</v>
      </c>
      <c r="G199" s="2">
        <v>100.0</v>
      </c>
      <c r="H199" s="2" t="s">
        <v>119</v>
      </c>
      <c r="I199" s="1">
        <f t="shared" si="3"/>
        <v>5000000</v>
      </c>
      <c r="J199" s="1">
        <f t="shared" si="4"/>
        <v>0</v>
      </c>
      <c r="K199" s="1">
        <f t="shared" si="5"/>
        <v>0</v>
      </c>
      <c r="L199" s="1">
        <f t="shared" si="6"/>
        <v>0</v>
      </c>
      <c r="M199" s="1">
        <f t="shared" si="7"/>
        <v>2160693</v>
      </c>
      <c r="N199" s="1">
        <f t="shared" si="8"/>
        <v>2978.728947</v>
      </c>
      <c r="O199" s="1">
        <f t="shared" si="9"/>
        <v>0</v>
      </c>
      <c r="P199" s="1">
        <f t="shared" si="10"/>
        <v>149618</v>
      </c>
      <c r="Q199" s="1">
        <f t="shared" si="11"/>
        <v>0</v>
      </c>
      <c r="R199" s="1">
        <f t="shared" si="12"/>
        <v>99196394</v>
      </c>
      <c r="S199" s="1">
        <f t="shared" si="13"/>
        <v>1344712.672</v>
      </c>
      <c r="T199" s="1">
        <f t="shared" si="14"/>
        <v>106000</v>
      </c>
      <c r="U199" s="1">
        <f t="shared" si="15"/>
        <v>16921021</v>
      </c>
    </row>
    <row r="200" ht="19.5" customHeight="1">
      <c r="A200" s="2">
        <v>199.0</v>
      </c>
      <c r="B200" s="2" t="s">
        <v>478</v>
      </c>
      <c r="C200" s="2">
        <v>5000000.0</v>
      </c>
      <c r="D200" s="1" t="str">
        <f t="shared" si="1"/>
        <v>electrumBar</v>
      </c>
      <c r="E200" s="1" t="str">
        <f t="shared" si="2"/>
        <v>4900</v>
      </c>
      <c r="F200" s="2">
        <v>100.0</v>
      </c>
      <c r="G200" s="2">
        <v>100.0</v>
      </c>
      <c r="H200" s="2" t="s">
        <v>119</v>
      </c>
      <c r="I200" s="1">
        <f t="shared" si="3"/>
        <v>5000000</v>
      </c>
      <c r="J200" s="1">
        <f t="shared" si="4"/>
        <v>0</v>
      </c>
      <c r="K200" s="1">
        <f t="shared" si="5"/>
        <v>4900</v>
      </c>
      <c r="L200" s="1">
        <f t="shared" si="6"/>
        <v>0</v>
      </c>
      <c r="M200" s="1">
        <f t="shared" si="7"/>
        <v>0</v>
      </c>
      <c r="N200" s="1">
        <f t="shared" si="8"/>
        <v>3036.599317</v>
      </c>
      <c r="O200" s="1">
        <f t="shared" si="9"/>
        <v>0</v>
      </c>
      <c r="P200" s="1">
        <f t="shared" si="10"/>
        <v>154518</v>
      </c>
      <c r="Q200" s="1">
        <f t="shared" si="11"/>
        <v>0</v>
      </c>
      <c r="R200" s="1">
        <f t="shared" si="12"/>
        <v>99196394</v>
      </c>
      <c r="S200" s="1">
        <f t="shared" si="13"/>
        <v>1380972.61</v>
      </c>
      <c r="T200" s="1">
        <f t="shared" si="14"/>
        <v>106000</v>
      </c>
      <c r="U200" s="1">
        <f t="shared" si="15"/>
        <v>17027021</v>
      </c>
    </row>
    <row r="201" ht="19.5" customHeight="1">
      <c r="A201" s="2">
        <v>200.0</v>
      </c>
      <c r="B201" s="2" t="s">
        <v>208</v>
      </c>
      <c r="C201" s="2">
        <v>5000000.0</v>
      </c>
      <c r="D201" s="1" t="str">
        <f t="shared" si="1"/>
        <v>piercing</v>
      </c>
      <c r="E201" s="1" t="str">
        <f t="shared" si="2"/>
        <v>2160693</v>
      </c>
      <c r="F201" s="2">
        <v>100.0</v>
      </c>
      <c r="G201" s="2">
        <v>100.0</v>
      </c>
      <c r="H201" s="2" t="s">
        <v>119</v>
      </c>
      <c r="I201" s="1">
        <f t="shared" si="3"/>
        <v>5000000</v>
      </c>
      <c r="J201" s="1">
        <f t="shared" si="4"/>
        <v>0</v>
      </c>
      <c r="K201" s="1">
        <f t="shared" si="5"/>
        <v>0</v>
      </c>
      <c r="L201" s="1">
        <f t="shared" si="6"/>
        <v>0</v>
      </c>
      <c r="M201" s="1">
        <f t="shared" si="7"/>
        <v>2160693</v>
      </c>
      <c r="N201" s="1">
        <f t="shared" si="8"/>
        <v>3094.469688</v>
      </c>
      <c r="O201" s="1">
        <f t="shared" si="9"/>
        <v>0</v>
      </c>
      <c r="P201" s="1">
        <f t="shared" si="10"/>
        <v>154518</v>
      </c>
      <c r="Q201" s="1">
        <f t="shared" si="11"/>
        <v>0</v>
      </c>
      <c r="R201" s="1">
        <f t="shared" si="12"/>
        <v>101357087</v>
      </c>
      <c r="S201" s="1">
        <f t="shared" si="13"/>
        <v>1392317.517</v>
      </c>
      <c r="T201" s="1">
        <f t="shared" si="14"/>
        <v>106000</v>
      </c>
      <c r="U201" s="1">
        <f t="shared" si="15"/>
        <v>17133021</v>
      </c>
    </row>
    <row r="202" ht="19.5" customHeight="1">
      <c r="A202" s="2">
        <v>201.0</v>
      </c>
      <c r="B202" s="2" t="s">
        <v>479</v>
      </c>
      <c r="C202" s="2">
        <v>5000000.0</v>
      </c>
      <c r="D202" s="1" t="str">
        <f t="shared" si="1"/>
        <v>electrumBar</v>
      </c>
      <c r="E202" s="1" t="str">
        <f t="shared" si="2"/>
        <v>4954</v>
      </c>
      <c r="F202" s="2">
        <v>100.0</v>
      </c>
      <c r="G202" s="2">
        <v>100.0</v>
      </c>
      <c r="H202" s="2" t="s">
        <v>229</v>
      </c>
      <c r="I202" s="1">
        <f t="shared" si="3"/>
        <v>5000000</v>
      </c>
      <c r="J202" s="1">
        <f t="shared" si="4"/>
        <v>0</v>
      </c>
      <c r="K202" s="1">
        <f t="shared" si="5"/>
        <v>4954</v>
      </c>
      <c r="L202" s="1">
        <f t="shared" si="6"/>
        <v>0</v>
      </c>
      <c r="M202" s="1">
        <f t="shared" si="7"/>
        <v>0</v>
      </c>
      <c r="N202" s="1">
        <f t="shared" si="8"/>
        <v>3152.340058</v>
      </c>
      <c r="O202" s="1">
        <f t="shared" si="9"/>
        <v>0</v>
      </c>
      <c r="P202" s="1">
        <f t="shared" si="10"/>
        <v>159472</v>
      </c>
      <c r="Q202" s="1">
        <f t="shared" si="11"/>
        <v>0</v>
      </c>
      <c r="R202" s="1">
        <f t="shared" si="12"/>
        <v>101357087</v>
      </c>
      <c r="S202" s="1">
        <f t="shared" si="13"/>
        <v>1428852.028</v>
      </c>
      <c r="T202" s="1">
        <f t="shared" si="14"/>
        <v>108120</v>
      </c>
      <c r="U202" s="1">
        <f t="shared" si="15"/>
        <v>17241141</v>
      </c>
    </row>
    <row r="203" ht="19.5" customHeight="1">
      <c r="A203" s="2">
        <v>202.0</v>
      </c>
      <c r="B203" s="2" t="s">
        <v>230</v>
      </c>
      <c r="C203" s="2">
        <v>5000000.0</v>
      </c>
      <c r="D203" s="1" t="str">
        <f t="shared" si="1"/>
        <v>piercing</v>
      </c>
      <c r="E203" s="1" t="str">
        <f t="shared" si="2"/>
        <v>2317343</v>
      </c>
      <c r="F203" s="2">
        <v>100.0</v>
      </c>
      <c r="G203" s="2">
        <v>100.0</v>
      </c>
      <c r="H203" s="2" t="s">
        <v>229</v>
      </c>
      <c r="I203" s="1">
        <f t="shared" si="3"/>
        <v>5000000</v>
      </c>
      <c r="J203" s="1">
        <f t="shared" si="4"/>
        <v>0</v>
      </c>
      <c r="K203" s="1">
        <f t="shared" si="5"/>
        <v>0</v>
      </c>
      <c r="L203" s="1">
        <f t="shared" si="6"/>
        <v>0</v>
      </c>
      <c r="M203" s="1">
        <f t="shared" si="7"/>
        <v>2317343</v>
      </c>
      <c r="N203" s="1">
        <f t="shared" si="8"/>
        <v>3210.210428</v>
      </c>
      <c r="O203" s="1">
        <f t="shared" si="9"/>
        <v>0</v>
      </c>
      <c r="P203" s="1">
        <f t="shared" si="10"/>
        <v>159472</v>
      </c>
      <c r="Q203" s="1">
        <f t="shared" si="11"/>
        <v>0</v>
      </c>
      <c r="R203" s="1">
        <f t="shared" si="12"/>
        <v>103674430</v>
      </c>
      <c r="S203" s="1">
        <f t="shared" si="13"/>
        <v>1440196.936</v>
      </c>
      <c r="T203" s="1">
        <f t="shared" si="14"/>
        <v>108120</v>
      </c>
      <c r="U203" s="1">
        <f t="shared" si="15"/>
        <v>17349261</v>
      </c>
    </row>
    <row r="204" ht="19.5" customHeight="1">
      <c r="A204" s="2">
        <v>203.0</v>
      </c>
      <c r="B204" s="2" t="s">
        <v>493</v>
      </c>
      <c r="C204" s="2">
        <v>5000000.0</v>
      </c>
      <c r="D204" s="1" t="str">
        <f t="shared" si="1"/>
        <v>electrumBar</v>
      </c>
      <c r="E204" s="1" t="str">
        <f t="shared" si="2"/>
        <v>5007</v>
      </c>
      <c r="F204" s="2">
        <v>100.0</v>
      </c>
      <c r="G204" s="2">
        <v>100.0</v>
      </c>
      <c r="H204" s="2" t="s">
        <v>229</v>
      </c>
      <c r="I204" s="1">
        <f t="shared" si="3"/>
        <v>5000000</v>
      </c>
      <c r="J204" s="1">
        <f t="shared" si="4"/>
        <v>0</v>
      </c>
      <c r="K204" s="1">
        <f t="shared" si="5"/>
        <v>5007</v>
      </c>
      <c r="L204" s="1">
        <f t="shared" si="6"/>
        <v>0</v>
      </c>
      <c r="M204" s="1">
        <f t="shared" si="7"/>
        <v>0</v>
      </c>
      <c r="N204" s="1">
        <f t="shared" si="8"/>
        <v>3268.080799</v>
      </c>
      <c r="O204" s="1">
        <f t="shared" si="9"/>
        <v>0</v>
      </c>
      <c r="P204" s="1">
        <f t="shared" si="10"/>
        <v>164479</v>
      </c>
      <c r="Q204" s="1">
        <f t="shared" si="11"/>
        <v>0</v>
      </c>
      <c r="R204" s="1">
        <f t="shared" si="12"/>
        <v>103674430</v>
      </c>
      <c r="S204" s="1">
        <f t="shared" si="13"/>
        <v>1477000.936</v>
      </c>
      <c r="T204" s="1">
        <f t="shared" si="14"/>
        <v>108120</v>
      </c>
      <c r="U204" s="1">
        <f t="shared" si="15"/>
        <v>17457381</v>
      </c>
    </row>
    <row r="205" ht="19.5" customHeight="1">
      <c r="A205" s="2">
        <v>204.0</v>
      </c>
      <c r="B205" s="2" t="s">
        <v>230</v>
      </c>
      <c r="C205" s="2">
        <v>5000000.0</v>
      </c>
      <c r="D205" s="1" t="str">
        <f t="shared" si="1"/>
        <v>piercing</v>
      </c>
      <c r="E205" s="1" t="str">
        <f t="shared" si="2"/>
        <v>2317343</v>
      </c>
      <c r="F205" s="2">
        <v>100.0</v>
      </c>
      <c r="G205" s="2">
        <v>100.0</v>
      </c>
      <c r="H205" s="2" t="s">
        <v>229</v>
      </c>
      <c r="I205" s="1">
        <f t="shared" si="3"/>
        <v>5000000</v>
      </c>
      <c r="J205" s="1">
        <f t="shared" si="4"/>
        <v>0</v>
      </c>
      <c r="K205" s="1">
        <f t="shared" si="5"/>
        <v>0</v>
      </c>
      <c r="L205" s="1">
        <f t="shared" si="6"/>
        <v>0</v>
      </c>
      <c r="M205" s="1">
        <f t="shared" si="7"/>
        <v>2317343</v>
      </c>
      <c r="N205" s="1">
        <f t="shared" si="8"/>
        <v>3325.951169</v>
      </c>
      <c r="O205" s="1">
        <f t="shared" si="9"/>
        <v>0</v>
      </c>
      <c r="P205" s="1">
        <f t="shared" si="10"/>
        <v>164479</v>
      </c>
      <c r="Q205" s="1">
        <f t="shared" si="11"/>
        <v>0</v>
      </c>
      <c r="R205" s="1">
        <f t="shared" si="12"/>
        <v>105991773</v>
      </c>
      <c r="S205" s="1">
        <f t="shared" si="13"/>
        <v>1488345.844</v>
      </c>
      <c r="T205" s="1">
        <f t="shared" si="14"/>
        <v>108120</v>
      </c>
      <c r="U205" s="1">
        <f t="shared" si="15"/>
        <v>17565501</v>
      </c>
    </row>
    <row r="206" ht="19.5" customHeight="1">
      <c r="A206" s="2">
        <v>205.0</v>
      </c>
      <c r="B206" s="2" t="s">
        <v>494</v>
      </c>
      <c r="C206" s="2">
        <v>5000000.0</v>
      </c>
      <c r="D206" s="1" t="str">
        <f t="shared" si="1"/>
        <v>electrumBar</v>
      </c>
      <c r="E206" s="1" t="str">
        <f t="shared" si="2"/>
        <v>5061</v>
      </c>
      <c r="F206" s="2">
        <v>100.0</v>
      </c>
      <c r="G206" s="2">
        <v>100.0</v>
      </c>
      <c r="H206" s="2" t="s">
        <v>229</v>
      </c>
      <c r="I206" s="1">
        <f t="shared" si="3"/>
        <v>5000000</v>
      </c>
      <c r="J206" s="1">
        <f t="shared" si="4"/>
        <v>0</v>
      </c>
      <c r="K206" s="1">
        <f t="shared" si="5"/>
        <v>5061</v>
      </c>
      <c r="L206" s="1">
        <f t="shared" si="6"/>
        <v>0</v>
      </c>
      <c r="M206" s="1">
        <f t="shared" si="7"/>
        <v>0</v>
      </c>
      <c r="N206" s="1">
        <f t="shared" si="8"/>
        <v>3383.821539</v>
      </c>
      <c r="O206" s="1">
        <f t="shared" si="9"/>
        <v>0</v>
      </c>
      <c r="P206" s="1">
        <f t="shared" si="10"/>
        <v>169540</v>
      </c>
      <c r="Q206" s="1">
        <f t="shared" si="11"/>
        <v>0</v>
      </c>
      <c r="R206" s="1">
        <f t="shared" si="12"/>
        <v>105991773</v>
      </c>
      <c r="S206" s="1">
        <f t="shared" si="13"/>
        <v>1525424.418</v>
      </c>
      <c r="T206" s="1">
        <f t="shared" si="14"/>
        <v>108120</v>
      </c>
      <c r="U206" s="1">
        <f t="shared" si="15"/>
        <v>17673621</v>
      </c>
    </row>
    <row r="207" ht="19.5" customHeight="1">
      <c r="A207" s="2">
        <v>206.0</v>
      </c>
      <c r="B207" s="2" t="s">
        <v>230</v>
      </c>
      <c r="C207" s="2">
        <v>5000000.0</v>
      </c>
      <c r="D207" s="1" t="str">
        <f t="shared" si="1"/>
        <v>piercing</v>
      </c>
      <c r="E207" s="1" t="str">
        <f t="shared" si="2"/>
        <v>2317343</v>
      </c>
      <c r="F207" s="2">
        <v>100.0</v>
      </c>
      <c r="G207" s="2">
        <v>100.0</v>
      </c>
      <c r="H207" s="2" t="s">
        <v>229</v>
      </c>
      <c r="I207" s="1">
        <f t="shared" si="3"/>
        <v>5000000</v>
      </c>
      <c r="J207" s="1">
        <f t="shared" si="4"/>
        <v>0</v>
      </c>
      <c r="K207" s="1">
        <f t="shared" si="5"/>
        <v>0</v>
      </c>
      <c r="L207" s="1">
        <f t="shared" si="6"/>
        <v>0</v>
      </c>
      <c r="M207" s="1">
        <f t="shared" si="7"/>
        <v>2317343</v>
      </c>
      <c r="N207" s="1">
        <f t="shared" si="8"/>
        <v>3441.69191</v>
      </c>
      <c r="O207" s="1">
        <f t="shared" si="9"/>
        <v>0</v>
      </c>
      <c r="P207" s="1">
        <f t="shared" si="10"/>
        <v>169540</v>
      </c>
      <c r="Q207" s="1">
        <f t="shared" si="11"/>
        <v>0</v>
      </c>
      <c r="R207" s="1">
        <f t="shared" si="12"/>
        <v>108309116</v>
      </c>
      <c r="S207" s="1">
        <f t="shared" si="13"/>
        <v>1536769.325</v>
      </c>
      <c r="T207" s="1">
        <f t="shared" si="14"/>
        <v>108120</v>
      </c>
      <c r="U207" s="1">
        <f t="shared" si="15"/>
        <v>17781741</v>
      </c>
    </row>
    <row r="208" ht="19.5" customHeight="1">
      <c r="A208" s="2">
        <v>207.0</v>
      </c>
      <c r="B208" s="2" t="s">
        <v>495</v>
      </c>
      <c r="C208" s="2">
        <v>5000000.0</v>
      </c>
      <c r="D208" s="1" t="str">
        <f t="shared" si="1"/>
        <v>electrumBar</v>
      </c>
      <c r="E208" s="1" t="str">
        <f t="shared" si="2"/>
        <v>5115</v>
      </c>
      <c r="F208" s="2">
        <v>100.0</v>
      </c>
      <c r="G208" s="2">
        <v>100.0</v>
      </c>
      <c r="H208" s="2" t="s">
        <v>229</v>
      </c>
      <c r="I208" s="1">
        <f t="shared" si="3"/>
        <v>5000000</v>
      </c>
      <c r="J208" s="1">
        <f t="shared" si="4"/>
        <v>0</v>
      </c>
      <c r="K208" s="1">
        <f t="shared" si="5"/>
        <v>5115</v>
      </c>
      <c r="L208" s="1">
        <f t="shared" si="6"/>
        <v>0</v>
      </c>
      <c r="M208" s="1">
        <f t="shared" si="7"/>
        <v>0</v>
      </c>
      <c r="N208" s="1">
        <f t="shared" si="8"/>
        <v>3499.56228</v>
      </c>
      <c r="O208" s="1">
        <f t="shared" si="9"/>
        <v>0</v>
      </c>
      <c r="P208" s="1">
        <f t="shared" si="10"/>
        <v>174655</v>
      </c>
      <c r="Q208" s="1">
        <f t="shared" si="11"/>
        <v>0</v>
      </c>
      <c r="R208" s="1">
        <f t="shared" si="12"/>
        <v>108309116</v>
      </c>
      <c r="S208" s="1">
        <f t="shared" si="13"/>
        <v>1574122.473</v>
      </c>
      <c r="T208" s="1">
        <f t="shared" si="14"/>
        <v>108120</v>
      </c>
      <c r="U208" s="1">
        <f t="shared" si="15"/>
        <v>17889861</v>
      </c>
    </row>
    <row r="209" ht="19.5" customHeight="1">
      <c r="A209" s="2">
        <v>208.0</v>
      </c>
      <c r="B209" s="2" t="s">
        <v>230</v>
      </c>
      <c r="C209" s="2">
        <v>5000000.0</v>
      </c>
      <c r="D209" s="1" t="str">
        <f t="shared" si="1"/>
        <v>piercing</v>
      </c>
      <c r="E209" s="1" t="str">
        <f t="shared" si="2"/>
        <v>2317343</v>
      </c>
      <c r="F209" s="2">
        <v>100.0</v>
      </c>
      <c r="G209" s="2">
        <v>100.0</v>
      </c>
      <c r="H209" s="2" t="s">
        <v>229</v>
      </c>
      <c r="I209" s="1">
        <f t="shared" si="3"/>
        <v>5000000</v>
      </c>
      <c r="J209" s="1">
        <f t="shared" si="4"/>
        <v>0</v>
      </c>
      <c r="K209" s="1">
        <f t="shared" si="5"/>
        <v>0</v>
      </c>
      <c r="L209" s="1">
        <f t="shared" si="6"/>
        <v>0</v>
      </c>
      <c r="M209" s="1">
        <f t="shared" si="7"/>
        <v>2317343</v>
      </c>
      <c r="N209" s="1">
        <f t="shared" si="8"/>
        <v>3557.43265</v>
      </c>
      <c r="O209" s="1">
        <f t="shared" si="9"/>
        <v>0</v>
      </c>
      <c r="P209" s="1">
        <f t="shared" si="10"/>
        <v>174655</v>
      </c>
      <c r="Q209" s="1">
        <f t="shared" si="11"/>
        <v>0</v>
      </c>
      <c r="R209" s="1">
        <f t="shared" si="12"/>
        <v>110626459</v>
      </c>
      <c r="S209" s="1">
        <f t="shared" si="13"/>
        <v>1585467.381</v>
      </c>
      <c r="T209" s="1">
        <f t="shared" si="14"/>
        <v>108120</v>
      </c>
      <c r="U209" s="1">
        <f t="shared" si="15"/>
        <v>17997981</v>
      </c>
    </row>
    <row r="210" ht="19.5" customHeight="1">
      <c r="A210" s="2">
        <v>209.0</v>
      </c>
      <c r="B210" s="2" t="s">
        <v>496</v>
      </c>
      <c r="C210" s="2">
        <v>5000000.0</v>
      </c>
      <c r="D210" s="1" t="str">
        <f t="shared" si="1"/>
        <v>electrumBar</v>
      </c>
      <c r="E210" s="1" t="str">
        <f t="shared" si="2"/>
        <v>5168</v>
      </c>
      <c r="F210" s="2">
        <v>100.0</v>
      </c>
      <c r="G210" s="2">
        <v>100.0</v>
      </c>
      <c r="H210" s="2" t="s">
        <v>229</v>
      </c>
      <c r="I210" s="1">
        <f t="shared" si="3"/>
        <v>5000000</v>
      </c>
      <c r="J210" s="1">
        <f t="shared" si="4"/>
        <v>0</v>
      </c>
      <c r="K210" s="1">
        <f t="shared" si="5"/>
        <v>5168</v>
      </c>
      <c r="L210" s="1">
        <f t="shared" si="6"/>
        <v>0</v>
      </c>
      <c r="M210" s="1">
        <f t="shared" si="7"/>
        <v>0</v>
      </c>
      <c r="N210" s="1">
        <f t="shared" si="8"/>
        <v>3615.303021</v>
      </c>
      <c r="O210" s="1">
        <f t="shared" si="9"/>
        <v>0</v>
      </c>
      <c r="P210" s="1">
        <f t="shared" si="10"/>
        <v>179823</v>
      </c>
      <c r="Q210" s="1">
        <f t="shared" si="11"/>
        <v>0</v>
      </c>
      <c r="R210" s="1">
        <f t="shared" si="12"/>
        <v>110626459</v>
      </c>
      <c r="S210" s="1">
        <f t="shared" si="13"/>
        <v>1623090.018</v>
      </c>
      <c r="T210" s="1">
        <f t="shared" si="14"/>
        <v>108120</v>
      </c>
      <c r="U210" s="1">
        <f t="shared" si="15"/>
        <v>18106101</v>
      </c>
    </row>
    <row r="211" ht="19.5" customHeight="1">
      <c r="A211" s="2">
        <v>210.0</v>
      </c>
      <c r="B211" s="2" t="s">
        <v>230</v>
      </c>
      <c r="C211" s="2">
        <v>5000000.0</v>
      </c>
      <c r="D211" s="1" t="str">
        <f t="shared" si="1"/>
        <v>piercing</v>
      </c>
      <c r="E211" s="1" t="str">
        <f t="shared" si="2"/>
        <v>2317343</v>
      </c>
      <c r="F211" s="2">
        <v>100.0</v>
      </c>
      <c r="G211" s="2">
        <v>100.0</v>
      </c>
      <c r="H211" s="2" t="s">
        <v>229</v>
      </c>
      <c r="I211" s="1">
        <f t="shared" si="3"/>
        <v>5000000</v>
      </c>
      <c r="J211" s="1">
        <f t="shared" si="4"/>
        <v>0</v>
      </c>
      <c r="K211" s="1">
        <f t="shared" si="5"/>
        <v>0</v>
      </c>
      <c r="L211" s="1">
        <f t="shared" si="6"/>
        <v>0</v>
      </c>
      <c r="M211" s="1">
        <f t="shared" si="7"/>
        <v>2317343</v>
      </c>
      <c r="N211" s="1">
        <f t="shared" si="8"/>
        <v>3673.173391</v>
      </c>
      <c r="O211" s="1">
        <f t="shared" si="9"/>
        <v>0</v>
      </c>
      <c r="P211" s="1">
        <f t="shared" si="10"/>
        <v>179823</v>
      </c>
      <c r="Q211" s="1">
        <f t="shared" si="11"/>
        <v>0</v>
      </c>
      <c r="R211" s="1">
        <f t="shared" si="12"/>
        <v>112943802</v>
      </c>
      <c r="S211" s="1">
        <f t="shared" si="13"/>
        <v>1634434.926</v>
      </c>
      <c r="T211" s="1">
        <f t="shared" si="14"/>
        <v>108120</v>
      </c>
      <c r="U211" s="1">
        <f t="shared" si="15"/>
        <v>18214221</v>
      </c>
    </row>
    <row r="212" ht="19.5" customHeight="1">
      <c r="A212" s="2">
        <v>211.0</v>
      </c>
      <c r="B212" s="2" t="s">
        <v>497</v>
      </c>
      <c r="C212" s="2">
        <v>5000000.0</v>
      </c>
      <c r="D212" s="1" t="str">
        <f t="shared" si="1"/>
        <v>electrumBar</v>
      </c>
      <c r="E212" s="1" t="str">
        <f t="shared" si="2"/>
        <v>5222</v>
      </c>
      <c r="F212" s="2">
        <v>100.0</v>
      </c>
      <c r="G212" s="2">
        <v>100.0</v>
      </c>
      <c r="H212" s="2" t="s">
        <v>229</v>
      </c>
      <c r="I212" s="1">
        <f t="shared" si="3"/>
        <v>5000000</v>
      </c>
      <c r="J212" s="1">
        <f t="shared" si="4"/>
        <v>0</v>
      </c>
      <c r="K212" s="1">
        <f t="shared" si="5"/>
        <v>5222</v>
      </c>
      <c r="L212" s="1">
        <f t="shared" si="6"/>
        <v>0</v>
      </c>
      <c r="M212" s="1">
        <f t="shared" si="7"/>
        <v>0</v>
      </c>
      <c r="N212" s="1">
        <f t="shared" si="8"/>
        <v>3731.043762</v>
      </c>
      <c r="O212" s="1">
        <f t="shared" si="9"/>
        <v>0</v>
      </c>
      <c r="P212" s="1">
        <f t="shared" si="10"/>
        <v>185045</v>
      </c>
      <c r="Q212" s="1">
        <f t="shared" si="11"/>
        <v>0</v>
      </c>
      <c r="R212" s="1">
        <f t="shared" si="12"/>
        <v>112943802</v>
      </c>
      <c r="S212" s="1">
        <f t="shared" si="13"/>
        <v>1672332.136</v>
      </c>
      <c r="T212" s="1">
        <f t="shared" si="14"/>
        <v>108120</v>
      </c>
      <c r="U212" s="1">
        <f t="shared" si="15"/>
        <v>18322341</v>
      </c>
    </row>
    <row r="213" ht="19.5" customHeight="1">
      <c r="A213" s="2">
        <v>212.0</v>
      </c>
      <c r="B213" s="2" t="s">
        <v>230</v>
      </c>
      <c r="C213" s="2">
        <v>5000000.0</v>
      </c>
      <c r="D213" s="1" t="str">
        <f t="shared" si="1"/>
        <v>piercing</v>
      </c>
      <c r="E213" s="1" t="str">
        <f t="shared" si="2"/>
        <v>2317343</v>
      </c>
      <c r="F213" s="2">
        <v>100.0</v>
      </c>
      <c r="G213" s="2">
        <v>100.0</v>
      </c>
      <c r="H213" s="2" t="s">
        <v>229</v>
      </c>
      <c r="I213" s="1">
        <f t="shared" si="3"/>
        <v>5000000</v>
      </c>
      <c r="J213" s="1">
        <f t="shared" si="4"/>
        <v>0</v>
      </c>
      <c r="K213" s="1">
        <f t="shared" si="5"/>
        <v>0</v>
      </c>
      <c r="L213" s="1">
        <f t="shared" si="6"/>
        <v>0</v>
      </c>
      <c r="M213" s="1">
        <f t="shared" si="7"/>
        <v>2317343</v>
      </c>
      <c r="N213" s="1">
        <f t="shared" si="8"/>
        <v>3788.914132</v>
      </c>
      <c r="O213" s="1">
        <f t="shared" si="9"/>
        <v>0</v>
      </c>
      <c r="P213" s="1">
        <f t="shared" si="10"/>
        <v>185045</v>
      </c>
      <c r="Q213" s="1">
        <f t="shared" si="11"/>
        <v>0</v>
      </c>
      <c r="R213" s="1">
        <f t="shared" si="12"/>
        <v>115261145</v>
      </c>
      <c r="S213" s="1">
        <f t="shared" si="13"/>
        <v>1683677.044</v>
      </c>
      <c r="T213" s="1">
        <f t="shared" si="14"/>
        <v>108120</v>
      </c>
      <c r="U213" s="1">
        <f t="shared" si="15"/>
        <v>18430461</v>
      </c>
    </row>
    <row r="214" ht="19.5" customHeight="1">
      <c r="A214" s="2">
        <v>213.0</v>
      </c>
      <c r="B214" s="2" t="s">
        <v>498</v>
      </c>
      <c r="C214" s="2">
        <v>5000000.0</v>
      </c>
      <c r="D214" s="1" t="str">
        <f t="shared" si="1"/>
        <v>electrumBar</v>
      </c>
      <c r="E214" s="1" t="str">
        <f t="shared" si="2"/>
        <v>5276</v>
      </c>
      <c r="F214" s="2">
        <v>100.0</v>
      </c>
      <c r="G214" s="2">
        <v>100.0</v>
      </c>
      <c r="H214" s="2" t="s">
        <v>229</v>
      </c>
      <c r="I214" s="1">
        <f t="shared" si="3"/>
        <v>5000000</v>
      </c>
      <c r="J214" s="1">
        <f t="shared" si="4"/>
        <v>0</v>
      </c>
      <c r="K214" s="1">
        <f t="shared" si="5"/>
        <v>5276</v>
      </c>
      <c r="L214" s="1">
        <f t="shared" si="6"/>
        <v>0</v>
      </c>
      <c r="M214" s="1">
        <f t="shared" si="7"/>
        <v>0</v>
      </c>
      <c r="N214" s="1">
        <f t="shared" si="8"/>
        <v>3846.784502</v>
      </c>
      <c r="O214" s="1">
        <f t="shared" si="9"/>
        <v>0</v>
      </c>
      <c r="P214" s="1">
        <f t="shared" si="10"/>
        <v>190321</v>
      </c>
      <c r="Q214" s="1">
        <f t="shared" si="11"/>
        <v>0</v>
      </c>
      <c r="R214" s="1">
        <f t="shared" si="12"/>
        <v>115261145</v>
      </c>
      <c r="S214" s="1">
        <f t="shared" si="13"/>
        <v>1721848.829</v>
      </c>
      <c r="T214" s="1">
        <f t="shared" si="14"/>
        <v>108120</v>
      </c>
      <c r="U214" s="1">
        <f t="shared" si="15"/>
        <v>18538581</v>
      </c>
    </row>
    <row r="215" ht="19.5" customHeight="1">
      <c r="A215" s="2">
        <v>214.0</v>
      </c>
      <c r="B215" s="2" t="s">
        <v>230</v>
      </c>
      <c r="C215" s="2">
        <v>5000000.0</v>
      </c>
      <c r="D215" s="1" t="str">
        <f t="shared" si="1"/>
        <v>piercing</v>
      </c>
      <c r="E215" s="1" t="str">
        <f t="shared" si="2"/>
        <v>2317343</v>
      </c>
      <c r="F215" s="2">
        <v>100.0</v>
      </c>
      <c r="G215" s="2">
        <v>100.0</v>
      </c>
      <c r="H215" s="2" t="s">
        <v>229</v>
      </c>
      <c r="I215" s="1">
        <f t="shared" si="3"/>
        <v>5000000</v>
      </c>
      <c r="J215" s="1">
        <f t="shared" si="4"/>
        <v>0</v>
      </c>
      <c r="K215" s="1">
        <f t="shared" si="5"/>
        <v>0</v>
      </c>
      <c r="L215" s="1">
        <f t="shared" si="6"/>
        <v>0</v>
      </c>
      <c r="M215" s="1">
        <f t="shared" si="7"/>
        <v>2317343</v>
      </c>
      <c r="N215" s="1">
        <f t="shared" si="8"/>
        <v>3904.654873</v>
      </c>
      <c r="O215" s="1">
        <f t="shared" si="9"/>
        <v>0</v>
      </c>
      <c r="P215" s="1">
        <f t="shared" si="10"/>
        <v>190321</v>
      </c>
      <c r="Q215" s="1">
        <f t="shared" si="11"/>
        <v>0</v>
      </c>
      <c r="R215" s="1">
        <f t="shared" si="12"/>
        <v>117578488</v>
      </c>
      <c r="S215" s="1">
        <f t="shared" si="13"/>
        <v>1733193.736</v>
      </c>
      <c r="T215" s="1">
        <f t="shared" si="14"/>
        <v>108120</v>
      </c>
      <c r="U215" s="1">
        <f t="shared" si="15"/>
        <v>18646701</v>
      </c>
    </row>
    <row r="216" ht="19.5" customHeight="1">
      <c r="A216" s="2">
        <v>215.0</v>
      </c>
      <c r="B216" s="2" t="s">
        <v>499</v>
      </c>
      <c r="C216" s="2">
        <v>5000000.0</v>
      </c>
      <c r="D216" s="1" t="str">
        <f t="shared" si="1"/>
        <v>electrumBar</v>
      </c>
      <c r="E216" s="1" t="str">
        <f t="shared" si="2"/>
        <v>5329</v>
      </c>
      <c r="F216" s="2">
        <v>100.0</v>
      </c>
      <c r="G216" s="2">
        <v>100.0</v>
      </c>
      <c r="H216" s="2" t="s">
        <v>229</v>
      </c>
      <c r="I216" s="1">
        <f t="shared" si="3"/>
        <v>5000000</v>
      </c>
      <c r="J216" s="1">
        <f t="shared" si="4"/>
        <v>0</v>
      </c>
      <c r="K216" s="1">
        <f t="shared" si="5"/>
        <v>5329</v>
      </c>
      <c r="L216" s="1">
        <f t="shared" si="6"/>
        <v>0</v>
      </c>
      <c r="M216" s="1">
        <f t="shared" si="7"/>
        <v>0</v>
      </c>
      <c r="N216" s="1">
        <f t="shared" si="8"/>
        <v>3962.525243</v>
      </c>
      <c r="O216" s="1">
        <f t="shared" si="9"/>
        <v>0</v>
      </c>
      <c r="P216" s="1">
        <f t="shared" si="10"/>
        <v>195650</v>
      </c>
      <c r="Q216" s="1">
        <f t="shared" si="11"/>
        <v>0</v>
      </c>
      <c r="R216" s="1">
        <f t="shared" si="12"/>
        <v>117578488</v>
      </c>
      <c r="S216" s="1">
        <f t="shared" si="13"/>
        <v>1771635.01</v>
      </c>
      <c r="T216" s="1">
        <f t="shared" si="14"/>
        <v>108120</v>
      </c>
      <c r="U216" s="1">
        <f t="shared" si="15"/>
        <v>18754821</v>
      </c>
    </row>
    <row r="217" ht="19.5" customHeight="1">
      <c r="A217" s="2">
        <v>216.0</v>
      </c>
      <c r="B217" s="2" t="s">
        <v>230</v>
      </c>
      <c r="C217" s="2">
        <v>5000000.0</v>
      </c>
      <c r="D217" s="1" t="str">
        <f t="shared" si="1"/>
        <v>piercing</v>
      </c>
      <c r="E217" s="1" t="str">
        <f t="shared" si="2"/>
        <v>2317343</v>
      </c>
      <c r="F217" s="2">
        <v>100.0</v>
      </c>
      <c r="G217" s="2">
        <v>100.0</v>
      </c>
      <c r="H217" s="2" t="s">
        <v>229</v>
      </c>
      <c r="I217" s="1">
        <f t="shared" si="3"/>
        <v>5000000</v>
      </c>
      <c r="J217" s="1">
        <f t="shared" si="4"/>
        <v>0</v>
      </c>
      <c r="K217" s="1">
        <f t="shared" si="5"/>
        <v>0</v>
      </c>
      <c r="L217" s="1">
        <f t="shared" si="6"/>
        <v>0</v>
      </c>
      <c r="M217" s="1">
        <f t="shared" si="7"/>
        <v>2317343</v>
      </c>
      <c r="N217" s="1">
        <f t="shared" si="8"/>
        <v>4020.395613</v>
      </c>
      <c r="O217" s="1">
        <f t="shared" si="9"/>
        <v>0</v>
      </c>
      <c r="P217" s="1">
        <f t="shared" si="10"/>
        <v>195650</v>
      </c>
      <c r="Q217" s="1">
        <f t="shared" si="11"/>
        <v>0</v>
      </c>
      <c r="R217" s="1">
        <f t="shared" si="12"/>
        <v>119895831</v>
      </c>
      <c r="S217" s="1">
        <f t="shared" si="13"/>
        <v>1782979.917</v>
      </c>
      <c r="T217" s="1">
        <f t="shared" si="14"/>
        <v>108120</v>
      </c>
      <c r="U217" s="1">
        <f t="shared" si="15"/>
        <v>18862941</v>
      </c>
    </row>
    <row r="218" ht="19.5" customHeight="1">
      <c r="A218" s="2">
        <v>217.0</v>
      </c>
      <c r="B218" s="2" t="s">
        <v>500</v>
      </c>
      <c r="C218" s="2">
        <v>5000000.0</v>
      </c>
      <c r="D218" s="1" t="str">
        <f t="shared" si="1"/>
        <v>electrumBar</v>
      </c>
      <c r="E218" s="1" t="str">
        <f t="shared" si="2"/>
        <v>5383</v>
      </c>
      <c r="F218" s="2">
        <v>100.0</v>
      </c>
      <c r="G218" s="2">
        <v>100.0</v>
      </c>
      <c r="H218" s="2" t="s">
        <v>229</v>
      </c>
      <c r="I218" s="1">
        <f t="shared" si="3"/>
        <v>5000000</v>
      </c>
      <c r="J218" s="1">
        <f t="shared" si="4"/>
        <v>0</v>
      </c>
      <c r="K218" s="1">
        <f t="shared" si="5"/>
        <v>5383</v>
      </c>
      <c r="L218" s="1">
        <f t="shared" si="6"/>
        <v>0</v>
      </c>
      <c r="M218" s="1">
        <f t="shared" si="7"/>
        <v>0</v>
      </c>
      <c r="N218" s="1">
        <f t="shared" si="8"/>
        <v>4078.265984</v>
      </c>
      <c r="O218" s="1">
        <f t="shared" si="9"/>
        <v>0</v>
      </c>
      <c r="P218" s="1">
        <f t="shared" si="10"/>
        <v>201033</v>
      </c>
      <c r="Q218" s="1">
        <f t="shared" si="11"/>
        <v>0</v>
      </c>
      <c r="R218" s="1">
        <f t="shared" si="12"/>
        <v>119895831</v>
      </c>
      <c r="S218" s="1">
        <f t="shared" si="13"/>
        <v>1821695.765</v>
      </c>
      <c r="T218" s="1">
        <f t="shared" si="14"/>
        <v>108120</v>
      </c>
      <c r="U218" s="1">
        <f t="shared" si="15"/>
        <v>18971061</v>
      </c>
    </row>
    <row r="219" ht="19.5" customHeight="1">
      <c r="A219" s="2">
        <v>218.0</v>
      </c>
      <c r="B219" s="2" t="s">
        <v>230</v>
      </c>
      <c r="C219" s="2">
        <v>5000000.0</v>
      </c>
      <c r="D219" s="1" t="str">
        <f t="shared" si="1"/>
        <v>piercing</v>
      </c>
      <c r="E219" s="1" t="str">
        <f t="shared" si="2"/>
        <v>2317343</v>
      </c>
      <c r="F219" s="2">
        <v>100.0</v>
      </c>
      <c r="G219" s="2">
        <v>100.0</v>
      </c>
      <c r="H219" s="2" t="s">
        <v>229</v>
      </c>
      <c r="I219" s="1">
        <f t="shared" si="3"/>
        <v>5000000</v>
      </c>
      <c r="J219" s="1">
        <f t="shared" si="4"/>
        <v>0</v>
      </c>
      <c r="K219" s="1">
        <f t="shared" si="5"/>
        <v>0</v>
      </c>
      <c r="L219" s="1">
        <f t="shared" si="6"/>
        <v>0</v>
      </c>
      <c r="M219" s="1">
        <f t="shared" si="7"/>
        <v>2317343</v>
      </c>
      <c r="N219" s="1">
        <f t="shared" si="8"/>
        <v>4136.136354</v>
      </c>
      <c r="O219" s="1">
        <f t="shared" si="9"/>
        <v>0</v>
      </c>
      <c r="P219" s="1">
        <f t="shared" si="10"/>
        <v>201033</v>
      </c>
      <c r="Q219" s="1">
        <f t="shared" si="11"/>
        <v>0</v>
      </c>
      <c r="R219" s="1">
        <f t="shared" si="12"/>
        <v>122213174</v>
      </c>
      <c r="S219" s="1">
        <f t="shared" si="13"/>
        <v>1833040.673</v>
      </c>
      <c r="T219" s="1">
        <f t="shared" si="14"/>
        <v>108120</v>
      </c>
      <c r="U219" s="1">
        <f t="shared" si="15"/>
        <v>19079181</v>
      </c>
    </row>
    <row r="220" ht="19.5" customHeight="1">
      <c r="A220" s="2">
        <v>219.0</v>
      </c>
      <c r="B220" s="2" t="s">
        <v>501</v>
      </c>
      <c r="C220" s="2">
        <v>5000000.0</v>
      </c>
      <c r="D220" s="1" t="str">
        <f t="shared" si="1"/>
        <v>electrumBar</v>
      </c>
      <c r="E220" s="1" t="str">
        <f t="shared" si="2"/>
        <v>5437</v>
      </c>
      <c r="F220" s="2">
        <v>100.0</v>
      </c>
      <c r="G220" s="2">
        <v>100.0</v>
      </c>
      <c r="H220" s="2" t="s">
        <v>229</v>
      </c>
      <c r="I220" s="1">
        <f t="shared" si="3"/>
        <v>5000000</v>
      </c>
      <c r="J220" s="1">
        <f t="shared" si="4"/>
        <v>0</v>
      </c>
      <c r="K220" s="1">
        <f t="shared" si="5"/>
        <v>5437</v>
      </c>
      <c r="L220" s="1">
        <f t="shared" si="6"/>
        <v>0</v>
      </c>
      <c r="M220" s="1">
        <f t="shared" si="7"/>
        <v>0</v>
      </c>
      <c r="N220" s="1">
        <f t="shared" si="8"/>
        <v>4194.006725</v>
      </c>
      <c r="O220" s="1">
        <f t="shared" si="9"/>
        <v>0</v>
      </c>
      <c r="P220" s="1">
        <f t="shared" si="10"/>
        <v>206470</v>
      </c>
      <c r="Q220" s="1">
        <f t="shared" si="11"/>
        <v>0</v>
      </c>
      <c r="R220" s="1">
        <f t="shared" si="12"/>
        <v>122213174</v>
      </c>
      <c r="S220" s="1">
        <f t="shared" si="13"/>
        <v>1872031.094</v>
      </c>
      <c r="T220" s="1">
        <f t="shared" si="14"/>
        <v>108120</v>
      </c>
      <c r="U220" s="1">
        <f t="shared" si="15"/>
        <v>19187301</v>
      </c>
    </row>
    <row r="221" ht="19.5" customHeight="1">
      <c r="A221" s="2">
        <v>220.0</v>
      </c>
      <c r="B221" s="2" t="s">
        <v>230</v>
      </c>
      <c r="C221" s="2">
        <v>5000000.0</v>
      </c>
      <c r="D221" s="1" t="str">
        <f t="shared" si="1"/>
        <v>piercing</v>
      </c>
      <c r="E221" s="1" t="str">
        <f t="shared" si="2"/>
        <v>2317343</v>
      </c>
      <c r="F221" s="2">
        <v>100.0</v>
      </c>
      <c r="G221" s="2">
        <v>100.0</v>
      </c>
      <c r="H221" s="2" t="s">
        <v>229</v>
      </c>
      <c r="I221" s="1">
        <f t="shared" si="3"/>
        <v>5000000</v>
      </c>
      <c r="J221" s="1">
        <f t="shared" si="4"/>
        <v>0</v>
      </c>
      <c r="K221" s="1">
        <f t="shared" si="5"/>
        <v>0</v>
      </c>
      <c r="L221" s="1">
        <f t="shared" si="6"/>
        <v>0</v>
      </c>
      <c r="M221" s="1">
        <f t="shared" si="7"/>
        <v>2317343</v>
      </c>
      <c r="N221" s="1">
        <f t="shared" si="8"/>
        <v>4251.877095</v>
      </c>
      <c r="O221" s="1">
        <f t="shared" si="9"/>
        <v>0</v>
      </c>
      <c r="P221" s="1">
        <f t="shared" si="10"/>
        <v>206470</v>
      </c>
      <c r="Q221" s="1">
        <f t="shared" si="11"/>
        <v>0</v>
      </c>
      <c r="R221" s="1">
        <f t="shared" si="12"/>
        <v>124530517</v>
      </c>
      <c r="S221" s="1">
        <f t="shared" si="13"/>
        <v>1883376.001</v>
      </c>
      <c r="T221" s="1">
        <f t="shared" si="14"/>
        <v>108120</v>
      </c>
      <c r="U221" s="1">
        <f t="shared" si="15"/>
        <v>19295421</v>
      </c>
    </row>
    <row r="222" ht="19.5" customHeight="1">
      <c r="A222" s="2">
        <v>221.0</v>
      </c>
      <c r="B222" s="2" t="s">
        <v>502</v>
      </c>
      <c r="C222" s="2">
        <v>5000000.0</v>
      </c>
      <c r="D222" s="1" t="str">
        <f t="shared" si="1"/>
        <v>electrumBar</v>
      </c>
      <c r="E222" s="1" t="str">
        <f t="shared" si="2"/>
        <v>5490</v>
      </c>
      <c r="F222" s="2">
        <v>100.0</v>
      </c>
      <c r="G222" s="2">
        <v>100.0</v>
      </c>
      <c r="H222" s="2" t="s">
        <v>229</v>
      </c>
      <c r="I222" s="1">
        <f t="shared" si="3"/>
        <v>5000000</v>
      </c>
      <c r="J222" s="1">
        <f t="shared" si="4"/>
        <v>0</v>
      </c>
      <c r="K222" s="1">
        <f t="shared" si="5"/>
        <v>5490</v>
      </c>
      <c r="L222" s="1">
        <f t="shared" si="6"/>
        <v>0</v>
      </c>
      <c r="M222" s="1">
        <f t="shared" si="7"/>
        <v>0</v>
      </c>
      <c r="N222" s="1">
        <f t="shared" si="8"/>
        <v>4309.747465</v>
      </c>
      <c r="O222" s="1">
        <f t="shared" si="9"/>
        <v>0</v>
      </c>
      <c r="P222" s="1">
        <f t="shared" si="10"/>
        <v>211960</v>
      </c>
      <c r="Q222" s="1">
        <f t="shared" si="11"/>
        <v>0</v>
      </c>
      <c r="R222" s="1">
        <f t="shared" si="12"/>
        <v>124530517</v>
      </c>
      <c r="S222" s="1">
        <f t="shared" si="13"/>
        <v>1922635.912</v>
      </c>
      <c r="T222" s="1">
        <f t="shared" si="14"/>
        <v>108120</v>
      </c>
      <c r="U222" s="1">
        <f t="shared" si="15"/>
        <v>19403541</v>
      </c>
    </row>
    <row r="223" ht="19.5" customHeight="1">
      <c r="A223" s="2">
        <v>222.0</v>
      </c>
      <c r="B223" s="2" t="s">
        <v>230</v>
      </c>
      <c r="C223" s="2">
        <v>5000000.0</v>
      </c>
      <c r="D223" s="1" t="str">
        <f t="shared" si="1"/>
        <v>piercing</v>
      </c>
      <c r="E223" s="1" t="str">
        <f t="shared" si="2"/>
        <v>2317343</v>
      </c>
      <c r="F223" s="2">
        <v>100.0</v>
      </c>
      <c r="G223" s="2">
        <v>100.0</v>
      </c>
      <c r="H223" s="2" t="s">
        <v>229</v>
      </c>
      <c r="I223" s="1">
        <f t="shared" si="3"/>
        <v>5000000</v>
      </c>
      <c r="J223" s="1">
        <f t="shared" si="4"/>
        <v>0</v>
      </c>
      <c r="K223" s="1">
        <f t="shared" si="5"/>
        <v>0</v>
      </c>
      <c r="L223" s="1">
        <f t="shared" si="6"/>
        <v>0</v>
      </c>
      <c r="M223" s="1">
        <f t="shared" si="7"/>
        <v>2317343</v>
      </c>
      <c r="N223" s="1">
        <f t="shared" si="8"/>
        <v>4367.617836</v>
      </c>
      <c r="O223" s="1">
        <f t="shared" si="9"/>
        <v>0</v>
      </c>
      <c r="P223" s="1">
        <f t="shared" si="10"/>
        <v>211960</v>
      </c>
      <c r="Q223" s="1">
        <f t="shared" si="11"/>
        <v>0</v>
      </c>
      <c r="R223" s="1">
        <f t="shared" si="12"/>
        <v>126847860</v>
      </c>
      <c r="S223" s="1">
        <f t="shared" si="13"/>
        <v>1933980.819</v>
      </c>
      <c r="T223" s="1">
        <f t="shared" si="14"/>
        <v>108120</v>
      </c>
      <c r="U223" s="1">
        <f t="shared" si="15"/>
        <v>19511661</v>
      </c>
    </row>
    <row r="224" ht="19.5" customHeight="1">
      <c r="A224" s="2">
        <v>223.0</v>
      </c>
      <c r="B224" s="2" t="s">
        <v>503</v>
      </c>
      <c r="C224" s="2">
        <v>5000000.0</v>
      </c>
      <c r="D224" s="1" t="str">
        <f t="shared" si="1"/>
        <v>electrumBar</v>
      </c>
      <c r="E224" s="1" t="str">
        <f t="shared" si="2"/>
        <v>5544</v>
      </c>
      <c r="F224" s="2">
        <v>100.0</v>
      </c>
      <c r="G224" s="2">
        <v>100.0</v>
      </c>
      <c r="H224" s="2" t="s">
        <v>229</v>
      </c>
      <c r="I224" s="1">
        <f t="shared" si="3"/>
        <v>5000000</v>
      </c>
      <c r="J224" s="1">
        <f t="shared" si="4"/>
        <v>0</v>
      </c>
      <c r="K224" s="1">
        <f t="shared" si="5"/>
        <v>5544</v>
      </c>
      <c r="L224" s="1">
        <f t="shared" si="6"/>
        <v>0</v>
      </c>
      <c r="M224" s="1">
        <f t="shared" si="7"/>
        <v>0</v>
      </c>
      <c r="N224" s="1">
        <f t="shared" si="8"/>
        <v>4425.488206</v>
      </c>
      <c r="O224" s="1">
        <f t="shared" si="9"/>
        <v>0</v>
      </c>
      <c r="P224" s="1">
        <f t="shared" si="10"/>
        <v>217504</v>
      </c>
      <c r="Q224" s="1">
        <f t="shared" si="11"/>
        <v>0</v>
      </c>
      <c r="R224" s="1">
        <f t="shared" si="12"/>
        <v>126847860</v>
      </c>
      <c r="S224" s="1">
        <f t="shared" si="13"/>
        <v>1973515.304</v>
      </c>
      <c r="T224" s="1">
        <f t="shared" si="14"/>
        <v>108120</v>
      </c>
      <c r="U224" s="1">
        <f t="shared" si="15"/>
        <v>19619781</v>
      </c>
    </row>
    <row r="225" ht="19.5" customHeight="1">
      <c r="A225" s="2">
        <v>224.0</v>
      </c>
      <c r="B225" s="2" t="s">
        <v>230</v>
      </c>
      <c r="C225" s="2">
        <v>5000000.0</v>
      </c>
      <c r="D225" s="1" t="str">
        <f t="shared" si="1"/>
        <v>piercing</v>
      </c>
      <c r="E225" s="1" t="str">
        <f t="shared" si="2"/>
        <v>2317343</v>
      </c>
      <c r="F225" s="2">
        <v>100.0</v>
      </c>
      <c r="G225" s="2">
        <v>100.0</v>
      </c>
      <c r="H225" s="2" t="s">
        <v>229</v>
      </c>
      <c r="I225" s="1">
        <f t="shared" si="3"/>
        <v>5000000</v>
      </c>
      <c r="J225" s="1">
        <f t="shared" si="4"/>
        <v>0</v>
      </c>
      <c r="K225" s="1">
        <f t="shared" si="5"/>
        <v>0</v>
      </c>
      <c r="L225" s="1">
        <f t="shared" si="6"/>
        <v>0</v>
      </c>
      <c r="M225" s="1">
        <f t="shared" si="7"/>
        <v>2317343</v>
      </c>
      <c r="N225" s="1">
        <f t="shared" si="8"/>
        <v>4483.358576</v>
      </c>
      <c r="O225" s="1">
        <f t="shared" si="9"/>
        <v>0</v>
      </c>
      <c r="P225" s="1">
        <f t="shared" si="10"/>
        <v>217504</v>
      </c>
      <c r="Q225" s="1">
        <f t="shared" si="11"/>
        <v>0</v>
      </c>
      <c r="R225" s="1">
        <f t="shared" si="12"/>
        <v>129165203</v>
      </c>
      <c r="S225" s="1">
        <f t="shared" si="13"/>
        <v>1984860.211</v>
      </c>
      <c r="T225" s="1">
        <f t="shared" si="14"/>
        <v>108120</v>
      </c>
      <c r="U225" s="1">
        <f t="shared" si="15"/>
        <v>19727901</v>
      </c>
    </row>
    <row r="226" ht="19.5" customHeight="1">
      <c r="A226" s="2">
        <v>225.0</v>
      </c>
      <c r="B226" s="2" t="s">
        <v>504</v>
      </c>
      <c r="C226" s="2">
        <v>5000000.0</v>
      </c>
      <c r="D226" s="1" t="str">
        <f t="shared" si="1"/>
        <v>electrumBar</v>
      </c>
      <c r="E226" s="1" t="str">
        <f t="shared" si="2"/>
        <v>5598</v>
      </c>
      <c r="F226" s="2">
        <v>100.0</v>
      </c>
      <c r="G226" s="2">
        <v>100.0</v>
      </c>
      <c r="H226" s="2" t="s">
        <v>229</v>
      </c>
      <c r="I226" s="1">
        <f t="shared" si="3"/>
        <v>5000000</v>
      </c>
      <c r="J226" s="1">
        <f t="shared" si="4"/>
        <v>0</v>
      </c>
      <c r="K226" s="1">
        <f t="shared" si="5"/>
        <v>5598</v>
      </c>
      <c r="L226" s="1">
        <f t="shared" si="6"/>
        <v>0</v>
      </c>
      <c r="M226" s="1">
        <f t="shared" si="7"/>
        <v>0</v>
      </c>
      <c r="N226" s="1">
        <f t="shared" si="8"/>
        <v>4541.228947</v>
      </c>
      <c r="O226" s="1">
        <f t="shared" si="9"/>
        <v>0</v>
      </c>
      <c r="P226" s="1">
        <f t="shared" si="10"/>
        <v>223102</v>
      </c>
      <c r="Q226" s="1">
        <f t="shared" si="11"/>
        <v>0</v>
      </c>
      <c r="R226" s="1">
        <f t="shared" si="12"/>
        <v>129165203</v>
      </c>
      <c r="S226" s="1">
        <f t="shared" si="13"/>
        <v>2024669.269</v>
      </c>
      <c r="T226" s="1">
        <f t="shared" si="14"/>
        <v>108120</v>
      </c>
      <c r="U226" s="1">
        <f t="shared" si="15"/>
        <v>19836021</v>
      </c>
    </row>
    <row r="227" ht="19.5" customHeight="1">
      <c r="A227" s="2"/>
      <c r="B227" s="2"/>
      <c r="C227" s="2"/>
      <c r="F227" s="2"/>
      <c r="G227" s="2"/>
      <c r="H227" s="2"/>
      <c r="Q227" s="2"/>
    </row>
    <row r="228" ht="19.5" customHeight="1">
      <c r="A228" s="2"/>
      <c r="B228" s="2"/>
      <c r="C228" s="2"/>
      <c r="F228" s="2"/>
      <c r="G228" s="2"/>
      <c r="H228" s="2"/>
      <c r="Q228" s="2"/>
    </row>
    <row r="229" ht="19.5" customHeight="1">
      <c r="A229" s="2"/>
      <c r="B229" s="2"/>
      <c r="C229" s="2"/>
      <c r="F229" s="2"/>
      <c r="G229" s="2"/>
      <c r="H229" s="2"/>
      <c r="Q229" s="2"/>
    </row>
    <row r="230" ht="19.5" customHeight="1">
      <c r="A230" s="2"/>
      <c r="B230" s="2"/>
      <c r="C230" s="2"/>
      <c r="F230" s="2"/>
      <c r="G230" s="2"/>
      <c r="H230" s="2"/>
      <c r="Q230" s="2"/>
    </row>
    <row r="231" ht="19.5" customHeight="1">
      <c r="A231" s="2"/>
      <c r="B231" s="2"/>
      <c r="C231" s="2"/>
      <c r="F231" s="2"/>
      <c r="G231" s="2"/>
      <c r="H231" s="2"/>
      <c r="Q231" s="2"/>
    </row>
    <row r="232" ht="19.5" customHeight="1">
      <c r="A232" s="2"/>
      <c r="B232" s="2"/>
      <c r="C232" s="2"/>
      <c r="F232" s="2"/>
      <c r="G232" s="2"/>
      <c r="H232" s="2"/>
      <c r="Q232" s="2"/>
    </row>
    <row r="233" ht="19.5" customHeight="1">
      <c r="A233" s="2"/>
      <c r="B233" s="2"/>
      <c r="C233" s="2"/>
      <c r="F233" s="2"/>
      <c r="G233" s="2"/>
      <c r="H233" s="2"/>
      <c r="Q233" s="2"/>
    </row>
    <row r="234" ht="19.5" customHeight="1">
      <c r="A234" s="2"/>
      <c r="B234" s="2"/>
      <c r="C234" s="2"/>
      <c r="F234" s="2"/>
      <c r="G234" s="2"/>
      <c r="H234" s="2"/>
      <c r="Q234" s="2"/>
    </row>
    <row r="235" ht="19.5" customHeight="1">
      <c r="A235" s="2"/>
      <c r="B235" s="2"/>
      <c r="C235" s="2"/>
      <c r="F235" s="2"/>
      <c r="G235" s="2"/>
      <c r="H235" s="2"/>
      <c r="Q235" s="2"/>
    </row>
    <row r="236" ht="19.5" customHeight="1">
      <c r="A236" s="2"/>
      <c r="B236" s="2"/>
      <c r="C236" s="2"/>
      <c r="F236" s="2"/>
      <c r="G236" s="2"/>
      <c r="H236" s="2"/>
      <c r="Q236" s="2"/>
    </row>
    <row r="237" ht="19.5" customHeight="1">
      <c r="A237" s="2"/>
      <c r="B237" s="2"/>
      <c r="C237" s="2"/>
      <c r="F237" s="2"/>
      <c r="G237" s="2"/>
      <c r="H237" s="2"/>
      <c r="Q237" s="2"/>
    </row>
    <row r="238" ht="19.5" customHeight="1">
      <c r="A238" s="2"/>
      <c r="B238" s="2"/>
      <c r="C238" s="2"/>
      <c r="F238" s="2"/>
      <c r="G238" s="2"/>
      <c r="H238" s="2"/>
      <c r="Q238" s="2"/>
    </row>
    <row r="239" ht="19.5" customHeight="1">
      <c r="A239" s="2"/>
      <c r="B239" s="2"/>
      <c r="C239" s="2"/>
      <c r="F239" s="2"/>
      <c r="G239" s="2"/>
      <c r="H239" s="2"/>
      <c r="Q239" s="2"/>
    </row>
    <row r="240" ht="19.5" customHeight="1">
      <c r="A240" s="2"/>
      <c r="B240" s="2"/>
      <c r="C240" s="2"/>
      <c r="F240" s="2"/>
      <c r="G240" s="2"/>
      <c r="H240" s="2"/>
      <c r="Q240" s="2"/>
    </row>
    <row r="241" ht="19.5" customHeight="1">
      <c r="A241" s="2"/>
      <c r="B241" s="2"/>
      <c r="C241" s="2"/>
      <c r="F241" s="2"/>
      <c r="G241" s="2"/>
      <c r="H241" s="2"/>
      <c r="Q241" s="2"/>
    </row>
    <row r="242" ht="19.5" customHeight="1">
      <c r="A242" s="2"/>
      <c r="B242" s="2"/>
      <c r="C242" s="2"/>
      <c r="F242" s="2"/>
      <c r="G242" s="2"/>
      <c r="H242" s="2"/>
      <c r="Q242" s="2"/>
    </row>
    <row r="243" ht="19.5" customHeight="1">
      <c r="A243" s="2"/>
      <c r="B243" s="2"/>
      <c r="C243" s="2"/>
      <c r="F243" s="2"/>
      <c r="G243" s="2"/>
      <c r="H243" s="2"/>
      <c r="Q243" s="2"/>
    </row>
    <row r="244" ht="19.5" customHeight="1">
      <c r="A244" s="2"/>
      <c r="B244" s="2"/>
      <c r="C244" s="2"/>
      <c r="F244" s="2"/>
      <c r="G244" s="2"/>
      <c r="H244" s="2"/>
      <c r="Q244" s="2"/>
    </row>
    <row r="245" ht="19.5" customHeight="1">
      <c r="A245" s="2"/>
      <c r="B245" s="2"/>
      <c r="C245" s="2"/>
      <c r="F245" s="2"/>
      <c r="G245" s="2"/>
      <c r="H245" s="2"/>
      <c r="Q245" s="2"/>
    </row>
    <row r="246" ht="19.5" customHeight="1">
      <c r="A246" s="2"/>
      <c r="B246" s="2"/>
      <c r="C246" s="2"/>
      <c r="F246" s="2"/>
      <c r="G246" s="2"/>
      <c r="H246" s="2"/>
      <c r="Q246" s="2"/>
    </row>
    <row r="247" ht="19.5" customHeight="1">
      <c r="A247" s="2"/>
      <c r="B247" s="2"/>
      <c r="C247" s="2"/>
      <c r="F247" s="2"/>
      <c r="G247" s="2"/>
      <c r="H247" s="2"/>
      <c r="Q247" s="2"/>
    </row>
    <row r="248" ht="19.5" customHeight="1">
      <c r="A248" s="2"/>
      <c r="B248" s="2"/>
      <c r="C248" s="2"/>
      <c r="F248" s="2"/>
      <c r="G248" s="2"/>
      <c r="H248" s="2"/>
      <c r="Q248" s="2"/>
    </row>
    <row r="249" ht="19.5" customHeight="1">
      <c r="A249" s="2"/>
      <c r="B249" s="2"/>
      <c r="C249" s="2"/>
      <c r="F249" s="2"/>
      <c r="G249" s="2"/>
      <c r="H249" s="2"/>
      <c r="Q249" s="2"/>
    </row>
    <row r="250" ht="19.5" customHeight="1">
      <c r="A250" s="2"/>
      <c r="B250" s="2"/>
      <c r="C250" s="2"/>
      <c r="F250" s="2"/>
      <c r="G250" s="2"/>
      <c r="H250" s="2"/>
      <c r="Q250" s="2"/>
    </row>
    <row r="251" ht="19.5" customHeight="1">
      <c r="A251" s="2"/>
      <c r="B251" s="2"/>
      <c r="C251" s="2"/>
      <c r="F251" s="2"/>
      <c r="G251" s="2"/>
      <c r="H251" s="2"/>
      <c r="Q251" s="2"/>
    </row>
    <row r="252" ht="19.5" customHeight="1">
      <c r="A252" s="2"/>
      <c r="B252" s="2"/>
      <c r="C252" s="2"/>
      <c r="F252" s="2"/>
      <c r="G252" s="2"/>
      <c r="H252" s="2"/>
      <c r="Q252" s="2"/>
    </row>
    <row r="253" ht="19.5" customHeight="1">
      <c r="A253" s="2"/>
      <c r="B253" s="2"/>
      <c r="C253" s="2"/>
      <c r="F253" s="2"/>
      <c r="G253" s="2"/>
      <c r="H253" s="2"/>
      <c r="Q253" s="2"/>
    </row>
    <row r="254" ht="19.5" customHeight="1">
      <c r="A254" s="2"/>
      <c r="B254" s="2"/>
      <c r="C254" s="2"/>
      <c r="F254" s="2"/>
      <c r="G254" s="2"/>
      <c r="H254" s="2"/>
      <c r="Q254" s="2"/>
    </row>
    <row r="255" ht="19.5" customHeight="1">
      <c r="A255" s="2"/>
      <c r="B255" s="2"/>
      <c r="C255" s="2"/>
      <c r="F255" s="2"/>
      <c r="G255" s="2"/>
      <c r="H255" s="2"/>
      <c r="Q255" s="2"/>
    </row>
    <row r="256" ht="19.5" customHeight="1">
      <c r="A256" s="2"/>
      <c r="B256" s="2"/>
      <c r="C256" s="2"/>
      <c r="F256" s="2"/>
      <c r="G256" s="2"/>
      <c r="H256" s="2"/>
      <c r="Q256" s="2"/>
    </row>
    <row r="257" ht="19.5" customHeight="1">
      <c r="A257" s="2"/>
      <c r="B257" s="2"/>
      <c r="C257" s="2"/>
      <c r="F257" s="2"/>
      <c r="G257" s="2"/>
      <c r="H257" s="2"/>
      <c r="Q257" s="2"/>
    </row>
    <row r="258" ht="19.5" customHeight="1">
      <c r="A258" s="2"/>
      <c r="B258" s="2"/>
      <c r="C258" s="2"/>
      <c r="F258" s="2"/>
      <c r="G258" s="2"/>
      <c r="H258" s="2"/>
      <c r="Q258" s="2"/>
    </row>
    <row r="259" ht="19.5" customHeight="1">
      <c r="A259" s="2"/>
      <c r="B259" s="2"/>
      <c r="C259" s="2"/>
      <c r="F259" s="2"/>
      <c r="G259" s="2"/>
      <c r="H259" s="2"/>
      <c r="Q259" s="2"/>
    </row>
    <row r="260" ht="19.5" customHeight="1">
      <c r="A260" s="2"/>
      <c r="B260" s="2"/>
      <c r="C260" s="2"/>
      <c r="F260" s="2"/>
      <c r="G260" s="2"/>
      <c r="H260" s="2"/>
      <c r="Q260" s="2"/>
    </row>
    <row r="261" ht="19.5" customHeight="1">
      <c r="A261" s="2"/>
      <c r="B261" s="2"/>
      <c r="C261" s="2"/>
      <c r="F261" s="2"/>
      <c r="G261" s="2"/>
      <c r="H261" s="2"/>
      <c r="Q261" s="2"/>
    </row>
    <row r="262" ht="19.5" customHeight="1">
      <c r="A262" s="2"/>
      <c r="B262" s="2"/>
      <c r="C262" s="2"/>
      <c r="F262" s="2"/>
      <c r="G262" s="2"/>
      <c r="H262" s="2"/>
      <c r="Q262" s="2"/>
    </row>
    <row r="263" ht="19.5" customHeight="1">
      <c r="A263" s="2"/>
      <c r="B263" s="2"/>
      <c r="C263" s="2"/>
      <c r="F263" s="2"/>
      <c r="G263" s="2"/>
      <c r="H263" s="2"/>
      <c r="Q263" s="2"/>
    </row>
    <row r="264" ht="19.5" customHeight="1">
      <c r="A264" s="2"/>
      <c r="B264" s="2"/>
      <c r="C264" s="2"/>
      <c r="F264" s="2"/>
      <c r="G264" s="2"/>
      <c r="H264" s="2"/>
      <c r="Q264" s="2"/>
    </row>
    <row r="265" ht="19.5" customHeight="1">
      <c r="A265" s="2"/>
      <c r="B265" s="2"/>
      <c r="C265" s="2"/>
      <c r="F265" s="2"/>
      <c r="G265" s="2"/>
      <c r="H265" s="2"/>
      <c r="Q265" s="2"/>
    </row>
    <row r="266" ht="19.5" customHeight="1">
      <c r="A266" s="2"/>
      <c r="B266" s="2"/>
      <c r="C266" s="2"/>
      <c r="F266" s="2"/>
      <c r="G266" s="2"/>
      <c r="H266" s="2"/>
      <c r="Q266" s="2"/>
    </row>
    <row r="267" ht="19.5" customHeight="1">
      <c r="A267" s="2"/>
      <c r="B267" s="2"/>
      <c r="C267" s="2"/>
      <c r="F267" s="2"/>
      <c r="G267" s="2"/>
      <c r="H267" s="2"/>
      <c r="Q267" s="2"/>
    </row>
    <row r="268" ht="19.5" customHeight="1">
      <c r="A268" s="2"/>
      <c r="B268" s="2"/>
      <c r="C268" s="2"/>
      <c r="F268" s="2"/>
      <c r="G268" s="2"/>
      <c r="H268" s="2"/>
      <c r="Q268" s="2"/>
    </row>
    <row r="269" ht="19.5" customHeight="1">
      <c r="A269" s="2"/>
      <c r="B269" s="2"/>
      <c r="C269" s="2"/>
      <c r="F269" s="2"/>
      <c r="G269" s="2"/>
      <c r="H269" s="2"/>
      <c r="Q269" s="2"/>
    </row>
    <row r="270" ht="19.5" customHeight="1">
      <c r="A270" s="2"/>
      <c r="B270" s="2"/>
      <c r="C270" s="2"/>
      <c r="F270" s="2"/>
      <c r="G270" s="2"/>
      <c r="H270" s="2"/>
      <c r="Q270" s="2"/>
    </row>
    <row r="271" ht="19.5" customHeight="1">
      <c r="A271" s="2"/>
      <c r="B271" s="2"/>
      <c r="C271" s="2"/>
      <c r="F271" s="2"/>
      <c r="G271" s="2"/>
      <c r="H271" s="2"/>
      <c r="Q271" s="2"/>
    </row>
    <row r="272" ht="19.5" customHeight="1">
      <c r="A272" s="2"/>
      <c r="B272" s="2"/>
      <c r="C272" s="2"/>
      <c r="F272" s="2"/>
      <c r="G272" s="2"/>
      <c r="H272" s="2"/>
      <c r="Q272" s="2"/>
    </row>
    <row r="273" ht="19.5" customHeight="1">
      <c r="A273" s="2"/>
      <c r="B273" s="2"/>
      <c r="C273" s="2"/>
      <c r="F273" s="2"/>
      <c r="G273" s="2"/>
      <c r="H273" s="2"/>
      <c r="Q273" s="2"/>
    </row>
    <row r="274" ht="19.5" customHeight="1">
      <c r="A274" s="2"/>
      <c r="B274" s="2"/>
      <c r="C274" s="2"/>
      <c r="F274" s="2"/>
      <c r="G274" s="2"/>
      <c r="H274" s="2"/>
      <c r="Q274" s="2"/>
    </row>
    <row r="275" ht="19.5" customHeight="1">
      <c r="A275" s="2"/>
      <c r="B275" s="2"/>
      <c r="C275" s="2"/>
      <c r="F275" s="2"/>
      <c r="G275" s="2"/>
      <c r="H275" s="2"/>
      <c r="Q275" s="2"/>
    </row>
    <row r="276" ht="19.5" customHeight="1">
      <c r="A276" s="2"/>
      <c r="B276" s="2"/>
      <c r="C276" s="2"/>
      <c r="F276" s="2"/>
      <c r="G276" s="2"/>
      <c r="H276" s="2"/>
      <c r="Q276" s="2"/>
    </row>
    <row r="277" ht="19.5" customHeight="1">
      <c r="A277" s="2"/>
      <c r="B277" s="2"/>
      <c r="C277" s="2"/>
      <c r="F277" s="2"/>
      <c r="G277" s="2"/>
      <c r="H277" s="2"/>
      <c r="Q277" s="2"/>
    </row>
    <row r="278" ht="19.5" customHeight="1">
      <c r="A278" s="2"/>
      <c r="B278" s="2"/>
      <c r="C278" s="2"/>
      <c r="F278" s="2"/>
      <c r="G278" s="2"/>
      <c r="H278" s="2"/>
      <c r="Q278" s="2"/>
    </row>
    <row r="279" ht="19.5" customHeight="1">
      <c r="A279" s="2"/>
      <c r="B279" s="2"/>
      <c r="C279" s="2"/>
      <c r="F279" s="2"/>
      <c r="G279" s="2"/>
      <c r="H279" s="2"/>
      <c r="Q279" s="2"/>
    </row>
    <row r="280" ht="19.5" customHeight="1">
      <c r="A280" s="2"/>
      <c r="B280" s="2"/>
      <c r="C280" s="2"/>
      <c r="F280" s="2"/>
      <c r="G280" s="2"/>
      <c r="H280" s="2"/>
      <c r="Q280" s="2"/>
    </row>
    <row r="281" ht="19.5" customHeight="1">
      <c r="A281" s="2"/>
      <c r="B281" s="2"/>
      <c r="C281" s="2"/>
      <c r="F281" s="2"/>
      <c r="G281" s="2"/>
      <c r="H281" s="2"/>
      <c r="Q281" s="2"/>
    </row>
    <row r="282" ht="19.5" customHeight="1">
      <c r="A282" s="2"/>
      <c r="B282" s="2"/>
      <c r="C282" s="2"/>
      <c r="F282" s="2"/>
      <c r="G282" s="2"/>
      <c r="H282" s="2"/>
      <c r="Q282" s="2"/>
    </row>
    <row r="283" ht="19.5" customHeight="1">
      <c r="A283" s="2"/>
      <c r="B283" s="2"/>
      <c r="C283" s="2"/>
      <c r="F283" s="2"/>
      <c r="G283" s="2"/>
      <c r="H283" s="2"/>
      <c r="Q283" s="2"/>
    </row>
    <row r="284" ht="19.5" customHeight="1">
      <c r="A284" s="2"/>
      <c r="B284" s="2"/>
      <c r="C284" s="2"/>
      <c r="F284" s="2"/>
      <c r="G284" s="2"/>
      <c r="H284" s="2"/>
      <c r="Q284" s="2"/>
    </row>
    <row r="285" ht="19.5" customHeight="1">
      <c r="A285" s="2"/>
      <c r="B285" s="2"/>
      <c r="C285" s="2"/>
      <c r="F285" s="2"/>
      <c r="G285" s="2"/>
      <c r="H285" s="2"/>
      <c r="Q285" s="2"/>
    </row>
    <row r="286" ht="19.5" customHeight="1">
      <c r="A286" s="2"/>
      <c r="B286" s="2"/>
      <c r="C286" s="2"/>
      <c r="F286" s="2"/>
      <c r="G286" s="2"/>
      <c r="H286" s="2"/>
      <c r="Q286" s="2"/>
    </row>
    <row r="287" ht="19.5" customHeight="1">
      <c r="A287" s="2"/>
      <c r="B287" s="2"/>
      <c r="C287" s="2"/>
      <c r="F287" s="2"/>
      <c r="G287" s="2"/>
      <c r="H287" s="2"/>
      <c r="Q287" s="2"/>
    </row>
    <row r="288" ht="19.5" customHeight="1">
      <c r="A288" s="2"/>
      <c r="B288" s="2"/>
      <c r="C288" s="2"/>
      <c r="F288" s="2"/>
      <c r="G288" s="2"/>
      <c r="H288" s="2"/>
      <c r="Q288" s="2"/>
    </row>
    <row r="289" ht="19.5" customHeight="1">
      <c r="A289" s="2"/>
      <c r="B289" s="2"/>
      <c r="C289" s="2"/>
      <c r="F289" s="2"/>
      <c r="G289" s="2"/>
      <c r="H289" s="2"/>
      <c r="Q289" s="2"/>
    </row>
    <row r="290" ht="19.5" customHeight="1">
      <c r="A290" s="2"/>
      <c r="B290" s="2"/>
      <c r="C290" s="2"/>
      <c r="F290" s="2"/>
      <c r="G290" s="2"/>
      <c r="H290" s="2"/>
      <c r="Q290" s="2"/>
    </row>
    <row r="291" ht="19.5" customHeight="1">
      <c r="A291" s="2"/>
      <c r="B291" s="2"/>
      <c r="C291" s="2"/>
      <c r="F291" s="2"/>
      <c r="G291" s="2"/>
      <c r="H291" s="2"/>
      <c r="Q291" s="2"/>
    </row>
    <row r="292" ht="19.5" customHeight="1">
      <c r="A292" s="2"/>
      <c r="B292" s="2"/>
      <c r="C292" s="2"/>
      <c r="F292" s="2"/>
      <c r="G292" s="2"/>
      <c r="H292" s="2"/>
      <c r="Q292" s="2"/>
    </row>
    <row r="293" ht="19.5" customHeight="1">
      <c r="A293" s="2"/>
      <c r="B293" s="2"/>
      <c r="C293" s="2"/>
      <c r="F293" s="2"/>
      <c r="G293" s="2"/>
      <c r="H293" s="2"/>
      <c r="Q293" s="2"/>
    </row>
    <row r="294" ht="19.5" customHeight="1">
      <c r="A294" s="2"/>
      <c r="B294" s="2"/>
      <c r="C294" s="2"/>
      <c r="F294" s="2"/>
      <c r="G294" s="2"/>
      <c r="H294" s="2"/>
      <c r="Q294" s="2"/>
    </row>
    <row r="295" ht="19.5" customHeight="1">
      <c r="A295" s="2"/>
      <c r="B295" s="2"/>
      <c r="C295" s="2"/>
      <c r="F295" s="2"/>
      <c r="G295" s="2"/>
      <c r="H295" s="2"/>
      <c r="Q295" s="2"/>
    </row>
    <row r="296" ht="19.5" customHeight="1">
      <c r="A296" s="2"/>
      <c r="B296" s="2"/>
      <c r="C296" s="2"/>
      <c r="F296" s="2"/>
      <c r="G296" s="2"/>
      <c r="H296" s="2"/>
      <c r="Q296" s="2"/>
    </row>
    <row r="297" ht="19.5" customHeight="1">
      <c r="A297" s="2"/>
      <c r="B297" s="2"/>
      <c r="C297" s="2"/>
      <c r="F297" s="2"/>
      <c r="G297" s="2"/>
      <c r="H297" s="2"/>
      <c r="Q297" s="2"/>
    </row>
    <row r="298" ht="19.5" customHeight="1">
      <c r="A298" s="2"/>
      <c r="B298" s="2"/>
      <c r="C298" s="2"/>
      <c r="F298" s="2"/>
      <c r="G298" s="2"/>
      <c r="H298" s="2"/>
      <c r="Q298" s="2"/>
    </row>
    <row r="299" ht="19.5" customHeight="1">
      <c r="A299" s="2"/>
      <c r="B299" s="2"/>
      <c r="C299" s="2"/>
      <c r="F299" s="2"/>
      <c r="G299" s="2"/>
      <c r="H299" s="2"/>
      <c r="Q299" s="2"/>
    </row>
    <row r="300" ht="19.5" customHeight="1">
      <c r="A300" s="2"/>
      <c r="B300" s="2"/>
      <c r="C300" s="2"/>
      <c r="F300" s="2"/>
      <c r="G300" s="2"/>
      <c r="H300" s="2"/>
      <c r="Q300" s="2"/>
    </row>
    <row r="301" ht="19.5" customHeight="1">
      <c r="A301" s="2"/>
      <c r="B301" s="2"/>
      <c r="C301" s="2"/>
      <c r="F301" s="2"/>
      <c r="G301" s="2"/>
      <c r="H301" s="2"/>
      <c r="Q301" s="2"/>
    </row>
    <row r="302" ht="19.5" customHeight="1">
      <c r="A302" s="2"/>
      <c r="B302" s="2"/>
      <c r="C302" s="2"/>
      <c r="F302" s="2"/>
      <c r="G302" s="2"/>
      <c r="H302" s="2"/>
      <c r="Q302" s="2"/>
    </row>
    <row r="303" ht="19.5" customHeight="1">
      <c r="A303" s="2"/>
      <c r="B303" s="2"/>
      <c r="C303" s="2"/>
      <c r="F303" s="2"/>
      <c r="G303" s="2"/>
      <c r="H303" s="2"/>
      <c r="Q303" s="2"/>
    </row>
    <row r="304" ht="19.5" customHeight="1">
      <c r="A304" s="2"/>
      <c r="B304" s="2"/>
      <c r="C304" s="2"/>
      <c r="F304" s="2"/>
      <c r="G304" s="2"/>
      <c r="H304" s="2"/>
      <c r="Q304" s="2"/>
    </row>
    <row r="305" ht="19.5" customHeight="1">
      <c r="A305" s="2"/>
      <c r="B305" s="2"/>
      <c r="C305" s="2"/>
      <c r="F305" s="2"/>
      <c r="G305" s="2"/>
      <c r="H305" s="2"/>
      <c r="Q305" s="2"/>
    </row>
    <row r="306" ht="19.5" customHeight="1">
      <c r="A306" s="2"/>
      <c r="B306" s="2"/>
      <c r="C306" s="2"/>
      <c r="F306" s="2"/>
      <c r="G306" s="2"/>
      <c r="H306" s="2"/>
      <c r="Q306" s="2"/>
    </row>
    <row r="307" ht="19.5" customHeight="1">
      <c r="A307" s="2"/>
      <c r="B307" s="2"/>
      <c r="C307" s="2"/>
      <c r="F307" s="2"/>
      <c r="G307" s="2"/>
      <c r="H307" s="2"/>
      <c r="Q307" s="2"/>
    </row>
    <row r="308" ht="19.5" customHeight="1">
      <c r="A308" s="2"/>
      <c r="B308" s="2"/>
      <c r="C308" s="2"/>
      <c r="F308" s="2"/>
      <c r="G308" s="2"/>
      <c r="H308" s="2"/>
      <c r="Q308" s="2"/>
    </row>
    <row r="309" ht="19.5" customHeight="1">
      <c r="A309" s="2"/>
      <c r="B309" s="2"/>
      <c r="C309" s="2"/>
      <c r="F309" s="2"/>
      <c r="G309" s="2"/>
      <c r="H309" s="2"/>
      <c r="Q309" s="2"/>
    </row>
    <row r="310" ht="19.5" customHeight="1">
      <c r="A310" s="2"/>
      <c r="B310" s="2"/>
      <c r="C310" s="2"/>
      <c r="F310" s="2"/>
      <c r="G310" s="2"/>
      <c r="H310" s="2"/>
      <c r="Q310" s="2"/>
    </row>
    <row r="311" ht="19.5" customHeight="1">
      <c r="A311" s="2"/>
      <c r="B311" s="2"/>
      <c r="C311" s="2"/>
      <c r="F311" s="2"/>
      <c r="G311" s="2"/>
      <c r="H311" s="2"/>
      <c r="Q311" s="2"/>
    </row>
    <row r="312" ht="19.5" customHeight="1">
      <c r="A312" s="2"/>
      <c r="B312" s="2"/>
      <c r="C312" s="2"/>
      <c r="F312" s="2"/>
      <c r="G312" s="2"/>
      <c r="H312" s="2"/>
      <c r="Q312" s="2"/>
    </row>
    <row r="313" ht="19.5" customHeight="1">
      <c r="A313" s="2"/>
      <c r="B313" s="2"/>
      <c r="C313" s="2"/>
      <c r="F313" s="2"/>
      <c r="G313" s="2"/>
      <c r="H313" s="2"/>
      <c r="Q313" s="2"/>
    </row>
    <row r="314" ht="19.5" customHeight="1">
      <c r="A314" s="2"/>
      <c r="B314" s="2"/>
      <c r="C314" s="2"/>
      <c r="F314" s="2"/>
      <c r="G314" s="2"/>
      <c r="H314" s="2"/>
      <c r="Q314" s="2"/>
    </row>
    <row r="315" ht="19.5" customHeight="1">
      <c r="A315" s="2"/>
      <c r="B315" s="2"/>
      <c r="C315" s="2"/>
      <c r="F315" s="2"/>
      <c r="G315" s="2"/>
      <c r="H315" s="2"/>
      <c r="Q315" s="2"/>
    </row>
    <row r="316" ht="19.5" customHeight="1">
      <c r="A316" s="2"/>
      <c r="B316" s="2"/>
      <c r="C316" s="2"/>
      <c r="F316" s="2"/>
      <c r="G316" s="2"/>
      <c r="H316" s="2"/>
      <c r="Q316" s="2"/>
    </row>
    <row r="317" ht="19.5" customHeight="1">
      <c r="A317" s="2"/>
      <c r="B317" s="2"/>
      <c r="C317" s="2"/>
      <c r="F317" s="2"/>
      <c r="G317" s="2"/>
      <c r="H317" s="2"/>
      <c r="Q317" s="2"/>
    </row>
    <row r="318" ht="19.5" customHeight="1">
      <c r="A318" s="2"/>
      <c r="B318" s="2"/>
      <c r="C318" s="2"/>
      <c r="F318" s="2"/>
      <c r="G318" s="2"/>
      <c r="H318" s="2"/>
      <c r="Q318" s="2"/>
    </row>
    <row r="319" ht="19.5" customHeight="1">
      <c r="A319" s="2"/>
      <c r="B319" s="2"/>
      <c r="C319" s="2"/>
      <c r="F319" s="2"/>
      <c r="G319" s="2"/>
      <c r="H319" s="2"/>
      <c r="Q319" s="2"/>
    </row>
    <row r="320" ht="19.5" customHeight="1">
      <c r="A320" s="2"/>
      <c r="B320" s="2"/>
      <c r="C320" s="2"/>
      <c r="F320" s="2"/>
      <c r="G320" s="2"/>
      <c r="H320" s="2"/>
      <c r="Q320" s="2"/>
    </row>
    <row r="321" ht="19.5" customHeight="1">
      <c r="A321" s="2"/>
      <c r="B321" s="2"/>
      <c r="C321" s="2"/>
      <c r="F321" s="2"/>
      <c r="G321" s="2"/>
      <c r="H321" s="2"/>
      <c r="Q321" s="2"/>
    </row>
    <row r="322" ht="19.5" customHeight="1">
      <c r="A322" s="2"/>
      <c r="B322" s="2"/>
      <c r="C322" s="2"/>
      <c r="F322" s="2"/>
      <c r="G322" s="2"/>
      <c r="H322" s="2"/>
      <c r="Q322" s="2"/>
    </row>
    <row r="323" ht="19.5" customHeight="1">
      <c r="A323" s="2"/>
      <c r="B323" s="2"/>
      <c r="C323" s="2"/>
      <c r="F323" s="2"/>
      <c r="G323" s="2"/>
      <c r="H323" s="2"/>
      <c r="Q323" s="2"/>
    </row>
    <row r="324" ht="19.5" customHeight="1">
      <c r="A324" s="2"/>
      <c r="B324" s="2"/>
      <c r="C324" s="2"/>
      <c r="F324" s="2"/>
      <c r="G324" s="2"/>
      <c r="H324" s="2"/>
      <c r="Q324" s="2"/>
    </row>
    <row r="325" ht="19.5" customHeight="1">
      <c r="A325" s="2"/>
      <c r="B325" s="2"/>
      <c r="C325" s="2"/>
      <c r="F325" s="2"/>
      <c r="G325" s="2"/>
      <c r="H325" s="2"/>
      <c r="Q325" s="2"/>
    </row>
    <row r="326" ht="19.5" customHeight="1">
      <c r="A326" s="2"/>
      <c r="B326" s="2"/>
      <c r="C326" s="2"/>
      <c r="F326" s="2"/>
      <c r="G326" s="2"/>
      <c r="H326" s="2"/>
      <c r="Q326" s="2"/>
    </row>
    <row r="327" ht="19.5" customHeight="1">
      <c r="A327" s="2"/>
      <c r="B327" s="2"/>
      <c r="C327" s="2"/>
      <c r="F327" s="2"/>
      <c r="G327" s="2"/>
      <c r="H327" s="2"/>
      <c r="Q327" s="2"/>
    </row>
    <row r="328" ht="19.5" customHeight="1">
      <c r="A328" s="2"/>
      <c r="B328" s="2"/>
      <c r="C328" s="2"/>
      <c r="F328" s="2"/>
      <c r="G328" s="2"/>
      <c r="H328" s="2"/>
      <c r="Q328" s="2"/>
    </row>
    <row r="329" ht="19.5" customHeight="1">
      <c r="A329" s="2"/>
      <c r="B329" s="2"/>
      <c r="C329" s="2"/>
      <c r="F329" s="2"/>
      <c r="G329" s="2"/>
      <c r="H329" s="2"/>
      <c r="Q329" s="2"/>
    </row>
    <row r="330" ht="19.5" customHeight="1">
      <c r="A330" s="2"/>
      <c r="B330" s="2"/>
      <c r="C330" s="2"/>
      <c r="F330" s="2"/>
      <c r="G330" s="2"/>
      <c r="H330" s="2"/>
      <c r="Q330" s="2"/>
    </row>
    <row r="331" ht="19.5" customHeight="1">
      <c r="A331" s="2"/>
      <c r="B331" s="2"/>
      <c r="C331" s="2"/>
      <c r="F331" s="2"/>
      <c r="G331" s="2"/>
      <c r="H331" s="2"/>
      <c r="Q331" s="2"/>
    </row>
    <row r="332" ht="19.5" customHeight="1">
      <c r="A332" s="2"/>
      <c r="B332" s="2"/>
      <c r="C332" s="2"/>
      <c r="F332" s="2"/>
      <c r="G332" s="2"/>
      <c r="H332" s="2"/>
      <c r="Q332" s="2"/>
    </row>
    <row r="333" ht="19.5" customHeight="1">
      <c r="A333" s="2"/>
      <c r="B333" s="2"/>
      <c r="C333" s="2"/>
      <c r="F333" s="2"/>
      <c r="G333" s="2"/>
      <c r="H333" s="2"/>
      <c r="Q333" s="2"/>
    </row>
    <row r="334" ht="19.5" customHeight="1">
      <c r="A334" s="2"/>
      <c r="B334" s="2"/>
      <c r="C334" s="2"/>
      <c r="F334" s="2"/>
      <c r="G334" s="2"/>
      <c r="H334" s="2"/>
      <c r="Q334" s="2"/>
    </row>
    <row r="335" ht="19.5" customHeight="1">
      <c r="A335" s="2"/>
      <c r="B335" s="2"/>
      <c r="C335" s="2"/>
      <c r="F335" s="2"/>
      <c r="G335" s="2"/>
      <c r="H335" s="2"/>
      <c r="Q335" s="2"/>
    </row>
    <row r="336" ht="19.5" customHeight="1">
      <c r="A336" s="2"/>
      <c r="B336" s="2"/>
      <c r="C336" s="2"/>
      <c r="F336" s="2"/>
      <c r="G336" s="2"/>
      <c r="H336" s="2"/>
      <c r="Q336" s="2"/>
    </row>
    <row r="337" ht="19.5" customHeight="1">
      <c r="A337" s="2"/>
      <c r="B337" s="2"/>
      <c r="C337" s="2"/>
      <c r="F337" s="2"/>
      <c r="G337" s="2"/>
      <c r="H337" s="2"/>
      <c r="Q337" s="2"/>
    </row>
    <row r="338" ht="19.5" customHeight="1">
      <c r="A338" s="2"/>
      <c r="B338" s="2"/>
      <c r="C338" s="2"/>
      <c r="F338" s="2"/>
      <c r="G338" s="2"/>
      <c r="H338" s="2"/>
      <c r="Q338" s="2"/>
    </row>
    <row r="339" ht="19.5" customHeight="1">
      <c r="A339" s="2"/>
      <c r="B339" s="2"/>
      <c r="C339" s="2"/>
      <c r="F339" s="2"/>
      <c r="G339" s="2"/>
      <c r="H339" s="2"/>
      <c r="Q339" s="2"/>
    </row>
    <row r="340" ht="19.5" customHeight="1">
      <c r="A340" s="2"/>
      <c r="B340" s="2"/>
      <c r="C340" s="2"/>
      <c r="F340" s="2"/>
      <c r="G340" s="2"/>
      <c r="H340" s="2"/>
      <c r="Q340" s="2"/>
    </row>
    <row r="341" ht="19.5" customHeight="1">
      <c r="A341" s="2"/>
      <c r="B341" s="2"/>
      <c r="C341" s="2"/>
      <c r="F341" s="2"/>
      <c r="G341" s="2"/>
      <c r="H341" s="2"/>
      <c r="Q341" s="2"/>
    </row>
    <row r="342" ht="19.5" customHeight="1">
      <c r="A342" s="2"/>
      <c r="B342" s="2"/>
      <c r="C342" s="2"/>
      <c r="F342" s="2"/>
      <c r="G342" s="2"/>
      <c r="H342" s="2"/>
      <c r="Q342" s="2"/>
    </row>
    <row r="343" ht="19.5" customHeight="1">
      <c r="A343" s="2"/>
      <c r="B343" s="2"/>
      <c r="C343" s="2"/>
      <c r="F343" s="2"/>
      <c r="G343" s="2"/>
      <c r="H343" s="2"/>
      <c r="Q343" s="2"/>
    </row>
    <row r="344" ht="19.5" customHeight="1">
      <c r="A344" s="2"/>
      <c r="B344" s="2"/>
      <c r="C344" s="2"/>
      <c r="F344" s="2"/>
      <c r="G344" s="2"/>
      <c r="H344" s="2"/>
      <c r="Q344" s="2"/>
    </row>
    <row r="345" ht="19.5" customHeight="1">
      <c r="A345" s="2"/>
      <c r="B345" s="2"/>
      <c r="C345" s="2"/>
      <c r="F345" s="2"/>
      <c r="G345" s="2"/>
      <c r="H345" s="2"/>
      <c r="Q345" s="2"/>
    </row>
    <row r="346" ht="19.5" customHeight="1">
      <c r="A346" s="2"/>
      <c r="B346" s="2"/>
      <c r="C346" s="2"/>
      <c r="F346" s="2"/>
      <c r="G346" s="2"/>
      <c r="H346" s="2"/>
      <c r="Q346" s="2"/>
    </row>
    <row r="347" ht="19.5" customHeight="1">
      <c r="A347" s="2"/>
      <c r="B347" s="2"/>
      <c r="C347" s="2"/>
      <c r="F347" s="2"/>
      <c r="G347" s="2"/>
      <c r="H347" s="2"/>
      <c r="Q347" s="2"/>
    </row>
    <row r="348" ht="19.5" customHeight="1">
      <c r="A348" s="2"/>
      <c r="B348" s="2"/>
      <c r="C348" s="2"/>
      <c r="F348" s="2"/>
      <c r="G348" s="2"/>
      <c r="H348" s="2"/>
      <c r="Q348" s="2"/>
    </row>
    <row r="349" ht="19.5" customHeight="1">
      <c r="A349" s="2"/>
      <c r="B349" s="2"/>
      <c r="C349" s="2"/>
      <c r="F349" s="2"/>
      <c r="G349" s="2"/>
      <c r="H349" s="2"/>
      <c r="Q349" s="2"/>
    </row>
    <row r="350" ht="19.5" customHeight="1">
      <c r="A350" s="2"/>
      <c r="B350" s="2"/>
      <c r="C350" s="2"/>
      <c r="F350" s="2"/>
      <c r="G350" s="2"/>
      <c r="H350" s="2"/>
      <c r="Q350" s="2"/>
    </row>
    <row r="351" ht="19.5" customHeight="1">
      <c r="A351" s="2"/>
      <c r="B351" s="2"/>
      <c r="C351" s="2"/>
      <c r="F351" s="2"/>
      <c r="G351" s="2"/>
      <c r="H351" s="2"/>
      <c r="Q351" s="2"/>
    </row>
    <row r="352" ht="19.5" customHeight="1">
      <c r="A352" s="2"/>
      <c r="B352" s="2"/>
      <c r="C352" s="2"/>
      <c r="F352" s="2"/>
      <c r="G352" s="2"/>
      <c r="H352" s="2"/>
      <c r="Q352" s="2"/>
    </row>
    <row r="353" ht="19.5" customHeight="1">
      <c r="A353" s="2"/>
      <c r="B353" s="2"/>
      <c r="C353" s="2"/>
      <c r="F353" s="2"/>
      <c r="G353" s="2"/>
      <c r="H353" s="2"/>
      <c r="Q353" s="2"/>
    </row>
    <row r="354" ht="19.5" customHeight="1">
      <c r="A354" s="2"/>
      <c r="B354" s="2"/>
      <c r="C354" s="2"/>
      <c r="F354" s="2"/>
      <c r="G354" s="2"/>
      <c r="H354" s="2"/>
      <c r="Q354" s="2"/>
    </row>
    <row r="355" ht="19.5" customHeight="1">
      <c r="A355" s="2"/>
      <c r="B355" s="2"/>
      <c r="C355" s="2"/>
      <c r="F355" s="2"/>
      <c r="G355" s="2"/>
      <c r="H355" s="2"/>
      <c r="Q355" s="2"/>
    </row>
    <row r="356" ht="19.5" customHeight="1">
      <c r="A356" s="2"/>
      <c r="B356" s="2"/>
      <c r="C356" s="2"/>
      <c r="F356" s="2"/>
      <c r="G356" s="2"/>
      <c r="H356" s="2"/>
      <c r="Q356" s="2"/>
    </row>
    <row r="357" ht="19.5" customHeight="1">
      <c r="A357" s="2"/>
      <c r="B357" s="2"/>
      <c r="C357" s="2"/>
      <c r="F357" s="2"/>
      <c r="G357" s="2"/>
      <c r="H357" s="2"/>
      <c r="Q357" s="2"/>
    </row>
    <row r="358" ht="19.5" customHeight="1">
      <c r="A358" s="2"/>
      <c r="B358" s="2"/>
      <c r="C358" s="2"/>
      <c r="F358" s="2"/>
      <c r="G358" s="2"/>
      <c r="H358" s="2"/>
      <c r="Q358" s="2"/>
    </row>
    <row r="359" ht="19.5" customHeight="1">
      <c r="A359" s="2"/>
      <c r="B359" s="2"/>
      <c r="C359" s="2"/>
      <c r="F359" s="2"/>
      <c r="G359" s="2"/>
      <c r="H359" s="2"/>
      <c r="Q359" s="2"/>
    </row>
    <row r="360" ht="19.5" customHeight="1">
      <c r="A360" s="2"/>
      <c r="B360" s="2"/>
      <c r="C360" s="2"/>
      <c r="F360" s="2"/>
      <c r="G360" s="2"/>
      <c r="H360" s="2"/>
      <c r="Q360" s="2"/>
    </row>
    <row r="361" ht="19.5" customHeight="1">
      <c r="A361" s="2"/>
      <c r="B361" s="2"/>
      <c r="C361" s="2"/>
      <c r="F361" s="2"/>
      <c r="G361" s="2"/>
      <c r="H361" s="2"/>
      <c r="Q361" s="2"/>
    </row>
    <row r="362" ht="19.5" customHeight="1">
      <c r="A362" s="2"/>
      <c r="B362" s="2"/>
      <c r="C362" s="2"/>
      <c r="F362" s="2"/>
      <c r="G362" s="2"/>
      <c r="H362" s="2"/>
      <c r="Q362" s="2"/>
    </row>
    <row r="363" ht="19.5" customHeight="1">
      <c r="A363" s="2"/>
      <c r="B363" s="2"/>
      <c r="C363" s="2"/>
      <c r="F363" s="2"/>
      <c r="G363" s="2"/>
      <c r="H363" s="2"/>
      <c r="Q363" s="2"/>
    </row>
    <row r="364" ht="19.5" customHeight="1">
      <c r="A364" s="2"/>
      <c r="B364" s="2"/>
      <c r="C364" s="2"/>
      <c r="F364" s="2"/>
      <c r="G364" s="2"/>
      <c r="H364" s="2"/>
      <c r="Q364" s="2"/>
    </row>
    <row r="365" ht="19.5" customHeight="1">
      <c r="A365" s="2"/>
      <c r="B365" s="2"/>
      <c r="C365" s="2"/>
      <c r="F365" s="2"/>
      <c r="G365" s="2"/>
      <c r="H365" s="2"/>
      <c r="Q365" s="2"/>
    </row>
    <row r="366" ht="19.5" customHeight="1">
      <c r="A366" s="2"/>
      <c r="B366" s="2"/>
      <c r="C366" s="2"/>
      <c r="F366" s="2"/>
      <c r="G366" s="2"/>
      <c r="H366" s="2"/>
      <c r="Q366" s="2"/>
    </row>
    <row r="367" ht="19.5" customHeight="1">
      <c r="A367" s="2"/>
      <c r="B367" s="2"/>
      <c r="C367" s="2"/>
      <c r="F367" s="2"/>
      <c r="G367" s="2"/>
      <c r="H367" s="2"/>
      <c r="Q367" s="2"/>
    </row>
    <row r="368" ht="19.5" customHeight="1">
      <c r="A368" s="2"/>
      <c r="B368" s="2"/>
      <c r="C368" s="2"/>
      <c r="F368" s="2"/>
      <c r="G368" s="2"/>
      <c r="H368" s="2"/>
      <c r="Q368" s="2"/>
    </row>
    <row r="369" ht="19.5" customHeight="1">
      <c r="A369" s="2"/>
      <c r="B369" s="2"/>
      <c r="C369" s="2"/>
      <c r="F369" s="2"/>
      <c r="G369" s="2"/>
      <c r="H369" s="2"/>
      <c r="Q369" s="2"/>
    </row>
    <row r="370" ht="19.5" customHeight="1">
      <c r="A370" s="2"/>
      <c r="B370" s="2"/>
      <c r="C370" s="2"/>
      <c r="F370" s="2"/>
      <c r="G370" s="2"/>
      <c r="H370" s="2"/>
      <c r="Q370" s="2"/>
    </row>
    <row r="371" ht="19.5" customHeight="1">
      <c r="A371" s="2"/>
      <c r="B371" s="2"/>
      <c r="C371" s="2"/>
      <c r="F371" s="2"/>
      <c r="G371" s="2"/>
      <c r="H371" s="2"/>
      <c r="Q371" s="2"/>
    </row>
    <row r="372" ht="19.5" customHeight="1">
      <c r="A372" s="2"/>
      <c r="B372" s="2"/>
      <c r="C372" s="2"/>
      <c r="F372" s="2"/>
      <c r="G372" s="2"/>
      <c r="H372" s="2"/>
      <c r="Q372" s="2"/>
    </row>
    <row r="373" ht="19.5" customHeight="1">
      <c r="A373" s="2"/>
      <c r="B373" s="2"/>
      <c r="C373" s="2"/>
      <c r="F373" s="2"/>
      <c r="G373" s="2"/>
      <c r="H373" s="2"/>
      <c r="Q373" s="2"/>
    </row>
    <row r="374" ht="19.5" customHeight="1">
      <c r="A374" s="2"/>
      <c r="B374" s="2"/>
      <c r="C374" s="2"/>
      <c r="F374" s="2"/>
      <c r="G374" s="2"/>
      <c r="H374" s="2"/>
      <c r="Q374" s="2"/>
    </row>
    <row r="375" ht="19.5" customHeight="1">
      <c r="A375" s="2"/>
      <c r="B375" s="2"/>
      <c r="C375" s="2"/>
      <c r="F375" s="2"/>
      <c r="G375" s="2"/>
      <c r="H375" s="2"/>
      <c r="Q375" s="2"/>
    </row>
    <row r="376" ht="19.5" customHeight="1">
      <c r="A376" s="2"/>
      <c r="B376" s="2"/>
      <c r="C376" s="2"/>
      <c r="F376" s="2"/>
      <c r="G376" s="2"/>
      <c r="H376" s="2"/>
      <c r="Q376" s="2"/>
    </row>
    <row r="377" ht="19.5" customHeight="1">
      <c r="A377" s="2"/>
      <c r="B377" s="2"/>
      <c r="C377" s="2"/>
      <c r="F377" s="2"/>
      <c r="G377" s="2"/>
      <c r="H377" s="2"/>
      <c r="Q377" s="2"/>
    </row>
    <row r="378" ht="19.5" customHeight="1">
      <c r="A378" s="2"/>
      <c r="B378" s="2"/>
      <c r="C378" s="2"/>
      <c r="F378" s="2"/>
      <c r="G378" s="2"/>
      <c r="H378" s="2"/>
      <c r="Q378" s="2"/>
    </row>
    <row r="379" ht="19.5" customHeight="1">
      <c r="A379" s="2"/>
      <c r="B379" s="2"/>
      <c r="C379" s="2"/>
      <c r="F379" s="2"/>
      <c r="G379" s="2"/>
      <c r="H379" s="2"/>
      <c r="Q379" s="2"/>
    </row>
    <row r="380" ht="19.5" customHeight="1">
      <c r="A380" s="2"/>
      <c r="B380" s="2"/>
      <c r="C380" s="2"/>
      <c r="F380" s="2"/>
      <c r="G380" s="2"/>
      <c r="H380" s="2"/>
      <c r="Q380" s="2"/>
    </row>
    <row r="381" ht="19.5" customHeight="1">
      <c r="A381" s="2"/>
      <c r="B381" s="2"/>
      <c r="C381" s="2"/>
      <c r="F381" s="2"/>
      <c r="G381" s="2"/>
      <c r="H381" s="2"/>
      <c r="Q381" s="2"/>
    </row>
    <row r="382" ht="19.5" customHeight="1">
      <c r="A382" s="2"/>
      <c r="B382" s="2"/>
      <c r="C382" s="2"/>
      <c r="F382" s="2"/>
      <c r="G382" s="2"/>
      <c r="H382" s="2"/>
      <c r="Q382" s="2"/>
    </row>
    <row r="383" ht="19.5" customHeight="1">
      <c r="A383" s="2"/>
      <c r="B383" s="2"/>
      <c r="C383" s="2"/>
      <c r="F383" s="2"/>
      <c r="G383" s="2"/>
      <c r="H383" s="2"/>
      <c r="Q383" s="2"/>
    </row>
    <row r="384" ht="19.5" customHeight="1">
      <c r="A384" s="2"/>
      <c r="B384" s="2"/>
      <c r="C384" s="2"/>
      <c r="F384" s="2"/>
      <c r="G384" s="2"/>
      <c r="H384" s="2"/>
      <c r="Q384" s="2"/>
    </row>
    <row r="385" ht="19.5" customHeight="1">
      <c r="A385" s="2"/>
      <c r="B385" s="2"/>
      <c r="C385" s="2"/>
      <c r="F385" s="2"/>
      <c r="G385" s="2"/>
      <c r="H385" s="2"/>
      <c r="Q385" s="2"/>
    </row>
    <row r="386" ht="19.5" customHeight="1">
      <c r="A386" s="2"/>
      <c r="B386" s="2"/>
      <c r="C386" s="2"/>
      <c r="F386" s="2"/>
      <c r="G386" s="2"/>
      <c r="H386" s="2"/>
      <c r="Q386" s="2"/>
    </row>
    <row r="387" ht="19.5" customHeight="1">
      <c r="A387" s="2"/>
      <c r="B387" s="2"/>
      <c r="C387" s="2"/>
      <c r="F387" s="2"/>
      <c r="G387" s="2"/>
      <c r="H387" s="2"/>
      <c r="Q387" s="2"/>
    </row>
    <row r="388" ht="19.5" customHeight="1">
      <c r="A388" s="2"/>
      <c r="B388" s="2"/>
      <c r="C388" s="2"/>
      <c r="F388" s="2"/>
      <c r="G388" s="2"/>
      <c r="H388" s="2"/>
      <c r="Q388" s="2"/>
    </row>
    <row r="389" ht="19.5" customHeight="1">
      <c r="A389" s="2"/>
      <c r="B389" s="2"/>
      <c r="C389" s="2"/>
      <c r="F389" s="2"/>
      <c r="G389" s="2"/>
      <c r="H389" s="2"/>
      <c r="Q389" s="2"/>
    </row>
    <row r="390" ht="19.5" customHeight="1">
      <c r="A390" s="2"/>
      <c r="B390" s="2"/>
      <c r="C390" s="2"/>
      <c r="F390" s="2"/>
      <c r="G390" s="2"/>
      <c r="H390" s="2"/>
      <c r="Q390" s="2"/>
    </row>
    <row r="391" ht="19.5" customHeight="1">
      <c r="A391" s="2"/>
      <c r="B391" s="2"/>
      <c r="C391" s="2"/>
      <c r="F391" s="2"/>
      <c r="G391" s="2"/>
      <c r="H391" s="2"/>
      <c r="Q391" s="2"/>
    </row>
    <row r="392" ht="19.5" customHeight="1">
      <c r="A392" s="2"/>
      <c r="B392" s="2"/>
      <c r="C392" s="2"/>
      <c r="F392" s="2"/>
      <c r="G392" s="2"/>
      <c r="H392" s="2"/>
      <c r="Q392" s="2"/>
    </row>
    <row r="393" ht="19.5" customHeight="1">
      <c r="A393" s="2"/>
      <c r="B393" s="2"/>
      <c r="C393" s="2"/>
      <c r="F393" s="2"/>
      <c r="G393" s="2"/>
      <c r="H393" s="2"/>
      <c r="Q393" s="2"/>
    </row>
    <row r="394" ht="19.5" customHeight="1">
      <c r="A394" s="2"/>
      <c r="B394" s="2"/>
      <c r="C394" s="2"/>
      <c r="F394" s="2"/>
      <c r="G394" s="2"/>
      <c r="H394" s="2"/>
      <c r="Q394" s="2"/>
    </row>
    <row r="395" ht="19.5" customHeight="1">
      <c r="A395" s="2"/>
      <c r="B395" s="2"/>
      <c r="C395" s="2"/>
      <c r="F395" s="2"/>
      <c r="G395" s="2"/>
      <c r="H395" s="2"/>
      <c r="Q395" s="2"/>
    </row>
    <row r="396" ht="19.5" customHeight="1">
      <c r="A396" s="2"/>
      <c r="B396" s="2"/>
      <c r="C396" s="2"/>
      <c r="F396" s="2"/>
      <c r="G396" s="2"/>
      <c r="H396" s="2"/>
      <c r="Q396" s="2"/>
    </row>
    <row r="397" ht="19.5" customHeight="1">
      <c r="A397" s="2"/>
      <c r="B397" s="2"/>
      <c r="C397" s="2"/>
      <c r="F397" s="2"/>
      <c r="G397" s="2"/>
      <c r="H397" s="2"/>
      <c r="Q397" s="2"/>
    </row>
    <row r="398" ht="19.5" customHeight="1">
      <c r="A398" s="2"/>
      <c r="B398" s="2"/>
      <c r="C398" s="2"/>
      <c r="F398" s="2"/>
      <c r="G398" s="2"/>
      <c r="H398" s="2"/>
      <c r="Q398" s="2"/>
    </row>
    <row r="399" ht="19.5" customHeight="1">
      <c r="A399" s="2"/>
      <c r="B399" s="2"/>
      <c r="C399" s="2"/>
      <c r="F399" s="2"/>
      <c r="G399" s="2"/>
      <c r="H399" s="2"/>
      <c r="Q399" s="2"/>
    </row>
    <row r="400" ht="19.5" customHeight="1">
      <c r="A400" s="2"/>
      <c r="B400" s="2"/>
      <c r="C400" s="2"/>
      <c r="F400" s="2"/>
      <c r="G400" s="2"/>
      <c r="H400" s="2"/>
      <c r="Q400" s="2"/>
    </row>
    <row r="401" ht="19.5" customHeight="1">
      <c r="A401" s="2"/>
      <c r="B401" s="2"/>
      <c r="C401" s="2"/>
      <c r="F401" s="2"/>
      <c r="G401" s="2"/>
      <c r="H401" s="2"/>
      <c r="Q401" s="2"/>
    </row>
    <row r="402" ht="19.5" customHeight="1">
      <c r="A402" s="2"/>
      <c r="B402" s="2"/>
      <c r="C402" s="2"/>
      <c r="F402" s="2"/>
      <c r="G402" s="2"/>
      <c r="H402" s="2"/>
      <c r="Q402" s="2"/>
    </row>
    <row r="403" ht="19.5" customHeight="1">
      <c r="A403" s="2"/>
      <c r="B403" s="2"/>
      <c r="C403" s="2"/>
      <c r="F403" s="2"/>
      <c r="G403" s="2"/>
      <c r="H403" s="2"/>
      <c r="Q403" s="2"/>
    </row>
    <row r="404" ht="19.5" customHeight="1">
      <c r="A404" s="2"/>
      <c r="B404" s="2"/>
      <c r="C404" s="2"/>
      <c r="F404" s="2"/>
      <c r="G404" s="2"/>
      <c r="H404" s="2"/>
      <c r="Q404" s="2"/>
    </row>
    <row r="405" ht="19.5" customHeight="1">
      <c r="A405" s="2"/>
      <c r="B405" s="2"/>
      <c r="C405" s="2"/>
      <c r="F405" s="2"/>
      <c r="G405" s="2"/>
      <c r="H405" s="2"/>
      <c r="Q405" s="2"/>
    </row>
    <row r="406" ht="19.5" customHeight="1">
      <c r="A406" s="2"/>
      <c r="B406" s="2"/>
      <c r="C406" s="2"/>
      <c r="F406" s="2"/>
      <c r="G406" s="2"/>
      <c r="H406" s="2"/>
      <c r="Q406" s="2"/>
    </row>
    <row r="407" ht="19.5" customHeight="1">
      <c r="A407" s="2"/>
      <c r="B407" s="2"/>
      <c r="C407" s="2"/>
      <c r="F407" s="2"/>
      <c r="G407" s="2"/>
      <c r="H407" s="2"/>
      <c r="Q407" s="2"/>
    </row>
    <row r="408" ht="19.5" customHeight="1">
      <c r="A408" s="2"/>
      <c r="B408" s="2"/>
      <c r="C408" s="2"/>
      <c r="F408" s="2"/>
      <c r="G408" s="2"/>
      <c r="H408" s="2"/>
      <c r="Q408" s="2"/>
    </row>
    <row r="409" ht="19.5" customHeight="1">
      <c r="A409" s="2"/>
      <c r="B409" s="2"/>
      <c r="C409" s="2"/>
      <c r="F409" s="2"/>
      <c r="G409" s="2"/>
      <c r="H409" s="2"/>
      <c r="Q409" s="2"/>
    </row>
    <row r="410" ht="19.5" customHeight="1">
      <c r="A410" s="2"/>
      <c r="B410" s="2"/>
      <c r="C410" s="2"/>
      <c r="F410" s="2"/>
      <c r="G410" s="2"/>
      <c r="H410" s="2"/>
      <c r="Q410" s="2"/>
    </row>
    <row r="411" ht="19.5" customHeight="1">
      <c r="A411" s="2"/>
      <c r="B411" s="2"/>
      <c r="C411" s="2"/>
      <c r="F411" s="2"/>
      <c r="G411" s="2"/>
      <c r="H411" s="2"/>
      <c r="Q411" s="2"/>
    </row>
    <row r="412" ht="19.5" customHeight="1">
      <c r="A412" s="2"/>
      <c r="B412" s="2"/>
      <c r="C412" s="2"/>
      <c r="F412" s="2"/>
      <c r="G412" s="2"/>
      <c r="H412" s="2"/>
      <c r="Q412" s="2"/>
    </row>
    <row r="413" ht="19.5" customHeight="1">
      <c r="A413" s="2"/>
      <c r="B413" s="2"/>
      <c r="C413" s="2"/>
      <c r="F413" s="2"/>
      <c r="G413" s="2"/>
      <c r="H413" s="2"/>
      <c r="Q413" s="2"/>
    </row>
    <row r="414" ht="19.5" customHeight="1">
      <c r="A414" s="2"/>
      <c r="B414" s="2"/>
      <c r="C414" s="2"/>
      <c r="F414" s="2"/>
      <c r="G414" s="2"/>
      <c r="H414" s="2"/>
      <c r="Q414" s="2"/>
    </row>
    <row r="415" ht="19.5" customHeight="1">
      <c r="A415" s="2"/>
      <c r="B415" s="2"/>
      <c r="C415" s="2"/>
      <c r="F415" s="2"/>
      <c r="G415" s="2"/>
      <c r="H415" s="2"/>
      <c r="Q415" s="2"/>
    </row>
    <row r="416" ht="19.5" customHeight="1">
      <c r="A416" s="2"/>
      <c r="B416" s="2"/>
      <c r="C416" s="2"/>
      <c r="F416" s="2"/>
      <c r="G416" s="2"/>
      <c r="H416" s="2"/>
      <c r="Q416" s="2"/>
    </row>
    <row r="417" ht="19.5" customHeight="1">
      <c r="A417" s="2"/>
      <c r="B417" s="2"/>
      <c r="C417" s="2"/>
      <c r="F417" s="2"/>
      <c r="G417" s="2"/>
      <c r="H417" s="2"/>
      <c r="Q417" s="2"/>
    </row>
    <row r="418" ht="19.5" customHeight="1">
      <c r="A418" s="2"/>
      <c r="B418" s="2"/>
      <c r="C418" s="2"/>
      <c r="F418" s="2"/>
      <c r="G418" s="2"/>
      <c r="H418" s="2"/>
      <c r="Q418" s="2"/>
    </row>
    <row r="419" ht="19.5" customHeight="1">
      <c r="A419" s="2"/>
      <c r="B419" s="2"/>
      <c r="C419" s="2"/>
      <c r="F419" s="2"/>
      <c r="G419" s="2"/>
      <c r="H419" s="2"/>
      <c r="Q419" s="2"/>
    </row>
    <row r="420" ht="19.5" customHeight="1">
      <c r="A420" s="2"/>
      <c r="B420" s="2"/>
      <c r="C420" s="2"/>
      <c r="F420" s="2"/>
      <c r="G420" s="2"/>
      <c r="H420" s="2"/>
      <c r="Q420" s="2"/>
    </row>
    <row r="421" ht="19.5" customHeight="1">
      <c r="A421" s="2"/>
      <c r="B421" s="2"/>
      <c r="C421" s="2"/>
      <c r="F421" s="2"/>
      <c r="G421" s="2"/>
      <c r="H421" s="2"/>
      <c r="Q421" s="2"/>
    </row>
    <row r="422" ht="19.5" customHeight="1">
      <c r="A422" s="2"/>
      <c r="B422" s="2"/>
      <c r="C422" s="2"/>
      <c r="F422" s="2"/>
      <c r="G422" s="2"/>
      <c r="H422" s="2"/>
      <c r="Q422" s="2"/>
    </row>
    <row r="423" ht="19.5" customHeight="1">
      <c r="A423" s="2"/>
      <c r="B423" s="2"/>
      <c r="C423" s="2"/>
      <c r="F423" s="2"/>
      <c r="G423" s="2"/>
      <c r="H423" s="2"/>
      <c r="Q423" s="2"/>
    </row>
    <row r="424" ht="19.5" customHeight="1">
      <c r="A424" s="2"/>
      <c r="B424" s="2"/>
      <c r="C424" s="2"/>
      <c r="F424" s="2"/>
      <c r="G424" s="2"/>
      <c r="H424" s="2"/>
      <c r="Q424" s="2"/>
    </row>
    <row r="425" ht="19.5" customHeight="1">
      <c r="A425" s="2"/>
      <c r="B425" s="2"/>
      <c r="C425" s="2"/>
      <c r="F425" s="2"/>
      <c r="G425" s="2"/>
      <c r="H425" s="2"/>
      <c r="Q425" s="2"/>
    </row>
    <row r="426" ht="19.5" customHeight="1">
      <c r="A426" s="2"/>
      <c r="B426" s="2"/>
      <c r="C426" s="2"/>
      <c r="F426" s="2"/>
      <c r="G426" s="2"/>
      <c r="H426" s="2"/>
      <c r="Q426" s="2"/>
    </row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22"/>
    <col customWidth="1" min="2" max="5" width="8.33"/>
    <col customWidth="1" min="6" max="7" width="18.56"/>
    <col customWidth="1" min="8" max="8" width="12.56"/>
    <col customWidth="1" min="9" max="9" width="14.44"/>
    <col customWidth="1" min="10" max="10" width="11.67"/>
    <col customWidth="1" min="11" max="11" width="13.0"/>
    <col customWidth="1" min="12" max="12" width="15.0"/>
    <col customWidth="1" min="13" max="13" width="18.67"/>
    <col customWidth="1" min="14" max="14" width="15.89"/>
    <col customWidth="1" min="15" max="15" width="17.22"/>
    <col customWidth="1" min="16" max="16" width="12.0"/>
    <col customWidth="1" min="17" max="17" width="12.56"/>
    <col customWidth="1" min="18" max="18" width="6.0"/>
    <col customWidth="1" min="19" max="19" width="10.0"/>
    <col customWidth="1" min="20" max="26" width="8.33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1" t="s">
        <v>19</v>
      </c>
      <c r="U1" s="3" t="s">
        <v>20</v>
      </c>
    </row>
    <row r="2" ht="19.5" customHeight="1">
      <c r="A2" s="1">
        <v>1.0</v>
      </c>
      <c r="B2" s="2" t="s">
        <v>505</v>
      </c>
      <c r="C2" s="2">
        <v>990.0</v>
      </c>
      <c r="D2" s="1" t="str">
        <f t="shared" ref="D2:D226" si="1">LEFT(B2, FIND(":", B2)-1)</f>
        <v>piercing</v>
      </c>
      <c r="E2" s="1" t="str">
        <f t="shared" ref="E2:E226" si="2">MID(B2, FIND(":", B2)+1, LEN(B2))</f>
        <v>12</v>
      </c>
      <c r="F2" s="2">
        <v>100.0</v>
      </c>
      <c r="G2" s="2">
        <v>100.0</v>
      </c>
      <c r="H2" s="2" t="s">
        <v>400</v>
      </c>
      <c r="I2" s="1">
        <f t="shared" ref="I2:I226" si="3">roundup(C2*G2/100,0)</f>
        <v>990</v>
      </c>
      <c r="J2" s="1">
        <f t="shared" ref="J2:J226" si="4">roundup(IF(D2="elementalEmber", E2*F2/100,0),0)</f>
        <v>0</v>
      </c>
      <c r="K2" s="1">
        <f t="shared" ref="K2:K226" si="5">roundup(IF(D2="electrumBar", E2*F2/100,0),0)</f>
        <v>0</v>
      </c>
      <c r="L2" s="1">
        <f t="shared" ref="L2:L226" si="6">roundup(IF(D2="cosmicCharge", E2*F2/100,0),0)</f>
        <v>0</v>
      </c>
      <c r="M2" s="1">
        <f t="shared" ref="M2:M226" si="7">roundup(IF(D2="piercing", E2*F2/100,0),0)</f>
        <v>12</v>
      </c>
      <c r="N2" s="1">
        <f t="shared" ref="N2:N226" si="8">SUM($I$2:I2)/(60*60*24)</f>
        <v>0.01145833333</v>
      </c>
      <c r="O2" s="1">
        <f t="shared" ref="O2:O226" si="9">SUM($J$2:J2)</f>
        <v>0</v>
      </c>
      <c r="P2" s="1">
        <f t="shared" ref="P2:P226" si="10">SUM($K$2:$K2)</f>
        <v>0</v>
      </c>
      <c r="Q2" s="1">
        <f t="shared" ref="Q2:Q226" si="11">SUM($L$2:L2)</f>
        <v>0</v>
      </c>
      <c r="R2" s="1">
        <f t="shared" ref="R2:R226" si="12">SUM($M$2:M2)</f>
        <v>12</v>
      </c>
      <c r="S2" s="1">
        <f t="shared" ref="S2:S226" si="13">N2*60*60*24*0.0022689815+O2*3.3898+P2*5.0847+Q2*3660</f>
        <v>2.246291685</v>
      </c>
      <c r="T2" s="1">
        <f t="shared" ref="T2:T226" si="14">VALUE(MID(H2,FIND(":",H2)+1,LEN(H2)))</f>
        <v>28</v>
      </c>
      <c r="U2" s="1">
        <f t="shared" ref="U2:U226" si="15">SUM($T$2:T2)</f>
        <v>28</v>
      </c>
    </row>
    <row r="3" ht="19.5" customHeight="1">
      <c r="A3" s="1">
        <v>2.0</v>
      </c>
      <c r="B3" s="2" t="s">
        <v>24</v>
      </c>
      <c r="C3" s="2">
        <v>3510.0</v>
      </c>
      <c r="D3" s="1" t="str">
        <f t="shared" si="1"/>
        <v>piercing</v>
      </c>
      <c r="E3" s="1" t="str">
        <f t="shared" si="2"/>
        <v>208</v>
      </c>
      <c r="F3" s="2">
        <v>100.0</v>
      </c>
      <c r="G3" s="2">
        <v>100.0</v>
      </c>
      <c r="H3" s="2" t="s">
        <v>401</v>
      </c>
      <c r="I3" s="1">
        <f t="shared" si="3"/>
        <v>3510</v>
      </c>
      <c r="J3" s="1">
        <f t="shared" si="4"/>
        <v>0</v>
      </c>
      <c r="K3" s="1">
        <f t="shared" si="5"/>
        <v>0</v>
      </c>
      <c r="L3" s="1">
        <f t="shared" si="6"/>
        <v>0</v>
      </c>
      <c r="M3" s="1">
        <f t="shared" si="7"/>
        <v>208</v>
      </c>
      <c r="N3" s="1">
        <f t="shared" si="8"/>
        <v>0.05208333333</v>
      </c>
      <c r="O3" s="1">
        <f t="shared" si="9"/>
        <v>0</v>
      </c>
      <c r="P3" s="1">
        <f t="shared" si="10"/>
        <v>0</v>
      </c>
      <c r="Q3" s="1">
        <f t="shared" si="11"/>
        <v>0</v>
      </c>
      <c r="R3" s="1">
        <f t="shared" si="12"/>
        <v>220</v>
      </c>
      <c r="S3" s="1">
        <f t="shared" si="13"/>
        <v>10.21041675</v>
      </c>
      <c r="T3" s="1">
        <f t="shared" si="14"/>
        <v>98</v>
      </c>
      <c r="U3" s="1">
        <f t="shared" si="15"/>
        <v>126</v>
      </c>
    </row>
    <row r="4" ht="19.5" customHeight="1">
      <c r="A4" s="1">
        <v>3.0</v>
      </c>
      <c r="B4" s="2" t="s">
        <v>506</v>
      </c>
      <c r="C4" s="2">
        <v>7200.0</v>
      </c>
      <c r="D4" s="1" t="str">
        <f t="shared" si="1"/>
        <v>piercing</v>
      </c>
      <c r="E4" s="1" t="str">
        <f t="shared" si="2"/>
        <v>463</v>
      </c>
      <c r="F4" s="2">
        <v>100.0</v>
      </c>
      <c r="G4" s="2">
        <v>100.0</v>
      </c>
      <c r="H4" s="2" t="s">
        <v>403</v>
      </c>
      <c r="I4" s="1">
        <f t="shared" si="3"/>
        <v>7200</v>
      </c>
      <c r="J4" s="1">
        <f t="shared" si="4"/>
        <v>0</v>
      </c>
      <c r="K4" s="1">
        <f t="shared" si="5"/>
        <v>0</v>
      </c>
      <c r="L4" s="1">
        <f t="shared" si="6"/>
        <v>0</v>
      </c>
      <c r="M4" s="1">
        <f t="shared" si="7"/>
        <v>463</v>
      </c>
      <c r="N4" s="1">
        <f t="shared" si="8"/>
        <v>0.1354166667</v>
      </c>
      <c r="O4" s="1">
        <f t="shared" si="9"/>
        <v>0</v>
      </c>
      <c r="P4" s="1">
        <f t="shared" si="10"/>
        <v>0</v>
      </c>
      <c r="Q4" s="1">
        <f t="shared" si="11"/>
        <v>0</v>
      </c>
      <c r="R4" s="1">
        <f t="shared" si="12"/>
        <v>683</v>
      </c>
      <c r="S4" s="1">
        <f t="shared" si="13"/>
        <v>26.54708355</v>
      </c>
      <c r="T4" s="1">
        <f t="shared" si="14"/>
        <v>225</v>
      </c>
      <c r="U4" s="1">
        <f t="shared" si="15"/>
        <v>351</v>
      </c>
    </row>
    <row r="5" ht="19.5" customHeight="1">
      <c r="A5" s="1">
        <v>4.0</v>
      </c>
      <c r="B5" s="2" t="s">
        <v>29</v>
      </c>
      <c r="C5" s="2">
        <v>10800.0</v>
      </c>
      <c r="D5" s="1" t="str">
        <f t="shared" si="1"/>
        <v>piercing</v>
      </c>
      <c r="E5" s="1" t="str">
        <f t="shared" si="2"/>
        <v>861</v>
      </c>
      <c r="F5" s="2">
        <v>100.0</v>
      </c>
      <c r="G5" s="2">
        <v>100.0</v>
      </c>
      <c r="H5" s="2" t="s">
        <v>404</v>
      </c>
      <c r="I5" s="1">
        <f t="shared" si="3"/>
        <v>10800</v>
      </c>
      <c r="J5" s="1">
        <f t="shared" si="4"/>
        <v>0</v>
      </c>
      <c r="K5" s="1">
        <f t="shared" si="5"/>
        <v>0</v>
      </c>
      <c r="L5" s="1">
        <f t="shared" si="6"/>
        <v>0</v>
      </c>
      <c r="M5" s="1">
        <f t="shared" si="7"/>
        <v>861</v>
      </c>
      <c r="N5" s="1">
        <f t="shared" si="8"/>
        <v>0.2604166667</v>
      </c>
      <c r="O5" s="1">
        <f t="shared" si="9"/>
        <v>0</v>
      </c>
      <c r="P5" s="1">
        <f t="shared" si="10"/>
        <v>0</v>
      </c>
      <c r="Q5" s="1">
        <f t="shared" si="11"/>
        <v>0</v>
      </c>
      <c r="R5" s="1">
        <f t="shared" si="12"/>
        <v>1544</v>
      </c>
      <c r="S5" s="1">
        <f t="shared" si="13"/>
        <v>51.05208375</v>
      </c>
      <c r="T5" s="1">
        <f t="shared" si="14"/>
        <v>383</v>
      </c>
      <c r="U5" s="1">
        <f t="shared" si="15"/>
        <v>734</v>
      </c>
    </row>
    <row r="6" ht="19.5" customHeight="1">
      <c r="A6" s="1">
        <v>5.0</v>
      </c>
      <c r="B6" s="2" t="s">
        <v>507</v>
      </c>
      <c r="C6" s="2">
        <v>16200.0</v>
      </c>
      <c r="D6" s="1" t="str">
        <f t="shared" si="1"/>
        <v>piercing</v>
      </c>
      <c r="E6" s="1" t="str">
        <f t="shared" si="2"/>
        <v>1463</v>
      </c>
      <c r="F6" s="2">
        <v>100.0</v>
      </c>
      <c r="G6" s="2">
        <v>100.0</v>
      </c>
      <c r="H6" s="2" t="s">
        <v>405</v>
      </c>
      <c r="I6" s="1">
        <f t="shared" si="3"/>
        <v>16200</v>
      </c>
      <c r="J6" s="1">
        <f t="shared" si="4"/>
        <v>0</v>
      </c>
      <c r="K6" s="1">
        <f t="shared" si="5"/>
        <v>0</v>
      </c>
      <c r="L6" s="1">
        <f t="shared" si="6"/>
        <v>0</v>
      </c>
      <c r="M6" s="1">
        <f t="shared" si="7"/>
        <v>1463</v>
      </c>
      <c r="N6" s="1">
        <f t="shared" si="8"/>
        <v>0.4479166667</v>
      </c>
      <c r="O6" s="1">
        <f t="shared" si="9"/>
        <v>0</v>
      </c>
      <c r="P6" s="1">
        <f t="shared" si="10"/>
        <v>0</v>
      </c>
      <c r="Q6" s="1">
        <f t="shared" si="11"/>
        <v>0</v>
      </c>
      <c r="R6" s="1">
        <f t="shared" si="12"/>
        <v>3007</v>
      </c>
      <c r="S6" s="1">
        <f t="shared" si="13"/>
        <v>87.80958405</v>
      </c>
      <c r="T6" s="1">
        <f t="shared" si="14"/>
        <v>428</v>
      </c>
      <c r="U6" s="1">
        <f t="shared" si="15"/>
        <v>1162</v>
      </c>
    </row>
    <row r="7" ht="19.5" customHeight="1">
      <c r="A7" s="1">
        <v>6.0</v>
      </c>
      <c r="B7" s="2" t="s">
        <v>33</v>
      </c>
      <c r="C7" s="2">
        <v>21600.0</v>
      </c>
      <c r="D7" s="1" t="str">
        <f t="shared" si="1"/>
        <v>piercing</v>
      </c>
      <c r="E7" s="1" t="str">
        <f t="shared" si="2"/>
        <v>1894</v>
      </c>
      <c r="F7" s="2">
        <v>100.0</v>
      </c>
      <c r="G7" s="2">
        <v>100.0</v>
      </c>
      <c r="H7" s="2" t="s">
        <v>36</v>
      </c>
      <c r="I7" s="1">
        <f t="shared" si="3"/>
        <v>21600</v>
      </c>
      <c r="J7" s="1">
        <f t="shared" si="4"/>
        <v>0</v>
      </c>
      <c r="K7" s="1">
        <f t="shared" si="5"/>
        <v>0</v>
      </c>
      <c r="L7" s="1">
        <f t="shared" si="6"/>
        <v>0</v>
      </c>
      <c r="M7" s="1">
        <f t="shared" si="7"/>
        <v>1894</v>
      </c>
      <c r="N7" s="1">
        <f t="shared" si="8"/>
        <v>0.6979166667</v>
      </c>
      <c r="O7" s="1">
        <f t="shared" si="9"/>
        <v>0</v>
      </c>
      <c r="P7" s="1">
        <f t="shared" si="10"/>
        <v>0</v>
      </c>
      <c r="Q7" s="1">
        <f t="shared" si="11"/>
        <v>0</v>
      </c>
      <c r="R7" s="1">
        <f t="shared" si="12"/>
        <v>4901</v>
      </c>
      <c r="S7" s="1">
        <f t="shared" si="13"/>
        <v>136.8195845</v>
      </c>
      <c r="T7" s="1">
        <f t="shared" si="14"/>
        <v>600</v>
      </c>
      <c r="U7" s="1">
        <f t="shared" si="15"/>
        <v>1762</v>
      </c>
    </row>
    <row r="8" ht="19.5" customHeight="1">
      <c r="A8" s="1">
        <v>7.0</v>
      </c>
      <c r="B8" s="2" t="s">
        <v>508</v>
      </c>
      <c r="C8" s="2">
        <v>28800.0</v>
      </c>
      <c r="D8" s="1" t="str">
        <f t="shared" si="1"/>
        <v>piercing</v>
      </c>
      <c r="E8" s="1" t="str">
        <f t="shared" si="2"/>
        <v>2698</v>
      </c>
      <c r="F8" s="2">
        <v>100.0</v>
      </c>
      <c r="G8" s="2">
        <v>100.0</v>
      </c>
      <c r="H8" s="2" t="s">
        <v>39</v>
      </c>
      <c r="I8" s="1">
        <f t="shared" si="3"/>
        <v>28800</v>
      </c>
      <c r="J8" s="1">
        <f t="shared" si="4"/>
        <v>0</v>
      </c>
      <c r="K8" s="1">
        <f t="shared" si="5"/>
        <v>0</v>
      </c>
      <c r="L8" s="1">
        <f t="shared" si="6"/>
        <v>0</v>
      </c>
      <c r="M8" s="1">
        <f t="shared" si="7"/>
        <v>2698</v>
      </c>
      <c r="N8" s="1">
        <f t="shared" si="8"/>
        <v>1.03125</v>
      </c>
      <c r="O8" s="1">
        <f t="shared" si="9"/>
        <v>0</v>
      </c>
      <c r="P8" s="1">
        <f t="shared" si="10"/>
        <v>0</v>
      </c>
      <c r="Q8" s="1">
        <f t="shared" si="11"/>
        <v>0</v>
      </c>
      <c r="R8" s="1">
        <f t="shared" si="12"/>
        <v>7599</v>
      </c>
      <c r="S8" s="1">
        <f t="shared" si="13"/>
        <v>202.1662517</v>
      </c>
      <c r="T8" s="1">
        <f t="shared" si="14"/>
        <v>750</v>
      </c>
      <c r="U8" s="1">
        <f t="shared" si="15"/>
        <v>2512</v>
      </c>
    </row>
    <row r="9" ht="19.5" customHeight="1">
      <c r="A9" s="1">
        <v>8.0</v>
      </c>
      <c r="B9" s="2" t="s">
        <v>37</v>
      </c>
      <c r="C9" s="2">
        <v>36000.0</v>
      </c>
      <c r="D9" s="1" t="str">
        <f t="shared" si="1"/>
        <v>piercing</v>
      </c>
      <c r="E9" s="1" t="str">
        <f t="shared" si="2"/>
        <v>3714</v>
      </c>
      <c r="F9" s="2">
        <v>100.0</v>
      </c>
      <c r="G9" s="2">
        <v>100.0</v>
      </c>
      <c r="H9" s="2" t="s">
        <v>39</v>
      </c>
      <c r="I9" s="1">
        <f t="shared" si="3"/>
        <v>36000</v>
      </c>
      <c r="J9" s="1">
        <f t="shared" si="4"/>
        <v>0</v>
      </c>
      <c r="K9" s="1">
        <f t="shared" si="5"/>
        <v>0</v>
      </c>
      <c r="L9" s="1">
        <f t="shared" si="6"/>
        <v>0</v>
      </c>
      <c r="M9" s="1">
        <f t="shared" si="7"/>
        <v>3714</v>
      </c>
      <c r="N9" s="1">
        <f t="shared" si="8"/>
        <v>1.447916667</v>
      </c>
      <c r="O9" s="1">
        <f t="shared" si="9"/>
        <v>0</v>
      </c>
      <c r="P9" s="1">
        <f t="shared" si="10"/>
        <v>0</v>
      </c>
      <c r="Q9" s="1">
        <f t="shared" si="11"/>
        <v>0</v>
      </c>
      <c r="R9" s="1">
        <f t="shared" si="12"/>
        <v>11313</v>
      </c>
      <c r="S9" s="1">
        <f t="shared" si="13"/>
        <v>283.8495857</v>
      </c>
      <c r="T9" s="1">
        <f t="shared" si="14"/>
        <v>750</v>
      </c>
      <c r="U9" s="1">
        <f t="shared" si="15"/>
        <v>3262</v>
      </c>
    </row>
    <row r="10" ht="19.5" customHeight="1">
      <c r="A10" s="1">
        <v>9.0</v>
      </c>
      <c r="B10" s="2" t="s">
        <v>509</v>
      </c>
      <c r="C10" s="2">
        <v>43200.0</v>
      </c>
      <c r="D10" s="1" t="str">
        <f t="shared" si="1"/>
        <v>piercing</v>
      </c>
      <c r="E10" s="1" t="str">
        <f t="shared" si="2"/>
        <v>5703</v>
      </c>
      <c r="F10" s="2">
        <v>100.0</v>
      </c>
      <c r="G10" s="2">
        <v>100.0</v>
      </c>
      <c r="H10" s="2" t="s">
        <v>407</v>
      </c>
      <c r="I10" s="1">
        <f t="shared" si="3"/>
        <v>43200</v>
      </c>
      <c r="J10" s="1">
        <f t="shared" si="4"/>
        <v>0</v>
      </c>
      <c r="K10" s="1">
        <f t="shared" si="5"/>
        <v>0</v>
      </c>
      <c r="L10" s="1">
        <f t="shared" si="6"/>
        <v>0</v>
      </c>
      <c r="M10" s="1">
        <f t="shared" si="7"/>
        <v>5703</v>
      </c>
      <c r="N10" s="1">
        <f t="shared" si="8"/>
        <v>1.947916667</v>
      </c>
      <c r="O10" s="1">
        <f t="shared" si="9"/>
        <v>0</v>
      </c>
      <c r="P10" s="1">
        <f t="shared" si="10"/>
        <v>0</v>
      </c>
      <c r="Q10" s="1">
        <f t="shared" si="11"/>
        <v>0</v>
      </c>
      <c r="R10" s="1">
        <f t="shared" si="12"/>
        <v>17016</v>
      </c>
      <c r="S10" s="1">
        <f t="shared" si="13"/>
        <v>381.8695865</v>
      </c>
      <c r="T10" s="1">
        <f t="shared" si="14"/>
        <v>924</v>
      </c>
      <c r="U10" s="1">
        <f t="shared" si="15"/>
        <v>4186</v>
      </c>
    </row>
    <row r="11" ht="19.5" customHeight="1">
      <c r="A11" s="1">
        <v>10.0</v>
      </c>
      <c r="B11" s="2" t="s">
        <v>40</v>
      </c>
      <c r="C11" s="2">
        <v>57600.0</v>
      </c>
      <c r="D11" s="1" t="str">
        <f t="shared" si="1"/>
        <v>piercing</v>
      </c>
      <c r="E11" s="1" t="str">
        <f t="shared" si="2"/>
        <v>8712</v>
      </c>
      <c r="F11" s="2">
        <v>100.0</v>
      </c>
      <c r="G11" s="2">
        <v>100.0</v>
      </c>
      <c r="H11" s="2" t="s">
        <v>408</v>
      </c>
      <c r="I11" s="1">
        <f t="shared" si="3"/>
        <v>57600</v>
      </c>
      <c r="J11" s="1">
        <f t="shared" si="4"/>
        <v>0</v>
      </c>
      <c r="K11" s="1">
        <f t="shared" si="5"/>
        <v>0</v>
      </c>
      <c r="L11" s="1">
        <f t="shared" si="6"/>
        <v>0</v>
      </c>
      <c r="M11" s="1">
        <f t="shared" si="7"/>
        <v>8712</v>
      </c>
      <c r="N11" s="1">
        <f t="shared" si="8"/>
        <v>2.614583333</v>
      </c>
      <c r="O11" s="1">
        <f t="shared" si="9"/>
        <v>0</v>
      </c>
      <c r="P11" s="1">
        <f t="shared" si="10"/>
        <v>0</v>
      </c>
      <c r="Q11" s="1">
        <f t="shared" si="11"/>
        <v>0</v>
      </c>
      <c r="R11" s="1">
        <f t="shared" si="12"/>
        <v>25728</v>
      </c>
      <c r="S11" s="1">
        <f t="shared" si="13"/>
        <v>512.5629209</v>
      </c>
      <c r="T11" s="1">
        <f t="shared" si="14"/>
        <v>1264</v>
      </c>
      <c r="U11" s="1">
        <f t="shared" si="15"/>
        <v>5450</v>
      </c>
    </row>
    <row r="12" ht="19.5" customHeight="1">
      <c r="A12" s="1">
        <v>11.0</v>
      </c>
      <c r="B12" s="2" t="s">
        <v>510</v>
      </c>
      <c r="C12" s="2">
        <v>72000.0</v>
      </c>
      <c r="D12" s="1" t="str">
        <f t="shared" si="1"/>
        <v>piercing</v>
      </c>
      <c r="E12" s="1" t="str">
        <f t="shared" si="2"/>
        <v>12869</v>
      </c>
      <c r="F12" s="2">
        <v>50.0</v>
      </c>
      <c r="G12" s="2">
        <v>50.0</v>
      </c>
      <c r="H12" s="2" t="s">
        <v>410</v>
      </c>
      <c r="I12" s="1">
        <f t="shared" si="3"/>
        <v>36000</v>
      </c>
      <c r="J12" s="1">
        <f t="shared" si="4"/>
        <v>0</v>
      </c>
      <c r="K12" s="1">
        <f t="shared" si="5"/>
        <v>0</v>
      </c>
      <c r="L12" s="1">
        <f t="shared" si="6"/>
        <v>0</v>
      </c>
      <c r="M12" s="1">
        <f t="shared" si="7"/>
        <v>6435</v>
      </c>
      <c r="N12" s="1">
        <f t="shared" si="8"/>
        <v>3.03125</v>
      </c>
      <c r="O12" s="1">
        <f t="shared" si="9"/>
        <v>0</v>
      </c>
      <c r="P12" s="1">
        <f t="shared" si="10"/>
        <v>0</v>
      </c>
      <c r="Q12" s="1">
        <f t="shared" si="11"/>
        <v>0</v>
      </c>
      <c r="R12" s="1">
        <f t="shared" si="12"/>
        <v>32163</v>
      </c>
      <c r="S12" s="1">
        <f t="shared" si="13"/>
        <v>594.2462549</v>
      </c>
      <c r="T12" s="1">
        <f t="shared" si="14"/>
        <v>1298</v>
      </c>
      <c r="U12" s="1">
        <f t="shared" si="15"/>
        <v>6748</v>
      </c>
    </row>
    <row r="13" ht="19.5" customHeight="1">
      <c r="A13" s="1">
        <v>12.0</v>
      </c>
      <c r="B13" s="2" t="s">
        <v>44</v>
      </c>
      <c r="C13" s="2">
        <v>86400.0</v>
      </c>
      <c r="D13" s="1" t="str">
        <f t="shared" si="1"/>
        <v>piercing</v>
      </c>
      <c r="E13" s="1" t="str">
        <f t="shared" si="2"/>
        <v>17819</v>
      </c>
      <c r="F13" s="2">
        <v>50.0</v>
      </c>
      <c r="G13" s="2">
        <v>50.0</v>
      </c>
      <c r="H13" s="2" t="s">
        <v>411</v>
      </c>
      <c r="I13" s="1">
        <f t="shared" si="3"/>
        <v>43200</v>
      </c>
      <c r="J13" s="1">
        <f t="shared" si="4"/>
        <v>0</v>
      </c>
      <c r="K13" s="1">
        <f t="shared" si="5"/>
        <v>0</v>
      </c>
      <c r="L13" s="1">
        <f t="shared" si="6"/>
        <v>0</v>
      </c>
      <c r="M13" s="1">
        <f t="shared" si="7"/>
        <v>8910</v>
      </c>
      <c r="N13" s="1">
        <f t="shared" si="8"/>
        <v>3.53125</v>
      </c>
      <c r="O13" s="1">
        <f t="shared" si="9"/>
        <v>0</v>
      </c>
      <c r="P13" s="1">
        <f t="shared" si="10"/>
        <v>0</v>
      </c>
      <c r="Q13" s="1">
        <f t="shared" si="11"/>
        <v>0</v>
      </c>
      <c r="R13" s="1">
        <f t="shared" si="12"/>
        <v>41073</v>
      </c>
      <c r="S13" s="1">
        <f t="shared" si="13"/>
        <v>692.2662557</v>
      </c>
      <c r="T13" s="1">
        <f t="shared" si="14"/>
        <v>1667</v>
      </c>
      <c r="U13" s="1">
        <f t="shared" si="15"/>
        <v>8415</v>
      </c>
    </row>
    <row r="14" ht="19.5" customHeight="1">
      <c r="A14" s="1">
        <v>13.0</v>
      </c>
      <c r="B14" s="2" t="s">
        <v>511</v>
      </c>
      <c r="C14" s="2">
        <v>129600.0</v>
      </c>
      <c r="D14" s="1" t="str">
        <f t="shared" si="1"/>
        <v>piercing</v>
      </c>
      <c r="E14" s="1" t="str">
        <f t="shared" si="2"/>
        <v>26927</v>
      </c>
      <c r="F14" s="2">
        <v>50.0</v>
      </c>
      <c r="G14" s="2">
        <v>50.0</v>
      </c>
      <c r="H14" s="2" t="s">
        <v>413</v>
      </c>
      <c r="I14" s="1">
        <f t="shared" si="3"/>
        <v>64800</v>
      </c>
      <c r="J14" s="1">
        <f t="shared" si="4"/>
        <v>0</v>
      </c>
      <c r="K14" s="1">
        <f t="shared" si="5"/>
        <v>0</v>
      </c>
      <c r="L14" s="1">
        <f t="shared" si="6"/>
        <v>0</v>
      </c>
      <c r="M14" s="1">
        <f t="shared" si="7"/>
        <v>13464</v>
      </c>
      <c r="N14" s="1">
        <f t="shared" si="8"/>
        <v>4.28125</v>
      </c>
      <c r="O14" s="1">
        <f t="shared" si="9"/>
        <v>0</v>
      </c>
      <c r="P14" s="1">
        <f t="shared" si="10"/>
        <v>0</v>
      </c>
      <c r="Q14" s="1">
        <f t="shared" si="11"/>
        <v>0</v>
      </c>
      <c r="R14" s="1">
        <f t="shared" si="12"/>
        <v>54537</v>
      </c>
      <c r="S14" s="1">
        <f t="shared" si="13"/>
        <v>839.2962569</v>
      </c>
      <c r="T14" s="1">
        <f t="shared" si="14"/>
        <v>2058</v>
      </c>
      <c r="U14" s="1">
        <f t="shared" si="15"/>
        <v>10473</v>
      </c>
    </row>
    <row r="15" ht="19.5" customHeight="1">
      <c r="A15" s="1">
        <v>14.0</v>
      </c>
      <c r="B15" s="2" t="s">
        <v>48</v>
      </c>
      <c r="C15" s="2">
        <v>172800.0</v>
      </c>
      <c r="D15" s="1" t="str">
        <f t="shared" si="1"/>
        <v>piercing</v>
      </c>
      <c r="E15" s="1" t="str">
        <f t="shared" si="2"/>
        <v>38115</v>
      </c>
      <c r="F15" s="2">
        <v>50.0</v>
      </c>
      <c r="G15" s="2">
        <v>50.0</v>
      </c>
      <c r="H15" s="2" t="s">
        <v>414</v>
      </c>
      <c r="I15" s="1">
        <f t="shared" si="3"/>
        <v>86400</v>
      </c>
      <c r="J15" s="1">
        <f t="shared" si="4"/>
        <v>0</v>
      </c>
      <c r="K15" s="1">
        <f t="shared" si="5"/>
        <v>0</v>
      </c>
      <c r="L15" s="1">
        <f t="shared" si="6"/>
        <v>0</v>
      </c>
      <c r="M15" s="1">
        <f t="shared" si="7"/>
        <v>19058</v>
      </c>
      <c r="N15" s="1">
        <f t="shared" si="8"/>
        <v>5.28125</v>
      </c>
      <c r="O15" s="1">
        <f t="shared" si="9"/>
        <v>0</v>
      </c>
      <c r="P15" s="1">
        <f t="shared" si="10"/>
        <v>0</v>
      </c>
      <c r="Q15" s="1">
        <f t="shared" si="11"/>
        <v>0</v>
      </c>
      <c r="R15" s="1">
        <f t="shared" si="12"/>
        <v>73595</v>
      </c>
      <c r="S15" s="1">
        <f t="shared" si="13"/>
        <v>1035.336258</v>
      </c>
      <c r="T15" s="1">
        <f t="shared" si="14"/>
        <v>2118</v>
      </c>
      <c r="U15" s="1">
        <f t="shared" si="15"/>
        <v>12591</v>
      </c>
    </row>
    <row r="16" ht="19.5" customHeight="1">
      <c r="A16" s="1">
        <v>15.0</v>
      </c>
      <c r="B16" s="2" t="s">
        <v>512</v>
      </c>
      <c r="C16" s="2">
        <v>216000.0</v>
      </c>
      <c r="D16" s="1" t="str">
        <f t="shared" si="1"/>
        <v>piercing</v>
      </c>
      <c r="E16" s="1" t="str">
        <f t="shared" si="2"/>
        <v>51677</v>
      </c>
      <c r="F16" s="2">
        <v>50.0</v>
      </c>
      <c r="G16" s="2">
        <v>50.0</v>
      </c>
      <c r="H16" s="2" t="s">
        <v>53</v>
      </c>
      <c r="I16" s="1">
        <f t="shared" si="3"/>
        <v>108000</v>
      </c>
      <c r="J16" s="1">
        <f t="shared" si="4"/>
        <v>0</v>
      </c>
      <c r="K16" s="1">
        <f t="shared" si="5"/>
        <v>0</v>
      </c>
      <c r="L16" s="1">
        <f t="shared" si="6"/>
        <v>0</v>
      </c>
      <c r="M16" s="1">
        <f t="shared" si="7"/>
        <v>25839</v>
      </c>
      <c r="N16" s="1">
        <f t="shared" si="8"/>
        <v>6.53125</v>
      </c>
      <c r="O16" s="1">
        <f t="shared" si="9"/>
        <v>0</v>
      </c>
      <c r="P16" s="1">
        <f t="shared" si="10"/>
        <v>0</v>
      </c>
      <c r="Q16" s="1">
        <f t="shared" si="11"/>
        <v>0</v>
      </c>
      <c r="R16" s="1">
        <f t="shared" si="12"/>
        <v>99434</v>
      </c>
      <c r="S16" s="1">
        <f t="shared" si="13"/>
        <v>1280.38626</v>
      </c>
      <c r="T16" s="1">
        <f t="shared" si="14"/>
        <v>2546</v>
      </c>
      <c r="U16" s="1">
        <f t="shared" si="15"/>
        <v>15137</v>
      </c>
    </row>
    <row r="17" ht="19.5" customHeight="1">
      <c r="A17" s="1">
        <v>16.0</v>
      </c>
      <c r="B17" s="2" t="s">
        <v>52</v>
      </c>
      <c r="C17" s="2">
        <v>259200.0</v>
      </c>
      <c r="D17" s="1" t="str">
        <f t="shared" si="1"/>
        <v>piercing</v>
      </c>
      <c r="E17" s="1" t="str">
        <f t="shared" si="2"/>
        <v>57617</v>
      </c>
      <c r="F17" s="2">
        <v>50.0</v>
      </c>
      <c r="G17" s="2">
        <v>50.0</v>
      </c>
      <c r="H17" s="2" t="s">
        <v>415</v>
      </c>
      <c r="I17" s="1">
        <f t="shared" si="3"/>
        <v>129600</v>
      </c>
      <c r="J17" s="1">
        <f t="shared" si="4"/>
        <v>0</v>
      </c>
      <c r="K17" s="1">
        <f t="shared" si="5"/>
        <v>0</v>
      </c>
      <c r="L17" s="1">
        <f t="shared" si="6"/>
        <v>0</v>
      </c>
      <c r="M17" s="1">
        <f t="shared" si="7"/>
        <v>28809</v>
      </c>
      <c r="N17" s="1">
        <f t="shared" si="8"/>
        <v>8.03125</v>
      </c>
      <c r="O17" s="1">
        <f t="shared" si="9"/>
        <v>0</v>
      </c>
      <c r="P17" s="1">
        <f t="shared" si="10"/>
        <v>0</v>
      </c>
      <c r="Q17" s="1">
        <f t="shared" si="11"/>
        <v>0</v>
      </c>
      <c r="R17" s="1">
        <f t="shared" si="12"/>
        <v>128243</v>
      </c>
      <c r="S17" s="1">
        <f t="shared" si="13"/>
        <v>1574.446263</v>
      </c>
      <c r="T17" s="1">
        <f t="shared" si="14"/>
        <v>3000</v>
      </c>
      <c r="U17" s="1">
        <f t="shared" si="15"/>
        <v>18137</v>
      </c>
    </row>
    <row r="18" ht="19.5" customHeight="1">
      <c r="A18" s="1">
        <v>17.0</v>
      </c>
      <c r="B18" s="2" t="s">
        <v>513</v>
      </c>
      <c r="C18" s="2">
        <v>302400.0</v>
      </c>
      <c r="D18" s="1" t="str">
        <f t="shared" si="1"/>
        <v>piercing</v>
      </c>
      <c r="E18" s="1" t="str">
        <f t="shared" si="2"/>
        <v>77039</v>
      </c>
      <c r="F18" s="2">
        <v>50.0</v>
      </c>
      <c r="G18" s="2">
        <v>50.0</v>
      </c>
      <c r="H18" s="2" t="s">
        <v>417</v>
      </c>
      <c r="I18" s="1">
        <f t="shared" si="3"/>
        <v>151200</v>
      </c>
      <c r="J18" s="1">
        <f t="shared" si="4"/>
        <v>0</v>
      </c>
      <c r="K18" s="1">
        <f t="shared" si="5"/>
        <v>0</v>
      </c>
      <c r="L18" s="1">
        <f t="shared" si="6"/>
        <v>0</v>
      </c>
      <c r="M18" s="1">
        <f t="shared" si="7"/>
        <v>38520</v>
      </c>
      <c r="N18" s="1">
        <f t="shared" si="8"/>
        <v>9.78125</v>
      </c>
      <c r="O18" s="1">
        <f t="shared" si="9"/>
        <v>0</v>
      </c>
      <c r="P18" s="1">
        <f t="shared" si="10"/>
        <v>0</v>
      </c>
      <c r="Q18" s="1">
        <f t="shared" si="11"/>
        <v>0</v>
      </c>
      <c r="R18" s="1">
        <f t="shared" si="12"/>
        <v>166763</v>
      </c>
      <c r="S18" s="1">
        <f t="shared" si="13"/>
        <v>1917.516266</v>
      </c>
      <c r="T18" s="1">
        <f t="shared" si="14"/>
        <v>3097</v>
      </c>
      <c r="U18" s="1">
        <f t="shared" si="15"/>
        <v>21234</v>
      </c>
    </row>
    <row r="19" ht="19.5" customHeight="1">
      <c r="A19" s="1">
        <v>18.0</v>
      </c>
      <c r="B19" s="2" t="s">
        <v>56</v>
      </c>
      <c r="C19" s="2">
        <v>345600.0</v>
      </c>
      <c r="D19" s="1" t="str">
        <f t="shared" si="1"/>
        <v>piercing</v>
      </c>
      <c r="E19" s="1" t="str">
        <f t="shared" si="2"/>
        <v>86400</v>
      </c>
      <c r="F19" s="2">
        <v>50.0</v>
      </c>
      <c r="G19" s="2">
        <v>50.0</v>
      </c>
      <c r="H19" s="2" t="s">
        <v>57</v>
      </c>
      <c r="I19" s="1">
        <f t="shared" si="3"/>
        <v>172800</v>
      </c>
      <c r="J19" s="1">
        <f t="shared" si="4"/>
        <v>0</v>
      </c>
      <c r="K19" s="1">
        <f t="shared" si="5"/>
        <v>0</v>
      </c>
      <c r="L19" s="1">
        <f t="shared" si="6"/>
        <v>0</v>
      </c>
      <c r="M19" s="1">
        <f t="shared" si="7"/>
        <v>43200</v>
      </c>
      <c r="N19" s="1">
        <f t="shared" si="8"/>
        <v>11.78125</v>
      </c>
      <c r="O19" s="1">
        <f t="shared" si="9"/>
        <v>0</v>
      </c>
      <c r="P19" s="1">
        <f t="shared" si="10"/>
        <v>0</v>
      </c>
      <c r="Q19" s="1">
        <f t="shared" si="11"/>
        <v>0</v>
      </c>
      <c r="R19" s="1">
        <f t="shared" si="12"/>
        <v>209963</v>
      </c>
      <c r="S19" s="1">
        <f t="shared" si="13"/>
        <v>2309.596269</v>
      </c>
      <c r="T19" s="1">
        <f t="shared" si="14"/>
        <v>4000</v>
      </c>
      <c r="U19" s="1">
        <f t="shared" si="15"/>
        <v>25234</v>
      </c>
    </row>
    <row r="20" ht="19.5" customHeight="1">
      <c r="A20" s="1">
        <v>19.0</v>
      </c>
      <c r="B20" s="2" t="s">
        <v>514</v>
      </c>
      <c r="C20" s="2">
        <v>388800.0</v>
      </c>
      <c r="D20" s="1" t="str">
        <f t="shared" si="1"/>
        <v>piercing</v>
      </c>
      <c r="E20" s="1" t="str">
        <f t="shared" si="2"/>
        <v>129598</v>
      </c>
      <c r="F20" s="2">
        <v>50.0</v>
      </c>
      <c r="G20" s="2">
        <v>10.0</v>
      </c>
      <c r="H20" s="2" t="s">
        <v>59</v>
      </c>
      <c r="I20" s="1">
        <f t="shared" si="3"/>
        <v>38880</v>
      </c>
      <c r="J20" s="1">
        <f t="shared" si="4"/>
        <v>0</v>
      </c>
      <c r="K20" s="1">
        <f t="shared" si="5"/>
        <v>0</v>
      </c>
      <c r="L20" s="1">
        <f t="shared" si="6"/>
        <v>0</v>
      </c>
      <c r="M20" s="1">
        <f t="shared" si="7"/>
        <v>64799</v>
      </c>
      <c r="N20" s="1">
        <f t="shared" si="8"/>
        <v>12.23125</v>
      </c>
      <c r="O20" s="1">
        <f t="shared" si="9"/>
        <v>0</v>
      </c>
      <c r="P20" s="1">
        <f t="shared" si="10"/>
        <v>0</v>
      </c>
      <c r="Q20" s="1">
        <f t="shared" si="11"/>
        <v>0</v>
      </c>
      <c r="R20" s="1">
        <f t="shared" si="12"/>
        <v>274762</v>
      </c>
      <c r="S20" s="1">
        <f t="shared" si="13"/>
        <v>2397.81427</v>
      </c>
      <c r="T20" s="1">
        <f t="shared" si="14"/>
        <v>5334</v>
      </c>
      <c r="U20" s="1">
        <f t="shared" si="15"/>
        <v>30568</v>
      </c>
    </row>
    <row r="21" ht="19.5" customHeight="1">
      <c r="A21" s="1">
        <v>20.0</v>
      </c>
      <c r="B21" s="2" t="s">
        <v>60</v>
      </c>
      <c r="C21" s="2">
        <v>432000.0</v>
      </c>
      <c r="D21" s="1" t="str">
        <f t="shared" si="1"/>
        <v>piercing</v>
      </c>
      <c r="E21" s="1" t="str">
        <f t="shared" si="2"/>
        <v>154799</v>
      </c>
      <c r="F21" s="2">
        <v>50.0</v>
      </c>
      <c r="G21" s="2">
        <v>10.0</v>
      </c>
      <c r="H21" s="2" t="s">
        <v>61</v>
      </c>
      <c r="I21" s="1">
        <f t="shared" si="3"/>
        <v>43200</v>
      </c>
      <c r="J21" s="1">
        <f t="shared" si="4"/>
        <v>0</v>
      </c>
      <c r="K21" s="1">
        <f t="shared" si="5"/>
        <v>0</v>
      </c>
      <c r="L21" s="1">
        <f t="shared" si="6"/>
        <v>0</v>
      </c>
      <c r="M21" s="1">
        <f t="shared" si="7"/>
        <v>77400</v>
      </c>
      <c r="N21" s="1">
        <f t="shared" si="8"/>
        <v>12.73125</v>
      </c>
      <c r="O21" s="1">
        <f t="shared" si="9"/>
        <v>0</v>
      </c>
      <c r="P21" s="1">
        <f t="shared" si="10"/>
        <v>0</v>
      </c>
      <c r="Q21" s="1">
        <f t="shared" si="11"/>
        <v>0</v>
      </c>
      <c r="R21" s="1">
        <f t="shared" si="12"/>
        <v>352162</v>
      </c>
      <c r="S21" s="1">
        <f t="shared" si="13"/>
        <v>2495.83427</v>
      </c>
      <c r="T21" s="1">
        <f t="shared" si="14"/>
        <v>7000</v>
      </c>
      <c r="U21" s="1">
        <f t="shared" si="15"/>
        <v>37568</v>
      </c>
    </row>
    <row r="22" ht="19.5" customHeight="1">
      <c r="A22" s="1">
        <v>21.0</v>
      </c>
      <c r="B22" s="2" t="s">
        <v>515</v>
      </c>
      <c r="C22" s="2">
        <v>518400.0</v>
      </c>
      <c r="D22" s="1" t="str">
        <f t="shared" si="1"/>
        <v>piercing</v>
      </c>
      <c r="E22" s="1" t="str">
        <f t="shared" si="2"/>
        <v>187199</v>
      </c>
      <c r="F22" s="2">
        <v>50.0</v>
      </c>
      <c r="G22" s="2">
        <v>10.0</v>
      </c>
      <c r="H22" s="2" t="s">
        <v>63</v>
      </c>
      <c r="I22" s="1">
        <f t="shared" si="3"/>
        <v>51840</v>
      </c>
      <c r="J22" s="1">
        <f t="shared" si="4"/>
        <v>0</v>
      </c>
      <c r="K22" s="1">
        <f t="shared" si="5"/>
        <v>0</v>
      </c>
      <c r="L22" s="1">
        <f t="shared" si="6"/>
        <v>0</v>
      </c>
      <c r="M22" s="1">
        <f t="shared" si="7"/>
        <v>93600</v>
      </c>
      <c r="N22" s="1">
        <f t="shared" si="8"/>
        <v>13.33125</v>
      </c>
      <c r="O22" s="1">
        <f t="shared" si="9"/>
        <v>0</v>
      </c>
      <c r="P22" s="1">
        <f t="shared" si="10"/>
        <v>0</v>
      </c>
      <c r="Q22" s="1">
        <f t="shared" si="11"/>
        <v>0</v>
      </c>
      <c r="R22" s="1">
        <f t="shared" si="12"/>
        <v>445762</v>
      </c>
      <c r="S22" s="1">
        <f t="shared" si="13"/>
        <v>2613.458271</v>
      </c>
      <c r="T22" s="1">
        <f t="shared" si="14"/>
        <v>9143</v>
      </c>
      <c r="U22" s="1">
        <f t="shared" si="15"/>
        <v>46711</v>
      </c>
    </row>
    <row r="23" ht="19.5" customHeight="1">
      <c r="A23" s="1">
        <v>22.0</v>
      </c>
      <c r="B23" s="2" t="s">
        <v>64</v>
      </c>
      <c r="C23" s="2">
        <v>604800.0</v>
      </c>
      <c r="D23" s="1" t="str">
        <f t="shared" si="1"/>
        <v>piercing</v>
      </c>
      <c r="E23" s="1" t="str">
        <f t="shared" si="2"/>
        <v>219599</v>
      </c>
      <c r="F23" s="2">
        <v>50.0</v>
      </c>
      <c r="G23" s="2">
        <v>10.0</v>
      </c>
      <c r="H23" s="2" t="s">
        <v>65</v>
      </c>
      <c r="I23" s="1">
        <f t="shared" si="3"/>
        <v>60480</v>
      </c>
      <c r="J23" s="1">
        <f t="shared" si="4"/>
        <v>0</v>
      </c>
      <c r="K23" s="1">
        <f t="shared" si="5"/>
        <v>0</v>
      </c>
      <c r="L23" s="1">
        <f t="shared" si="6"/>
        <v>0</v>
      </c>
      <c r="M23" s="1">
        <f t="shared" si="7"/>
        <v>109800</v>
      </c>
      <c r="N23" s="1">
        <f t="shared" si="8"/>
        <v>14.03125</v>
      </c>
      <c r="O23" s="1">
        <f t="shared" si="9"/>
        <v>0</v>
      </c>
      <c r="P23" s="1">
        <f t="shared" si="10"/>
        <v>0</v>
      </c>
      <c r="Q23" s="1">
        <f t="shared" si="11"/>
        <v>0</v>
      </c>
      <c r="R23" s="1">
        <f t="shared" si="12"/>
        <v>555562</v>
      </c>
      <c r="S23" s="1">
        <f t="shared" si="13"/>
        <v>2750.686272</v>
      </c>
      <c r="T23" s="1">
        <f t="shared" si="14"/>
        <v>12000</v>
      </c>
      <c r="U23" s="1">
        <f t="shared" si="15"/>
        <v>58711</v>
      </c>
    </row>
    <row r="24" ht="19.5" customHeight="1">
      <c r="A24" s="1">
        <v>23.0</v>
      </c>
      <c r="B24" s="2" t="s">
        <v>516</v>
      </c>
      <c r="C24" s="2">
        <v>691200.0</v>
      </c>
      <c r="D24" s="1" t="str">
        <f t="shared" si="1"/>
        <v>piercing</v>
      </c>
      <c r="E24" s="1" t="str">
        <f t="shared" si="2"/>
        <v>251999</v>
      </c>
      <c r="F24" s="2">
        <v>50.0</v>
      </c>
      <c r="G24" s="2">
        <v>10.0</v>
      </c>
      <c r="H24" s="2" t="s">
        <v>67</v>
      </c>
      <c r="I24" s="1">
        <f t="shared" si="3"/>
        <v>69120</v>
      </c>
      <c r="J24" s="1">
        <f t="shared" si="4"/>
        <v>0</v>
      </c>
      <c r="K24" s="1">
        <f t="shared" si="5"/>
        <v>0</v>
      </c>
      <c r="L24" s="1">
        <f t="shared" si="6"/>
        <v>0</v>
      </c>
      <c r="M24" s="1">
        <f t="shared" si="7"/>
        <v>126000</v>
      </c>
      <c r="N24" s="1">
        <f t="shared" si="8"/>
        <v>14.83125</v>
      </c>
      <c r="O24" s="1">
        <f t="shared" si="9"/>
        <v>0</v>
      </c>
      <c r="P24" s="1">
        <f t="shared" si="10"/>
        <v>0</v>
      </c>
      <c r="Q24" s="1">
        <f t="shared" si="11"/>
        <v>0</v>
      </c>
      <c r="R24" s="1">
        <f t="shared" si="12"/>
        <v>681562</v>
      </c>
      <c r="S24" s="1">
        <f t="shared" si="13"/>
        <v>2907.518274</v>
      </c>
      <c r="T24" s="1">
        <f t="shared" si="14"/>
        <v>16000</v>
      </c>
      <c r="U24" s="1">
        <f t="shared" si="15"/>
        <v>74711</v>
      </c>
    </row>
    <row r="25" ht="19.5" customHeight="1">
      <c r="A25" s="1">
        <v>24.0</v>
      </c>
      <c r="B25" s="2" t="s">
        <v>68</v>
      </c>
      <c r="C25" s="2">
        <v>864000.0</v>
      </c>
      <c r="D25" s="1" t="str">
        <f t="shared" si="1"/>
        <v>piercing</v>
      </c>
      <c r="E25" s="1" t="str">
        <f t="shared" si="2"/>
        <v>269232</v>
      </c>
      <c r="F25" s="2">
        <v>50.0</v>
      </c>
      <c r="G25" s="2">
        <v>10.0</v>
      </c>
      <c r="H25" s="2" t="s">
        <v>69</v>
      </c>
      <c r="I25" s="1">
        <f t="shared" si="3"/>
        <v>86400</v>
      </c>
      <c r="J25" s="1">
        <f t="shared" si="4"/>
        <v>0</v>
      </c>
      <c r="K25" s="1">
        <f t="shared" si="5"/>
        <v>0</v>
      </c>
      <c r="L25" s="1">
        <f t="shared" si="6"/>
        <v>0</v>
      </c>
      <c r="M25" s="1">
        <f t="shared" si="7"/>
        <v>134616</v>
      </c>
      <c r="N25" s="1">
        <f t="shared" si="8"/>
        <v>15.83125</v>
      </c>
      <c r="O25" s="1">
        <f t="shared" si="9"/>
        <v>0</v>
      </c>
      <c r="P25" s="1">
        <f t="shared" si="10"/>
        <v>0</v>
      </c>
      <c r="Q25" s="1">
        <f t="shared" si="11"/>
        <v>0</v>
      </c>
      <c r="R25" s="1">
        <f t="shared" si="12"/>
        <v>816178</v>
      </c>
      <c r="S25" s="1">
        <f t="shared" si="13"/>
        <v>3103.558275</v>
      </c>
      <c r="T25" s="1">
        <f t="shared" si="14"/>
        <v>17600</v>
      </c>
      <c r="U25" s="1">
        <f t="shared" si="15"/>
        <v>92311</v>
      </c>
    </row>
    <row r="26" ht="19.5" customHeight="1">
      <c r="A26" s="1">
        <v>25.0</v>
      </c>
      <c r="B26" s="2" t="s">
        <v>517</v>
      </c>
      <c r="C26" s="2">
        <v>864000.0</v>
      </c>
      <c r="D26" s="1" t="str">
        <f t="shared" si="1"/>
        <v>piercing</v>
      </c>
      <c r="E26" s="1" t="str">
        <f t="shared" si="2"/>
        <v>299904</v>
      </c>
      <c r="F26" s="2">
        <v>50.0</v>
      </c>
      <c r="G26" s="2">
        <v>10.0</v>
      </c>
      <c r="H26" s="2" t="s">
        <v>71</v>
      </c>
      <c r="I26" s="1">
        <f t="shared" si="3"/>
        <v>86400</v>
      </c>
      <c r="J26" s="1">
        <f t="shared" si="4"/>
        <v>0</v>
      </c>
      <c r="K26" s="1">
        <f t="shared" si="5"/>
        <v>0</v>
      </c>
      <c r="L26" s="1">
        <f t="shared" si="6"/>
        <v>0</v>
      </c>
      <c r="M26" s="1">
        <f t="shared" si="7"/>
        <v>149952</v>
      </c>
      <c r="N26" s="1">
        <f t="shared" si="8"/>
        <v>16.83125</v>
      </c>
      <c r="O26" s="1">
        <f t="shared" si="9"/>
        <v>0</v>
      </c>
      <c r="P26" s="1">
        <f t="shared" si="10"/>
        <v>0</v>
      </c>
      <c r="Q26" s="1">
        <f t="shared" si="11"/>
        <v>0</v>
      </c>
      <c r="R26" s="1">
        <f t="shared" si="12"/>
        <v>966130</v>
      </c>
      <c r="S26" s="1">
        <f t="shared" si="13"/>
        <v>3299.598277</v>
      </c>
      <c r="T26" s="1">
        <f t="shared" si="14"/>
        <v>19200</v>
      </c>
      <c r="U26" s="1">
        <f t="shared" si="15"/>
        <v>111511</v>
      </c>
    </row>
    <row r="27" ht="19.5" customHeight="1">
      <c r="A27" s="1">
        <v>26.0</v>
      </c>
      <c r="B27" s="2" t="s">
        <v>72</v>
      </c>
      <c r="C27" s="2">
        <v>936000.0</v>
      </c>
      <c r="D27" s="1" t="str">
        <f t="shared" si="1"/>
        <v>piercing</v>
      </c>
      <c r="E27" s="1" t="str">
        <f t="shared" si="2"/>
        <v>340800</v>
      </c>
      <c r="F27" s="2">
        <v>50.0</v>
      </c>
      <c r="G27" s="2">
        <v>10.0</v>
      </c>
      <c r="H27" s="2" t="s">
        <v>73</v>
      </c>
      <c r="I27" s="1">
        <f t="shared" si="3"/>
        <v>93600</v>
      </c>
      <c r="J27" s="1">
        <f t="shared" si="4"/>
        <v>0</v>
      </c>
      <c r="K27" s="1">
        <f t="shared" si="5"/>
        <v>0</v>
      </c>
      <c r="L27" s="1">
        <f t="shared" si="6"/>
        <v>0</v>
      </c>
      <c r="M27" s="1">
        <f t="shared" si="7"/>
        <v>170400</v>
      </c>
      <c r="N27" s="1">
        <f t="shared" si="8"/>
        <v>17.91458333</v>
      </c>
      <c r="O27" s="1">
        <f t="shared" si="9"/>
        <v>0</v>
      </c>
      <c r="P27" s="1">
        <f t="shared" si="10"/>
        <v>0</v>
      </c>
      <c r="Q27" s="1">
        <f t="shared" si="11"/>
        <v>0</v>
      </c>
      <c r="R27" s="1">
        <f t="shared" si="12"/>
        <v>1136530</v>
      </c>
      <c r="S27" s="1">
        <f t="shared" si="13"/>
        <v>3511.974945</v>
      </c>
      <c r="T27" s="1">
        <f t="shared" si="14"/>
        <v>20800</v>
      </c>
      <c r="U27" s="1">
        <f t="shared" si="15"/>
        <v>132311</v>
      </c>
    </row>
    <row r="28" ht="19.5" customHeight="1">
      <c r="A28" s="1">
        <v>27.0</v>
      </c>
      <c r="B28" s="2" t="s">
        <v>518</v>
      </c>
      <c r="C28" s="2">
        <v>1080000.0</v>
      </c>
      <c r="D28" s="1" t="str">
        <f t="shared" si="1"/>
        <v>piercing</v>
      </c>
      <c r="E28" s="1" t="str">
        <f t="shared" si="2"/>
        <v>381696</v>
      </c>
      <c r="F28" s="2">
        <v>50.0</v>
      </c>
      <c r="G28" s="2">
        <v>10.0</v>
      </c>
      <c r="H28" s="2" t="s">
        <v>75</v>
      </c>
      <c r="I28" s="1">
        <f t="shared" si="3"/>
        <v>108000</v>
      </c>
      <c r="J28" s="1">
        <f t="shared" si="4"/>
        <v>0</v>
      </c>
      <c r="K28" s="1">
        <f t="shared" si="5"/>
        <v>0</v>
      </c>
      <c r="L28" s="1">
        <f t="shared" si="6"/>
        <v>0</v>
      </c>
      <c r="M28" s="1">
        <f t="shared" si="7"/>
        <v>190848</v>
      </c>
      <c r="N28" s="1">
        <f t="shared" si="8"/>
        <v>19.16458333</v>
      </c>
      <c r="O28" s="1">
        <f t="shared" si="9"/>
        <v>0</v>
      </c>
      <c r="P28" s="1">
        <f t="shared" si="10"/>
        <v>0</v>
      </c>
      <c r="Q28" s="1">
        <f t="shared" si="11"/>
        <v>0</v>
      </c>
      <c r="R28" s="1">
        <f t="shared" si="12"/>
        <v>1327378</v>
      </c>
      <c r="S28" s="1">
        <f t="shared" si="13"/>
        <v>3757.024947</v>
      </c>
      <c r="T28" s="1">
        <f t="shared" si="14"/>
        <v>24000</v>
      </c>
      <c r="U28" s="1">
        <f t="shared" si="15"/>
        <v>156311</v>
      </c>
    </row>
    <row r="29" ht="19.5" customHeight="1">
      <c r="A29" s="1">
        <v>28.0</v>
      </c>
      <c r="B29" s="2" t="s">
        <v>76</v>
      </c>
      <c r="C29" s="2">
        <v>1152000.0</v>
      </c>
      <c r="D29" s="1" t="str">
        <f t="shared" si="1"/>
        <v>piercing</v>
      </c>
      <c r="E29" s="1" t="str">
        <f t="shared" si="2"/>
        <v>422592</v>
      </c>
      <c r="F29" s="2">
        <v>50.0</v>
      </c>
      <c r="G29" s="2">
        <v>10.0</v>
      </c>
      <c r="H29" s="2" t="s">
        <v>77</v>
      </c>
      <c r="I29" s="1">
        <f t="shared" si="3"/>
        <v>115200</v>
      </c>
      <c r="J29" s="1">
        <f t="shared" si="4"/>
        <v>0</v>
      </c>
      <c r="K29" s="1">
        <f t="shared" si="5"/>
        <v>0</v>
      </c>
      <c r="L29" s="1">
        <f t="shared" si="6"/>
        <v>0</v>
      </c>
      <c r="M29" s="1">
        <f t="shared" si="7"/>
        <v>211296</v>
      </c>
      <c r="N29" s="1">
        <f t="shared" si="8"/>
        <v>20.49791667</v>
      </c>
      <c r="O29" s="1">
        <f t="shared" si="9"/>
        <v>0</v>
      </c>
      <c r="P29" s="1">
        <f t="shared" si="10"/>
        <v>0</v>
      </c>
      <c r="Q29" s="1">
        <f t="shared" si="11"/>
        <v>0</v>
      </c>
      <c r="R29" s="1">
        <f t="shared" si="12"/>
        <v>1538674</v>
      </c>
      <c r="S29" s="1">
        <f t="shared" si="13"/>
        <v>4018.411616</v>
      </c>
      <c r="T29" s="1">
        <f t="shared" si="14"/>
        <v>25600</v>
      </c>
      <c r="U29" s="1">
        <f t="shared" si="15"/>
        <v>181911</v>
      </c>
    </row>
    <row r="30" ht="19.5" customHeight="1">
      <c r="A30" s="1">
        <v>29.0</v>
      </c>
      <c r="B30" s="2" t="s">
        <v>519</v>
      </c>
      <c r="C30" s="2">
        <v>1224000.0</v>
      </c>
      <c r="D30" s="1" t="str">
        <f t="shared" si="1"/>
        <v>piercing</v>
      </c>
      <c r="E30" s="1" t="str">
        <f t="shared" si="2"/>
        <v>463488</v>
      </c>
      <c r="F30" s="2">
        <v>50.0</v>
      </c>
      <c r="G30" s="2">
        <v>10.0</v>
      </c>
      <c r="H30" s="2" t="s">
        <v>79</v>
      </c>
      <c r="I30" s="1">
        <f t="shared" si="3"/>
        <v>122400</v>
      </c>
      <c r="J30" s="1">
        <f t="shared" si="4"/>
        <v>0</v>
      </c>
      <c r="K30" s="1">
        <f t="shared" si="5"/>
        <v>0</v>
      </c>
      <c r="L30" s="1">
        <f t="shared" si="6"/>
        <v>0</v>
      </c>
      <c r="M30" s="1">
        <f t="shared" si="7"/>
        <v>231744</v>
      </c>
      <c r="N30" s="1">
        <f t="shared" si="8"/>
        <v>21.91458333</v>
      </c>
      <c r="O30" s="1">
        <f t="shared" si="9"/>
        <v>0</v>
      </c>
      <c r="P30" s="1">
        <f t="shared" si="10"/>
        <v>0</v>
      </c>
      <c r="Q30" s="1">
        <f t="shared" si="11"/>
        <v>0</v>
      </c>
      <c r="R30" s="1">
        <f t="shared" si="12"/>
        <v>1770418</v>
      </c>
      <c r="S30" s="1">
        <f t="shared" si="13"/>
        <v>4296.134952</v>
      </c>
      <c r="T30" s="1">
        <f t="shared" si="14"/>
        <v>27200</v>
      </c>
      <c r="U30" s="1">
        <f t="shared" si="15"/>
        <v>209111</v>
      </c>
    </row>
    <row r="31" ht="19.5" customHeight="1">
      <c r="A31" s="1">
        <v>30.0</v>
      </c>
      <c r="B31" s="2" t="s">
        <v>80</v>
      </c>
      <c r="C31" s="2">
        <v>1224000.0</v>
      </c>
      <c r="D31" s="1" t="str">
        <f t="shared" si="1"/>
        <v>piercing</v>
      </c>
      <c r="E31" s="1" t="str">
        <f t="shared" si="2"/>
        <v>504384</v>
      </c>
      <c r="F31" s="2">
        <v>50.0</v>
      </c>
      <c r="G31" s="2">
        <v>10.0</v>
      </c>
      <c r="H31" s="2" t="s">
        <v>81</v>
      </c>
      <c r="I31" s="1">
        <f t="shared" si="3"/>
        <v>122400</v>
      </c>
      <c r="J31" s="1">
        <f t="shared" si="4"/>
        <v>0</v>
      </c>
      <c r="K31" s="1">
        <f t="shared" si="5"/>
        <v>0</v>
      </c>
      <c r="L31" s="1">
        <f t="shared" si="6"/>
        <v>0</v>
      </c>
      <c r="M31" s="1">
        <f t="shared" si="7"/>
        <v>252192</v>
      </c>
      <c r="N31" s="1">
        <f t="shared" si="8"/>
        <v>23.33125</v>
      </c>
      <c r="O31" s="1">
        <f t="shared" si="9"/>
        <v>0</v>
      </c>
      <c r="P31" s="1">
        <f t="shared" si="10"/>
        <v>0</v>
      </c>
      <c r="Q31" s="1">
        <f t="shared" si="11"/>
        <v>0</v>
      </c>
      <c r="R31" s="1">
        <f t="shared" si="12"/>
        <v>2022610</v>
      </c>
      <c r="S31" s="1">
        <f t="shared" si="13"/>
        <v>4573.858287</v>
      </c>
      <c r="T31" s="1">
        <f t="shared" si="14"/>
        <v>30400</v>
      </c>
      <c r="U31" s="1">
        <f t="shared" si="15"/>
        <v>239511</v>
      </c>
    </row>
    <row r="32" ht="19.5" customHeight="1">
      <c r="A32" s="1">
        <v>31.0</v>
      </c>
      <c r="B32" s="2" t="s">
        <v>520</v>
      </c>
      <c r="C32" s="2">
        <v>1370990.0</v>
      </c>
      <c r="D32" s="1" t="str">
        <f t="shared" si="1"/>
        <v>piercing</v>
      </c>
      <c r="E32" s="1" t="str">
        <f t="shared" si="2"/>
        <v>545280</v>
      </c>
      <c r="F32" s="2">
        <v>50.0</v>
      </c>
      <c r="G32" s="2">
        <v>10.0</v>
      </c>
      <c r="H32" s="2" t="s">
        <v>83</v>
      </c>
      <c r="I32" s="1">
        <f t="shared" si="3"/>
        <v>137099</v>
      </c>
      <c r="J32" s="1">
        <f t="shared" si="4"/>
        <v>0</v>
      </c>
      <c r="K32" s="1">
        <f t="shared" si="5"/>
        <v>0</v>
      </c>
      <c r="L32" s="1">
        <f t="shared" si="6"/>
        <v>0</v>
      </c>
      <c r="M32" s="1">
        <f t="shared" si="7"/>
        <v>272640</v>
      </c>
      <c r="N32" s="1">
        <f t="shared" si="8"/>
        <v>24.91804398</v>
      </c>
      <c r="O32" s="1">
        <f t="shared" si="9"/>
        <v>0</v>
      </c>
      <c r="P32" s="1">
        <f t="shared" si="10"/>
        <v>0</v>
      </c>
      <c r="Q32" s="1">
        <f t="shared" si="11"/>
        <v>0</v>
      </c>
      <c r="R32" s="1">
        <f t="shared" si="12"/>
        <v>2295250</v>
      </c>
      <c r="S32" s="1">
        <f t="shared" si="13"/>
        <v>4884.933382</v>
      </c>
      <c r="T32" s="1">
        <f t="shared" si="14"/>
        <v>32000</v>
      </c>
      <c r="U32" s="1">
        <f t="shared" si="15"/>
        <v>271511</v>
      </c>
    </row>
    <row r="33" ht="19.5" customHeight="1">
      <c r="A33" s="1">
        <v>32.0</v>
      </c>
      <c r="B33" s="2" t="s">
        <v>84</v>
      </c>
      <c r="C33" s="2">
        <v>1468800.0</v>
      </c>
      <c r="D33" s="1" t="str">
        <f t="shared" si="1"/>
        <v>piercing</v>
      </c>
      <c r="E33" s="1" t="str">
        <f t="shared" si="2"/>
        <v>586176</v>
      </c>
      <c r="F33" s="2">
        <v>50.0</v>
      </c>
      <c r="G33" s="2">
        <v>10.0</v>
      </c>
      <c r="H33" s="2" t="s">
        <v>85</v>
      </c>
      <c r="I33" s="1">
        <f t="shared" si="3"/>
        <v>146880</v>
      </c>
      <c r="J33" s="1">
        <f t="shared" si="4"/>
        <v>0</v>
      </c>
      <c r="K33" s="1">
        <f t="shared" si="5"/>
        <v>0</v>
      </c>
      <c r="L33" s="1">
        <f t="shared" si="6"/>
        <v>0</v>
      </c>
      <c r="M33" s="1">
        <f t="shared" si="7"/>
        <v>293088</v>
      </c>
      <c r="N33" s="1">
        <f t="shared" si="8"/>
        <v>26.61804398</v>
      </c>
      <c r="O33" s="1">
        <f t="shared" si="9"/>
        <v>0</v>
      </c>
      <c r="P33" s="1">
        <f t="shared" si="10"/>
        <v>0</v>
      </c>
      <c r="Q33" s="1">
        <f t="shared" si="11"/>
        <v>0</v>
      </c>
      <c r="R33" s="1">
        <f t="shared" si="12"/>
        <v>2588338</v>
      </c>
      <c r="S33" s="1">
        <f t="shared" si="13"/>
        <v>5218.201385</v>
      </c>
      <c r="T33" s="1">
        <f t="shared" si="14"/>
        <v>33600</v>
      </c>
      <c r="U33" s="1">
        <f t="shared" si="15"/>
        <v>305111</v>
      </c>
    </row>
    <row r="34" ht="19.5" customHeight="1">
      <c r="A34" s="1">
        <v>33.0</v>
      </c>
      <c r="B34" s="2" t="s">
        <v>521</v>
      </c>
      <c r="C34" s="2">
        <v>1566720.0</v>
      </c>
      <c r="D34" s="1" t="str">
        <f t="shared" si="1"/>
        <v>piercing</v>
      </c>
      <c r="E34" s="1" t="str">
        <f t="shared" si="2"/>
        <v>627072</v>
      </c>
      <c r="F34" s="2">
        <v>50.0</v>
      </c>
      <c r="G34" s="2">
        <v>10.0</v>
      </c>
      <c r="H34" s="2" t="s">
        <v>85</v>
      </c>
      <c r="I34" s="1">
        <f t="shared" si="3"/>
        <v>156672</v>
      </c>
      <c r="J34" s="1">
        <f t="shared" si="4"/>
        <v>0</v>
      </c>
      <c r="K34" s="1">
        <f t="shared" si="5"/>
        <v>0</v>
      </c>
      <c r="L34" s="1">
        <f t="shared" si="6"/>
        <v>0</v>
      </c>
      <c r="M34" s="1">
        <f t="shared" si="7"/>
        <v>313536</v>
      </c>
      <c r="N34" s="1">
        <f t="shared" si="8"/>
        <v>28.43137731</v>
      </c>
      <c r="O34" s="1">
        <f t="shared" si="9"/>
        <v>0</v>
      </c>
      <c r="P34" s="1">
        <f t="shared" si="10"/>
        <v>0</v>
      </c>
      <c r="Q34" s="1">
        <f t="shared" si="11"/>
        <v>0</v>
      </c>
      <c r="R34" s="1">
        <f t="shared" si="12"/>
        <v>2901874</v>
      </c>
      <c r="S34" s="1">
        <f t="shared" si="13"/>
        <v>5573.687254</v>
      </c>
      <c r="T34" s="1">
        <f t="shared" si="14"/>
        <v>33600</v>
      </c>
      <c r="U34" s="1">
        <f t="shared" si="15"/>
        <v>338711</v>
      </c>
    </row>
    <row r="35" ht="19.5" customHeight="1">
      <c r="A35" s="1">
        <v>34.0</v>
      </c>
      <c r="B35" s="2" t="s">
        <v>87</v>
      </c>
      <c r="C35" s="2">
        <v>1664640.0</v>
      </c>
      <c r="D35" s="1" t="str">
        <f t="shared" si="1"/>
        <v>piercing</v>
      </c>
      <c r="E35" s="1" t="str">
        <f t="shared" si="2"/>
        <v>667968</v>
      </c>
      <c r="F35" s="2">
        <v>50.0</v>
      </c>
      <c r="G35" s="2">
        <v>10.0</v>
      </c>
      <c r="H35" s="2" t="s">
        <v>85</v>
      </c>
      <c r="I35" s="1">
        <f t="shared" si="3"/>
        <v>166464</v>
      </c>
      <c r="J35" s="1">
        <f t="shared" si="4"/>
        <v>0</v>
      </c>
      <c r="K35" s="1">
        <f t="shared" si="5"/>
        <v>0</v>
      </c>
      <c r="L35" s="1">
        <f t="shared" si="6"/>
        <v>0</v>
      </c>
      <c r="M35" s="1">
        <f t="shared" si="7"/>
        <v>333984</v>
      </c>
      <c r="N35" s="1">
        <f t="shared" si="8"/>
        <v>30.35804398</v>
      </c>
      <c r="O35" s="1">
        <f t="shared" si="9"/>
        <v>0</v>
      </c>
      <c r="P35" s="1">
        <f t="shared" si="10"/>
        <v>0</v>
      </c>
      <c r="Q35" s="1">
        <f t="shared" si="11"/>
        <v>0</v>
      </c>
      <c r="R35" s="1">
        <f t="shared" si="12"/>
        <v>3235858</v>
      </c>
      <c r="S35" s="1">
        <f t="shared" si="13"/>
        <v>5951.390991</v>
      </c>
      <c r="T35" s="1">
        <f t="shared" si="14"/>
        <v>33600</v>
      </c>
      <c r="U35" s="1">
        <f t="shared" si="15"/>
        <v>372311</v>
      </c>
    </row>
    <row r="36" ht="19.5" customHeight="1">
      <c r="A36" s="1">
        <v>35.0</v>
      </c>
      <c r="B36" s="2" t="s">
        <v>522</v>
      </c>
      <c r="C36" s="2">
        <v>1762560.0</v>
      </c>
      <c r="D36" s="1" t="str">
        <f t="shared" si="1"/>
        <v>piercing</v>
      </c>
      <c r="E36" s="1" t="str">
        <f t="shared" si="2"/>
        <v>708864</v>
      </c>
      <c r="F36" s="2">
        <v>50.0</v>
      </c>
      <c r="G36" s="2">
        <v>10.0</v>
      </c>
      <c r="H36" s="2" t="s">
        <v>85</v>
      </c>
      <c r="I36" s="1">
        <f t="shared" si="3"/>
        <v>176256</v>
      </c>
      <c r="J36" s="1">
        <f t="shared" si="4"/>
        <v>0</v>
      </c>
      <c r="K36" s="1">
        <f t="shared" si="5"/>
        <v>0</v>
      </c>
      <c r="L36" s="1">
        <f t="shared" si="6"/>
        <v>0</v>
      </c>
      <c r="M36" s="1">
        <f t="shared" si="7"/>
        <v>354432</v>
      </c>
      <c r="N36" s="1">
        <f t="shared" si="8"/>
        <v>32.39804398</v>
      </c>
      <c r="O36" s="1">
        <f t="shared" si="9"/>
        <v>0</v>
      </c>
      <c r="P36" s="1">
        <f t="shared" si="10"/>
        <v>0</v>
      </c>
      <c r="Q36" s="1">
        <f t="shared" si="11"/>
        <v>0</v>
      </c>
      <c r="R36" s="1">
        <f t="shared" si="12"/>
        <v>3590290</v>
      </c>
      <c r="S36" s="1">
        <f t="shared" si="13"/>
        <v>6351.312594</v>
      </c>
      <c r="T36" s="1">
        <f t="shared" si="14"/>
        <v>33600</v>
      </c>
      <c r="U36" s="1">
        <f t="shared" si="15"/>
        <v>405911</v>
      </c>
    </row>
    <row r="37" ht="19.5" customHeight="1">
      <c r="A37" s="1">
        <v>36.0</v>
      </c>
      <c r="B37" s="2" t="s">
        <v>89</v>
      </c>
      <c r="C37" s="2">
        <v>1762560.0</v>
      </c>
      <c r="D37" s="1" t="str">
        <f t="shared" si="1"/>
        <v>piercing</v>
      </c>
      <c r="E37" s="1" t="str">
        <f t="shared" si="2"/>
        <v>749760</v>
      </c>
      <c r="F37" s="2">
        <v>50.0</v>
      </c>
      <c r="G37" s="2">
        <v>10.0</v>
      </c>
      <c r="H37" s="2" t="s">
        <v>85</v>
      </c>
      <c r="I37" s="1">
        <f t="shared" si="3"/>
        <v>176256</v>
      </c>
      <c r="J37" s="1">
        <f t="shared" si="4"/>
        <v>0</v>
      </c>
      <c r="K37" s="1">
        <f t="shared" si="5"/>
        <v>0</v>
      </c>
      <c r="L37" s="1">
        <f t="shared" si="6"/>
        <v>0</v>
      </c>
      <c r="M37" s="1">
        <f t="shared" si="7"/>
        <v>374880</v>
      </c>
      <c r="N37" s="1">
        <f t="shared" si="8"/>
        <v>34.43804398</v>
      </c>
      <c r="O37" s="1">
        <f t="shared" si="9"/>
        <v>0</v>
      </c>
      <c r="P37" s="1">
        <f t="shared" si="10"/>
        <v>0</v>
      </c>
      <c r="Q37" s="1">
        <f t="shared" si="11"/>
        <v>0</v>
      </c>
      <c r="R37" s="1">
        <f t="shared" si="12"/>
        <v>3965170</v>
      </c>
      <c r="S37" s="1">
        <f t="shared" si="13"/>
        <v>6751.234197</v>
      </c>
      <c r="T37" s="1">
        <f t="shared" si="14"/>
        <v>33600</v>
      </c>
      <c r="U37" s="1">
        <f t="shared" si="15"/>
        <v>439511</v>
      </c>
    </row>
    <row r="38" ht="19.5" customHeight="1">
      <c r="A38" s="1">
        <v>37.0</v>
      </c>
      <c r="B38" s="2" t="s">
        <v>523</v>
      </c>
      <c r="C38" s="2">
        <v>1762560.0</v>
      </c>
      <c r="D38" s="1" t="str">
        <f t="shared" si="1"/>
        <v>piercing</v>
      </c>
      <c r="E38" s="1" t="str">
        <f t="shared" si="2"/>
        <v>790656</v>
      </c>
      <c r="F38" s="2">
        <v>50.0</v>
      </c>
      <c r="G38" s="2">
        <v>10.0</v>
      </c>
      <c r="H38" s="2" t="s">
        <v>85</v>
      </c>
      <c r="I38" s="1">
        <f t="shared" si="3"/>
        <v>176256</v>
      </c>
      <c r="J38" s="1">
        <f t="shared" si="4"/>
        <v>0</v>
      </c>
      <c r="K38" s="1">
        <f t="shared" si="5"/>
        <v>0</v>
      </c>
      <c r="L38" s="1">
        <f t="shared" si="6"/>
        <v>0</v>
      </c>
      <c r="M38" s="1">
        <f t="shared" si="7"/>
        <v>395328</v>
      </c>
      <c r="N38" s="1">
        <f t="shared" si="8"/>
        <v>36.47804398</v>
      </c>
      <c r="O38" s="1">
        <f t="shared" si="9"/>
        <v>0</v>
      </c>
      <c r="P38" s="1">
        <f t="shared" si="10"/>
        <v>0</v>
      </c>
      <c r="Q38" s="1">
        <f t="shared" si="11"/>
        <v>0</v>
      </c>
      <c r="R38" s="1">
        <f t="shared" si="12"/>
        <v>4360498</v>
      </c>
      <c r="S38" s="1">
        <f t="shared" si="13"/>
        <v>7151.1558</v>
      </c>
      <c r="T38" s="1">
        <f t="shared" si="14"/>
        <v>33600</v>
      </c>
      <c r="U38" s="1">
        <f t="shared" si="15"/>
        <v>473111</v>
      </c>
    </row>
    <row r="39" ht="19.5" customHeight="1">
      <c r="A39" s="1">
        <v>38.0</v>
      </c>
      <c r="B39" s="2" t="s">
        <v>91</v>
      </c>
      <c r="C39" s="2">
        <v>1762560.0</v>
      </c>
      <c r="D39" s="1" t="str">
        <f t="shared" si="1"/>
        <v>piercing</v>
      </c>
      <c r="E39" s="1" t="str">
        <f t="shared" si="2"/>
        <v>831552</v>
      </c>
      <c r="F39" s="2">
        <v>50.0</v>
      </c>
      <c r="G39" s="2">
        <v>10.0</v>
      </c>
      <c r="H39" s="2" t="s">
        <v>85</v>
      </c>
      <c r="I39" s="1">
        <f t="shared" si="3"/>
        <v>176256</v>
      </c>
      <c r="J39" s="1">
        <f t="shared" si="4"/>
        <v>0</v>
      </c>
      <c r="K39" s="1">
        <f t="shared" si="5"/>
        <v>0</v>
      </c>
      <c r="L39" s="1">
        <f t="shared" si="6"/>
        <v>0</v>
      </c>
      <c r="M39" s="1">
        <f t="shared" si="7"/>
        <v>415776</v>
      </c>
      <c r="N39" s="1">
        <f t="shared" si="8"/>
        <v>38.51804398</v>
      </c>
      <c r="O39" s="1">
        <f t="shared" si="9"/>
        <v>0</v>
      </c>
      <c r="P39" s="1">
        <f t="shared" si="10"/>
        <v>0</v>
      </c>
      <c r="Q39" s="1">
        <f t="shared" si="11"/>
        <v>0</v>
      </c>
      <c r="R39" s="1">
        <f t="shared" si="12"/>
        <v>4776274</v>
      </c>
      <c r="S39" s="1">
        <f t="shared" si="13"/>
        <v>7551.077404</v>
      </c>
      <c r="T39" s="1">
        <f t="shared" si="14"/>
        <v>33600</v>
      </c>
      <c r="U39" s="1">
        <f t="shared" si="15"/>
        <v>506711</v>
      </c>
    </row>
    <row r="40" ht="19.5" customHeight="1">
      <c r="A40" s="1">
        <v>39.0</v>
      </c>
      <c r="B40" s="2" t="s">
        <v>524</v>
      </c>
      <c r="C40" s="2">
        <v>1762560.0</v>
      </c>
      <c r="D40" s="1" t="str">
        <f t="shared" si="1"/>
        <v>piercing</v>
      </c>
      <c r="E40" s="1" t="str">
        <f t="shared" si="2"/>
        <v>872448</v>
      </c>
      <c r="F40" s="2">
        <v>50.0</v>
      </c>
      <c r="G40" s="2">
        <v>10.0</v>
      </c>
      <c r="H40" s="2" t="s">
        <v>85</v>
      </c>
      <c r="I40" s="1">
        <f t="shared" si="3"/>
        <v>176256</v>
      </c>
      <c r="J40" s="1">
        <f t="shared" si="4"/>
        <v>0</v>
      </c>
      <c r="K40" s="1">
        <f t="shared" si="5"/>
        <v>0</v>
      </c>
      <c r="L40" s="1">
        <f t="shared" si="6"/>
        <v>0</v>
      </c>
      <c r="M40" s="1">
        <f t="shared" si="7"/>
        <v>436224</v>
      </c>
      <c r="N40" s="1">
        <f t="shared" si="8"/>
        <v>40.55804398</v>
      </c>
      <c r="O40" s="1">
        <f t="shared" si="9"/>
        <v>0</v>
      </c>
      <c r="P40" s="1">
        <f t="shared" si="10"/>
        <v>0</v>
      </c>
      <c r="Q40" s="1">
        <f t="shared" si="11"/>
        <v>0</v>
      </c>
      <c r="R40" s="1">
        <f t="shared" si="12"/>
        <v>5212498</v>
      </c>
      <c r="S40" s="1">
        <f t="shared" si="13"/>
        <v>7950.999007</v>
      </c>
      <c r="T40" s="1">
        <f t="shared" si="14"/>
        <v>33600</v>
      </c>
      <c r="U40" s="1">
        <f t="shared" si="15"/>
        <v>540311</v>
      </c>
    </row>
    <row r="41" ht="19.5" customHeight="1">
      <c r="A41" s="1">
        <v>40.0</v>
      </c>
      <c r="B41" s="2" t="s">
        <v>93</v>
      </c>
      <c r="C41" s="2">
        <v>1762560.0</v>
      </c>
      <c r="D41" s="1" t="str">
        <f t="shared" si="1"/>
        <v>piercing</v>
      </c>
      <c r="E41" s="1" t="str">
        <f t="shared" si="2"/>
        <v>913344</v>
      </c>
      <c r="F41" s="2">
        <v>50.0</v>
      </c>
      <c r="G41" s="2">
        <v>10.0</v>
      </c>
      <c r="H41" s="2" t="s">
        <v>85</v>
      </c>
      <c r="I41" s="1">
        <f t="shared" si="3"/>
        <v>176256</v>
      </c>
      <c r="J41" s="1">
        <f t="shared" si="4"/>
        <v>0</v>
      </c>
      <c r="K41" s="1">
        <f t="shared" si="5"/>
        <v>0</v>
      </c>
      <c r="L41" s="1">
        <f t="shared" si="6"/>
        <v>0</v>
      </c>
      <c r="M41" s="1">
        <f t="shared" si="7"/>
        <v>456672</v>
      </c>
      <c r="N41" s="1">
        <f t="shared" si="8"/>
        <v>42.59804398</v>
      </c>
      <c r="O41" s="1">
        <f t="shared" si="9"/>
        <v>0</v>
      </c>
      <c r="P41" s="1">
        <f t="shared" si="10"/>
        <v>0</v>
      </c>
      <c r="Q41" s="1">
        <f t="shared" si="11"/>
        <v>0</v>
      </c>
      <c r="R41" s="1">
        <f t="shared" si="12"/>
        <v>5669170</v>
      </c>
      <c r="S41" s="1">
        <f t="shared" si="13"/>
        <v>8350.92061</v>
      </c>
      <c r="T41" s="1">
        <f t="shared" si="14"/>
        <v>33600</v>
      </c>
      <c r="U41" s="1">
        <f t="shared" si="15"/>
        <v>573911</v>
      </c>
    </row>
    <row r="42" ht="19.5" customHeight="1">
      <c r="A42" s="1">
        <v>41.0</v>
      </c>
      <c r="B42" s="2" t="s">
        <v>525</v>
      </c>
      <c r="C42" s="2">
        <v>2290604.0</v>
      </c>
      <c r="D42" s="1" t="str">
        <f t="shared" si="1"/>
        <v>piercing</v>
      </c>
      <c r="E42" s="1" t="str">
        <f t="shared" si="2"/>
        <v>954240</v>
      </c>
      <c r="F42" s="2">
        <v>50.0</v>
      </c>
      <c r="G42" s="2">
        <v>10.0</v>
      </c>
      <c r="H42" s="2" t="s">
        <v>95</v>
      </c>
      <c r="I42" s="1">
        <f t="shared" si="3"/>
        <v>229061</v>
      </c>
      <c r="J42" s="1">
        <f t="shared" si="4"/>
        <v>0</v>
      </c>
      <c r="K42" s="1">
        <f t="shared" si="5"/>
        <v>0</v>
      </c>
      <c r="L42" s="1">
        <f t="shared" si="6"/>
        <v>0</v>
      </c>
      <c r="M42" s="1">
        <f t="shared" si="7"/>
        <v>477120</v>
      </c>
      <c r="N42" s="1">
        <f t="shared" si="8"/>
        <v>45.24921296</v>
      </c>
      <c r="O42" s="1">
        <f t="shared" si="9"/>
        <v>0</v>
      </c>
      <c r="P42" s="1">
        <f t="shared" si="10"/>
        <v>0</v>
      </c>
      <c r="Q42" s="1">
        <f t="shared" si="11"/>
        <v>0</v>
      </c>
      <c r="R42" s="1">
        <f t="shared" si="12"/>
        <v>6146290</v>
      </c>
      <c r="S42" s="1">
        <f t="shared" si="13"/>
        <v>8870.655782</v>
      </c>
      <c r="T42" s="1">
        <f t="shared" si="14"/>
        <v>35349</v>
      </c>
      <c r="U42" s="1">
        <f t="shared" si="15"/>
        <v>609260</v>
      </c>
    </row>
    <row r="43" ht="19.5" customHeight="1">
      <c r="A43" s="1">
        <v>42.0</v>
      </c>
      <c r="B43" s="2" t="s">
        <v>96</v>
      </c>
      <c r="C43" s="2">
        <v>2743903.0</v>
      </c>
      <c r="D43" s="1" t="str">
        <f t="shared" si="1"/>
        <v>piercing</v>
      </c>
      <c r="E43" s="1" t="str">
        <f t="shared" si="2"/>
        <v>995136</v>
      </c>
      <c r="F43" s="2">
        <v>50.0</v>
      </c>
      <c r="G43" s="2">
        <v>10.0</v>
      </c>
      <c r="H43" s="2" t="s">
        <v>97</v>
      </c>
      <c r="I43" s="1">
        <f t="shared" si="3"/>
        <v>274391</v>
      </c>
      <c r="J43" s="1">
        <f t="shared" si="4"/>
        <v>0</v>
      </c>
      <c r="K43" s="1">
        <f t="shared" si="5"/>
        <v>0</v>
      </c>
      <c r="L43" s="1">
        <f t="shared" si="6"/>
        <v>0</v>
      </c>
      <c r="M43" s="1">
        <f t="shared" si="7"/>
        <v>497568</v>
      </c>
      <c r="N43" s="1">
        <f t="shared" si="8"/>
        <v>48.42503472</v>
      </c>
      <c r="O43" s="1">
        <f t="shared" si="9"/>
        <v>0</v>
      </c>
      <c r="P43" s="1">
        <f t="shared" si="10"/>
        <v>0</v>
      </c>
      <c r="Q43" s="1">
        <f t="shared" si="11"/>
        <v>0</v>
      </c>
      <c r="R43" s="1">
        <f t="shared" si="12"/>
        <v>6643858</v>
      </c>
      <c r="S43" s="1">
        <f t="shared" si="13"/>
        <v>9493.243884</v>
      </c>
      <c r="T43" s="1">
        <f t="shared" si="14"/>
        <v>42345</v>
      </c>
      <c r="U43" s="1">
        <f t="shared" si="15"/>
        <v>651605</v>
      </c>
    </row>
    <row r="44" ht="19.5" customHeight="1">
      <c r="A44" s="1">
        <v>43.0</v>
      </c>
      <c r="B44" s="2" t="s">
        <v>526</v>
      </c>
      <c r="C44" s="2">
        <v>3197201.0</v>
      </c>
      <c r="D44" s="1" t="str">
        <f t="shared" si="1"/>
        <v>piercing</v>
      </c>
      <c r="E44" s="1" t="str">
        <f t="shared" si="2"/>
        <v>1036032</v>
      </c>
      <c r="F44" s="2">
        <v>50.0</v>
      </c>
      <c r="G44" s="2">
        <v>10.0</v>
      </c>
      <c r="H44" s="2" t="s">
        <v>99</v>
      </c>
      <c r="I44" s="1">
        <f t="shared" si="3"/>
        <v>319721</v>
      </c>
      <c r="J44" s="1">
        <f t="shared" si="4"/>
        <v>0</v>
      </c>
      <c r="K44" s="1">
        <f t="shared" si="5"/>
        <v>0</v>
      </c>
      <c r="L44" s="1">
        <f t="shared" si="6"/>
        <v>0</v>
      </c>
      <c r="M44" s="1">
        <f t="shared" si="7"/>
        <v>518016</v>
      </c>
      <c r="N44" s="1">
        <f t="shared" si="8"/>
        <v>52.12550926</v>
      </c>
      <c r="O44" s="1">
        <f t="shared" si="9"/>
        <v>0</v>
      </c>
      <c r="P44" s="1">
        <f t="shared" si="10"/>
        <v>0</v>
      </c>
      <c r="Q44" s="1">
        <f t="shared" si="11"/>
        <v>0</v>
      </c>
      <c r="R44" s="1">
        <f t="shared" si="12"/>
        <v>7161874</v>
      </c>
      <c r="S44" s="1">
        <f t="shared" si="13"/>
        <v>10218.68492</v>
      </c>
      <c r="T44" s="1">
        <f t="shared" si="14"/>
        <v>49340</v>
      </c>
      <c r="U44" s="1">
        <f t="shared" si="15"/>
        <v>700945</v>
      </c>
    </row>
    <row r="45" ht="19.5" customHeight="1">
      <c r="A45" s="1">
        <v>44.0</v>
      </c>
      <c r="B45" s="2" t="s">
        <v>100</v>
      </c>
      <c r="C45" s="2">
        <v>3650500.0</v>
      </c>
      <c r="D45" s="1" t="str">
        <f t="shared" si="1"/>
        <v>piercing</v>
      </c>
      <c r="E45" s="1" t="str">
        <f t="shared" si="2"/>
        <v>1076928</v>
      </c>
      <c r="F45" s="2">
        <v>50.0</v>
      </c>
      <c r="G45" s="2">
        <v>10.0</v>
      </c>
      <c r="H45" s="2" t="s">
        <v>101</v>
      </c>
      <c r="I45" s="1">
        <f t="shared" si="3"/>
        <v>365050</v>
      </c>
      <c r="J45" s="1">
        <f t="shared" si="4"/>
        <v>0</v>
      </c>
      <c r="K45" s="1">
        <f t="shared" si="5"/>
        <v>0</v>
      </c>
      <c r="L45" s="1">
        <f t="shared" si="6"/>
        <v>0</v>
      </c>
      <c r="M45" s="1">
        <f t="shared" si="7"/>
        <v>538464</v>
      </c>
      <c r="N45" s="1">
        <f t="shared" si="8"/>
        <v>56.350625</v>
      </c>
      <c r="O45" s="1">
        <f t="shared" si="9"/>
        <v>0</v>
      </c>
      <c r="P45" s="1">
        <f t="shared" si="10"/>
        <v>0</v>
      </c>
      <c r="Q45" s="1">
        <f t="shared" si="11"/>
        <v>0</v>
      </c>
      <c r="R45" s="1">
        <f t="shared" si="12"/>
        <v>7700338</v>
      </c>
      <c r="S45" s="1">
        <f t="shared" si="13"/>
        <v>11046.97662</v>
      </c>
      <c r="T45" s="1">
        <f t="shared" si="14"/>
        <v>56335</v>
      </c>
      <c r="U45" s="1">
        <f t="shared" si="15"/>
        <v>757280</v>
      </c>
    </row>
    <row r="46" ht="19.5" customHeight="1">
      <c r="A46" s="1">
        <v>45.0</v>
      </c>
      <c r="B46" s="2" t="s">
        <v>527</v>
      </c>
      <c r="C46" s="2">
        <v>4103799.0</v>
      </c>
      <c r="D46" s="1" t="str">
        <f t="shared" si="1"/>
        <v>piercing</v>
      </c>
      <c r="E46" s="1" t="str">
        <f t="shared" si="2"/>
        <v>1117824</v>
      </c>
      <c r="F46" s="2">
        <v>50.0</v>
      </c>
      <c r="G46" s="2">
        <v>10.0</v>
      </c>
      <c r="H46" s="2" t="s">
        <v>103</v>
      </c>
      <c r="I46" s="1">
        <f t="shared" si="3"/>
        <v>410380</v>
      </c>
      <c r="J46" s="1">
        <f t="shared" si="4"/>
        <v>0</v>
      </c>
      <c r="K46" s="1">
        <f t="shared" si="5"/>
        <v>0</v>
      </c>
      <c r="L46" s="1">
        <f t="shared" si="6"/>
        <v>0</v>
      </c>
      <c r="M46" s="1">
        <f t="shared" si="7"/>
        <v>558912</v>
      </c>
      <c r="N46" s="1">
        <f t="shared" si="8"/>
        <v>61.10039352</v>
      </c>
      <c r="O46" s="1">
        <f t="shared" si="9"/>
        <v>0</v>
      </c>
      <c r="P46" s="1">
        <f t="shared" si="10"/>
        <v>0</v>
      </c>
      <c r="Q46" s="1">
        <f t="shared" si="11"/>
        <v>0</v>
      </c>
      <c r="R46" s="1">
        <f t="shared" si="12"/>
        <v>8259250</v>
      </c>
      <c r="S46" s="1">
        <f t="shared" si="13"/>
        <v>11978.12124</v>
      </c>
      <c r="T46" s="1">
        <f t="shared" si="14"/>
        <v>63331</v>
      </c>
      <c r="U46" s="1">
        <f t="shared" si="15"/>
        <v>820611</v>
      </c>
    </row>
    <row r="47" ht="19.5" customHeight="1">
      <c r="A47" s="1">
        <v>46.0</v>
      </c>
      <c r="B47" s="2" t="s">
        <v>104</v>
      </c>
      <c r="C47" s="2">
        <v>4177339.0</v>
      </c>
      <c r="D47" s="1" t="str">
        <f t="shared" si="1"/>
        <v>piercing</v>
      </c>
      <c r="E47" s="1" t="str">
        <f t="shared" si="2"/>
        <v>1158720</v>
      </c>
      <c r="F47" s="2">
        <v>50.0</v>
      </c>
      <c r="G47" s="2">
        <v>10.0</v>
      </c>
      <c r="H47" s="2" t="s">
        <v>105</v>
      </c>
      <c r="I47" s="1">
        <f t="shared" si="3"/>
        <v>417734</v>
      </c>
      <c r="J47" s="1">
        <f t="shared" si="4"/>
        <v>0</v>
      </c>
      <c r="K47" s="1">
        <f t="shared" si="5"/>
        <v>0</v>
      </c>
      <c r="L47" s="1">
        <f t="shared" si="6"/>
        <v>0</v>
      </c>
      <c r="M47" s="1">
        <f t="shared" si="7"/>
        <v>579360</v>
      </c>
      <c r="N47" s="1">
        <f t="shared" si="8"/>
        <v>65.93527778</v>
      </c>
      <c r="O47" s="1">
        <f t="shared" si="9"/>
        <v>0</v>
      </c>
      <c r="P47" s="1">
        <f t="shared" si="10"/>
        <v>0</v>
      </c>
      <c r="Q47" s="1">
        <f t="shared" si="11"/>
        <v>0</v>
      </c>
      <c r="R47" s="1">
        <f t="shared" si="12"/>
        <v>8838610</v>
      </c>
      <c r="S47" s="1">
        <f t="shared" si="13"/>
        <v>12925.95196</v>
      </c>
      <c r="T47" s="1">
        <f t="shared" si="14"/>
        <v>70326</v>
      </c>
      <c r="U47" s="1">
        <f t="shared" si="15"/>
        <v>890937</v>
      </c>
    </row>
    <row r="48" ht="19.5" customHeight="1">
      <c r="A48" s="1">
        <v>47.0</v>
      </c>
      <c r="B48" s="2" t="s">
        <v>528</v>
      </c>
      <c r="C48" s="2">
        <v>4314507.0</v>
      </c>
      <c r="D48" s="1" t="str">
        <f t="shared" si="1"/>
        <v>piercing</v>
      </c>
      <c r="E48" s="1" t="str">
        <f t="shared" si="2"/>
        <v>1199616</v>
      </c>
      <c r="F48" s="2">
        <v>50.0</v>
      </c>
      <c r="G48" s="2">
        <v>10.0</v>
      </c>
      <c r="H48" s="2" t="s">
        <v>107</v>
      </c>
      <c r="I48" s="1">
        <f t="shared" si="3"/>
        <v>431451</v>
      </c>
      <c r="J48" s="1">
        <f t="shared" si="4"/>
        <v>0</v>
      </c>
      <c r="K48" s="1">
        <f t="shared" si="5"/>
        <v>0</v>
      </c>
      <c r="L48" s="1">
        <f t="shared" si="6"/>
        <v>0</v>
      </c>
      <c r="M48" s="1">
        <f t="shared" si="7"/>
        <v>599808</v>
      </c>
      <c r="N48" s="1">
        <f t="shared" si="8"/>
        <v>70.92892361</v>
      </c>
      <c r="O48" s="1">
        <f t="shared" si="9"/>
        <v>0</v>
      </c>
      <c r="P48" s="1">
        <f t="shared" si="10"/>
        <v>0</v>
      </c>
      <c r="Q48" s="1">
        <f t="shared" si="11"/>
        <v>0</v>
      </c>
      <c r="R48" s="1">
        <f t="shared" si="12"/>
        <v>9438418</v>
      </c>
      <c r="S48" s="1">
        <f t="shared" si="13"/>
        <v>13904.9063</v>
      </c>
      <c r="T48" s="1">
        <f t="shared" si="14"/>
        <v>77321</v>
      </c>
      <c r="U48" s="1">
        <f t="shared" si="15"/>
        <v>968258</v>
      </c>
    </row>
    <row r="49" ht="19.5" customHeight="1">
      <c r="A49" s="1">
        <v>48.0</v>
      </c>
      <c r="B49" s="2" t="s">
        <v>108</v>
      </c>
      <c r="C49" s="2">
        <v>4553079.0</v>
      </c>
      <c r="D49" s="1" t="str">
        <f t="shared" si="1"/>
        <v>piercing</v>
      </c>
      <c r="E49" s="1" t="str">
        <f t="shared" si="2"/>
        <v>1240512</v>
      </c>
      <c r="F49" s="2">
        <v>50.0</v>
      </c>
      <c r="G49" s="2">
        <v>10.0</v>
      </c>
      <c r="H49" s="2" t="s">
        <v>109</v>
      </c>
      <c r="I49" s="1">
        <f t="shared" si="3"/>
        <v>455308</v>
      </c>
      <c r="J49" s="1">
        <f t="shared" si="4"/>
        <v>0</v>
      </c>
      <c r="K49" s="1">
        <f t="shared" si="5"/>
        <v>0</v>
      </c>
      <c r="L49" s="1">
        <f t="shared" si="6"/>
        <v>0</v>
      </c>
      <c r="M49" s="1">
        <f t="shared" si="7"/>
        <v>620256</v>
      </c>
      <c r="N49" s="1">
        <f t="shared" si="8"/>
        <v>76.19869213</v>
      </c>
      <c r="O49" s="1">
        <f t="shared" si="9"/>
        <v>0</v>
      </c>
      <c r="P49" s="1">
        <f t="shared" si="10"/>
        <v>0</v>
      </c>
      <c r="Q49" s="1">
        <f t="shared" si="11"/>
        <v>0</v>
      </c>
      <c r="R49" s="1">
        <f t="shared" si="12"/>
        <v>10058674</v>
      </c>
      <c r="S49" s="1">
        <f t="shared" si="13"/>
        <v>14937.99173</v>
      </c>
      <c r="T49" s="1">
        <f t="shared" si="14"/>
        <v>84317</v>
      </c>
      <c r="U49" s="1">
        <f t="shared" si="15"/>
        <v>1052575</v>
      </c>
    </row>
    <row r="50" ht="19.5" customHeight="1">
      <c r="A50" s="1">
        <v>49.0</v>
      </c>
      <c r="B50" s="2" t="s">
        <v>529</v>
      </c>
      <c r="C50" s="2">
        <v>4602106.0</v>
      </c>
      <c r="D50" s="1" t="str">
        <f t="shared" si="1"/>
        <v>piercing</v>
      </c>
      <c r="E50" s="1" t="str">
        <f t="shared" si="2"/>
        <v>1281408</v>
      </c>
      <c r="F50" s="2">
        <v>50.0</v>
      </c>
      <c r="G50" s="2">
        <v>10.0</v>
      </c>
      <c r="H50" s="2" t="s">
        <v>111</v>
      </c>
      <c r="I50" s="1">
        <f t="shared" si="3"/>
        <v>460211</v>
      </c>
      <c r="J50" s="1">
        <f t="shared" si="4"/>
        <v>0</v>
      </c>
      <c r="K50" s="1">
        <f t="shared" si="5"/>
        <v>0</v>
      </c>
      <c r="L50" s="1">
        <f t="shared" si="6"/>
        <v>0</v>
      </c>
      <c r="M50" s="1">
        <f t="shared" si="7"/>
        <v>640704</v>
      </c>
      <c r="N50" s="1">
        <f t="shared" si="8"/>
        <v>81.52520833</v>
      </c>
      <c r="O50" s="1">
        <f t="shared" si="9"/>
        <v>0</v>
      </c>
      <c r="P50" s="1">
        <f t="shared" si="10"/>
        <v>0</v>
      </c>
      <c r="Q50" s="1">
        <f t="shared" si="11"/>
        <v>0</v>
      </c>
      <c r="R50" s="1">
        <f t="shared" si="12"/>
        <v>10699378</v>
      </c>
      <c r="S50" s="1">
        <f t="shared" si="13"/>
        <v>15982.20197</v>
      </c>
      <c r="T50" s="1">
        <f t="shared" si="14"/>
        <v>91312</v>
      </c>
      <c r="U50" s="1">
        <f t="shared" si="15"/>
        <v>1143887</v>
      </c>
    </row>
    <row r="51" ht="19.5" customHeight="1">
      <c r="A51" s="1">
        <v>50.0</v>
      </c>
      <c r="B51" s="2" t="s">
        <v>112</v>
      </c>
      <c r="C51" s="2">
        <v>4777719.0</v>
      </c>
      <c r="D51" s="1" t="str">
        <f t="shared" si="1"/>
        <v>piercing</v>
      </c>
      <c r="E51" s="1" t="str">
        <f t="shared" si="2"/>
        <v>1322304</v>
      </c>
      <c r="F51" s="2">
        <v>50.0</v>
      </c>
      <c r="G51" s="2">
        <v>10.0</v>
      </c>
      <c r="H51" s="2" t="s">
        <v>113</v>
      </c>
      <c r="I51" s="1">
        <f t="shared" si="3"/>
        <v>477772</v>
      </c>
      <c r="J51" s="1">
        <f t="shared" si="4"/>
        <v>0</v>
      </c>
      <c r="K51" s="1">
        <f t="shared" si="5"/>
        <v>0</v>
      </c>
      <c r="L51" s="1">
        <f t="shared" si="6"/>
        <v>0</v>
      </c>
      <c r="M51" s="1">
        <f t="shared" si="7"/>
        <v>661152</v>
      </c>
      <c r="N51" s="1">
        <f t="shared" si="8"/>
        <v>87.05497685</v>
      </c>
      <c r="O51" s="1">
        <f t="shared" si="9"/>
        <v>0</v>
      </c>
      <c r="P51" s="1">
        <f t="shared" si="10"/>
        <v>0</v>
      </c>
      <c r="Q51" s="1">
        <f t="shared" si="11"/>
        <v>0</v>
      </c>
      <c r="R51" s="1">
        <f t="shared" si="12"/>
        <v>11360530</v>
      </c>
      <c r="S51" s="1">
        <f t="shared" si="13"/>
        <v>17066.2578</v>
      </c>
      <c r="T51" s="1">
        <f t="shared" si="14"/>
        <v>98307</v>
      </c>
      <c r="U51" s="1">
        <f t="shared" si="15"/>
        <v>1242194</v>
      </c>
    </row>
    <row r="52" ht="19.5" customHeight="1">
      <c r="A52" s="1">
        <v>51.0</v>
      </c>
      <c r="B52" s="2" t="s">
        <v>530</v>
      </c>
      <c r="C52" s="2">
        <v>5000000.0</v>
      </c>
      <c r="D52" s="1" t="str">
        <f t="shared" si="1"/>
        <v>piercing</v>
      </c>
      <c r="E52" s="1" t="str">
        <f t="shared" si="2"/>
        <v>1342752</v>
      </c>
      <c r="F52" s="2">
        <v>50.0</v>
      </c>
      <c r="G52" s="2">
        <v>10.0</v>
      </c>
      <c r="H52" s="2" t="s">
        <v>115</v>
      </c>
      <c r="I52" s="1">
        <f t="shared" si="3"/>
        <v>500000</v>
      </c>
      <c r="J52" s="1">
        <f t="shared" si="4"/>
        <v>0</v>
      </c>
      <c r="K52" s="1">
        <f t="shared" si="5"/>
        <v>0</v>
      </c>
      <c r="L52" s="1">
        <f t="shared" si="6"/>
        <v>0</v>
      </c>
      <c r="M52" s="1">
        <f t="shared" si="7"/>
        <v>671376</v>
      </c>
      <c r="N52" s="1">
        <f t="shared" si="8"/>
        <v>92.84201389</v>
      </c>
      <c r="O52" s="1">
        <f t="shared" si="9"/>
        <v>0</v>
      </c>
      <c r="P52" s="1">
        <f t="shared" si="10"/>
        <v>0</v>
      </c>
      <c r="Q52" s="1">
        <f t="shared" si="11"/>
        <v>0</v>
      </c>
      <c r="R52" s="1">
        <f t="shared" si="12"/>
        <v>12031906</v>
      </c>
      <c r="S52" s="1">
        <f t="shared" si="13"/>
        <v>18200.74855</v>
      </c>
      <c r="T52" s="1">
        <f t="shared" si="14"/>
        <v>101805</v>
      </c>
      <c r="U52" s="1">
        <f t="shared" si="15"/>
        <v>1343999</v>
      </c>
    </row>
    <row r="53" ht="19.5" customHeight="1">
      <c r="A53" s="1">
        <v>52.0</v>
      </c>
      <c r="B53" s="2" t="s">
        <v>116</v>
      </c>
      <c r="C53" s="2">
        <v>5000000.0</v>
      </c>
      <c r="D53" s="1" t="str">
        <f t="shared" si="1"/>
        <v>piercing</v>
      </c>
      <c r="E53" s="1" t="str">
        <f t="shared" si="2"/>
        <v>1363200</v>
      </c>
      <c r="F53" s="2">
        <v>50.0</v>
      </c>
      <c r="G53" s="2">
        <v>10.0</v>
      </c>
      <c r="H53" s="2" t="s">
        <v>117</v>
      </c>
      <c r="I53" s="1">
        <f t="shared" si="3"/>
        <v>500000</v>
      </c>
      <c r="J53" s="1">
        <f t="shared" si="4"/>
        <v>0</v>
      </c>
      <c r="K53" s="1">
        <f t="shared" si="5"/>
        <v>0</v>
      </c>
      <c r="L53" s="1">
        <f t="shared" si="6"/>
        <v>0</v>
      </c>
      <c r="M53" s="1">
        <f t="shared" si="7"/>
        <v>681600</v>
      </c>
      <c r="N53" s="1">
        <f t="shared" si="8"/>
        <v>98.62905093</v>
      </c>
      <c r="O53" s="1">
        <f t="shared" si="9"/>
        <v>0</v>
      </c>
      <c r="P53" s="1">
        <f t="shared" si="10"/>
        <v>0</v>
      </c>
      <c r="Q53" s="1">
        <f t="shared" si="11"/>
        <v>0</v>
      </c>
      <c r="R53" s="1">
        <f t="shared" si="12"/>
        <v>12713506</v>
      </c>
      <c r="S53" s="1">
        <f t="shared" si="13"/>
        <v>19335.2393</v>
      </c>
      <c r="T53" s="1">
        <f t="shared" si="14"/>
        <v>105303</v>
      </c>
      <c r="U53" s="1">
        <f t="shared" si="15"/>
        <v>1449302</v>
      </c>
    </row>
    <row r="54" ht="19.5" customHeight="1">
      <c r="A54" s="1">
        <v>53.0</v>
      </c>
      <c r="B54" s="2" t="s">
        <v>531</v>
      </c>
      <c r="C54" s="2">
        <v>5000000.0</v>
      </c>
      <c r="D54" s="1" t="str">
        <f t="shared" si="1"/>
        <v>piercing</v>
      </c>
      <c r="E54" s="1" t="str">
        <f t="shared" si="2"/>
        <v>1383648</v>
      </c>
      <c r="F54" s="2">
        <v>50.0</v>
      </c>
      <c r="G54" s="2">
        <v>10.0</v>
      </c>
      <c r="H54" s="2" t="s">
        <v>119</v>
      </c>
      <c r="I54" s="1">
        <f t="shared" si="3"/>
        <v>500000</v>
      </c>
      <c r="J54" s="1">
        <f t="shared" si="4"/>
        <v>0</v>
      </c>
      <c r="K54" s="1">
        <f t="shared" si="5"/>
        <v>0</v>
      </c>
      <c r="L54" s="1">
        <f t="shared" si="6"/>
        <v>0</v>
      </c>
      <c r="M54" s="1">
        <f t="shared" si="7"/>
        <v>691824</v>
      </c>
      <c r="N54" s="1">
        <f t="shared" si="8"/>
        <v>104.416088</v>
      </c>
      <c r="O54" s="1">
        <f t="shared" si="9"/>
        <v>0</v>
      </c>
      <c r="P54" s="1">
        <f t="shared" si="10"/>
        <v>0</v>
      </c>
      <c r="Q54" s="1">
        <f t="shared" si="11"/>
        <v>0</v>
      </c>
      <c r="R54" s="1">
        <f t="shared" si="12"/>
        <v>13405330</v>
      </c>
      <c r="S54" s="1">
        <f t="shared" si="13"/>
        <v>20469.73005</v>
      </c>
      <c r="T54" s="1">
        <f t="shared" si="14"/>
        <v>106000</v>
      </c>
      <c r="U54" s="1">
        <f t="shared" si="15"/>
        <v>1555302</v>
      </c>
    </row>
    <row r="55" ht="19.5" customHeight="1">
      <c r="A55" s="1">
        <v>54.0</v>
      </c>
      <c r="B55" s="2" t="s">
        <v>120</v>
      </c>
      <c r="C55" s="2">
        <v>5000000.0</v>
      </c>
      <c r="D55" s="1" t="str">
        <f t="shared" si="1"/>
        <v>piercing</v>
      </c>
      <c r="E55" s="1" t="str">
        <f t="shared" si="2"/>
        <v>1404096</v>
      </c>
      <c r="F55" s="2">
        <v>50.0</v>
      </c>
      <c r="G55" s="2">
        <v>10.0</v>
      </c>
      <c r="H55" s="2" t="s">
        <v>119</v>
      </c>
      <c r="I55" s="1">
        <f t="shared" si="3"/>
        <v>500000</v>
      </c>
      <c r="J55" s="1">
        <f t="shared" si="4"/>
        <v>0</v>
      </c>
      <c r="K55" s="1">
        <f t="shared" si="5"/>
        <v>0</v>
      </c>
      <c r="L55" s="1">
        <f t="shared" si="6"/>
        <v>0</v>
      </c>
      <c r="M55" s="1">
        <f t="shared" si="7"/>
        <v>702048</v>
      </c>
      <c r="N55" s="1">
        <f t="shared" si="8"/>
        <v>110.203125</v>
      </c>
      <c r="O55" s="1">
        <f t="shared" si="9"/>
        <v>0</v>
      </c>
      <c r="P55" s="1">
        <f t="shared" si="10"/>
        <v>0</v>
      </c>
      <c r="Q55" s="1">
        <f t="shared" si="11"/>
        <v>0</v>
      </c>
      <c r="R55" s="1">
        <f t="shared" si="12"/>
        <v>14107378</v>
      </c>
      <c r="S55" s="1">
        <f t="shared" si="13"/>
        <v>21604.2208</v>
      </c>
      <c r="T55" s="1">
        <f t="shared" si="14"/>
        <v>106000</v>
      </c>
      <c r="U55" s="1">
        <f t="shared" si="15"/>
        <v>1661302</v>
      </c>
    </row>
    <row r="56" ht="19.5" customHeight="1">
      <c r="A56" s="1">
        <v>55.0</v>
      </c>
      <c r="B56" s="2" t="s">
        <v>532</v>
      </c>
      <c r="C56" s="2">
        <v>5000000.0</v>
      </c>
      <c r="D56" s="1" t="str">
        <f t="shared" si="1"/>
        <v>piercing</v>
      </c>
      <c r="E56" s="1" t="str">
        <f t="shared" si="2"/>
        <v>1424544</v>
      </c>
      <c r="F56" s="2">
        <v>50.0</v>
      </c>
      <c r="G56" s="2">
        <v>10.0</v>
      </c>
      <c r="H56" s="2" t="s">
        <v>119</v>
      </c>
      <c r="I56" s="1">
        <f t="shared" si="3"/>
        <v>500000</v>
      </c>
      <c r="J56" s="1">
        <f t="shared" si="4"/>
        <v>0</v>
      </c>
      <c r="K56" s="1">
        <f t="shared" si="5"/>
        <v>0</v>
      </c>
      <c r="L56" s="1">
        <f t="shared" si="6"/>
        <v>0</v>
      </c>
      <c r="M56" s="1">
        <f t="shared" si="7"/>
        <v>712272</v>
      </c>
      <c r="N56" s="1">
        <f t="shared" si="8"/>
        <v>115.990162</v>
      </c>
      <c r="O56" s="1">
        <f t="shared" si="9"/>
        <v>0</v>
      </c>
      <c r="P56" s="1">
        <f t="shared" si="10"/>
        <v>0</v>
      </c>
      <c r="Q56" s="1">
        <f t="shared" si="11"/>
        <v>0</v>
      </c>
      <c r="R56" s="1">
        <f t="shared" si="12"/>
        <v>14819650</v>
      </c>
      <c r="S56" s="1">
        <f t="shared" si="13"/>
        <v>22738.71155</v>
      </c>
      <c r="T56" s="1">
        <f t="shared" si="14"/>
        <v>106000</v>
      </c>
      <c r="U56" s="1">
        <f t="shared" si="15"/>
        <v>1767302</v>
      </c>
    </row>
    <row r="57" ht="19.5" customHeight="1">
      <c r="A57" s="1">
        <v>56.0</v>
      </c>
      <c r="B57" s="2" t="s">
        <v>122</v>
      </c>
      <c r="C57" s="2">
        <v>5000000.0</v>
      </c>
      <c r="D57" s="1" t="str">
        <f t="shared" si="1"/>
        <v>piercing</v>
      </c>
      <c r="E57" s="1" t="str">
        <f t="shared" si="2"/>
        <v>1444992</v>
      </c>
      <c r="F57" s="2">
        <v>50.0</v>
      </c>
      <c r="G57" s="2">
        <v>10.0</v>
      </c>
      <c r="H57" s="2" t="s">
        <v>119</v>
      </c>
      <c r="I57" s="1">
        <f t="shared" si="3"/>
        <v>500000</v>
      </c>
      <c r="J57" s="1">
        <f t="shared" si="4"/>
        <v>0</v>
      </c>
      <c r="K57" s="1">
        <f t="shared" si="5"/>
        <v>0</v>
      </c>
      <c r="L57" s="1">
        <f t="shared" si="6"/>
        <v>0</v>
      </c>
      <c r="M57" s="1">
        <f t="shared" si="7"/>
        <v>722496</v>
      </c>
      <c r="N57" s="1">
        <f t="shared" si="8"/>
        <v>121.7771991</v>
      </c>
      <c r="O57" s="1">
        <f t="shared" si="9"/>
        <v>0</v>
      </c>
      <c r="P57" s="1">
        <f t="shared" si="10"/>
        <v>0</v>
      </c>
      <c r="Q57" s="1">
        <f t="shared" si="11"/>
        <v>0</v>
      </c>
      <c r="R57" s="1">
        <f t="shared" si="12"/>
        <v>15542146</v>
      </c>
      <c r="S57" s="1">
        <f t="shared" si="13"/>
        <v>23873.2023</v>
      </c>
      <c r="T57" s="1">
        <f t="shared" si="14"/>
        <v>106000</v>
      </c>
      <c r="U57" s="1">
        <f t="shared" si="15"/>
        <v>1873302</v>
      </c>
    </row>
    <row r="58" ht="19.5" customHeight="1">
      <c r="A58" s="1">
        <v>57.0</v>
      </c>
      <c r="B58" s="2" t="s">
        <v>533</v>
      </c>
      <c r="C58" s="2">
        <v>5000000.0</v>
      </c>
      <c r="D58" s="1" t="str">
        <f t="shared" si="1"/>
        <v>piercing</v>
      </c>
      <c r="E58" s="1" t="str">
        <f t="shared" si="2"/>
        <v>1465440</v>
      </c>
      <c r="F58" s="2">
        <v>50.0</v>
      </c>
      <c r="G58" s="2">
        <v>10.0</v>
      </c>
      <c r="H58" s="2" t="s">
        <v>119</v>
      </c>
      <c r="I58" s="1">
        <f t="shared" si="3"/>
        <v>500000</v>
      </c>
      <c r="J58" s="1">
        <f t="shared" si="4"/>
        <v>0</v>
      </c>
      <c r="K58" s="1">
        <f t="shared" si="5"/>
        <v>0</v>
      </c>
      <c r="L58" s="1">
        <f t="shared" si="6"/>
        <v>0</v>
      </c>
      <c r="M58" s="1">
        <f t="shared" si="7"/>
        <v>732720</v>
      </c>
      <c r="N58" s="1">
        <f t="shared" si="8"/>
        <v>127.5642361</v>
      </c>
      <c r="O58" s="1">
        <f t="shared" si="9"/>
        <v>0</v>
      </c>
      <c r="P58" s="1">
        <f t="shared" si="10"/>
        <v>0</v>
      </c>
      <c r="Q58" s="1">
        <f t="shared" si="11"/>
        <v>0</v>
      </c>
      <c r="R58" s="1">
        <f t="shared" si="12"/>
        <v>16274866</v>
      </c>
      <c r="S58" s="1">
        <f t="shared" si="13"/>
        <v>25007.69305</v>
      </c>
      <c r="T58" s="1">
        <f t="shared" si="14"/>
        <v>106000</v>
      </c>
      <c r="U58" s="1">
        <f t="shared" si="15"/>
        <v>1979302</v>
      </c>
    </row>
    <row r="59" ht="19.5" customHeight="1">
      <c r="A59" s="1">
        <v>58.0</v>
      </c>
      <c r="B59" s="2" t="s">
        <v>124</v>
      </c>
      <c r="C59" s="2">
        <v>5000000.0</v>
      </c>
      <c r="D59" s="1" t="str">
        <f t="shared" si="1"/>
        <v>piercing</v>
      </c>
      <c r="E59" s="1" t="str">
        <f t="shared" si="2"/>
        <v>1485888</v>
      </c>
      <c r="F59" s="2">
        <v>50.0</v>
      </c>
      <c r="G59" s="2">
        <v>10.0</v>
      </c>
      <c r="H59" s="2" t="s">
        <v>119</v>
      </c>
      <c r="I59" s="1">
        <f t="shared" si="3"/>
        <v>500000</v>
      </c>
      <c r="J59" s="1">
        <f t="shared" si="4"/>
        <v>0</v>
      </c>
      <c r="K59" s="1">
        <f t="shared" si="5"/>
        <v>0</v>
      </c>
      <c r="L59" s="1">
        <f t="shared" si="6"/>
        <v>0</v>
      </c>
      <c r="M59" s="1">
        <f t="shared" si="7"/>
        <v>742944</v>
      </c>
      <c r="N59" s="1">
        <f t="shared" si="8"/>
        <v>133.3512731</v>
      </c>
      <c r="O59" s="1">
        <f t="shared" si="9"/>
        <v>0</v>
      </c>
      <c r="P59" s="1">
        <f t="shared" si="10"/>
        <v>0</v>
      </c>
      <c r="Q59" s="1">
        <f t="shared" si="11"/>
        <v>0</v>
      </c>
      <c r="R59" s="1">
        <f t="shared" si="12"/>
        <v>17017810</v>
      </c>
      <c r="S59" s="1">
        <f t="shared" si="13"/>
        <v>26142.1838</v>
      </c>
      <c r="T59" s="1">
        <f t="shared" si="14"/>
        <v>106000</v>
      </c>
      <c r="U59" s="1">
        <f t="shared" si="15"/>
        <v>2085302</v>
      </c>
    </row>
    <row r="60" ht="19.5" customHeight="1">
      <c r="A60" s="1">
        <v>59.0</v>
      </c>
      <c r="B60" s="2" t="s">
        <v>534</v>
      </c>
      <c r="C60" s="2">
        <v>5000000.0</v>
      </c>
      <c r="D60" s="1" t="str">
        <f t="shared" si="1"/>
        <v>piercing</v>
      </c>
      <c r="E60" s="1" t="str">
        <f t="shared" si="2"/>
        <v>1506336</v>
      </c>
      <c r="F60" s="2">
        <v>50.0</v>
      </c>
      <c r="G60" s="2">
        <v>10.0</v>
      </c>
      <c r="H60" s="2" t="s">
        <v>119</v>
      </c>
      <c r="I60" s="1">
        <f t="shared" si="3"/>
        <v>500000</v>
      </c>
      <c r="J60" s="1">
        <f t="shared" si="4"/>
        <v>0</v>
      </c>
      <c r="K60" s="1">
        <f t="shared" si="5"/>
        <v>0</v>
      </c>
      <c r="L60" s="1">
        <f t="shared" si="6"/>
        <v>0</v>
      </c>
      <c r="M60" s="1">
        <f t="shared" si="7"/>
        <v>753168</v>
      </c>
      <c r="N60" s="1">
        <f t="shared" si="8"/>
        <v>139.1383102</v>
      </c>
      <c r="O60" s="1">
        <f t="shared" si="9"/>
        <v>0</v>
      </c>
      <c r="P60" s="1">
        <f t="shared" si="10"/>
        <v>0</v>
      </c>
      <c r="Q60" s="1">
        <f t="shared" si="11"/>
        <v>0</v>
      </c>
      <c r="R60" s="1">
        <f t="shared" si="12"/>
        <v>17770978</v>
      </c>
      <c r="S60" s="1">
        <f t="shared" si="13"/>
        <v>27276.67455</v>
      </c>
      <c r="T60" s="1">
        <f t="shared" si="14"/>
        <v>106000</v>
      </c>
      <c r="U60" s="1">
        <f t="shared" si="15"/>
        <v>2191302</v>
      </c>
    </row>
    <row r="61" ht="19.5" customHeight="1">
      <c r="A61" s="1">
        <v>60.0</v>
      </c>
      <c r="B61" s="2" t="s">
        <v>126</v>
      </c>
      <c r="C61" s="2">
        <v>5000000.0</v>
      </c>
      <c r="D61" s="1" t="str">
        <f t="shared" si="1"/>
        <v>piercing</v>
      </c>
      <c r="E61" s="1" t="str">
        <f t="shared" si="2"/>
        <v>1526784</v>
      </c>
      <c r="F61" s="2">
        <v>50.0</v>
      </c>
      <c r="G61" s="2">
        <v>10.0</v>
      </c>
      <c r="H61" s="2" t="s">
        <v>119</v>
      </c>
      <c r="I61" s="1">
        <f t="shared" si="3"/>
        <v>500000</v>
      </c>
      <c r="J61" s="1">
        <f t="shared" si="4"/>
        <v>0</v>
      </c>
      <c r="K61" s="1">
        <f t="shared" si="5"/>
        <v>0</v>
      </c>
      <c r="L61" s="1">
        <f t="shared" si="6"/>
        <v>0</v>
      </c>
      <c r="M61" s="1">
        <f t="shared" si="7"/>
        <v>763392</v>
      </c>
      <c r="N61" s="1">
        <f t="shared" si="8"/>
        <v>144.9253472</v>
      </c>
      <c r="O61" s="1">
        <f t="shared" si="9"/>
        <v>0</v>
      </c>
      <c r="P61" s="1">
        <f t="shared" si="10"/>
        <v>0</v>
      </c>
      <c r="Q61" s="1">
        <f t="shared" si="11"/>
        <v>0</v>
      </c>
      <c r="R61" s="1">
        <f t="shared" si="12"/>
        <v>18534370</v>
      </c>
      <c r="S61" s="1">
        <f t="shared" si="13"/>
        <v>28411.1653</v>
      </c>
      <c r="T61" s="1">
        <f t="shared" si="14"/>
        <v>106000</v>
      </c>
      <c r="U61" s="1">
        <f t="shared" si="15"/>
        <v>2297302</v>
      </c>
    </row>
    <row r="62" ht="19.5" customHeight="1">
      <c r="A62" s="1">
        <v>61.0</v>
      </c>
      <c r="B62" s="2" t="s">
        <v>535</v>
      </c>
      <c r="C62" s="2">
        <v>5000000.0</v>
      </c>
      <c r="D62" s="1" t="str">
        <f t="shared" si="1"/>
        <v>piercing</v>
      </c>
      <c r="E62" s="1" t="str">
        <f t="shared" si="2"/>
        <v>1751712</v>
      </c>
      <c r="F62" s="2">
        <v>50.0</v>
      </c>
      <c r="G62" s="2">
        <v>10.0</v>
      </c>
      <c r="H62" s="2" t="s">
        <v>119</v>
      </c>
      <c r="I62" s="1">
        <f t="shared" si="3"/>
        <v>500000</v>
      </c>
      <c r="J62" s="1">
        <f t="shared" si="4"/>
        <v>0</v>
      </c>
      <c r="K62" s="1">
        <f t="shared" si="5"/>
        <v>0</v>
      </c>
      <c r="L62" s="1">
        <f t="shared" si="6"/>
        <v>0</v>
      </c>
      <c r="M62" s="1">
        <f t="shared" si="7"/>
        <v>875856</v>
      </c>
      <c r="N62" s="1">
        <f t="shared" si="8"/>
        <v>150.7123843</v>
      </c>
      <c r="O62" s="1">
        <f t="shared" si="9"/>
        <v>0</v>
      </c>
      <c r="P62" s="1">
        <f t="shared" si="10"/>
        <v>0</v>
      </c>
      <c r="Q62" s="1">
        <f t="shared" si="11"/>
        <v>0</v>
      </c>
      <c r="R62" s="1">
        <f t="shared" si="12"/>
        <v>19410226</v>
      </c>
      <c r="S62" s="1">
        <f t="shared" si="13"/>
        <v>29545.65605</v>
      </c>
      <c r="T62" s="1">
        <f t="shared" si="14"/>
        <v>106000</v>
      </c>
      <c r="U62" s="1">
        <f t="shared" si="15"/>
        <v>2403302</v>
      </c>
    </row>
    <row r="63" ht="19.5" customHeight="1">
      <c r="A63" s="1">
        <v>62.0</v>
      </c>
      <c r="B63" s="2" t="s">
        <v>128</v>
      </c>
      <c r="C63" s="2">
        <v>5000000.0</v>
      </c>
      <c r="D63" s="1" t="str">
        <f t="shared" si="1"/>
        <v>piercing</v>
      </c>
      <c r="E63" s="1" t="str">
        <f t="shared" si="2"/>
        <v>1772160</v>
      </c>
      <c r="F63" s="2">
        <v>50.0</v>
      </c>
      <c r="G63" s="2">
        <v>10.0</v>
      </c>
      <c r="H63" s="2" t="s">
        <v>119</v>
      </c>
      <c r="I63" s="1">
        <f t="shared" si="3"/>
        <v>500000</v>
      </c>
      <c r="J63" s="1">
        <f t="shared" si="4"/>
        <v>0</v>
      </c>
      <c r="K63" s="1">
        <f t="shared" si="5"/>
        <v>0</v>
      </c>
      <c r="L63" s="1">
        <f t="shared" si="6"/>
        <v>0</v>
      </c>
      <c r="M63" s="1">
        <f t="shared" si="7"/>
        <v>886080</v>
      </c>
      <c r="N63" s="1">
        <f t="shared" si="8"/>
        <v>156.4994213</v>
      </c>
      <c r="O63" s="1">
        <f t="shared" si="9"/>
        <v>0</v>
      </c>
      <c r="P63" s="1">
        <f t="shared" si="10"/>
        <v>0</v>
      </c>
      <c r="Q63" s="1">
        <f t="shared" si="11"/>
        <v>0</v>
      </c>
      <c r="R63" s="1">
        <f t="shared" si="12"/>
        <v>20296306</v>
      </c>
      <c r="S63" s="1">
        <f t="shared" si="13"/>
        <v>30680.1468</v>
      </c>
      <c r="T63" s="1">
        <f t="shared" si="14"/>
        <v>106000</v>
      </c>
      <c r="U63" s="1">
        <f t="shared" si="15"/>
        <v>2509302</v>
      </c>
    </row>
    <row r="64" ht="19.5" customHeight="1">
      <c r="A64" s="1">
        <v>63.0</v>
      </c>
      <c r="B64" s="2" t="s">
        <v>536</v>
      </c>
      <c r="C64" s="2">
        <v>5000000.0</v>
      </c>
      <c r="D64" s="1" t="str">
        <f t="shared" si="1"/>
        <v>piercing</v>
      </c>
      <c r="E64" s="1" t="str">
        <f t="shared" si="2"/>
        <v>1792608</v>
      </c>
      <c r="F64" s="2">
        <v>50.0</v>
      </c>
      <c r="G64" s="2">
        <v>10.0</v>
      </c>
      <c r="H64" s="2" t="s">
        <v>119</v>
      </c>
      <c r="I64" s="1">
        <f t="shared" si="3"/>
        <v>500000</v>
      </c>
      <c r="J64" s="1">
        <f t="shared" si="4"/>
        <v>0</v>
      </c>
      <c r="K64" s="1">
        <f t="shared" si="5"/>
        <v>0</v>
      </c>
      <c r="L64" s="1">
        <f t="shared" si="6"/>
        <v>0</v>
      </c>
      <c r="M64" s="1">
        <f t="shared" si="7"/>
        <v>896304</v>
      </c>
      <c r="N64" s="1">
        <f t="shared" si="8"/>
        <v>162.2864583</v>
      </c>
      <c r="O64" s="1">
        <f t="shared" si="9"/>
        <v>0</v>
      </c>
      <c r="P64" s="1">
        <f t="shared" si="10"/>
        <v>0</v>
      </c>
      <c r="Q64" s="1">
        <f t="shared" si="11"/>
        <v>0</v>
      </c>
      <c r="R64" s="1">
        <f t="shared" si="12"/>
        <v>21192610</v>
      </c>
      <c r="S64" s="1">
        <f t="shared" si="13"/>
        <v>31814.63755</v>
      </c>
      <c r="T64" s="1">
        <f t="shared" si="14"/>
        <v>106000</v>
      </c>
      <c r="U64" s="1">
        <f t="shared" si="15"/>
        <v>2615302</v>
      </c>
    </row>
    <row r="65" ht="19.5" customHeight="1">
      <c r="A65" s="1">
        <v>64.0</v>
      </c>
      <c r="B65" s="2" t="s">
        <v>130</v>
      </c>
      <c r="C65" s="2">
        <v>5000000.0</v>
      </c>
      <c r="D65" s="1" t="str">
        <f t="shared" si="1"/>
        <v>piercing</v>
      </c>
      <c r="E65" s="1" t="str">
        <f t="shared" si="2"/>
        <v>1813056</v>
      </c>
      <c r="F65" s="2">
        <v>50.0</v>
      </c>
      <c r="G65" s="2">
        <v>10.0</v>
      </c>
      <c r="H65" s="2" t="s">
        <v>119</v>
      </c>
      <c r="I65" s="1">
        <f t="shared" si="3"/>
        <v>500000</v>
      </c>
      <c r="J65" s="1">
        <f t="shared" si="4"/>
        <v>0</v>
      </c>
      <c r="K65" s="1">
        <f t="shared" si="5"/>
        <v>0</v>
      </c>
      <c r="L65" s="1">
        <f t="shared" si="6"/>
        <v>0</v>
      </c>
      <c r="M65" s="1">
        <f t="shared" si="7"/>
        <v>906528</v>
      </c>
      <c r="N65" s="1">
        <f t="shared" si="8"/>
        <v>168.0734954</v>
      </c>
      <c r="O65" s="1">
        <f t="shared" si="9"/>
        <v>0</v>
      </c>
      <c r="P65" s="1">
        <f t="shared" si="10"/>
        <v>0</v>
      </c>
      <c r="Q65" s="1">
        <f t="shared" si="11"/>
        <v>0</v>
      </c>
      <c r="R65" s="1">
        <f t="shared" si="12"/>
        <v>22099138</v>
      </c>
      <c r="S65" s="1">
        <f t="shared" si="13"/>
        <v>32949.1283</v>
      </c>
      <c r="T65" s="1">
        <f t="shared" si="14"/>
        <v>106000</v>
      </c>
      <c r="U65" s="1">
        <f t="shared" si="15"/>
        <v>2721302</v>
      </c>
    </row>
    <row r="66" ht="19.5" customHeight="1">
      <c r="A66" s="1">
        <v>65.0</v>
      </c>
      <c r="B66" s="2" t="s">
        <v>537</v>
      </c>
      <c r="C66" s="2">
        <v>5000000.0</v>
      </c>
      <c r="D66" s="1" t="str">
        <f t="shared" si="1"/>
        <v>piercing</v>
      </c>
      <c r="E66" s="1" t="str">
        <f t="shared" si="2"/>
        <v>1833504</v>
      </c>
      <c r="F66" s="2">
        <v>50.0</v>
      </c>
      <c r="G66" s="2">
        <v>10.0</v>
      </c>
      <c r="H66" s="2" t="s">
        <v>119</v>
      </c>
      <c r="I66" s="1">
        <f t="shared" si="3"/>
        <v>500000</v>
      </c>
      <c r="J66" s="1">
        <f t="shared" si="4"/>
        <v>0</v>
      </c>
      <c r="K66" s="1">
        <f t="shared" si="5"/>
        <v>0</v>
      </c>
      <c r="L66" s="1">
        <f t="shared" si="6"/>
        <v>0</v>
      </c>
      <c r="M66" s="1">
        <f t="shared" si="7"/>
        <v>916752</v>
      </c>
      <c r="N66" s="1">
        <f t="shared" si="8"/>
        <v>173.8605324</v>
      </c>
      <c r="O66" s="1">
        <f t="shared" si="9"/>
        <v>0</v>
      </c>
      <c r="P66" s="1">
        <f t="shared" si="10"/>
        <v>0</v>
      </c>
      <c r="Q66" s="1">
        <f t="shared" si="11"/>
        <v>0</v>
      </c>
      <c r="R66" s="1">
        <f t="shared" si="12"/>
        <v>23015890</v>
      </c>
      <c r="S66" s="1">
        <f t="shared" si="13"/>
        <v>34083.61905</v>
      </c>
      <c r="T66" s="1">
        <f t="shared" si="14"/>
        <v>106000</v>
      </c>
      <c r="U66" s="1">
        <f t="shared" si="15"/>
        <v>2827302</v>
      </c>
    </row>
    <row r="67" ht="19.5" customHeight="1">
      <c r="A67" s="1">
        <v>66.0</v>
      </c>
      <c r="B67" s="2" t="s">
        <v>132</v>
      </c>
      <c r="C67" s="2">
        <v>5000000.0</v>
      </c>
      <c r="D67" s="1" t="str">
        <f t="shared" si="1"/>
        <v>piercing</v>
      </c>
      <c r="E67" s="1" t="str">
        <f t="shared" si="2"/>
        <v>1853952</v>
      </c>
      <c r="F67" s="2">
        <v>50.0</v>
      </c>
      <c r="G67" s="2">
        <v>10.0</v>
      </c>
      <c r="H67" s="2" t="s">
        <v>119</v>
      </c>
      <c r="I67" s="1">
        <f t="shared" si="3"/>
        <v>500000</v>
      </c>
      <c r="J67" s="1">
        <f t="shared" si="4"/>
        <v>0</v>
      </c>
      <c r="K67" s="1">
        <f t="shared" si="5"/>
        <v>0</v>
      </c>
      <c r="L67" s="1">
        <f t="shared" si="6"/>
        <v>0</v>
      </c>
      <c r="M67" s="1">
        <f t="shared" si="7"/>
        <v>926976</v>
      </c>
      <c r="N67" s="1">
        <f t="shared" si="8"/>
        <v>179.6475694</v>
      </c>
      <c r="O67" s="1">
        <f t="shared" si="9"/>
        <v>0</v>
      </c>
      <c r="P67" s="1">
        <f t="shared" si="10"/>
        <v>0</v>
      </c>
      <c r="Q67" s="1">
        <f t="shared" si="11"/>
        <v>0</v>
      </c>
      <c r="R67" s="1">
        <f t="shared" si="12"/>
        <v>23942866</v>
      </c>
      <c r="S67" s="1">
        <f t="shared" si="13"/>
        <v>35218.1098</v>
      </c>
      <c r="T67" s="1">
        <f t="shared" si="14"/>
        <v>106000</v>
      </c>
      <c r="U67" s="1">
        <f t="shared" si="15"/>
        <v>2933302</v>
      </c>
    </row>
    <row r="68" ht="19.5" customHeight="1">
      <c r="A68" s="1">
        <v>67.0</v>
      </c>
      <c r="B68" s="2" t="s">
        <v>538</v>
      </c>
      <c r="C68" s="2">
        <v>5000000.0</v>
      </c>
      <c r="D68" s="1" t="str">
        <f t="shared" si="1"/>
        <v>piercing</v>
      </c>
      <c r="E68" s="1" t="str">
        <f t="shared" si="2"/>
        <v>1874400</v>
      </c>
      <c r="F68" s="2">
        <v>50.0</v>
      </c>
      <c r="G68" s="2">
        <v>10.0</v>
      </c>
      <c r="H68" s="2" t="s">
        <v>119</v>
      </c>
      <c r="I68" s="1">
        <f t="shared" si="3"/>
        <v>500000</v>
      </c>
      <c r="J68" s="1">
        <f t="shared" si="4"/>
        <v>0</v>
      </c>
      <c r="K68" s="1">
        <f t="shared" si="5"/>
        <v>0</v>
      </c>
      <c r="L68" s="1">
        <f t="shared" si="6"/>
        <v>0</v>
      </c>
      <c r="M68" s="1">
        <f t="shared" si="7"/>
        <v>937200</v>
      </c>
      <c r="N68" s="1">
        <f t="shared" si="8"/>
        <v>185.4346065</v>
      </c>
      <c r="O68" s="1">
        <f t="shared" si="9"/>
        <v>0</v>
      </c>
      <c r="P68" s="1">
        <f t="shared" si="10"/>
        <v>0</v>
      </c>
      <c r="Q68" s="1">
        <f t="shared" si="11"/>
        <v>0</v>
      </c>
      <c r="R68" s="1">
        <f t="shared" si="12"/>
        <v>24880066</v>
      </c>
      <c r="S68" s="1">
        <f t="shared" si="13"/>
        <v>36352.60055</v>
      </c>
      <c r="T68" s="1">
        <f t="shared" si="14"/>
        <v>106000</v>
      </c>
      <c r="U68" s="1">
        <f t="shared" si="15"/>
        <v>3039302</v>
      </c>
    </row>
    <row r="69" ht="19.5" customHeight="1">
      <c r="A69" s="1">
        <v>68.0</v>
      </c>
      <c r="B69" s="2" t="s">
        <v>134</v>
      </c>
      <c r="C69" s="2">
        <v>5000000.0</v>
      </c>
      <c r="D69" s="1" t="str">
        <f t="shared" si="1"/>
        <v>piercing</v>
      </c>
      <c r="E69" s="1" t="str">
        <f t="shared" si="2"/>
        <v>1894848</v>
      </c>
      <c r="F69" s="2">
        <v>50.0</v>
      </c>
      <c r="G69" s="2">
        <v>10.0</v>
      </c>
      <c r="H69" s="2" t="s">
        <v>119</v>
      </c>
      <c r="I69" s="1">
        <f t="shared" si="3"/>
        <v>500000</v>
      </c>
      <c r="J69" s="1">
        <f t="shared" si="4"/>
        <v>0</v>
      </c>
      <c r="K69" s="1">
        <f t="shared" si="5"/>
        <v>0</v>
      </c>
      <c r="L69" s="1">
        <f t="shared" si="6"/>
        <v>0</v>
      </c>
      <c r="M69" s="1">
        <f t="shared" si="7"/>
        <v>947424</v>
      </c>
      <c r="N69" s="1">
        <f t="shared" si="8"/>
        <v>191.2216435</v>
      </c>
      <c r="O69" s="1">
        <f t="shared" si="9"/>
        <v>0</v>
      </c>
      <c r="P69" s="1">
        <f t="shared" si="10"/>
        <v>0</v>
      </c>
      <c r="Q69" s="1">
        <f t="shared" si="11"/>
        <v>0</v>
      </c>
      <c r="R69" s="1">
        <f t="shared" si="12"/>
        <v>25827490</v>
      </c>
      <c r="S69" s="1">
        <f t="shared" si="13"/>
        <v>37487.0913</v>
      </c>
      <c r="T69" s="1">
        <f t="shared" si="14"/>
        <v>106000</v>
      </c>
      <c r="U69" s="1">
        <f t="shared" si="15"/>
        <v>3145302</v>
      </c>
    </row>
    <row r="70" ht="19.5" customHeight="1">
      <c r="A70" s="1">
        <v>69.0</v>
      </c>
      <c r="B70" s="2" t="s">
        <v>539</v>
      </c>
      <c r="C70" s="2">
        <v>5000000.0</v>
      </c>
      <c r="D70" s="1" t="str">
        <f t="shared" si="1"/>
        <v>piercing</v>
      </c>
      <c r="E70" s="1" t="str">
        <f t="shared" si="2"/>
        <v>1915296</v>
      </c>
      <c r="F70" s="2">
        <v>50.0</v>
      </c>
      <c r="G70" s="2">
        <v>10.0</v>
      </c>
      <c r="H70" s="2" t="s">
        <v>119</v>
      </c>
      <c r="I70" s="1">
        <f t="shared" si="3"/>
        <v>500000</v>
      </c>
      <c r="J70" s="1">
        <f t="shared" si="4"/>
        <v>0</v>
      </c>
      <c r="K70" s="1">
        <f t="shared" si="5"/>
        <v>0</v>
      </c>
      <c r="L70" s="1">
        <f t="shared" si="6"/>
        <v>0</v>
      </c>
      <c r="M70" s="1">
        <f t="shared" si="7"/>
        <v>957648</v>
      </c>
      <c r="N70" s="1">
        <f t="shared" si="8"/>
        <v>197.0086806</v>
      </c>
      <c r="O70" s="1">
        <f t="shared" si="9"/>
        <v>0</v>
      </c>
      <c r="P70" s="1">
        <f t="shared" si="10"/>
        <v>0</v>
      </c>
      <c r="Q70" s="1">
        <f t="shared" si="11"/>
        <v>0</v>
      </c>
      <c r="R70" s="1">
        <f t="shared" si="12"/>
        <v>26785138</v>
      </c>
      <c r="S70" s="1">
        <f t="shared" si="13"/>
        <v>38621.58205</v>
      </c>
      <c r="T70" s="1">
        <f t="shared" si="14"/>
        <v>106000</v>
      </c>
      <c r="U70" s="1">
        <f t="shared" si="15"/>
        <v>3251302</v>
      </c>
    </row>
    <row r="71" ht="19.5" customHeight="1">
      <c r="A71" s="1">
        <v>70.0</v>
      </c>
      <c r="B71" s="2" t="s">
        <v>136</v>
      </c>
      <c r="C71" s="2">
        <v>5000000.0</v>
      </c>
      <c r="D71" s="1" t="str">
        <f t="shared" si="1"/>
        <v>piercing</v>
      </c>
      <c r="E71" s="1" t="str">
        <f t="shared" si="2"/>
        <v>1935744</v>
      </c>
      <c r="F71" s="2">
        <v>50.0</v>
      </c>
      <c r="G71" s="2">
        <v>10.0</v>
      </c>
      <c r="H71" s="2" t="s">
        <v>119</v>
      </c>
      <c r="I71" s="1">
        <f t="shared" si="3"/>
        <v>500000</v>
      </c>
      <c r="J71" s="1">
        <f t="shared" si="4"/>
        <v>0</v>
      </c>
      <c r="K71" s="1">
        <f t="shared" si="5"/>
        <v>0</v>
      </c>
      <c r="L71" s="1">
        <f t="shared" si="6"/>
        <v>0</v>
      </c>
      <c r="M71" s="1">
        <f t="shared" si="7"/>
        <v>967872</v>
      </c>
      <c r="N71" s="1">
        <f t="shared" si="8"/>
        <v>202.7957176</v>
      </c>
      <c r="O71" s="1">
        <f t="shared" si="9"/>
        <v>0</v>
      </c>
      <c r="P71" s="1">
        <f t="shared" si="10"/>
        <v>0</v>
      </c>
      <c r="Q71" s="1">
        <f t="shared" si="11"/>
        <v>0</v>
      </c>
      <c r="R71" s="1">
        <f t="shared" si="12"/>
        <v>27753010</v>
      </c>
      <c r="S71" s="1">
        <f t="shared" si="13"/>
        <v>39756.0728</v>
      </c>
      <c r="T71" s="1">
        <f t="shared" si="14"/>
        <v>106000</v>
      </c>
      <c r="U71" s="1">
        <f t="shared" si="15"/>
        <v>3357302</v>
      </c>
    </row>
    <row r="72" ht="19.5" customHeight="1">
      <c r="A72" s="1">
        <v>71.0</v>
      </c>
      <c r="B72" s="2" t="s">
        <v>540</v>
      </c>
      <c r="C72" s="2">
        <v>5000000.0</v>
      </c>
      <c r="D72" s="1" t="str">
        <f t="shared" si="1"/>
        <v>piercing</v>
      </c>
      <c r="E72" s="1" t="str">
        <f t="shared" si="2"/>
        <v>1956192</v>
      </c>
      <c r="F72" s="2">
        <v>50.0</v>
      </c>
      <c r="G72" s="2">
        <v>10.0</v>
      </c>
      <c r="H72" s="2" t="s">
        <v>119</v>
      </c>
      <c r="I72" s="1">
        <f t="shared" si="3"/>
        <v>500000</v>
      </c>
      <c r="J72" s="1">
        <f t="shared" si="4"/>
        <v>0</v>
      </c>
      <c r="K72" s="1">
        <f t="shared" si="5"/>
        <v>0</v>
      </c>
      <c r="L72" s="1">
        <f t="shared" si="6"/>
        <v>0</v>
      </c>
      <c r="M72" s="1">
        <f t="shared" si="7"/>
        <v>978096</v>
      </c>
      <c r="N72" s="1">
        <f t="shared" si="8"/>
        <v>208.5827546</v>
      </c>
      <c r="O72" s="1">
        <f t="shared" si="9"/>
        <v>0</v>
      </c>
      <c r="P72" s="1">
        <f t="shared" si="10"/>
        <v>0</v>
      </c>
      <c r="Q72" s="1">
        <f t="shared" si="11"/>
        <v>0</v>
      </c>
      <c r="R72" s="1">
        <f t="shared" si="12"/>
        <v>28731106</v>
      </c>
      <c r="S72" s="1">
        <f t="shared" si="13"/>
        <v>40890.56355</v>
      </c>
      <c r="T72" s="1">
        <f t="shared" si="14"/>
        <v>106000</v>
      </c>
      <c r="U72" s="1">
        <f t="shared" si="15"/>
        <v>3463302</v>
      </c>
    </row>
    <row r="73" ht="19.5" customHeight="1">
      <c r="A73" s="1">
        <v>72.0</v>
      </c>
      <c r="B73" s="2" t="s">
        <v>138</v>
      </c>
      <c r="C73" s="2">
        <v>5000000.0</v>
      </c>
      <c r="D73" s="1" t="str">
        <f t="shared" si="1"/>
        <v>piercing</v>
      </c>
      <c r="E73" s="1" t="str">
        <f t="shared" si="2"/>
        <v>1976640</v>
      </c>
      <c r="F73" s="2">
        <v>50.0</v>
      </c>
      <c r="G73" s="2">
        <v>10.0</v>
      </c>
      <c r="H73" s="2" t="s">
        <v>119</v>
      </c>
      <c r="I73" s="1">
        <f t="shared" si="3"/>
        <v>500000</v>
      </c>
      <c r="J73" s="1">
        <f t="shared" si="4"/>
        <v>0</v>
      </c>
      <c r="K73" s="1">
        <f t="shared" si="5"/>
        <v>0</v>
      </c>
      <c r="L73" s="1">
        <f t="shared" si="6"/>
        <v>0</v>
      </c>
      <c r="M73" s="1">
        <f t="shared" si="7"/>
        <v>988320</v>
      </c>
      <c r="N73" s="1">
        <f t="shared" si="8"/>
        <v>214.3697917</v>
      </c>
      <c r="O73" s="1">
        <f t="shared" si="9"/>
        <v>0</v>
      </c>
      <c r="P73" s="1">
        <f t="shared" si="10"/>
        <v>0</v>
      </c>
      <c r="Q73" s="1">
        <f t="shared" si="11"/>
        <v>0</v>
      </c>
      <c r="R73" s="1">
        <f t="shared" si="12"/>
        <v>29719426</v>
      </c>
      <c r="S73" s="1">
        <f t="shared" si="13"/>
        <v>42025.0543</v>
      </c>
      <c r="T73" s="1">
        <f t="shared" si="14"/>
        <v>106000</v>
      </c>
      <c r="U73" s="1">
        <f t="shared" si="15"/>
        <v>3569302</v>
      </c>
    </row>
    <row r="74" ht="19.5" customHeight="1">
      <c r="A74" s="1">
        <v>73.0</v>
      </c>
      <c r="B74" s="2" t="s">
        <v>541</v>
      </c>
      <c r="C74" s="2">
        <v>5000000.0</v>
      </c>
      <c r="D74" s="1" t="str">
        <f t="shared" si="1"/>
        <v>piercing</v>
      </c>
      <c r="E74" s="1" t="str">
        <f t="shared" si="2"/>
        <v>1997088</v>
      </c>
      <c r="F74" s="2">
        <v>50.0</v>
      </c>
      <c r="G74" s="2">
        <v>10.0</v>
      </c>
      <c r="H74" s="2" t="s">
        <v>119</v>
      </c>
      <c r="I74" s="1">
        <f t="shared" si="3"/>
        <v>500000</v>
      </c>
      <c r="J74" s="1">
        <f t="shared" si="4"/>
        <v>0</v>
      </c>
      <c r="K74" s="1">
        <f t="shared" si="5"/>
        <v>0</v>
      </c>
      <c r="L74" s="1">
        <f t="shared" si="6"/>
        <v>0</v>
      </c>
      <c r="M74" s="1">
        <f t="shared" si="7"/>
        <v>998544</v>
      </c>
      <c r="N74" s="1">
        <f t="shared" si="8"/>
        <v>220.1568287</v>
      </c>
      <c r="O74" s="1">
        <f t="shared" si="9"/>
        <v>0</v>
      </c>
      <c r="P74" s="1">
        <f t="shared" si="10"/>
        <v>0</v>
      </c>
      <c r="Q74" s="1">
        <f t="shared" si="11"/>
        <v>0</v>
      </c>
      <c r="R74" s="1">
        <f t="shared" si="12"/>
        <v>30717970</v>
      </c>
      <c r="S74" s="1">
        <f t="shared" si="13"/>
        <v>43159.54505</v>
      </c>
      <c r="T74" s="1">
        <f t="shared" si="14"/>
        <v>106000</v>
      </c>
      <c r="U74" s="1">
        <f t="shared" si="15"/>
        <v>3675302</v>
      </c>
    </row>
    <row r="75" ht="19.5" customHeight="1">
      <c r="A75" s="1">
        <v>74.0</v>
      </c>
      <c r="B75" s="2" t="s">
        <v>140</v>
      </c>
      <c r="C75" s="2">
        <v>5000000.0</v>
      </c>
      <c r="D75" s="1" t="str">
        <f t="shared" si="1"/>
        <v>piercing</v>
      </c>
      <c r="E75" s="1" t="str">
        <f t="shared" si="2"/>
        <v>2017536</v>
      </c>
      <c r="F75" s="2">
        <v>50.0</v>
      </c>
      <c r="G75" s="2">
        <v>10.0</v>
      </c>
      <c r="H75" s="2" t="s">
        <v>119</v>
      </c>
      <c r="I75" s="1">
        <f t="shared" si="3"/>
        <v>500000</v>
      </c>
      <c r="J75" s="1">
        <f t="shared" si="4"/>
        <v>0</v>
      </c>
      <c r="K75" s="1">
        <f t="shared" si="5"/>
        <v>0</v>
      </c>
      <c r="L75" s="1">
        <f t="shared" si="6"/>
        <v>0</v>
      </c>
      <c r="M75" s="1">
        <f t="shared" si="7"/>
        <v>1008768</v>
      </c>
      <c r="N75" s="1">
        <f t="shared" si="8"/>
        <v>225.9438657</v>
      </c>
      <c r="O75" s="1">
        <f t="shared" si="9"/>
        <v>0</v>
      </c>
      <c r="P75" s="1">
        <f t="shared" si="10"/>
        <v>0</v>
      </c>
      <c r="Q75" s="1">
        <f t="shared" si="11"/>
        <v>0</v>
      </c>
      <c r="R75" s="1">
        <f t="shared" si="12"/>
        <v>31726738</v>
      </c>
      <c r="S75" s="1">
        <f t="shared" si="13"/>
        <v>44294.0358</v>
      </c>
      <c r="T75" s="1">
        <f t="shared" si="14"/>
        <v>106000</v>
      </c>
      <c r="U75" s="1">
        <f t="shared" si="15"/>
        <v>3781302</v>
      </c>
    </row>
    <row r="76" ht="19.5" customHeight="1">
      <c r="A76" s="1">
        <v>75.0</v>
      </c>
      <c r="B76" s="2" t="s">
        <v>542</v>
      </c>
      <c r="C76" s="2">
        <v>5000000.0</v>
      </c>
      <c r="D76" s="1" t="str">
        <f t="shared" si="1"/>
        <v>piercing</v>
      </c>
      <c r="E76" s="1" t="str">
        <f t="shared" si="2"/>
        <v>2037984</v>
      </c>
      <c r="F76" s="2">
        <v>50.0</v>
      </c>
      <c r="G76" s="2">
        <v>10.0</v>
      </c>
      <c r="H76" s="2" t="s">
        <v>119</v>
      </c>
      <c r="I76" s="1">
        <f t="shared" si="3"/>
        <v>500000</v>
      </c>
      <c r="J76" s="1">
        <f t="shared" si="4"/>
        <v>0</v>
      </c>
      <c r="K76" s="1">
        <f t="shared" si="5"/>
        <v>0</v>
      </c>
      <c r="L76" s="1">
        <f t="shared" si="6"/>
        <v>0</v>
      </c>
      <c r="M76" s="1">
        <f t="shared" si="7"/>
        <v>1018992</v>
      </c>
      <c r="N76" s="1">
        <f t="shared" si="8"/>
        <v>231.7309028</v>
      </c>
      <c r="O76" s="1">
        <f t="shared" si="9"/>
        <v>0</v>
      </c>
      <c r="P76" s="1">
        <f t="shared" si="10"/>
        <v>0</v>
      </c>
      <c r="Q76" s="1">
        <f t="shared" si="11"/>
        <v>0</v>
      </c>
      <c r="R76" s="1">
        <f t="shared" si="12"/>
        <v>32745730</v>
      </c>
      <c r="S76" s="1">
        <f t="shared" si="13"/>
        <v>45428.52655</v>
      </c>
      <c r="T76" s="1">
        <f t="shared" si="14"/>
        <v>106000</v>
      </c>
      <c r="U76" s="1">
        <f t="shared" si="15"/>
        <v>3887302</v>
      </c>
    </row>
    <row r="77" ht="19.5" customHeight="1">
      <c r="A77" s="1">
        <v>76.0</v>
      </c>
      <c r="B77" s="2" t="s">
        <v>142</v>
      </c>
      <c r="C77" s="2">
        <v>5000000.0</v>
      </c>
      <c r="D77" s="1" t="str">
        <f t="shared" si="1"/>
        <v>piercing</v>
      </c>
      <c r="E77" s="1" t="str">
        <f t="shared" si="2"/>
        <v>2058432</v>
      </c>
      <c r="F77" s="2">
        <v>50.0</v>
      </c>
      <c r="G77" s="2">
        <v>10.0</v>
      </c>
      <c r="H77" s="2" t="s">
        <v>119</v>
      </c>
      <c r="I77" s="1">
        <f t="shared" si="3"/>
        <v>500000</v>
      </c>
      <c r="J77" s="1">
        <f t="shared" si="4"/>
        <v>0</v>
      </c>
      <c r="K77" s="1">
        <f t="shared" si="5"/>
        <v>0</v>
      </c>
      <c r="L77" s="1">
        <f t="shared" si="6"/>
        <v>0</v>
      </c>
      <c r="M77" s="1">
        <f t="shared" si="7"/>
        <v>1029216</v>
      </c>
      <c r="N77" s="1">
        <f t="shared" si="8"/>
        <v>237.5179398</v>
      </c>
      <c r="O77" s="1">
        <f t="shared" si="9"/>
        <v>0</v>
      </c>
      <c r="P77" s="1">
        <f t="shared" si="10"/>
        <v>0</v>
      </c>
      <c r="Q77" s="1">
        <f t="shared" si="11"/>
        <v>0</v>
      </c>
      <c r="R77" s="1">
        <f t="shared" si="12"/>
        <v>33774946</v>
      </c>
      <c r="S77" s="1">
        <f t="shared" si="13"/>
        <v>46563.0173</v>
      </c>
      <c r="T77" s="1">
        <f t="shared" si="14"/>
        <v>106000</v>
      </c>
      <c r="U77" s="1">
        <f t="shared" si="15"/>
        <v>3993302</v>
      </c>
    </row>
    <row r="78" ht="19.5" customHeight="1">
      <c r="A78" s="1">
        <v>77.0</v>
      </c>
      <c r="B78" s="2" t="s">
        <v>543</v>
      </c>
      <c r="C78" s="2">
        <v>5000000.0</v>
      </c>
      <c r="D78" s="1" t="str">
        <f t="shared" si="1"/>
        <v>piercing</v>
      </c>
      <c r="E78" s="1" t="str">
        <f t="shared" si="2"/>
        <v>2089104</v>
      </c>
      <c r="F78" s="2">
        <v>50.0</v>
      </c>
      <c r="G78" s="2">
        <v>10.0</v>
      </c>
      <c r="H78" s="2" t="s">
        <v>119</v>
      </c>
      <c r="I78" s="1">
        <f t="shared" si="3"/>
        <v>500000</v>
      </c>
      <c r="J78" s="1">
        <f t="shared" si="4"/>
        <v>0</v>
      </c>
      <c r="K78" s="1">
        <f t="shared" si="5"/>
        <v>0</v>
      </c>
      <c r="L78" s="1">
        <f t="shared" si="6"/>
        <v>0</v>
      </c>
      <c r="M78" s="1">
        <f t="shared" si="7"/>
        <v>1044552</v>
      </c>
      <c r="N78" s="1">
        <f t="shared" si="8"/>
        <v>243.3049769</v>
      </c>
      <c r="O78" s="1">
        <f t="shared" si="9"/>
        <v>0</v>
      </c>
      <c r="P78" s="1">
        <f t="shared" si="10"/>
        <v>0</v>
      </c>
      <c r="Q78" s="1">
        <f t="shared" si="11"/>
        <v>0</v>
      </c>
      <c r="R78" s="1">
        <f t="shared" si="12"/>
        <v>34819498</v>
      </c>
      <c r="S78" s="1">
        <f t="shared" si="13"/>
        <v>47697.50805</v>
      </c>
      <c r="T78" s="1">
        <f t="shared" si="14"/>
        <v>106000</v>
      </c>
      <c r="U78" s="1">
        <f t="shared" si="15"/>
        <v>4099302</v>
      </c>
    </row>
    <row r="79" ht="19.5" customHeight="1">
      <c r="A79" s="1">
        <v>78.0</v>
      </c>
      <c r="B79" s="2" t="s">
        <v>144</v>
      </c>
      <c r="C79" s="2">
        <v>5000000.0</v>
      </c>
      <c r="D79" s="1" t="str">
        <f t="shared" si="1"/>
        <v>piercing</v>
      </c>
      <c r="E79" s="1" t="str">
        <f t="shared" si="2"/>
        <v>2109552</v>
      </c>
      <c r="F79" s="2">
        <v>50.0</v>
      </c>
      <c r="G79" s="2">
        <v>10.0</v>
      </c>
      <c r="H79" s="2" t="s">
        <v>119</v>
      </c>
      <c r="I79" s="1">
        <f t="shared" si="3"/>
        <v>500000</v>
      </c>
      <c r="J79" s="1">
        <f t="shared" si="4"/>
        <v>0</v>
      </c>
      <c r="K79" s="1">
        <f t="shared" si="5"/>
        <v>0</v>
      </c>
      <c r="L79" s="1">
        <f t="shared" si="6"/>
        <v>0</v>
      </c>
      <c r="M79" s="1">
        <f t="shared" si="7"/>
        <v>1054776</v>
      </c>
      <c r="N79" s="1">
        <f t="shared" si="8"/>
        <v>249.0920139</v>
      </c>
      <c r="O79" s="1">
        <f t="shared" si="9"/>
        <v>0</v>
      </c>
      <c r="P79" s="1">
        <f t="shared" si="10"/>
        <v>0</v>
      </c>
      <c r="Q79" s="1">
        <f t="shared" si="11"/>
        <v>0</v>
      </c>
      <c r="R79" s="1">
        <f t="shared" si="12"/>
        <v>35874274</v>
      </c>
      <c r="S79" s="1">
        <f t="shared" si="13"/>
        <v>48831.9988</v>
      </c>
      <c r="T79" s="1">
        <f t="shared" si="14"/>
        <v>106000</v>
      </c>
      <c r="U79" s="1">
        <f t="shared" si="15"/>
        <v>4205302</v>
      </c>
    </row>
    <row r="80" ht="19.5" customHeight="1">
      <c r="A80" s="1">
        <v>79.0</v>
      </c>
      <c r="B80" s="2" t="s">
        <v>544</v>
      </c>
      <c r="C80" s="2">
        <v>5000000.0</v>
      </c>
      <c r="D80" s="1" t="str">
        <f t="shared" si="1"/>
        <v>piercing</v>
      </c>
      <c r="E80" s="1" t="str">
        <f t="shared" si="2"/>
        <v>2130000</v>
      </c>
      <c r="F80" s="2">
        <v>50.0</v>
      </c>
      <c r="G80" s="2">
        <v>10.0</v>
      </c>
      <c r="H80" s="2" t="s">
        <v>119</v>
      </c>
      <c r="I80" s="1">
        <f t="shared" si="3"/>
        <v>500000</v>
      </c>
      <c r="J80" s="1">
        <f t="shared" si="4"/>
        <v>0</v>
      </c>
      <c r="K80" s="1">
        <f t="shared" si="5"/>
        <v>0</v>
      </c>
      <c r="L80" s="1">
        <f t="shared" si="6"/>
        <v>0</v>
      </c>
      <c r="M80" s="1">
        <f t="shared" si="7"/>
        <v>1065000</v>
      </c>
      <c r="N80" s="1">
        <f t="shared" si="8"/>
        <v>254.8790509</v>
      </c>
      <c r="O80" s="1">
        <f t="shared" si="9"/>
        <v>0</v>
      </c>
      <c r="P80" s="1">
        <f t="shared" si="10"/>
        <v>0</v>
      </c>
      <c r="Q80" s="1">
        <f t="shared" si="11"/>
        <v>0</v>
      </c>
      <c r="R80" s="1">
        <f t="shared" si="12"/>
        <v>36939274</v>
      </c>
      <c r="S80" s="1">
        <f t="shared" si="13"/>
        <v>49966.48955</v>
      </c>
      <c r="T80" s="1">
        <f t="shared" si="14"/>
        <v>106000</v>
      </c>
      <c r="U80" s="1">
        <f t="shared" si="15"/>
        <v>4311302</v>
      </c>
    </row>
    <row r="81" ht="19.5" customHeight="1">
      <c r="A81" s="1">
        <v>80.0</v>
      </c>
      <c r="B81" s="2" t="s">
        <v>146</v>
      </c>
      <c r="C81" s="2">
        <v>5000000.0</v>
      </c>
      <c r="D81" s="1" t="str">
        <f t="shared" si="1"/>
        <v>piercing</v>
      </c>
      <c r="E81" s="1" t="str">
        <f t="shared" si="2"/>
        <v>2160672</v>
      </c>
      <c r="F81" s="2">
        <v>50.0</v>
      </c>
      <c r="G81" s="2">
        <v>10.0</v>
      </c>
      <c r="H81" s="2" t="s">
        <v>119</v>
      </c>
      <c r="I81" s="1">
        <f t="shared" si="3"/>
        <v>500000</v>
      </c>
      <c r="J81" s="1">
        <f t="shared" si="4"/>
        <v>0</v>
      </c>
      <c r="K81" s="1">
        <f t="shared" si="5"/>
        <v>0</v>
      </c>
      <c r="L81" s="1">
        <f t="shared" si="6"/>
        <v>0</v>
      </c>
      <c r="M81" s="1">
        <f t="shared" si="7"/>
        <v>1080336</v>
      </c>
      <c r="N81" s="1">
        <f t="shared" si="8"/>
        <v>260.666088</v>
      </c>
      <c r="O81" s="1">
        <f t="shared" si="9"/>
        <v>0</v>
      </c>
      <c r="P81" s="1">
        <f t="shared" si="10"/>
        <v>0</v>
      </c>
      <c r="Q81" s="1">
        <f t="shared" si="11"/>
        <v>0</v>
      </c>
      <c r="R81" s="1">
        <f t="shared" si="12"/>
        <v>38019610</v>
      </c>
      <c r="S81" s="1">
        <f t="shared" si="13"/>
        <v>51100.9803</v>
      </c>
      <c r="T81" s="1">
        <f t="shared" si="14"/>
        <v>106000</v>
      </c>
      <c r="U81" s="1">
        <f t="shared" si="15"/>
        <v>4417302</v>
      </c>
    </row>
    <row r="82" ht="19.5" customHeight="1">
      <c r="A82" s="1">
        <v>81.0</v>
      </c>
      <c r="B82" s="2" t="s">
        <v>146</v>
      </c>
      <c r="C82" s="2">
        <v>5000000.0</v>
      </c>
      <c r="D82" s="1" t="str">
        <f t="shared" si="1"/>
        <v>piercing</v>
      </c>
      <c r="E82" s="1" t="str">
        <f t="shared" si="2"/>
        <v>2160672</v>
      </c>
      <c r="F82" s="2">
        <v>50.0</v>
      </c>
      <c r="G82" s="2">
        <v>10.0</v>
      </c>
      <c r="H82" s="2" t="s">
        <v>119</v>
      </c>
      <c r="I82" s="1">
        <f t="shared" si="3"/>
        <v>500000</v>
      </c>
      <c r="J82" s="1">
        <f t="shared" si="4"/>
        <v>0</v>
      </c>
      <c r="K82" s="1">
        <f t="shared" si="5"/>
        <v>0</v>
      </c>
      <c r="L82" s="1">
        <f t="shared" si="6"/>
        <v>0</v>
      </c>
      <c r="M82" s="1">
        <f t="shared" si="7"/>
        <v>1080336</v>
      </c>
      <c r="N82" s="1">
        <f t="shared" si="8"/>
        <v>266.453125</v>
      </c>
      <c r="O82" s="1">
        <f t="shared" si="9"/>
        <v>0</v>
      </c>
      <c r="P82" s="1">
        <f t="shared" si="10"/>
        <v>0</v>
      </c>
      <c r="Q82" s="1">
        <f t="shared" si="11"/>
        <v>0</v>
      </c>
      <c r="R82" s="1">
        <f t="shared" si="12"/>
        <v>39099946</v>
      </c>
      <c r="S82" s="1">
        <f t="shared" si="13"/>
        <v>52235.47105</v>
      </c>
      <c r="T82" s="1">
        <f t="shared" si="14"/>
        <v>106000</v>
      </c>
      <c r="U82" s="1">
        <f t="shared" si="15"/>
        <v>4523302</v>
      </c>
    </row>
    <row r="83" ht="19.5" customHeight="1">
      <c r="A83" s="1">
        <v>82.0</v>
      </c>
      <c r="B83" s="2" t="s">
        <v>146</v>
      </c>
      <c r="C83" s="2">
        <v>5000000.0</v>
      </c>
      <c r="D83" s="1" t="str">
        <f t="shared" si="1"/>
        <v>piercing</v>
      </c>
      <c r="E83" s="1" t="str">
        <f t="shared" si="2"/>
        <v>2160672</v>
      </c>
      <c r="F83" s="2">
        <v>50.0</v>
      </c>
      <c r="G83" s="2">
        <v>10.0</v>
      </c>
      <c r="H83" s="2" t="s">
        <v>119</v>
      </c>
      <c r="I83" s="1">
        <f t="shared" si="3"/>
        <v>500000</v>
      </c>
      <c r="J83" s="1">
        <f t="shared" si="4"/>
        <v>0</v>
      </c>
      <c r="K83" s="1">
        <f t="shared" si="5"/>
        <v>0</v>
      </c>
      <c r="L83" s="1">
        <f t="shared" si="6"/>
        <v>0</v>
      </c>
      <c r="M83" s="1">
        <f t="shared" si="7"/>
        <v>1080336</v>
      </c>
      <c r="N83" s="1">
        <f t="shared" si="8"/>
        <v>272.240162</v>
      </c>
      <c r="O83" s="1">
        <f t="shared" si="9"/>
        <v>0</v>
      </c>
      <c r="P83" s="1">
        <f t="shared" si="10"/>
        <v>0</v>
      </c>
      <c r="Q83" s="1">
        <f t="shared" si="11"/>
        <v>0</v>
      </c>
      <c r="R83" s="1">
        <f t="shared" si="12"/>
        <v>40180282</v>
      </c>
      <c r="S83" s="1">
        <f t="shared" si="13"/>
        <v>53369.9618</v>
      </c>
      <c r="T83" s="1">
        <f t="shared" si="14"/>
        <v>106000</v>
      </c>
      <c r="U83" s="1">
        <f t="shared" si="15"/>
        <v>4629302</v>
      </c>
    </row>
    <row r="84" ht="19.5" customHeight="1">
      <c r="A84" s="1">
        <v>83.0</v>
      </c>
      <c r="B84" s="2" t="s">
        <v>146</v>
      </c>
      <c r="C84" s="2">
        <v>5000000.0</v>
      </c>
      <c r="D84" s="1" t="str">
        <f t="shared" si="1"/>
        <v>piercing</v>
      </c>
      <c r="E84" s="1" t="str">
        <f t="shared" si="2"/>
        <v>2160672</v>
      </c>
      <c r="F84" s="2">
        <v>50.0</v>
      </c>
      <c r="G84" s="2">
        <v>10.0</v>
      </c>
      <c r="H84" s="2" t="s">
        <v>119</v>
      </c>
      <c r="I84" s="1">
        <f t="shared" si="3"/>
        <v>500000</v>
      </c>
      <c r="J84" s="1">
        <f t="shared" si="4"/>
        <v>0</v>
      </c>
      <c r="K84" s="1">
        <f t="shared" si="5"/>
        <v>0</v>
      </c>
      <c r="L84" s="1">
        <f t="shared" si="6"/>
        <v>0</v>
      </c>
      <c r="M84" s="1">
        <f t="shared" si="7"/>
        <v>1080336</v>
      </c>
      <c r="N84" s="1">
        <f t="shared" si="8"/>
        <v>278.0271991</v>
      </c>
      <c r="O84" s="1">
        <f t="shared" si="9"/>
        <v>0</v>
      </c>
      <c r="P84" s="1">
        <f t="shared" si="10"/>
        <v>0</v>
      </c>
      <c r="Q84" s="1">
        <f t="shared" si="11"/>
        <v>0</v>
      </c>
      <c r="R84" s="1">
        <f t="shared" si="12"/>
        <v>41260618</v>
      </c>
      <c r="S84" s="1">
        <f t="shared" si="13"/>
        <v>54504.45255</v>
      </c>
      <c r="T84" s="1">
        <f t="shared" si="14"/>
        <v>106000</v>
      </c>
      <c r="U84" s="1">
        <f t="shared" si="15"/>
        <v>4735302</v>
      </c>
    </row>
    <row r="85" ht="19.5" customHeight="1">
      <c r="A85" s="1">
        <v>84.0</v>
      </c>
      <c r="B85" s="2" t="s">
        <v>146</v>
      </c>
      <c r="C85" s="2">
        <v>5000000.0</v>
      </c>
      <c r="D85" s="1" t="str">
        <f t="shared" si="1"/>
        <v>piercing</v>
      </c>
      <c r="E85" s="1" t="str">
        <f t="shared" si="2"/>
        <v>2160672</v>
      </c>
      <c r="F85" s="2">
        <v>50.0</v>
      </c>
      <c r="G85" s="2">
        <v>10.0</v>
      </c>
      <c r="H85" s="2" t="s">
        <v>119</v>
      </c>
      <c r="I85" s="1">
        <f t="shared" si="3"/>
        <v>500000</v>
      </c>
      <c r="J85" s="1">
        <f t="shared" si="4"/>
        <v>0</v>
      </c>
      <c r="K85" s="1">
        <f t="shared" si="5"/>
        <v>0</v>
      </c>
      <c r="L85" s="1">
        <f t="shared" si="6"/>
        <v>0</v>
      </c>
      <c r="M85" s="1">
        <f t="shared" si="7"/>
        <v>1080336</v>
      </c>
      <c r="N85" s="1">
        <f t="shared" si="8"/>
        <v>283.8142361</v>
      </c>
      <c r="O85" s="1">
        <f t="shared" si="9"/>
        <v>0</v>
      </c>
      <c r="P85" s="1">
        <f t="shared" si="10"/>
        <v>0</v>
      </c>
      <c r="Q85" s="1">
        <f t="shared" si="11"/>
        <v>0</v>
      </c>
      <c r="R85" s="1">
        <f t="shared" si="12"/>
        <v>42340954</v>
      </c>
      <c r="S85" s="1">
        <f t="shared" si="13"/>
        <v>55638.9433</v>
      </c>
      <c r="T85" s="1">
        <f t="shared" si="14"/>
        <v>106000</v>
      </c>
      <c r="U85" s="1">
        <f t="shared" si="15"/>
        <v>4841302</v>
      </c>
    </row>
    <row r="86" ht="19.5" customHeight="1">
      <c r="A86" s="1">
        <v>85.0</v>
      </c>
      <c r="B86" s="2" t="s">
        <v>146</v>
      </c>
      <c r="C86" s="2">
        <v>5000000.0</v>
      </c>
      <c r="D86" s="1" t="str">
        <f t="shared" si="1"/>
        <v>piercing</v>
      </c>
      <c r="E86" s="1" t="str">
        <f t="shared" si="2"/>
        <v>2160672</v>
      </c>
      <c r="F86" s="2">
        <v>50.0</v>
      </c>
      <c r="G86" s="2">
        <v>10.0</v>
      </c>
      <c r="H86" s="2" t="s">
        <v>119</v>
      </c>
      <c r="I86" s="1">
        <f t="shared" si="3"/>
        <v>500000</v>
      </c>
      <c r="J86" s="1">
        <f t="shared" si="4"/>
        <v>0</v>
      </c>
      <c r="K86" s="1">
        <f t="shared" si="5"/>
        <v>0</v>
      </c>
      <c r="L86" s="1">
        <f t="shared" si="6"/>
        <v>0</v>
      </c>
      <c r="M86" s="1">
        <f t="shared" si="7"/>
        <v>1080336</v>
      </c>
      <c r="N86" s="1">
        <f t="shared" si="8"/>
        <v>289.6012731</v>
      </c>
      <c r="O86" s="1">
        <f t="shared" si="9"/>
        <v>0</v>
      </c>
      <c r="P86" s="1">
        <f t="shared" si="10"/>
        <v>0</v>
      </c>
      <c r="Q86" s="1">
        <f t="shared" si="11"/>
        <v>0</v>
      </c>
      <c r="R86" s="1">
        <f t="shared" si="12"/>
        <v>43421290</v>
      </c>
      <c r="S86" s="1">
        <f t="shared" si="13"/>
        <v>56773.43405</v>
      </c>
      <c r="T86" s="1">
        <f t="shared" si="14"/>
        <v>106000</v>
      </c>
      <c r="U86" s="1">
        <f t="shared" si="15"/>
        <v>4947302</v>
      </c>
    </row>
    <row r="87" ht="19.5" customHeight="1">
      <c r="A87" s="1">
        <v>86.0</v>
      </c>
      <c r="B87" s="2" t="s">
        <v>146</v>
      </c>
      <c r="C87" s="2">
        <v>5000000.0</v>
      </c>
      <c r="D87" s="1" t="str">
        <f t="shared" si="1"/>
        <v>piercing</v>
      </c>
      <c r="E87" s="1" t="str">
        <f t="shared" si="2"/>
        <v>2160672</v>
      </c>
      <c r="F87" s="2">
        <v>50.0</v>
      </c>
      <c r="G87" s="2">
        <v>10.0</v>
      </c>
      <c r="H87" s="2" t="s">
        <v>119</v>
      </c>
      <c r="I87" s="1">
        <f t="shared" si="3"/>
        <v>500000</v>
      </c>
      <c r="J87" s="1">
        <f t="shared" si="4"/>
        <v>0</v>
      </c>
      <c r="K87" s="1">
        <f t="shared" si="5"/>
        <v>0</v>
      </c>
      <c r="L87" s="1">
        <f t="shared" si="6"/>
        <v>0</v>
      </c>
      <c r="M87" s="1">
        <f t="shared" si="7"/>
        <v>1080336</v>
      </c>
      <c r="N87" s="1">
        <f t="shared" si="8"/>
        <v>295.3883102</v>
      </c>
      <c r="O87" s="1">
        <f t="shared" si="9"/>
        <v>0</v>
      </c>
      <c r="P87" s="1">
        <f t="shared" si="10"/>
        <v>0</v>
      </c>
      <c r="Q87" s="1">
        <f t="shared" si="11"/>
        <v>0</v>
      </c>
      <c r="R87" s="1">
        <f t="shared" si="12"/>
        <v>44501626</v>
      </c>
      <c r="S87" s="1">
        <f t="shared" si="13"/>
        <v>57907.9248</v>
      </c>
      <c r="T87" s="1">
        <f t="shared" si="14"/>
        <v>106000</v>
      </c>
      <c r="U87" s="1">
        <f t="shared" si="15"/>
        <v>5053302</v>
      </c>
    </row>
    <row r="88" ht="19.5" customHeight="1">
      <c r="A88" s="1">
        <v>87.0</v>
      </c>
      <c r="B88" s="2" t="s">
        <v>146</v>
      </c>
      <c r="C88" s="2">
        <v>5000000.0</v>
      </c>
      <c r="D88" s="1" t="str">
        <f t="shared" si="1"/>
        <v>piercing</v>
      </c>
      <c r="E88" s="1" t="str">
        <f t="shared" si="2"/>
        <v>2160672</v>
      </c>
      <c r="F88" s="2">
        <v>50.0</v>
      </c>
      <c r="G88" s="2">
        <v>10.0</v>
      </c>
      <c r="H88" s="2" t="s">
        <v>119</v>
      </c>
      <c r="I88" s="1">
        <f t="shared" si="3"/>
        <v>500000</v>
      </c>
      <c r="J88" s="1">
        <f t="shared" si="4"/>
        <v>0</v>
      </c>
      <c r="K88" s="1">
        <f t="shared" si="5"/>
        <v>0</v>
      </c>
      <c r="L88" s="1">
        <f t="shared" si="6"/>
        <v>0</v>
      </c>
      <c r="M88" s="1">
        <f t="shared" si="7"/>
        <v>1080336</v>
      </c>
      <c r="N88" s="1">
        <f t="shared" si="8"/>
        <v>301.1753472</v>
      </c>
      <c r="O88" s="1">
        <f t="shared" si="9"/>
        <v>0</v>
      </c>
      <c r="P88" s="1">
        <f t="shared" si="10"/>
        <v>0</v>
      </c>
      <c r="Q88" s="1">
        <f t="shared" si="11"/>
        <v>0</v>
      </c>
      <c r="R88" s="1">
        <f t="shared" si="12"/>
        <v>45581962</v>
      </c>
      <c r="S88" s="1">
        <f t="shared" si="13"/>
        <v>59042.41555</v>
      </c>
      <c r="T88" s="1">
        <f t="shared" si="14"/>
        <v>106000</v>
      </c>
      <c r="U88" s="1">
        <f t="shared" si="15"/>
        <v>5159302</v>
      </c>
    </row>
    <row r="89" ht="19.5" customHeight="1">
      <c r="A89" s="1">
        <v>88.0</v>
      </c>
      <c r="B89" s="2" t="s">
        <v>146</v>
      </c>
      <c r="C89" s="2">
        <v>5000000.0</v>
      </c>
      <c r="D89" s="1" t="str">
        <f t="shared" si="1"/>
        <v>piercing</v>
      </c>
      <c r="E89" s="1" t="str">
        <f t="shared" si="2"/>
        <v>2160672</v>
      </c>
      <c r="F89" s="2">
        <v>50.0</v>
      </c>
      <c r="G89" s="2">
        <v>10.0</v>
      </c>
      <c r="H89" s="2" t="s">
        <v>119</v>
      </c>
      <c r="I89" s="1">
        <f t="shared" si="3"/>
        <v>500000</v>
      </c>
      <c r="J89" s="1">
        <f t="shared" si="4"/>
        <v>0</v>
      </c>
      <c r="K89" s="1">
        <f t="shared" si="5"/>
        <v>0</v>
      </c>
      <c r="L89" s="1">
        <f t="shared" si="6"/>
        <v>0</v>
      </c>
      <c r="M89" s="1">
        <f t="shared" si="7"/>
        <v>1080336</v>
      </c>
      <c r="N89" s="1">
        <f t="shared" si="8"/>
        <v>306.9623843</v>
      </c>
      <c r="O89" s="1">
        <f t="shared" si="9"/>
        <v>0</v>
      </c>
      <c r="P89" s="1">
        <f t="shared" si="10"/>
        <v>0</v>
      </c>
      <c r="Q89" s="1">
        <f t="shared" si="11"/>
        <v>0</v>
      </c>
      <c r="R89" s="1">
        <f t="shared" si="12"/>
        <v>46662298</v>
      </c>
      <c r="S89" s="1">
        <f t="shared" si="13"/>
        <v>60176.9063</v>
      </c>
      <c r="T89" s="1">
        <f t="shared" si="14"/>
        <v>106000</v>
      </c>
      <c r="U89" s="1">
        <f t="shared" si="15"/>
        <v>5265302</v>
      </c>
    </row>
    <row r="90" ht="19.5" customHeight="1">
      <c r="A90" s="1">
        <v>89.0</v>
      </c>
      <c r="B90" s="2" t="s">
        <v>146</v>
      </c>
      <c r="C90" s="2">
        <v>5000000.0</v>
      </c>
      <c r="D90" s="1" t="str">
        <f t="shared" si="1"/>
        <v>piercing</v>
      </c>
      <c r="E90" s="1" t="str">
        <f t="shared" si="2"/>
        <v>2160672</v>
      </c>
      <c r="F90" s="2">
        <v>50.0</v>
      </c>
      <c r="G90" s="2">
        <v>10.0</v>
      </c>
      <c r="H90" s="2" t="s">
        <v>119</v>
      </c>
      <c r="I90" s="1">
        <f t="shared" si="3"/>
        <v>500000</v>
      </c>
      <c r="J90" s="1">
        <f t="shared" si="4"/>
        <v>0</v>
      </c>
      <c r="K90" s="1">
        <f t="shared" si="5"/>
        <v>0</v>
      </c>
      <c r="L90" s="1">
        <f t="shared" si="6"/>
        <v>0</v>
      </c>
      <c r="M90" s="1">
        <f t="shared" si="7"/>
        <v>1080336</v>
      </c>
      <c r="N90" s="1">
        <f t="shared" si="8"/>
        <v>312.7494213</v>
      </c>
      <c r="O90" s="1">
        <f t="shared" si="9"/>
        <v>0</v>
      </c>
      <c r="P90" s="1">
        <f t="shared" si="10"/>
        <v>0</v>
      </c>
      <c r="Q90" s="1">
        <f t="shared" si="11"/>
        <v>0</v>
      </c>
      <c r="R90" s="1">
        <f t="shared" si="12"/>
        <v>47742634</v>
      </c>
      <c r="S90" s="1">
        <f t="shared" si="13"/>
        <v>61311.39705</v>
      </c>
      <c r="T90" s="1">
        <f t="shared" si="14"/>
        <v>106000</v>
      </c>
      <c r="U90" s="1">
        <f t="shared" si="15"/>
        <v>5371302</v>
      </c>
    </row>
    <row r="91" ht="19.5" customHeight="1">
      <c r="A91" s="1">
        <v>90.0</v>
      </c>
      <c r="B91" s="2" t="s">
        <v>146</v>
      </c>
      <c r="C91" s="2">
        <v>5000000.0</v>
      </c>
      <c r="D91" s="1" t="str">
        <f t="shared" si="1"/>
        <v>piercing</v>
      </c>
      <c r="E91" s="1" t="str">
        <f t="shared" si="2"/>
        <v>2160672</v>
      </c>
      <c r="F91" s="2">
        <v>50.0</v>
      </c>
      <c r="G91" s="2">
        <v>10.0</v>
      </c>
      <c r="H91" s="2" t="s">
        <v>119</v>
      </c>
      <c r="I91" s="1">
        <f t="shared" si="3"/>
        <v>500000</v>
      </c>
      <c r="J91" s="1">
        <f t="shared" si="4"/>
        <v>0</v>
      </c>
      <c r="K91" s="1">
        <f t="shared" si="5"/>
        <v>0</v>
      </c>
      <c r="L91" s="1">
        <f t="shared" si="6"/>
        <v>0</v>
      </c>
      <c r="M91" s="1">
        <f t="shared" si="7"/>
        <v>1080336</v>
      </c>
      <c r="N91" s="1">
        <f t="shared" si="8"/>
        <v>318.5364583</v>
      </c>
      <c r="O91" s="1">
        <f t="shared" si="9"/>
        <v>0</v>
      </c>
      <c r="P91" s="1">
        <f t="shared" si="10"/>
        <v>0</v>
      </c>
      <c r="Q91" s="1">
        <f t="shared" si="11"/>
        <v>0</v>
      </c>
      <c r="R91" s="1">
        <f t="shared" si="12"/>
        <v>48822970</v>
      </c>
      <c r="S91" s="1">
        <f t="shared" si="13"/>
        <v>62445.8878</v>
      </c>
      <c r="T91" s="1">
        <f t="shared" si="14"/>
        <v>106000</v>
      </c>
      <c r="U91" s="1">
        <f t="shared" si="15"/>
        <v>5477302</v>
      </c>
    </row>
    <row r="92" ht="19.5" customHeight="1">
      <c r="A92" s="1">
        <v>91.0</v>
      </c>
      <c r="B92" s="2" t="s">
        <v>146</v>
      </c>
      <c r="C92" s="2">
        <v>5000000.0</v>
      </c>
      <c r="D92" s="1" t="str">
        <f t="shared" si="1"/>
        <v>piercing</v>
      </c>
      <c r="E92" s="1" t="str">
        <f t="shared" si="2"/>
        <v>2160672</v>
      </c>
      <c r="F92" s="2">
        <v>50.0</v>
      </c>
      <c r="G92" s="2">
        <v>10.0</v>
      </c>
      <c r="H92" s="2" t="s">
        <v>119</v>
      </c>
      <c r="I92" s="1">
        <f t="shared" si="3"/>
        <v>500000</v>
      </c>
      <c r="J92" s="1">
        <f t="shared" si="4"/>
        <v>0</v>
      </c>
      <c r="K92" s="1">
        <f t="shared" si="5"/>
        <v>0</v>
      </c>
      <c r="L92" s="1">
        <f t="shared" si="6"/>
        <v>0</v>
      </c>
      <c r="M92" s="1">
        <f t="shared" si="7"/>
        <v>1080336</v>
      </c>
      <c r="N92" s="1">
        <f t="shared" si="8"/>
        <v>324.3234954</v>
      </c>
      <c r="O92" s="1">
        <f t="shared" si="9"/>
        <v>0</v>
      </c>
      <c r="P92" s="1">
        <f t="shared" si="10"/>
        <v>0</v>
      </c>
      <c r="Q92" s="1">
        <f t="shared" si="11"/>
        <v>0</v>
      </c>
      <c r="R92" s="1">
        <f t="shared" si="12"/>
        <v>49903306</v>
      </c>
      <c r="S92" s="1">
        <f t="shared" si="13"/>
        <v>63580.37855</v>
      </c>
      <c r="T92" s="1">
        <f t="shared" si="14"/>
        <v>106000</v>
      </c>
      <c r="U92" s="1">
        <f t="shared" si="15"/>
        <v>5583302</v>
      </c>
    </row>
    <row r="93" ht="19.5" customHeight="1">
      <c r="A93" s="1">
        <v>92.0</v>
      </c>
      <c r="B93" s="2" t="s">
        <v>146</v>
      </c>
      <c r="C93" s="2">
        <v>5000000.0</v>
      </c>
      <c r="D93" s="1" t="str">
        <f t="shared" si="1"/>
        <v>piercing</v>
      </c>
      <c r="E93" s="1" t="str">
        <f t="shared" si="2"/>
        <v>2160672</v>
      </c>
      <c r="F93" s="2">
        <v>50.0</v>
      </c>
      <c r="G93" s="2">
        <v>10.0</v>
      </c>
      <c r="H93" s="2" t="s">
        <v>119</v>
      </c>
      <c r="I93" s="1">
        <f t="shared" si="3"/>
        <v>500000</v>
      </c>
      <c r="J93" s="1">
        <f t="shared" si="4"/>
        <v>0</v>
      </c>
      <c r="K93" s="1">
        <f t="shared" si="5"/>
        <v>0</v>
      </c>
      <c r="L93" s="1">
        <f t="shared" si="6"/>
        <v>0</v>
      </c>
      <c r="M93" s="1">
        <f t="shared" si="7"/>
        <v>1080336</v>
      </c>
      <c r="N93" s="1">
        <f t="shared" si="8"/>
        <v>330.1105324</v>
      </c>
      <c r="O93" s="1">
        <f t="shared" si="9"/>
        <v>0</v>
      </c>
      <c r="P93" s="1">
        <f t="shared" si="10"/>
        <v>0</v>
      </c>
      <c r="Q93" s="1">
        <f t="shared" si="11"/>
        <v>0</v>
      </c>
      <c r="R93" s="1">
        <f t="shared" si="12"/>
        <v>50983642</v>
      </c>
      <c r="S93" s="1">
        <f t="shared" si="13"/>
        <v>64714.8693</v>
      </c>
      <c r="T93" s="1">
        <f t="shared" si="14"/>
        <v>106000</v>
      </c>
      <c r="U93" s="1">
        <f t="shared" si="15"/>
        <v>5689302</v>
      </c>
    </row>
    <row r="94" ht="19.5" customHeight="1">
      <c r="A94" s="1">
        <v>93.0</v>
      </c>
      <c r="B94" s="2" t="s">
        <v>146</v>
      </c>
      <c r="C94" s="2">
        <v>5000000.0</v>
      </c>
      <c r="D94" s="1" t="str">
        <f t="shared" si="1"/>
        <v>piercing</v>
      </c>
      <c r="E94" s="1" t="str">
        <f t="shared" si="2"/>
        <v>2160672</v>
      </c>
      <c r="F94" s="2">
        <v>50.0</v>
      </c>
      <c r="G94" s="2">
        <v>10.0</v>
      </c>
      <c r="H94" s="2" t="s">
        <v>119</v>
      </c>
      <c r="I94" s="1">
        <f t="shared" si="3"/>
        <v>500000</v>
      </c>
      <c r="J94" s="1">
        <f t="shared" si="4"/>
        <v>0</v>
      </c>
      <c r="K94" s="1">
        <f t="shared" si="5"/>
        <v>0</v>
      </c>
      <c r="L94" s="1">
        <f t="shared" si="6"/>
        <v>0</v>
      </c>
      <c r="M94" s="1">
        <f t="shared" si="7"/>
        <v>1080336</v>
      </c>
      <c r="N94" s="1">
        <f t="shared" si="8"/>
        <v>335.8975694</v>
      </c>
      <c r="O94" s="1">
        <f t="shared" si="9"/>
        <v>0</v>
      </c>
      <c r="P94" s="1">
        <f t="shared" si="10"/>
        <v>0</v>
      </c>
      <c r="Q94" s="1">
        <f t="shared" si="11"/>
        <v>0</v>
      </c>
      <c r="R94" s="1">
        <f t="shared" si="12"/>
        <v>52063978</v>
      </c>
      <c r="S94" s="1">
        <f t="shared" si="13"/>
        <v>65849.36005</v>
      </c>
      <c r="T94" s="1">
        <f t="shared" si="14"/>
        <v>106000</v>
      </c>
      <c r="U94" s="1">
        <f t="shared" si="15"/>
        <v>5795302</v>
      </c>
    </row>
    <row r="95" ht="19.5" customHeight="1">
      <c r="A95" s="1">
        <v>94.0</v>
      </c>
      <c r="B95" s="2" t="s">
        <v>146</v>
      </c>
      <c r="C95" s="2">
        <v>5000000.0</v>
      </c>
      <c r="D95" s="1" t="str">
        <f t="shared" si="1"/>
        <v>piercing</v>
      </c>
      <c r="E95" s="1" t="str">
        <f t="shared" si="2"/>
        <v>2160672</v>
      </c>
      <c r="F95" s="2">
        <v>50.0</v>
      </c>
      <c r="G95" s="2">
        <v>10.0</v>
      </c>
      <c r="H95" s="2" t="s">
        <v>119</v>
      </c>
      <c r="I95" s="1">
        <f t="shared" si="3"/>
        <v>500000</v>
      </c>
      <c r="J95" s="1">
        <f t="shared" si="4"/>
        <v>0</v>
      </c>
      <c r="K95" s="1">
        <f t="shared" si="5"/>
        <v>0</v>
      </c>
      <c r="L95" s="1">
        <f t="shared" si="6"/>
        <v>0</v>
      </c>
      <c r="M95" s="1">
        <f t="shared" si="7"/>
        <v>1080336</v>
      </c>
      <c r="N95" s="1">
        <f t="shared" si="8"/>
        <v>341.6846065</v>
      </c>
      <c r="O95" s="1">
        <f t="shared" si="9"/>
        <v>0</v>
      </c>
      <c r="P95" s="1">
        <f t="shared" si="10"/>
        <v>0</v>
      </c>
      <c r="Q95" s="1">
        <f t="shared" si="11"/>
        <v>0</v>
      </c>
      <c r="R95" s="1">
        <f t="shared" si="12"/>
        <v>53144314</v>
      </c>
      <c r="S95" s="1">
        <f t="shared" si="13"/>
        <v>66983.8508</v>
      </c>
      <c r="T95" s="1">
        <f t="shared" si="14"/>
        <v>106000</v>
      </c>
      <c r="U95" s="1">
        <f t="shared" si="15"/>
        <v>5901302</v>
      </c>
    </row>
    <row r="96" ht="19.5" customHeight="1">
      <c r="A96" s="1">
        <v>95.0</v>
      </c>
      <c r="B96" s="2" t="s">
        <v>146</v>
      </c>
      <c r="C96" s="2">
        <v>5000000.0</v>
      </c>
      <c r="D96" s="1" t="str">
        <f t="shared" si="1"/>
        <v>piercing</v>
      </c>
      <c r="E96" s="1" t="str">
        <f t="shared" si="2"/>
        <v>2160672</v>
      </c>
      <c r="F96" s="2">
        <v>50.0</v>
      </c>
      <c r="G96" s="2">
        <v>10.0</v>
      </c>
      <c r="H96" s="2" t="s">
        <v>119</v>
      </c>
      <c r="I96" s="1">
        <f t="shared" si="3"/>
        <v>500000</v>
      </c>
      <c r="J96" s="1">
        <f t="shared" si="4"/>
        <v>0</v>
      </c>
      <c r="K96" s="1">
        <f t="shared" si="5"/>
        <v>0</v>
      </c>
      <c r="L96" s="1">
        <f t="shared" si="6"/>
        <v>0</v>
      </c>
      <c r="M96" s="1">
        <f t="shared" si="7"/>
        <v>1080336</v>
      </c>
      <c r="N96" s="1">
        <f t="shared" si="8"/>
        <v>347.4716435</v>
      </c>
      <c r="O96" s="1">
        <f t="shared" si="9"/>
        <v>0</v>
      </c>
      <c r="P96" s="1">
        <f t="shared" si="10"/>
        <v>0</v>
      </c>
      <c r="Q96" s="1">
        <f t="shared" si="11"/>
        <v>0</v>
      </c>
      <c r="R96" s="1">
        <f t="shared" si="12"/>
        <v>54224650</v>
      </c>
      <c r="S96" s="1">
        <f t="shared" si="13"/>
        <v>68118.34155</v>
      </c>
      <c r="T96" s="1">
        <f t="shared" si="14"/>
        <v>106000</v>
      </c>
      <c r="U96" s="1">
        <f t="shared" si="15"/>
        <v>6007302</v>
      </c>
    </row>
    <row r="97" ht="19.5" customHeight="1">
      <c r="A97" s="1">
        <v>96.0</v>
      </c>
      <c r="B97" s="2" t="s">
        <v>146</v>
      </c>
      <c r="C97" s="2">
        <v>5000000.0</v>
      </c>
      <c r="D97" s="1" t="str">
        <f t="shared" si="1"/>
        <v>piercing</v>
      </c>
      <c r="E97" s="1" t="str">
        <f t="shared" si="2"/>
        <v>2160672</v>
      </c>
      <c r="F97" s="2">
        <v>50.0</v>
      </c>
      <c r="G97" s="2">
        <v>10.0</v>
      </c>
      <c r="H97" s="2" t="s">
        <v>119</v>
      </c>
      <c r="I97" s="1">
        <f t="shared" si="3"/>
        <v>500000</v>
      </c>
      <c r="J97" s="1">
        <f t="shared" si="4"/>
        <v>0</v>
      </c>
      <c r="K97" s="1">
        <f t="shared" si="5"/>
        <v>0</v>
      </c>
      <c r="L97" s="1">
        <f t="shared" si="6"/>
        <v>0</v>
      </c>
      <c r="M97" s="1">
        <f t="shared" si="7"/>
        <v>1080336</v>
      </c>
      <c r="N97" s="1">
        <f t="shared" si="8"/>
        <v>353.2586806</v>
      </c>
      <c r="O97" s="1">
        <f t="shared" si="9"/>
        <v>0</v>
      </c>
      <c r="P97" s="1">
        <f t="shared" si="10"/>
        <v>0</v>
      </c>
      <c r="Q97" s="1">
        <f t="shared" si="11"/>
        <v>0</v>
      </c>
      <c r="R97" s="1">
        <f t="shared" si="12"/>
        <v>55304986</v>
      </c>
      <c r="S97" s="1">
        <f t="shared" si="13"/>
        <v>69252.8323</v>
      </c>
      <c r="T97" s="1">
        <f t="shared" si="14"/>
        <v>106000</v>
      </c>
      <c r="U97" s="1">
        <f t="shared" si="15"/>
        <v>6113302</v>
      </c>
    </row>
    <row r="98" ht="19.5" customHeight="1">
      <c r="A98" s="1">
        <v>97.0</v>
      </c>
      <c r="B98" s="2" t="s">
        <v>146</v>
      </c>
      <c r="C98" s="2">
        <v>5000000.0</v>
      </c>
      <c r="D98" s="1" t="str">
        <f t="shared" si="1"/>
        <v>piercing</v>
      </c>
      <c r="E98" s="1" t="str">
        <f t="shared" si="2"/>
        <v>2160672</v>
      </c>
      <c r="F98" s="2">
        <v>50.0</v>
      </c>
      <c r="G98" s="2">
        <v>10.0</v>
      </c>
      <c r="H98" s="2" t="s">
        <v>119</v>
      </c>
      <c r="I98" s="1">
        <f t="shared" si="3"/>
        <v>500000</v>
      </c>
      <c r="J98" s="1">
        <f t="shared" si="4"/>
        <v>0</v>
      </c>
      <c r="K98" s="1">
        <f t="shared" si="5"/>
        <v>0</v>
      </c>
      <c r="L98" s="1">
        <f t="shared" si="6"/>
        <v>0</v>
      </c>
      <c r="M98" s="1">
        <f t="shared" si="7"/>
        <v>1080336</v>
      </c>
      <c r="N98" s="1">
        <f t="shared" si="8"/>
        <v>359.0457176</v>
      </c>
      <c r="O98" s="1">
        <f t="shared" si="9"/>
        <v>0</v>
      </c>
      <c r="P98" s="1">
        <f t="shared" si="10"/>
        <v>0</v>
      </c>
      <c r="Q98" s="1">
        <f t="shared" si="11"/>
        <v>0</v>
      </c>
      <c r="R98" s="1">
        <f t="shared" si="12"/>
        <v>56385322</v>
      </c>
      <c r="S98" s="1">
        <f t="shared" si="13"/>
        <v>70387.32305</v>
      </c>
      <c r="T98" s="1">
        <f t="shared" si="14"/>
        <v>106000</v>
      </c>
      <c r="U98" s="1">
        <f t="shared" si="15"/>
        <v>6219302</v>
      </c>
    </row>
    <row r="99" ht="19.5" customHeight="1">
      <c r="A99" s="1">
        <v>98.0</v>
      </c>
      <c r="B99" s="2" t="s">
        <v>146</v>
      </c>
      <c r="C99" s="2">
        <v>5000000.0</v>
      </c>
      <c r="D99" s="1" t="str">
        <f t="shared" si="1"/>
        <v>piercing</v>
      </c>
      <c r="E99" s="1" t="str">
        <f t="shared" si="2"/>
        <v>2160672</v>
      </c>
      <c r="F99" s="2">
        <v>50.0</v>
      </c>
      <c r="G99" s="2">
        <v>10.0</v>
      </c>
      <c r="H99" s="2" t="s">
        <v>119</v>
      </c>
      <c r="I99" s="1">
        <f t="shared" si="3"/>
        <v>500000</v>
      </c>
      <c r="J99" s="1">
        <f t="shared" si="4"/>
        <v>0</v>
      </c>
      <c r="K99" s="1">
        <f t="shared" si="5"/>
        <v>0</v>
      </c>
      <c r="L99" s="1">
        <f t="shared" si="6"/>
        <v>0</v>
      </c>
      <c r="M99" s="1">
        <f t="shared" si="7"/>
        <v>1080336</v>
      </c>
      <c r="N99" s="1">
        <f t="shared" si="8"/>
        <v>364.8327546</v>
      </c>
      <c r="O99" s="1">
        <f t="shared" si="9"/>
        <v>0</v>
      </c>
      <c r="P99" s="1">
        <f t="shared" si="10"/>
        <v>0</v>
      </c>
      <c r="Q99" s="1">
        <f t="shared" si="11"/>
        <v>0</v>
      </c>
      <c r="R99" s="1">
        <f t="shared" si="12"/>
        <v>57465658</v>
      </c>
      <c r="S99" s="1">
        <f t="shared" si="13"/>
        <v>71521.8138</v>
      </c>
      <c r="T99" s="1">
        <f t="shared" si="14"/>
        <v>106000</v>
      </c>
      <c r="U99" s="1">
        <f t="shared" si="15"/>
        <v>6325302</v>
      </c>
    </row>
    <row r="100" ht="19.5" customHeight="1">
      <c r="A100" s="1">
        <v>99.0</v>
      </c>
      <c r="B100" s="2" t="s">
        <v>146</v>
      </c>
      <c r="C100" s="2">
        <v>5000000.0</v>
      </c>
      <c r="D100" s="1" t="str">
        <f t="shared" si="1"/>
        <v>piercing</v>
      </c>
      <c r="E100" s="1" t="str">
        <f t="shared" si="2"/>
        <v>2160672</v>
      </c>
      <c r="F100" s="2">
        <v>50.0</v>
      </c>
      <c r="G100" s="2">
        <v>10.0</v>
      </c>
      <c r="H100" s="2" t="s">
        <v>119</v>
      </c>
      <c r="I100" s="1">
        <f t="shared" si="3"/>
        <v>500000</v>
      </c>
      <c r="J100" s="1">
        <f t="shared" si="4"/>
        <v>0</v>
      </c>
      <c r="K100" s="1">
        <f t="shared" si="5"/>
        <v>0</v>
      </c>
      <c r="L100" s="1">
        <f t="shared" si="6"/>
        <v>0</v>
      </c>
      <c r="M100" s="1">
        <f t="shared" si="7"/>
        <v>1080336</v>
      </c>
      <c r="N100" s="1">
        <f t="shared" si="8"/>
        <v>370.6197917</v>
      </c>
      <c r="O100" s="1">
        <f t="shared" si="9"/>
        <v>0</v>
      </c>
      <c r="P100" s="1">
        <f t="shared" si="10"/>
        <v>0</v>
      </c>
      <c r="Q100" s="1">
        <f t="shared" si="11"/>
        <v>0</v>
      </c>
      <c r="R100" s="1">
        <f t="shared" si="12"/>
        <v>58545994</v>
      </c>
      <c r="S100" s="1">
        <f t="shared" si="13"/>
        <v>72656.30455</v>
      </c>
      <c r="T100" s="1">
        <f t="shared" si="14"/>
        <v>106000</v>
      </c>
      <c r="U100" s="1">
        <f t="shared" si="15"/>
        <v>6431302</v>
      </c>
    </row>
    <row r="101" ht="19.5" customHeight="1">
      <c r="A101" s="1">
        <v>100.0</v>
      </c>
      <c r="B101" s="2" t="s">
        <v>146</v>
      </c>
      <c r="C101" s="2">
        <v>5000000.0</v>
      </c>
      <c r="D101" s="1" t="str">
        <f t="shared" si="1"/>
        <v>piercing</v>
      </c>
      <c r="E101" s="1" t="str">
        <f t="shared" si="2"/>
        <v>2160672</v>
      </c>
      <c r="F101" s="2">
        <v>50.0</v>
      </c>
      <c r="G101" s="2">
        <v>10.0</v>
      </c>
      <c r="H101" s="2" t="s">
        <v>119</v>
      </c>
      <c r="I101" s="1">
        <f t="shared" si="3"/>
        <v>500000</v>
      </c>
      <c r="J101" s="1">
        <f t="shared" si="4"/>
        <v>0</v>
      </c>
      <c r="K101" s="1">
        <f t="shared" si="5"/>
        <v>0</v>
      </c>
      <c r="L101" s="1">
        <f t="shared" si="6"/>
        <v>0</v>
      </c>
      <c r="M101" s="1">
        <f t="shared" si="7"/>
        <v>1080336</v>
      </c>
      <c r="N101" s="1">
        <f t="shared" si="8"/>
        <v>376.4068287</v>
      </c>
      <c r="O101" s="1">
        <f t="shared" si="9"/>
        <v>0</v>
      </c>
      <c r="P101" s="1">
        <f t="shared" si="10"/>
        <v>0</v>
      </c>
      <c r="Q101" s="1">
        <f t="shared" si="11"/>
        <v>0</v>
      </c>
      <c r="R101" s="1">
        <f t="shared" si="12"/>
        <v>59626330</v>
      </c>
      <c r="S101" s="1">
        <f t="shared" si="13"/>
        <v>73790.7953</v>
      </c>
      <c r="T101" s="1">
        <f t="shared" si="14"/>
        <v>106000</v>
      </c>
      <c r="U101" s="1">
        <f t="shared" si="15"/>
        <v>6537302</v>
      </c>
    </row>
    <row r="102" ht="19.5" customHeight="1">
      <c r="A102" s="1">
        <v>101.0</v>
      </c>
      <c r="B102" s="2" t="s">
        <v>146</v>
      </c>
      <c r="C102" s="2">
        <v>5000000.0</v>
      </c>
      <c r="D102" s="1" t="str">
        <f t="shared" si="1"/>
        <v>piercing</v>
      </c>
      <c r="E102" s="1" t="str">
        <f t="shared" si="2"/>
        <v>2160672</v>
      </c>
      <c r="F102" s="2">
        <v>50.0</v>
      </c>
      <c r="G102" s="2">
        <v>10.0</v>
      </c>
      <c r="H102" s="2" t="s">
        <v>119</v>
      </c>
      <c r="I102" s="1">
        <f t="shared" si="3"/>
        <v>500000</v>
      </c>
      <c r="J102" s="1">
        <f t="shared" si="4"/>
        <v>0</v>
      </c>
      <c r="K102" s="1">
        <f t="shared" si="5"/>
        <v>0</v>
      </c>
      <c r="L102" s="1">
        <f t="shared" si="6"/>
        <v>0</v>
      </c>
      <c r="M102" s="1">
        <f t="shared" si="7"/>
        <v>1080336</v>
      </c>
      <c r="N102" s="1">
        <f t="shared" si="8"/>
        <v>382.1938657</v>
      </c>
      <c r="O102" s="1">
        <f t="shared" si="9"/>
        <v>0</v>
      </c>
      <c r="P102" s="1">
        <f t="shared" si="10"/>
        <v>0</v>
      </c>
      <c r="Q102" s="1">
        <f t="shared" si="11"/>
        <v>0</v>
      </c>
      <c r="R102" s="1">
        <f t="shared" si="12"/>
        <v>60706666</v>
      </c>
      <c r="S102" s="1">
        <f t="shared" si="13"/>
        <v>74925.28605</v>
      </c>
      <c r="T102" s="1">
        <f t="shared" si="14"/>
        <v>106000</v>
      </c>
      <c r="U102" s="1">
        <f t="shared" si="15"/>
        <v>6643302</v>
      </c>
    </row>
    <row r="103" ht="19.5" customHeight="1">
      <c r="A103" s="1">
        <v>102.0</v>
      </c>
      <c r="B103" s="2" t="s">
        <v>146</v>
      </c>
      <c r="C103" s="2">
        <v>5000000.0</v>
      </c>
      <c r="D103" s="1" t="str">
        <f t="shared" si="1"/>
        <v>piercing</v>
      </c>
      <c r="E103" s="1" t="str">
        <f t="shared" si="2"/>
        <v>2160672</v>
      </c>
      <c r="F103" s="2">
        <v>50.0</v>
      </c>
      <c r="G103" s="2">
        <v>10.0</v>
      </c>
      <c r="H103" s="2" t="s">
        <v>119</v>
      </c>
      <c r="I103" s="1">
        <f t="shared" si="3"/>
        <v>500000</v>
      </c>
      <c r="J103" s="1">
        <f t="shared" si="4"/>
        <v>0</v>
      </c>
      <c r="K103" s="1">
        <f t="shared" si="5"/>
        <v>0</v>
      </c>
      <c r="L103" s="1">
        <f t="shared" si="6"/>
        <v>0</v>
      </c>
      <c r="M103" s="1">
        <f t="shared" si="7"/>
        <v>1080336</v>
      </c>
      <c r="N103" s="1">
        <f t="shared" si="8"/>
        <v>387.9809028</v>
      </c>
      <c r="O103" s="1">
        <f t="shared" si="9"/>
        <v>0</v>
      </c>
      <c r="P103" s="1">
        <f t="shared" si="10"/>
        <v>0</v>
      </c>
      <c r="Q103" s="1">
        <f t="shared" si="11"/>
        <v>0</v>
      </c>
      <c r="R103" s="1">
        <f t="shared" si="12"/>
        <v>61787002</v>
      </c>
      <c r="S103" s="1">
        <f t="shared" si="13"/>
        <v>76059.7768</v>
      </c>
      <c r="T103" s="1">
        <f t="shared" si="14"/>
        <v>106000</v>
      </c>
      <c r="U103" s="1">
        <f t="shared" si="15"/>
        <v>6749302</v>
      </c>
    </row>
    <row r="104" ht="19.5" customHeight="1">
      <c r="A104" s="1">
        <v>103.0</v>
      </c>
      <c r="B104" s="2" t="s">
        <v>146</v>
      </c>
      <c r="C104" s="2">
        <v>5000000.0</v>
      </c>
      <c r="D104" s="1" t="str">
        <f t="shared" si="1"/>
        <v>piercing</v>
      </c>
      <c r="E104" s="1" t="str">
        <f t="shared" si="2"/>
        <v>2160672</v>
      </c>
      <c r="F104" s="2">
        <v>50.0</v>
      </c>
      <c r="G104" s="2">
        <v>10.0</v>
      </c>
      <c r="H104" s="2" t="s">
        <v>119</v>
      </c>
      <c r="I104" s="1">
        <f t="shared" si="3"/>
        <v>500000</v>
      </c>
      <c r="J104" s="1">
        <f t="shared" si="4"/>
        <v>0</v>
      </c>
      <c r="K104" s="1">
        <f t="shared" si="5"/>
        <v>0</v>
      </c>
      <c r="L104" s="1">
        <f t="shared" si="6"/>
        <v>0</v>
      </c>
      <c r="M104" s="1">
        <f t="shared" si="7"/>
        <v>1080336</v>
      </c>
      <c r="N104" s="1">
        <f t="shared" si="8"/>
        <v>393.7679398</v>
      </c>
      <c r="O104" s="1">
        <f t="shared" si="9"/>
        <v>0</v>
      </c>
      <c r="P104" s="1">
        <f t="shared" si="10"/>
        <v>0</v>
      </c>
      <c r="Q104" s="1">
        <f t="shared" si="11"/>
        <v>0</v>
      </c>
      <c r="R104" s="1">
        <f t="shared" si="12"/>
        <v>62867338</v>
      </c>
      <c r="S104" s="1">
        <f t="shared" si="13"/>
        <v>77194.26755</v>
      </c>
      <c r="T104" s="1">
        <f t="shared" si="14"/>
        <v>106000</v>
      </c>
      <c r="U104" s="1">
        <f t="shared" si="15"/>
        <v>6855302</v>
      </c>
    </row>
    <row r="105" ht="19.5" customHeight="1">
      <c r="A105" s="1">
        <v>104.0</v>
      </c>
      <c r="B105" s="2" t="s">
        <v>146</v>
      </c>
      <c r="C105" s="2">
        <v>5000000.0</v>
      </c>
      <c r="D105" s="1" t="str">
        <f t="shared" si="1"/>
        <v>piercing</v>
      </c>
      <c r="E105" s="1" t="str">
        <f t="shared" si="2"/>
        <v>2160672</v>
      </c>
      <c r="F105" s="2">
        <v>50.0</v>
      </c>
      <c r="G105" s="2">
        <v>10.0</v>
      </c>
      <c r="H105" s="2" t="s">
        <v>119</v>
      </c>
      <c r="I105" s="1">
        <f t="shared" si="3"/>
        <v>500000</v>
      </c>
      <c r="J105" s="1">
        <f t="shared" si="4"/>
        <v>0</v>
      </c>
      <c r="K105" s="1">
        <f t="shared" si="5"/>
        <v>0</v>
      </c>
      <c r="L105" s="1">
        <f t="shared" si="6"/>
        <v>0</v>
      </c>
      <c r="M105" s="1">
        <f t="shared" si="7"/>
        <v>1080336</v>
      </c>
      <c r="N105" s="1">
        <f t="shared" si="8"/>
        <v>399.5549769</v>
      </c>
      <c r="O105" s="1">
        <f t="shared" si="9"/>
        <v>0</v>
      </c>
      <c r="P105" s="1">
        <f t="shared" si="10"/>
        <v>0</v>
      </c>
      <c r="Q105" s="1">
        <f t="shared" si="11"/>
        <v>0</v>
      </c>
      <c r="R105" s="1">
        <f t="shared" si="12"/>
        <v>63947674</v>
      </c>
      <c r="S105" s="1">
        <f t="shared" si="13"/>
        <v>78328.7583</v>
      </c>
      <c r="T105" s="1">
        <f t="shared" si="14"/>
        <v>106000</v>
      </c>
      <c r="U105" s="1">
        <f t="shared" si="15"/>
        <v>6961302</v>
      </c>
    </row>
    <row r="106" ht="19.5" customHeight="1">
      <c r="A106" s="1">
        <v>105.0</v>
      </c>
      <c r="B106" s="2" t="s">
        <v>146</v>
      </c>
      <c r="C106" s="2">
        <v>5000000.0</v>
      </c>
      <c r="D106" s="1" t="str">
        <f t="shared" si="1"/>
        <v>piercing</v>
      </c>
      <c r="E106" s="1" t="str">
        <f t="shared" si="2"/>
        <v>2160672</v>
      </c>
      <c r="F106" s="2">
        <v>50.0</v>
      </c>
      <c r="G106" s="2">
        <v>10.0</v>
      </c>
      <c r="H106" s="2" t="s">
        <v>119</v>
      </c>
      <c r="I106" s="1">
        <f t="shared" si="3"/>
        <v>500000</v>
      </c>
      <c r="J106" s="1">
        <f t="shared" si="4"/>
        <v>0</v>
      </c>
      <c r="K106" s="1">
        <f t="shared" si="5"/>
        <v>0</v>
      </c>
      <c r="L106" s="1">
        <f t="shared" si="6"/>
        <v>0</v>
      </c>
      <c r="M106" s="1">
        <f t="shared" si="7"/>
        <v>1080336</v>
      </c>
      <c r="N106" s="1">
        <f t="shared" si="8"/>
        <v>405.3420139</v>
      </c>
      <c r="O106" s="1">
        <f t="shared" si="9"/>
        <v>0</v>
      </c>
      <c r="P106" s="1">
        <f t="shared" si="10"/>
        <v>0</v>
      </c>
      <c r="Q106" s="1">
        <f t="shared" si="11"/>
        <v>0</v>
      </c>
      <c r="R106" s="1">
        <f t="shared" si="12"/>
        <v>65028010</v>
      </c>
      <c r="S106" s="1">
        <f t="shared" si="13"/>
        <v>79463.24905</v>
      </c>
      <c r="T106" s="1">
        <f t="shared" si="14"/>
        <v>106000</v>
      </c>
      <c r="U106" s="1">
        <f t="shared" si="15"/>
        <v>7067302</v>
      </c>
    </row>
    <row r="107" ht="19.5" customHeight="1">
      <c r="A107" s="1">
        <v>106.0</v>
      </c>
      <c r="B107" s="2" t="s">
        <v>146</v>
      </c>
      <c r="C107" s="2">
        <v>5000000.0</v>
      </c>
      <c r="D107" s="1" t="str">
        <f t="shared" si="1"/>
        <v>piercing</v>
      </c>
      <c r="E107" s="1" t="str">
        <f t="shared" si="2"/>
        <v>2160672</v>
      </c>
      <c r="F107" s="2">
        <v>50.0</v>
      </c>
      <c r="G107" s="2">
        <v>10.0</v>
      </c>
      <c r="H107" s="2" t="s">
        <v>119</v>
      </c>
      <c r="I107" s="1">
        <f t="shared" si="3"/>
        <v>500000</v>
      </c>
      <c r="J107" s="1">
        <f t="shared" si="4"/>
        <v>0</v>
      </c>
      <c r="K107" s="1">
        <f t="shared" si="5"/>
        <v>0</v>
      </c>
      <c r="L107" s="1">
        <f t="shared" si="6"/>
        <v>0</v>
      </c>
      <c r="M107" s="1">
        <f t="shared" si="7"/>
        <v>1080336</v>
      </c>
      <c r="N107" s="1">
        <f t="shared" si="8"/>
        <v>411.1290509</v>
      </c>
      <c r="O107" s="1">
        <f t="shared" si="9"/>
        <v>0</v>
      </c>
      <c r="P107" s="1">
        <f t="shared" si="10"/>
        <v>0</v>
      </c>
      <c r="Q107" s="1">
        <f t="shared" si="11"/>
        <v>0</v>
      </c>
      <c r="R107" s="1">
        <f t="shared" si="12"/>
        <v>66108346</v>
      </c>
      <c r="S107" s="1">
        <f t="shared" si="13"/>
        <v>80597.7398</v>
      </c>
      <c r="T107" s="1">
        <f t="shared" si="14"/>
        <v>106000</v>
      </c>
      <c r="U107" s="1">
        <f t="shared" si="15"/>
        <v>7173302</v>
      </c>
    </row>
    <row r="108" ht="19.5" customHeight="1">
      <c r="A108" s="1">
        <v>107.0</v>
      </c>
      <c r="B108" s="2" t="s">
        <v>146</v>
      </c>
      <c r="C108" s="2">
        <v>5000000.0</v>
      </c>
      <c r="D108" s="1" t="str">
        <f t="shared" si="1"/>
        <v>piercing</v>
      </c>
      <c r="E108" s="1" t="str">
        <f t="shared" si="2"/>
        <v>2160672</v>
      </c>
      <c r="F108" s="2">
        <v>50.0</v>
      </c>
      <c r="G108" s="2">
        <v>10.0</v>
      </c>
      <c r="H108" s="2" t="s">
        <v>119</v>
      </c>
      <c r="I108" s="1">
        <f t="shared" si="3"/>
        <v>500000</v>
      </c>
      <c r="J108" s="1">
        <f t="shared" si="4"/>
        <v>0</v>
      </c>
      <c r="K108" s="1">
        <f t="shared" si="5"/>
        <v>0</v>
      </c>
      <c r="L108" s="1">
        <f t="shared" si="6"/>
        <v>0</v>
      </c>
      <c r="M108" s="1">
        <f t="shared" si="7"/>
        <v>1080336</v>
      </c>
      <c r="N108" s="1">
        <f t="shared" si="8"/>
        <v>416.916088</v>
      </c>
      <c r="O108" s="1">
        <f t="shared" si="9"/>
        <v>0</v>
      </c>
      <c r="P108" s="1">
        <f t="shared" si="10"/>
        <v>0</v>
      </c>
      <c r="Q108" s="1">
        <f t="shared" si="11"/>
        <v>0</v>
      </c>
      <c r="R108" s="1">
        <f t="shared" si="12"/>
        <v>67188682</v>
      </c>
      <c r="S108" s="1">
        <f t="shared" si="13"/>
        <v>81732.23055</v>
      </c>
      <c r="T108" s="1">
        <f t="shared" si="14"/>
        <v>106000</v>
      </c>
      <c r="U108" s="1">
        <f t="shared" si="15"/>
        <v>7279302</v>
      </c>
    </row>
    <row r="109" ht="19.5" customHeight="1">
      <c r="A109" s="1">
        <v>108.0</v>
      </c>
      <c r="B109" s="2" t="s">
        <v>146</v>
      </c>
      <c r="C109" s="2">
        <v>5000000.0</v>
      </c>
      <c r="D109" s="1" t="str">
        <f t="shared" si="1"/>
        <v>piercing</v>
      </c>
      <c r="E109" s="1" t="str">
        <f t="shared" si="2"/>
        <v>2160672</v>
      </c>
      <c r="F109" s="2">
        <v>50.0</v>
      </c>
      <c r="G109" s="2">
        <v>10.0</v>
      </c>
      <c r="H109" s="2" t="s">
        <v>119</v>
      </c>
      <c r="I109" s="1">
        <f t="shared" si="3"/>
        <v>500000</v>
      </c>
      <c r="J109" s="1">
        <f t="shared" si="4"/>
        <v>0</v>
      </c>
      <c r="K109" s="1">
        <f t="shared" si="5"/>
        <v>0</v>
      </c>
      <c r="L109" s="1">
        <f t="shared" si="6"/>
        <v>0</v>
      </c>
      <c r="M109" s="1">
        <f t="shared" si="7"/>
        <v>1080336</v>
      </c>
      <c r="N109" s="1">
        <f t="shared" si="8"/>
        <v>422.703125</v>
      </c>
      <c r="O109" s="1">
        <f t="shared" si="9"/>
        <v>0</v>
      </c>
      <c r="P109" s="1">
        <f t="shared" si="10"/>
        <v>0</v>
      </c>
      <c r="Q109" s="1">
        <f t="shared" si="11"/>
        <v>0</v>
      </c>
      <c r="R109" s="1">
        <f t="shared" si="12"/>
        <v>68269018</v>
      </c>
      <c r="S109" s="1">
        <f t="shared" si="13"/>
        <v>82866.7213</v>
      </c>
      <c r="T109" s="1">
        <f t="shared" si="14"/>
        <v>106000</v>
      </c>
      <c r="U109" s="1">
        <f t="shared" si="15"/>
        <v>7385302</v>
      </c>
    </row>
    <row r="110" ht="19.5" customHeight="1">
      <c r="A110" s="1">
        <v>109.0</v>
      </c>
      <c r="B110" s="2" t="s">
        <v>146</v>
      </c>
      <c r="C110" s="2">
        <v>5000000.0</v>
      </c>
      <c r="D110" s="1" t="str">
        <f t="shared" si="1"/>
        <v>piercing</v>
      </c>
      <c r="E110" s="1" t="str">
        <f t="shared" si="2"/>
        <v>2160672</v>
      </c>
      <c r="F110" s="2">
        <v>50.0</v>
      </c>
      <c r="G110" s="2">
        <v>10.0</v>
      </c>
      <c r="H110" s="2" t="s">
        <v>119</v>
      </c>
      <c r="I110" s="1">
        <f t="shared" si="3"/>
        <v>500000</v>
      </c>
      <c r="J110" s="1">
        <f t="shared" si="4"/>
        <v>0</v>
      </c>
      <c r="K110" s="1">
        <f t="shared" si="5"/>
        <v>0</v>
      </c>
      <c r="L110" s="1">
        <f t="shared" si="6"/>
        <v>0</v>
      </c>
      <c r="M110" s="1">
        <f t="shared" si="7"/>
        <v>1080336</v>
      </c>
      <c r="N110" s="1">
        <f t="shared" si="8"/>
        <v>428.490162</v>
      </c>
      <c r="O110" s="1">
        <f t="shared" si="9"/>
        <v>0</v>
      </c>
      <c r="P110" s="1">
        <f t="shared" si="10"/>
        <v>0</v>
      </c>
      <c r="Q110" s="1">
        <f t="shared" si="11"/>
        <v>0</v>
      </c>
      <c r="R110" s="1">
        <f t="shared" si="12"/>
        <v>69349354</v>
      </c>
      <c r="S110" s="1">
        <f t="shared" si="13"/>
        <v>84001.21205</v>
      </c>
      <c r="T110" s="1">
        <f t="shared" si="14"/>
        <v>106000</v>
      </c>
      <c r="U110" s="1">
        <f t="shared" si="15"/>
        <v>7491302</v>
      </c>
    </row>
    <row r="111" ht="19.5" customHeight="1">
      <c r="A111" s="1">
        <v>110.0</v>
      </c>
      <c r="B111" s="2" t="s">
        <v>146</v>
      </c>
      <c r="C111" s="2">
        <v>5000000.0</v>
      </c>
      <c r="D111" s="1" t="str">
        <f t="shared" si="1"/>
        <v>piercing</v>
      </c>
      <c r="E111" s="1" t="str">
        <f t="shared" si="2"/>
        <v>2160672</v>
      </c>
      <c r="F111" s="2">
        <v>50.0</v>
      </c>
      <c r="G111" s="2">
        <v>10.0</v>
      </c>
      <c r="H111" s="2" t="s">
        <v>119</v>
      </c>
      <c r="I111" s="1">
        <f t="shared" si="3"/>
        <v>500000</v>
      </c>
      <c r="J111" s="1">
        <f t="shared" si="4"/>
        <v>0</v>
      </c>
      <c r="K111" s="1">
        <f t="shared" si="5"/>
        <v>0</v>
      </c>
      <c r="L111" s="1">
        <f t="shared" si="6"/>
        <v>0</v>
      </c>
      <c r="M111" s="1">
        <f t="shared" si="7"/>
        <v>1080336</v>
      </c>
      <c r="N111" s="1">
        <f t="shared" si="8"/>
        <v>434.2771991</v>
      </c>
      <c r="O111" s="1">
        <f t="shared" si="9"/>
        <v>0</v>
      </c>
      <c r="P111" s="1">
        <f t="shared" si="10"/>
        <v>0</v>
      </c>
      <c r="Q111" s="1">
        <f t="shared" si="11"/>
        <v>0</v>
      </c>
      <c r="R111" s="1">
        <f t="shared" si="12"/>
        <v>70429690</v>
      </c>
      <c r="S111" s="1">
        <f t="shared" si="13"/>
        <v>85135.7028</v>
      </c>
      <c r="T111" s="1">
        <f t="shared" si="14"/>
        <v>106000</v>
      </c>
      <c r="U111" s="1">
        <f t="shared" si="15"/>
        <v>7597302</v>
      </c>
    </row>
    <row r="112" ht="19.5" customHeight="1">
      <c r="A112" s="1">
        <v>111.0</v>
      </c>
      <c r="B112" s="2" t="s">
        <v>146</v>
      </c>
      <c r="C112" s="2">
        <v>5000000.0</v>
      </c>
      <c r="D112" s="1" t="str">
        <f t="shared" si="1"/>
        <v>piercing</v>
      </c>
      <c r="E112" s="1" t="str">
        <f t="shared" si="2"/>
        <v>2160672</v>
      </c>
      <c r="F112" s="2">
        <v>50.0</v>
      </c>
      <c r="G112" s="2">
        <v>10.0</v>
      </c>
      <c r="H112" s="2" t="s">
        <v>119</v>
      </c>
      <c r="I112" s="1">
        <f t="shared" si="3"/>
        <v>500000</v>
      </c>
      <c r="J112" s="1">
        <f t="shared" si="4"/>
        <v>0</v>
      </c>
      <c r="K112" s="1">
        <f t="shared" si="5"/>
        <v>0</v>
      </c>
      <c r="L112" s="1">
        <f t="shared" si="6"/>
        <v>0</v>
      </c>
      <c r="M112" s="1">
        <f t="shared" si="7"/>
        <v>1080336</v>
      </c>
      <c r="N112" s="1">
        <f t="shared" si="8"/>
        <v>440.0642361</v>
      </c>
      <c r="O112" s="1">
        <f t="shared" si="9"/>
        <v>0</v>
      </c>
      <c r="P112" s="1">
        <f t="shared" si="10"/>
        <v>0</v>
      </c>
      <c r="Q112" s="1">
        <f t="shared" si="11"/>
        <v>0</v>
      </c>
      <c r="R112" s="1">
        <f t="shared" si="12"/>
        <v>71510026</v>
      </c>
      <c r="S112" s="1">
        <f t="shared" si="13"/>
        <v>86270.19355</v>
      </c>
      <c r="T112" s="1">
        <f t="shared" si="14"/>
        <v>106000</v>
      </c>
      <c r="U112" s="1">
        <f t="shared" si="15"/>
        <v>7703302</v>
      </c>
    </row>
    <row r="113" ht="19.5" customHeight="1">
      <c r="A113" s="1">
        <v>112.0</v>
      </c>
      <c r="B113" s="2" t="s">
        <v>146</v>
      </c>
      <c r="C113" s="2">
        <v>5000000.0</v>
      </c>
      <c r="D113" s="1" t="str">
        <f t="shared" si="1"/>
        <v>piercing</v>
      </c>
      <c r="E113" s="1" t="str">
        <f t="shared" si="2"/>
        <v>2160672</v>
      </c>
      <c r="F113" s="2">
        <v>50.0</v>
      </c>
      <c r="G113" s="2">
        <v>10.0</v>
      </c>
      <c r="H113" s="2" t="s">
        <v>119</v>
      </c>
      <c r="I113" s="1">
        <f t="shared" si="3"/>
        <v>500000</v>
      </c>
      <c r="J113" s="1">
        <f t="shared" si="4"/>
        <v>0</v>
      </c>
      <c r="K113" s="1">
        <f t="shared" si="5"/>
        <v>0</v>
      </c>
      <c r="L113" s="1">
        <f t="shared" si="6"/>
        <v>0</v>
      </c>
      <c r="M113" s="1">
        <f t="shared" si="7"/>
        <v>1080336</v>
      </c>
      <c r="N113" s="1">
        <f t="shared" si="8"/>
        <v>445.8512731</v>
      </c>
      <c r="O113" s="1">
        <f t="shared" si="9"/>
        <v>0</v>
      </c>
      <c r="P113" s="1">
        <f t="shared" si="10"/>
        <v>0</v>
      </c>
      <c r="Q113" s="1">
        <f t="shared" si="11"/>
        <v>0</v>
      </c>
      <c r="R113" s="1">
        <f t="shared" si="12"/>
        <v>72590362</v>
      </c>
      <c r="S113" s="1">
        <f t="shared" si="13"/>
        <v>87404.6843</v>
      </c>
      <c r="T113" s="1">
        <f t="shared" si="14"/>
        <v>106000</v>
      </c>
      <c r="U113" s="1">
        <f t="shared" si="15"/>
        <v>7809302</v>
      </c>
    </row>
    <row r="114" ht="19.5" customHeight="1">
      <c r="A114" s="1">
        <v>113.0</v>
      </c>
      <c r="B114" s="2" t="s">
        <v>146</v>
      </c>
      <c r="C114" s="2">
        <v>5000000.0</v>
      </c>
      <c r="D114" s="1" t="str">
        <f t="shared" si="1"/>
        <v>piercing</v>
      </c>
      <c r="E114" s="1" t="str">
        <f t="shared" si="2"/>
        <v>2160672</v>
      </c>
      <c r="F114" s="2">
        <v>50.0</v>
      </c>
      <c r="G114" s="2">
        <v>10.0</v>
      </c>
      <c r="H114" s="2" t="s">
        <v>119</v>
      </c>
      <c r="I114" s="1">
        <f t="shared" si="3"/>
        <v>500000</v>
      </c>
      <c r="J114" s="1">
        <f t="shared" si="4"/>
        <v>0</v>
      </c>
      <c r="K114" s="1">
        <f t="shared" si="5"/>
        <v>0</v>
      </c>
      <c r="L114" s="1">
        <f t="shared" si="6"/>
        <v>0</v>
      </c>
      <c r="M114" s="1">
        <f t="shared" si="7"/>
        <v>1080336</v>
      </c>
      <c r="N114" s="1">
        <f t="shared" si="8"/>
        <v>451.6383102</v>
      </c>
      <c r="O114" s="1">
        <f t="shared" si="9"/>
        <v>0</v>
      </c>
      <c r="P114" s="1">
        <f t="shared" si="10"/>
        <v>0</v>
      </c>
      <c r="Q114" s="1">
        <f t="shared" si="11"/>
        <v>0</v>
      </c>
      <c r="R114" s="1">
        <f t="shared" si="12"/>
        <v>73670698</v>
      </c>
      <c r="S114" s="1">
        <f t="shared" si="13"/>
        <v>88539.17505</v>
      </c>
      <c r="T114" s="1">
        <f t="shared" si="14"/>
        <v>106000</v>
      </c>
      <c r="U114" s="1">
        <f t="shared" si="15"/>
        <v>7915302</v>
      </c>
    </row>
    <row r="115" ht="19.5" customHeight="1">
      <c r="A115" s="1">
        <v>114.0</v>
      </c>
      <c r="B115" s="2" t="s">
        <v>146</v>
      </c>
      <c r="C115" s="2">
        <v>5000000.0</v>
      </c>
      <c r="D115" s="1" t="str">
        <f t="shared" si="1"/>
        <v>piercing</v>
      </c>
      <c r="E115" s="1" t="str">
        <f t="shared" si="2"/>
        <v>2160672</v>
      </c>
      <c r="F115" s="2">
        <v>50.0</v>
      </c>
      <c r="G115" s="2">
        <v>10.0</v>
      </c>
      <c r="H115" s="2" t="s">
        <v>119</v>
      </c>
      <c r="I115" s="1">
        <f t="shared" si="3"/>
        <v>500000</v>
      </c>
      <c r="J115" s="1">
        <f t="shared" si="4"/>
        <v>0</v>
      </c>
      <c r="K115" s="1">
        <f t="shared" si="5"/>
        <v>0</v>
      </c>
      <c r="L115" s="1">
        <f t="shared" si="6"/>
        <v>0</v>
      </c>
      <c r="M115" s="1">
        <f t="shared" si="7"/>
        <v>1080336</v>
      </c>
      <c r="N115" s="1">
        <f t="shared" si="8"/>
        <v>457.4253472</v>
      </c>
      <c r="O115" s="1">
        <f t="shared" si="9"/>
        <v>0</v>
      </c>
      <c r="P115" s="1">
        <f t="shared" si="10"/>
        <v>0</v>
      </c>
      <c r="Q115" s="1">
        <f t="shared" si="11"/>
        <v>0</v>
      </c>
      <c r="R115" s="1">
        <f t="shared" si="12"/>
        <v>74751034</v>
      </c>
      <c r="S115" s="1">
        <f t="shared" si="13"/>
        <v>89673.6658</v>
      </c>
      <c r="T115" s="1">
        <f t="shared" si="14"/>
        <v>106000</v>
      </c>
      <c r="U115" s="1">
        <f t="shared" si="15"/>
        <v>8021302</v>
      </c>
    </row>
    <row r="116" ht="19.5" customHeight="1">
      <c r="A116" s="1">
        <v>115.0</v>
      </c>
      <c r="B116" s="2" t="s">
        <v>146</v>
      </c>
      <c r="C116" s="2">
        <v>5000000.0</v>
      </c>
      <c r="D116" s="1" t="str">
        <f t="shared" si="1"/>
        <v>piercing</v>
      </c>
      <c r="E116" s="1" t="str">
        <f t="shared" si="2"/>
        <v>2160672</v>
      </c>
      <c r="F116" s="2">
        <v>50.0</v>
      </c>
      <c r="G116" s="2">
        <v>10.0</v>
      </c>
      <c r="H116" s="2" t="s">
        <v>119</v>
      </c>
      <c r="I116" s="1">
        <f t="shared" si="3"/>
        <v>500000</v>
      </c>
      <c r="J116" s="1">
        <f t="shared" si="4"/>
        <v>0</v>
      </c>
      <c r="K116" s="1">
        <f t="shared" si="5"/>
        <v>0</v>
      </c>
      <c r="L116" s="1">
        <f t="shared" si="6"/>
        <v>0</v>
      </c>
      <c r="M116" s="1">
        <f t="shared" si="7"/>
        <v>1080336</v>
      </c>
      <c r="N116" s="1">
        <f t="shared" si="8"/>
        <v>463.2123843</v>
      </c>
      <c r="O116" s="1">
        <f t="shared" si="9"/>
        <v>0</v>
      </c>
      <c r="P116" s="1">
        <f t="shared" si="10"/>
        <v>0</v>
      </c>
      <c r="Q116" s="1">
        <f t="shared" si="11"/>
        <v>0</v>
      </c>
      <c r="R116" s="1">
        <f t="shared" si="12"/>
        <v>75831370</v>
      </c>
      <c r="S116" s="1">
        <f t="shared" si="13"/>
        <v>90808.15655</v>
      </c>
      <c r="T116" s="1">
        <f t="shared" si="14"/>
        <v>106000</v>
      </c>
      <c r="U116" s="1">
        <f t="shared" si="15"/>
        <v>8127302</v>
      </c>
    </row>
    <row r="117" ht="19.5" customHeight="1">
      <c r="A117" s="1">
        <v>116.0</v>
      </c>
      <c r="B117" s="2" t="s">
        <v>146</v>
      </c>
      <c r="C117" s="2">
        <v>5000000.0</v>
      </c>
      <c r="D117" s="1" t="str">
        <f t="shared" si="1"/>
        <v>piercing</v>
      </c>
      <c r="E117" s="1" t="str">
        <f t="shared" si="2"/>
        <v>2160672</v>
      </c>
      <c r="F117" s="2">
        <v>50.0</v>
      </c>
      <c r="G117" s="2">
        <v>10.0</v>
      </c>
      <c r="H117" s="2" t="s">
        <v>119</v>
      </c>
      <c r="I117" s="1">
        <f t="shared" si="3"/>
        <v>500000</v>
      </c>
      <c r="J117" s="1">
        <f t="shared" si="4"/>
        <v>0</v>
      </c>
      <c r="K117" s="1">
        <f t="shared" si="5"/>
        <v>0</v>
      </c>
      <c r="L117" s="1">
        <f t="shared" si="6"/>
        <v>0</v>
      </c>
      <c r="M117" s="1">
        <f t="shared" si="7"/>
        <v>1080336</v>
      </c>
      <c r="N117" s="1">
        <f t="shared" si="8"/>
        <v>468.9994213</v>
      </c>
      <c r="O117" s="1">
        <f t="shared" si="9"/>
        <v>0</v>
      </c>
      <c r="P117" s="1">
        <f t="shared" si="10"/>
        <v>0</v>
      </c>
      <c r="Q117" s="1">
        <f t="shared" si="11"/>
        <v>0</v>
      </c>
      <c r="R117" s="1">
        <f t="shared" si="12"/>
        <v>76911706</v>
      </c>
      <c r="S117" s="1">
        <f t="shared" si="13"/>
        <v>91942.6473</v>
      </c>
      <c r="T117" s="1">
        <f t="shared" si="14"/>
        <v>106000</v>
      </c>
      <c r="U117" s="1">
        <f t="shared" si="15"/>
        <v>8233302</v>
      </c>
    </row>
    <row r="118" ht="19.5" customHeight="1">
      <c r="A118" s="1">
        <v>117.0</v>
      </c>
      <c r="B118" s="2" t="s">
        <v>146</v>
      </c>
      <c r="C118" s="2">
        <v>5000000.0</v>
      </c>
      <c r="D118" s="1" t="str">
        <f t="shared" si="1"/>
        <v>piercing</v>
      </c>
      <c r="E118" s="1" t="str">
        <f t="shared" si="2"/>
        <v>2160672</v>
      </c>
      <c r="F118" s="2">
        <v>50.0</v>
      </c>
      <c r="G118" s="2">
        <v>10.0</v>
      </c>
      <c r="H118" s="2" t="s">
        <v>119</v>
      </c>
      <c r="I118" s="1">
        <f t="shared" si="3"/>
        <v>500000</v>
      </c>
      <c r="J118" s="1">
        <f t="shared" si="4"/>
        <v>0</v>
      </c>
      <c r="K118" s="1">
        <f t="shared" si="5"/>
        <v>0</v>
      </c>
      <c r="L118" s="1">
        <f t="shared" si="6"/>
        <v>0</v>
      </c>
      <c r="M118" s="1">
        <f t="shared" si="7"/>
        <v>1080336</v>
      </c>
      <c r="N118" s="1">
        <f t="shared" si="8"/>
        <v>474.7864583</v>
      </c>
      <c r="O118" s="1">
        <f t="shared" si="9"/>
        <v>0</v>
      </c>
      <c r="P118" s="1">
        <f t="shared" si="10"/>
        <v>0</v>
      </c>
      <c r="Q118" s="1">
        <f t="shared" si="11"/>
        <v>0</v>
      </c>
      <c r="R118" s="1">
        <f t="shared" si="12"/>
        <v>77992042</v>
      </c>
      <c r="S118" s="1">
        <f t="shared" si="13"/>
        <v>93077.13805</v>
      </c>
      <c r="T118" s="1">
        <f t="shared" si="14"/>
        <v>106000</v>
      </c>
      <c r="U118" s="1">
        <f t="shared" si="15"/>
        <v>8339302</v>
      </c>
    </row>
    <row r="119" ht="19.5" customHeight="1">
      <c r="A119" s="1">
        <v>118.0</v>
      </c>
      <c r="B119" s="2" t="s">
        <v>146</v>
      </c>
      <c r="C119" s="2">
        <v>5000000.0</v>
      </c>
      <c r="D119" s="1" t="str">
        <f t="shared" si="1"/>
        <v>piercing</v>
      </c>
      <c r="E119" s="1" t="str">
        <f t="shared" si="2"/>
        <v>2160672</v>
      </c>
      <c r="F119" s="2">
        <v>50.0</v>
      </c>
      <c r="G119" s="2">
        <v>10.0</v>
      </c>
      <c r="H119" s="2" t="s">
        <v>119</v>
      </c>
      <c r="I119" s="1">
        <f t="shared" si="3"/>
        <v>500000</v>
      </c>
      <c r="J119" s="1">
        <f t="shared" si="4"/>
        <v>0</v>
      </c>
      <c r="K119" s="1">
        <f t="shared" si="5"/>
        <v>0</v>
      </c>
      <c r="L119" s="1">
        <f t="shared" si="6"/>
        <v>0</v>
      </c>
      <c r="M119" s="1">
        <f t="shared" si="7"/>
        <v>1080336</v>
      </c>
      <c r="N119" s="1">
        <f t="shared" si="8"/>
        <v>480.5734954</v>
      </c>
      <c r="O119" s="1">
        <f t="shared" si="9"/>
        <v>0</v>
      </c>
      <c r="P119" s="1">
        <f t="shared" si="10"/>
        <v>0</v>
      </c>
      <c r="Q119" s="1">
        <f t="shared" si="11"/>
        <v>0</v>
      </c>
      <c r="R119" s="1">
        <f t="shared" si="12"/>
        <v>79072378</v>
      </c>
      <c r="S119" s="1">
        <f t="shared" si="13"/>
        <v>94211.6288</v>
      </c>
      <c r="T119" s="1">
        <f t="shared" si="14"/>
        <v>106000</v>
      </c>
      <c r="U119" s="1">
        <f t="shared" si="15"/>
        <v>8445302</v>
      </c>
    </row>
    <row r="120" ht="19.5" customHeight="1">
      <c r="A120" s="1">
        <v>119.0</v>
      </c>
      <c r="B120" s="2" t="s">
        <v>146</v>
      </c>
      <c r="C120" s="2">
        <v>5000000.0</v>
      </c>
      <c r="D120" s="1" t="str">
        <f t="shared" si="1"/>
        <v>piercing</v>
      </c>
      <c r="E120" s="1" t="str">
        <f t="shared" si="2"/>
        <v>2160672</v>
      </c>
      <c r="F120" s="2">
        <v>50.0</v>
      </c>
      <c r="G120" s="2">
        <v>10.0</v>
      </c>
      <c r="H120" s="2" t="s">
        <v>119</v>
      </c>
      <c r="I120" s="1">
        <f t="shared" si="3"/>
        <v>500000</v>
      </c>
      <c r="J120" s="1">
        <f t="shared" si="4"/>
        <v>0</v>
      </c>
      <c r="K120" s="1">
        <f t="shared" si="5"/>
        <v>0</v>
      </c>
      <c r="L120" s="1">
        <f t="shared" si="6"/>
        <v>0</v>
      </c>
      <c r="M120" s="1">
        <f t="shared" si="7"/>
        <v>1080336</v>
      </c>
      <c r="N120" s="1">
        <f t="shared" si="8"/>
        <v>486.3605324</v>
      </c>
      <c r="O120" s="1">
        <f t="shared" si="9"/>
        <v>0</v>
      </c>
      <c r="P120" s="1">
        <f t="shared" si="10"/>
        <v>0</v>
      </c>
      <c r="Q120" s="1">
        <f t="shared" si="11"/>
        <v>0</v>
      </c>
      <c r="R120" s="1">
        <f t="shared" si="12"/>
        <v>80152714</v>
      </c>
      <c r="S120" s="1">
        <f t="shared" si="13"/>
        <v>95346.11955</v>
      </c>
      <c r="T120" s="1">
        <f t="shared" si="14"/>
        <v>106000</v>
      </c>
      <c r="U120" s="1">
        <f t="shared" si="15"/>
        <v>8551302</v>
      </c>
    </row>
    <row r="121" ht="19.5" customHeight="1">
      <c r="A121" s="1">
        <v>120.0</v>
      </c>
      <c r="B121" s="2" t="s">
        <v>146</v>
      </c>
      <c r="C121" s="2">
        <v>5000000.0</v>
      </c>
      <c r="D121" s="1" t="str">
        <f t="shared" si="1"/>
        <v>piercing</v>
      </c>
      <c r="E121" s="1" t="str">
        <f t="shared" si="2"/>
        <v>2160672</v>
      </c>
      <c r="F121" s="2">
        <v>50.0</v>
      </c>
      <c r="G121" s="2">
        <v>10.0</v>
      </c>
      <c r="H121" s="2" t="s">
        <v>119</v>
      </c>
      <c r="I121" s="1">
        <f t="shared" si="3"/>
        <v>500000</v>
      </c>
      <c r="J121" s="1">
        <f t="shared" si="4"/>
        <v>0</v>
      </c>
      <c r="K121" s="1">
        <f t="shared" si="5"/>
        <v>0</v>
      </c>
      <c r="L121" s="1">
        <f t="shared" si="6"/>
        <v>0</v>
      </c>
      <c r="M121" s="1">
        <f t="shared" si="7"/>
        <v>1080336</v>
      </c>
      <c r="N121" s="1">
        <f t="shared" si="8"/>
        <v>492.1475694</v>
      </c>
      <c r="O121" s="1">
        <f t="shared" si="9"/>
        <v>0</v>
      </c>
      <c r="P121" s="1">
        <f t="shared" si="10"/>
        <v>0</v>
      </c>
      <c r="Q121" s="1">
        <f t="shared" si="11"/>
        <v>0</v>
      </c>
      <c r="R121" s="1">
        <f t="shared" si="12"/>
        <v>81233050</v>
      </c>
      <c r="S121" s="1">
        <f t="shared" si="13"/>
        <v>96480.6103</v>
      </c>
      <c r="T121" s="1">
        <f t="shared" si="14"/>
        <v>106000</v>
      </c>
      <c r="U121" s="1">
        <f t="shared" si="15"/>
        <v>8657302</v>
      </c>
    </row>
    <row r="122" ht="19.5" customHeight="1">
      <c r="A122" s="1">
        <v>121.0</v>
      </c>
      <c r="B122" s="2" t="s">
        <v>146</v>
      </c>
      <c r="C122" s="2">
        <v>5000000.0</v>
      </c>
      <c r="D122" s="1" t="str">
        <f t="shared" si="1"/>
        <v>piercing</v>
      </c>
      <c r="E122" s="1" t="str">
        <f t="shared" si="2"/>
        <v>2160672</v>
      </c>
      <c r="F122" s="2">
        <v>50.0</v>
      </c>
      <c r="G122" s="2">
        <v>10.0</v>
      </c>
      <c r="H122" s="2" t="s">
        <v>119</v>
      </c>
      <c r="I122" s="1">
        <f t="shared" si="3"/>
        <v>500000</v>
      </c>
      <c r="J122" s="1">
        <f t="shared" si="4"/>
        <v>0</v>
      </c>
      <c r="K122" s="1">
        <f t="shared" si="5"/>
        <v>0</v>
      </c>
      <c r="L122" s="1">
        <f t="shared" si="6"/>
        <v>0</v>
      </c>
      <c r="M122" s="1">
        <f t="shared" si="7"/>
        <v>1080336</v>
      </c>
      <c r="N122" s="1">
        <f t="shared" si="8"/>
        <v>497.9346065</v>
      </c>
      <c r="O122" s="1">
        <f t="shared" si="9"/>
        <v>0</v>
      </c>
      <c r="P122" s="1">
        <f t="shared" si="10"/>
        <v>0</v>
      </c>
      <c r="Q122" s="1">
        <f t="shared" si="11"/>
        <v>0</v>
      </c>
      <c r="R122" s="1">
        <f t="shared" si="12"/>
        <v>82313386</v>
      </c>
      <c r="S122" s="1">
        <f t="shared" si="13"/>
        <v>97615.10105</v>
      </c>
      <c r="T122" s="1">
        <f t="shared" si="14"/>
        <v>106000</v>
      </c>
      <c r="U122" s="1">
        <f t="shared" si="15"/>
        <v>8763302</v>
      </c>
    </row>
    <row r="123" ht="19.5" customHeight="1">
      <c r="A123" s="1">
        <v>122.0</v>
      </c>
      <c r="B123" s="2" t="s">
        <v>146</v>
      </c>
      <c r="C123" s="2">
        <v>5000000.0</v>
      </c>
      <c r="D123" s="1" t="str">
        <f t="shared" si="1"/>
        <v>piercing</v>
      </c>
      <c r="E123" s="1" t="str">
        <f t="shared" si="2"/>
        <v>2160672</v>
      </c>
      <c r="F123" s="2">
        <v>50.0</v>
      </c>
      <c r="G123" s="2">
        <v>10.0</v>
      </c>
      <c r="H123" s="2" t="s">
        <v>119</v>
      </c>
      <c r="I123" s="1">
        <f t="shared" si="3"/>
        <v>500000</v>
      </c>
      <c r="J123" s="1">
        <f t="shared" si="4"/>
        <v>0</v>
      </c>
      <c r="K123" s="1">
        <f t="shared" si="5"/>
        <v>0</v>
      </c>
      <c r="L123" s="1">
        <f t="shared" si="6"/>
        <v>0</v>
      </c>
      <c r="M123" s="1">
        <f t="shared" si="7"/>
        <v>1080336</v>
      </c>
      <c r="N123" s="1">
        <f t="shared" si="8"/>
        <v>503.7216435</v>
      </c>
      <c r="O123" s="1">
        <f t="shared" si="9"/>
        <v>0</v>
      </c>
      <c r="P123" s="1">
        <f t="shared" si="10"/>
        <v>0</v>
      </c>
      <c r="Q123" s="1">
        <f t="shared" si="11"/>
        <v>0</v>
      </c>
      <c r="R123" s="1">
        <f t="shared" si="12"/>
        <v>83393722</v>
      </c>
      <c r="S123" s="1">
        <f t="shared" si="13"/>
        <v>98749.5918</v>
      </c>
      <c r="T123" s="1">
        <f t="shared" si="14"/>
        <v>106000</v>
      </c>
      <c r="U123" s="1">
        <f t="shared" si="15"/>
        <v>8869302</v>
      </c>
    </row>
    <row r="124" ht="19.5" customHeight="1">
      <c r="A124" s="1">
        <v>123.0</v>
      </c>
      <c r="B124" s="2" t="s">
        <v>146</v>
      </c>
      <c r="C124" s="2">
        <v>5000000.0</v>
      </c>
      <c r="D124" s="1" t="str">
        <f t="shared" si="1"/>
        <v>piercing</v>
      </c>
      <c r="E124" s="1" t="str">
        <f t="shared" si="2"/>
        <v>2160672</v>
      </c>
      <c r="F124" s="2">
        <v>50.0</v>
      </c>
      <c r="G124" s="2">
        <v>10.0</v>
      </c>
      <c r="H124" s="2" t="s">
        <v>119</v>
      </c>
      <c r="I124" s="1">
        <f t="shared" si="3"/>
        <v>500000</v>
      </c>
      <c r="J124" s="1">
        <f t="shared" si="4"/>
        <v>0</v>
      </c>
      <c r="K124" s="1">
        <f t="shared" si="5"/>
        <v>0</v>
      </c>
      <c r="L124" s="1">
        <f t="shared" si="6"/>
        <v>0</v>
      </c>
      <c r="M124" s="1">
        <f t="shared" si="7"/>
        <v>1080336</v>
      </c>
      <c r="N124" s="1">
        <f t="shared" si="8"/>
        <v>509.5086806</v>
      </c>
      <c r="O124" s="1">
        <f t="shared" si="9"/>
        <v>0</v>
      </c>
      <c r="P124" s="1">
        <f t="shared" si="10"/>
        <v>0</v>
      </c>
      <c r="Q124" s="1">
        <f t="shared" si="11"/>
        <v>0</v>
      </c>
      <c r="R124" s="1">
        <f t="shared" si="12"/>
        <v>84474058</v>
      </c>
      <c r="S124" s="1">
        <f t="shared" si="13"/>
        <v>99884.08255</v>
      </c>
      <c r="T124" s="1">
        <f t="shared" si="14"/>
        <v>106000</v>
      </c>
      <c r="U124" s="1">
        <f t="shared" si="15"/>
        <v>8975302</v>
      </c>
    </row>
    <row r="125" ht="19.5" customHeight="1">
      <c r="A125" s="1">
        <v>124.0</v>
      </c>
      <c r="B125" s="2" t="s">
        <v>146</v>
      </c>
      <c r="C125" s="2">
        <v>5000000.0</v>
      </c>
      <c r="D125" s="1" t="str">
        <f t="shared" si="1"/>
        <v>piercing</v>
      </c>
      <c r="E125" s="1" t="str">
        <f t="shared" si="2"/>
        <v>2160672</v>
      </c>
      <c r="F125" s="2">
        <v>50.0</v>
      </c>
      <c r="G125" s="2">
        <v>10.0</v>
      </c>
      <c r="H125" s="2" t="s">
        <v>119</v>
      </c>
      <c r="I125" s="1">
        <f t="shared" si="3"/>
        <v>500000</v>
      </c>
      <c r="J125" s="1">
        <f t="shared" si="4"/>
        <v>0</v>
      </c>
      <c r="K125" s="1">
        <f t="shared" si="5"/>
        <v>0</v>
      </c>
      <c r="L125" s="1">
        <f t="shared" si="6"/>
        <v>0</v>
      </c>
      <c r="M125" s="1">
        <f t="shared" si="7"/>
        <v>1080336</v>
      </c>
      <c r="N125" s="1">
        <f t="shared" si="8"/>
        <v>515.2957176</v>
      </c>
      <c r="O125" s="1">
        <f t="shared" si="9"/>
        <v>0</v>
      </c>
      <c r="P125" s="1">
        <f t="shared" si="10"/>
        <v>0</v>
      </c>
      <c r="Q125" s="1">
        <f t="shared" si="11"/>
        <v>0</v>
      </c>
      <c r="R125" s="1">
        <f t="shared" si="12"/>
        <v>85554394</v>
      </c>
      <c r="S125" s="1">
        <f t="shared" si="13"/>
        <v>101018.5733</v>
      </c>
      <c r="T125" s="1">
        <f t="shared" si="14"/>
        <v>106000</v>
      </c>
      <c r="U125" s="1">
        <f t="shared" si="15"/>
        <v>9081302</v>
      </c>
    </row>
    <row r="126" ht="19.5" customHeight="1">
      <c r="A126" s="1">
        <v>125.0</v>
      </c>
      <c r="B126" s="2" t="s">
        <v>146</v>
      </c>
      <c r="C126" s="2">
        <v>5000000.0</v>
      </c>
      <c r="D126" s="1" t="str">
        <f t="shared" si="1"/>
        <v>piercing</v>
      </c>
      <c r="E126" s="1" t="str">
        <f t="shared" si="2"/>
        <v>2160672</v>
      </c>
      <c r="F126" s="2">
        <v>50.0</v>
      </c>
      <c r="G126" s="2">
        <v>10.0</v>
      </c>
      <c r="H126" s="2" t="s">
        <v>119</v>
      </c>
      <c r="I126" s="1">
        <f t="shared" si="3"/>
        <v>500000</v>
      </c>
      <c r="J126" s="1">
        <f t="shared" si="4"/>
        <v>0</v>
      </c>
      <c r="K126" s="1">
        <f t="shared" si="5"/>
        <v>0</v>
      </c>
      <c r="L126" s="1">
        <f t="shared" si="6"/>
        <v>0</v>
      </c>
      <c r="M126" s="1">
        <f t="shared" si="7"/>
        <v>1080336</v>
      </c>
      <c r="N126" s="1">
        <f t="shared" si="8"/>
        <v>521.0827546</v>
      </c>
      <c r="O126" s="1">
        <f t="shared" si="9"/>
        <v>0</v>
      </c>
      <c r="P126" s="1">
        <f t="shared" si="10"/>
        <v>0</v>
      </c>
      <c r="Q126" s="1">
        <f t="shared" si="11"/>
        <v>0</v>
      </c>
      <c r="R126" s="1">
        <f t="shared" si="12"/>
        <v>86634730</v>
      </c>
      <c r="S126" s="1">
        <f t="shared" si="13"/>
        <v>102153.0641</v>
      </c>
      <c r="T126" s="1">
        <f t="shared" si="14"/>
        <v>106000</v>
      </c>
      <c r="U126" s="1">
        <f t="shared" si="15"/>
        <v>9187302</v>
      </c>
    </row>
    <row r="127" ht="19.5" customHeight="1">
      <c r="A127" s="1">
        <v>126.0</v>
      </c>
      <c r="B127" s="2" t="s">
        <v>146</v>
      </c>
      <c r="C127" s="2">
        <v>5000000.0</v>
      </c>
      <c r="D127" s="1" t="str">
        <f t="shared" si="1"/>
        <v>piercing</v>
      </c>
      <c r="E127" s="1" t="str">
        <f t="shared" si="2"/>
        <v>2160672</v>
      </c>
      <c r="F127" s="2">
        <v>50.0</v>
      </c>
      <c r="G127" s="2">
        <v>10.0</v>
      </c>
      <c r="H127" s="2" t="s">
        <v>119</v>
      </c>
      <c r="I127" s="1">
        <f t="shared" si="3"/>
        <v>500000</v>
      </c>
      <c r="J127" s="1">
        <f t="shared" si="4"/>
        <v>0</v>
      </c>
      <c r="K127" s="1">
        <f t="shared" si="5"/>
        <v>0</v>
      </c>
      <c r="L127" s="1">
        <f t="shared" si="6"/>
        <v>0</v>
      </c>
      <c r="M127" s="1">
        <f t="shared" si="7"/>
        <v>1080336</v>
      </c>
      <c r="N127" s="1">
        <f t="shared" si="8"/>
        <v>526.8697917</v>
      </c>
      <c r="O127" s="1">
        <f t="shared" si="9"/>
        <v>0</v>
      </c>
      <c r="P127" s="1">
        <f t="shared" si="10"/>
        <v>0</v>
      </c>
      <c r="Q127" s="1">
        <f t="shared" si="11"/>
        <v>0</v>
      </c>
      <c r="R127" s="1">
        <f t="shared" si="12"/>
        <v>87715066</v>
      </c>
      <c r="S127" s="1">
        <f t="shared" si="13"/>
        <v>103287.5548</v>
      </c>
      <c r="T127" s="1">
        <f t="shared" si="14"/>
        <v>106000</v>
      </c>
      <c r="U127" s="1">
        <f t="shared" si="15"/>
        <v>9293302</v>
      </c>
    </row>
    <row r="128" ht="19.5" customHeight="1">
      <c r="A128" s="1">
        <v>127.0</v>
      </c>
      <c r="B128" s="2" t="s">
        <v>146</v>
      </c>
      <c r="C128" s="2">
        <v>5000000.0</v>
      </c>
      <c r="D128" s="1" t="str">
        <f t="shared" si="1"/>
        <v>piercing</v>
      </c>
      <c r="E128" s="1" t="str">
        <f t="shared" si="2"/>
        <v>2160672</v>
      </c>
      <c r="F128" s="2">
        <v>50.0</v>
      </c>
      <c r="G128" s="2">
        <v>10.0</v>
      </c>
      <c r="H128" s="2" t="s">
        <v>119</v>
      </c>
      <c r="I128" s="1">
        <f t="shared" si="3"/>
        <v>500000</v>
      </c>
      <c r="J128" s="1">
        <f t="shared" si="4"/>
        <v>0</v>
      </c>
      <c r="K128" s="1">
        <f t="shared" si="5"/>
        <v>0</v>
      </c>
      <c r="L128" s="1">
        <f t="shared" si="6"/>
        <v>0</v>
      </c>
      <c r="M128" s="1">
        <f t="shared" si="7"/>
        <v>1080336</v>
      </c>
      <c r="N128" s="1">
        <f t="shared" si="8"/>
        <v>532.6568287</v>
      </c>
      <c r="O128" s="1">
        <f t="shared" si="9"/>
        <v>0</v>
      </c>
      <c r="P128" s="1">
        <f t="shared" si="10"/>
        <v>0</v>
      </c>
      <c r="Q128" s="1">
        <f t="shared" si="11"/>
        <v>0</v>
      </c>
      <c r="R128" s="1">
        <f t="shared" si="12"/>
        <v>88795402</v>
      </c>
      <c r="S128" s="1">
        <f t="shared" si="13"/>
        <v>104422.0456</v>
      </c>
      <c r="T128" s="1">
        <f t="shared" si="14"/>
        <v>106000</v>
      </c>
      <c r="U128" s="1">
        <f t="shared" si="15"/>
        <v>9399302</v>
      </c>
    </row>
    <row r="129" ht="19.5" customHeight="1">
      <c r="A129" s="1">
        <v>128.0</v>
      </c>
      <c r="B129" s="2" t="s">
        <v>146</v>
      </c>
      <c r="C129" s="2">
        <v>5000000.0</v>
      </c>
      <c r="D129" s="1" t="str">
        <f t="shared" si="1"/>
        <v>piercing</v>
      </c>
      <c r="E129" s="1" t="str">
        <f t="shared" si="2"/>
        <v>2160672</v>
      </c>
      <c r="F129" s="2">
        <v>50.0</v>
      </c>
      <c r="G129" s="2">
        <v>10.0</v>
      </c>
      <c r="H129" s="2" t="s">
        <v>119</v>
      </c>
      <c r="I129" s="1">
        <f t="shared" si="3"/>
        <v>500000</v>
      </c>
      <c r="J129" s="1">
        <f t="shared" si="4"/>
        <v>0</v>
      </c>
      <c r="K129" s="1">
        <f t="shared" si="5"/>
        <v>0</v>
      </c>
      <c r="L129" s="1">
        <f t="shared" si="6"/>
        <v>0</v>
      </c>
      <c r="M129" s="1">
        <f t="shared" si="7"/>
        <v>1080336</v>
      </c>
      <c r="N129" s="1">
        <f t="shared" si="8"/>
        <v>538.4438657</v>
      </c>
      <c r="O129" s="1">
        <f t="shared" si="9"/>
        <v>0</v>
      </c>
      <c r="P129" s="1">
        <f t="shared" si="10"/>
        <v>0</v>
      </c>
      <c r="Q129" s="1">
        <f t="shared" si="11"/>
        <v>0</v>
      </c>
      <c r="R129" s="1">
        <f t="shared" si="12"/>
        <v>89875738</v>
      </c>
      <c r="S129" s="1">
        <f t="shared" si="13"/>
        <v>105556.5363</v>
      </c>
      <c r="T129" s="1">
        <f t="shared" si="14"/>
        <v>106000</v>
      </c>
      <c r="U129" s="1">
        <f t="shared" si="15"/>
        <v>9505302</v>
      </c>
    </row>
    <row r="130" ht="19.5" customHeight="1">
      <c r="A130" s="1">
        <v>129.0</v>
      </c>
      <c r="B130" s="2" t="s">
        <v>146</v>
      </c>
      <c r="C130" s="2">
        <v>5000000.0</v>
      </c>
      <c r="D130" s="1" t="str">
        <f t="shared" si="1"/>
        <v>piercing</v>
      </c>
      <c r="E130" s="1" t="str">
        <f t="shared" si="2"/>
        <v>2160672</v>
      </c>
      <c r="F130" s="2">
        <v>50.0</v>
      </c>
      <c r="G130" s="2">
        <v>10.0</v>
      </c>
      <c r="H130" s="2" t="s">
        <v>119</v>
      </c>
      <c r="I130" s="1">
        <f t="shared" si="3"/>
        <v>500000</v>
      </c>
      <c r="J130" s="1">
        <f t="shared" si="4"/>
        <v>0</v>
      </c>
      <c r="K130" s="1">
        <f t="shared" si="5"/>
        <v>0</v>
      </c>
      <c r="L130" s="1">
        <f t="shared" si="6"/>
        <v>0</v>
      </c>
      <c r="M130" s="1">
        <f t="shared" si="7"/>
        <v>1080336</v>
      </c>
      <c r="N130" s="1">
        <f t="shared" si="8"/>
        <v>544.2309028</v>
      </c>
      <c r="O130" s="1">
        <f t="shared" si="9"/>
        <v>0</v>
      </c>
      <c r="P130" s="1">
        <f t="shared" si="10"/>
        <v>0</v>
      </c>
      <c r="Q130" s="1">
        <f t="shared" si="11"/>
        <v>0</v>
      </c>
      <c r="R130" s="1">
        <f t="shared" si="12"/>
        <v>90956074</v>
      </c>
      <c r="S130" s="1">
        <f t="shared" si="13"/>
        <v>106691.0271</v>
      </c>
      <c r="T130" s="1">
        <f t="shared" si="14"/>
        <v>106000</v>
      </c>
      <c r="U130" s="1">
        <f t="shared" si="15"/>
        <v>9611302</v>
      </c>
    </row>
    <row r="131" ht="19.5" customHeight="1">
      <c r="A131" s="1">
        <v>130.0</v>
      </c>
      <c r="B131" s="2" t="s">
        <v>146</v>
      </c>
      <c r="C131" s="2">
        <v>5000000.0</v>
      </c>
      <c r="D131" s="1" t="str">
        <f t="shared" si="1"/>
        <v>piercing</v>
      </c>
      <c r="E131" s="1" t="str">
        <f t="shared" si="2"/>
        <v>2160672</v>
      </c>
      <c r="F131" s="2">
        <v>50.0</v>
      </c>
      <c r="G131" s="2">
        <v>10.0</v>
      </c>
      <c r="H131" s="2" t="s">
        <v>119</v>
      </c>
      <c r="I131" s="1">
        <f t="shared" si="3"/>
        <v>500000</v>
      </c>
      <c r="J131" s="1">
        <f t="shared" si="4"/>
        <v>0</v>
      </c>
      <c r="K131" s="1">
        <f t="shared" si="5"/>
        <v>0</v>
      </c>
      <c r="L131" s="1">
        <f t="shared" si="6"/>
        <v>0</v>
      </c>
      <c r="M131" s="1">
        <f t="shared" si="7"/>
        <v>1080336</v>
      </c>
      <c r="N131" s="1">
        <f t="shared" si="8"/>
        <v>550.0179398</v>
      </c>
      <c r="O131" s="1">
        <f t="shared" si="9"/>
        <v>0</v>
      </c>
      <c r="P131" s="1">
        <f t="shared" si="10"/>
        <v>0</v>
      </c>
      <c r="Q131" s="1">
        <f t="shared" si="11"/>
        <v>0</v>
      </c>
      <c r="R131" s="1">
        <f t="shared" si="12"/>
        <v>92036410</v>
      </c>
      <c r="S131" s="1">
        <f t="shared" si="13"/>
        <v>107825.5178</v>
      </c>
      <c r="T131" s="1">
        <f t="shared" si="14"/>
        <v>106000</v>
      </c>
      <c r="U131" s="1">
        <f t="shared" si="15"/>
        <v>9717302</v>
      </c>
    </row>
    <row r="132" ht="19.5" customHeight="1">
      <c r="A132" s="1">
        <v>131.0</v>
      </c>
      <c r="B132" s="2" t="s">
        <v>146</v>
      </c>
      <c r="C132" s="2">
        <v>5000000.0</v>
      </c>
      <c r="D132" s="1" t="str">
        <f t="shared" si="1"/>
        <v>piercing</v>
      </c>
      <c r="E132" s="1" t="str">
        <f t="shared" si="2"/>
        <v>2160672</v>
      </c>
      <c r="F132" s="2">
        <v>50.0</v>
      </c>
      <c r="G132" s="2">
        <v>10.0</v>
      </c>
      <c r="H132" s="2" t="s">
        <v>119</v>
      </c>
      <c r="I132" s="1">
        <f t="shared" si="3"/>
        <v>500000</v>
      </c>
      <c r="J132" s="1">
        <f t="shared" si="4"/>
        <v>0</v>
      </c>
      <c r="K132" s="1">
        <f t="shared" si="5"/>
        <v>0</v>
      </c>
      <c r="L132" s="1">
        <f t="shared" si="6"/>
        <v>0</v>
      </c>
      <c r="M132" s="1">
        <f t="shared" si="7"/>
        <v>1080336</v>
      </c>
      <c r="N132" s="1">
        <f t="shared" si="8"/>
        <v>555.8049769</v>
      </c>
      <c r="O132" s="1">
        <f t="shared" si="9"/>
        <v>0</v>
      </c>
      <c r="P132" s="1">
        <f t="shared" si="10"/>
        <v>0</v>
      </c>
      <c r="Q132" s="1">
        <f t="shared" si="11"/>
        <v>0</v>
      </c>
      <c r="R132" s="1">
        <f t="shared" si="12"/>
        <v>93116746</v>
      </c>
      <c r="S132" s="1">
        <f t="shared" si="13"/>
        <v>108960.0086</v>
      </c>
      <c r="T132" s="1">
        <f t="shared" si="14"/>
        <v>106000</v>
      </c>
      <c r="U132" s="1">
        <f t="shared" si="15"/>
        <v>9823302</v>
      </c>
    </row>
    <row r="133" ht="19.5" customHeight="1">
      <c r="A133" s="1">
        <v>132.0</v>
      </c>
      <c r="B133" s="2" t="s">
        <v>146</v>
      </c>
      <c r="C133" s="2">
        <v>5000000.0</v>
      </c>
      <c r="D133" s="1" t="str">
        <f t="shared" si="1"/>
        <v>piercing</v>
      </c>
      <c r="E133" s="1" t="str">
        <f t="shared" si="2"/>
        <v>2160672</v>
      </c>
      <c r="F133" s="2">
        <v>50.0</v>
      </c>
      <c r="G133" s="2">
        <v>10.0</v>
      </c>
      <c r="H133" s="2" t="s">
        <v>119</v>
      </c>
      <c r="I133" s="1">
        <f t="shared" si="3"/>
        <v>500000</v>
      </c>
      <c r="J133" s="1">
        <f t="shared" si="4"/>
        <v>0</v>
      </c>
      <c r="K133" s="1">
        <f t="shared" si="5"/>
        <v>0</v>
      </c>
      <c r="L133" s="1">
        <f t="shared" si="6"/>
        <v>0</v>
      </c>
      <c r="M133" s="1">
        <f t="shared" si="7"/>
        <v>1080336</v>
      </c>
      <c r="N133" s="1">
        <f t="shared" si="8"/>
        <v>561.5920139</v>
      </c>
      <c r="O133" s="1">
        <f t="shared" si="9"/>
        <v>0</v>
      </c>
      <c r="P133" s="1">
        <f t="shared" si="10"/>
        <v>0</v>
      </c>
      <c r="Q133" s="1">
        <f t="shared" si="11"/>
        <v>0</v>
      </c>
      <c r="R133" s="1">
        <f t="shared" si="12"/>
        <v>94197082</v>
      </c>
      <c r="S133" s="1">
        <f t="shared" si="13"/>
        <v>110094.4993</v>
      </c>
      <c r="T133" s="1">
        <f t="shared" si="14"/>
        <v>106000</v>
      </c>
      <c r="U133" s="1">
        <f t="shared" si="15"/>
        <v>9929302</v>
      </c>
    </row>
    <row r="134" ht="19.5" customHeight="1">
      <c r="A134" s="1">
        <v>133.0</v>
      </c>
      <c r="B134" s="2" t="s">
        <v>146</v>
      </c>
      <c r="C134" s="2">
        <v>5000000.0</v>
      </c>
      <c r="D134" s="1" t="str">
        <f t="shared" si="1"/>
        <v>piercing</v>
      </c>
      <c r="E134" s="1" t="str">
        <f t="shared" si="2"/>
        <v>2160672</v>
      </c>
      <c r="F134" s="2">
        <v>50.0</v>
      </c>
      <c r="G134" s="2">
        <v>10.0</v>
      </c>
      <c r="H134" s="2" t="s">
        <v>119</v>
      </c>
      <c r="I134" s="1">
        <f t="shared" si="3"/>
        <v>500000</v>
      </c>
      <c r="J134" s="1">
        <f t="shared" si="4"/>
        <v>0</v>
      </c>
      <c r="K134" s="1">
        <f t="shared" si="5"/>
        <v>0</v>
      </c>
      <c r="L134" s="1">
        <f t="shared" si="6"/>
        <v>0</v>
      </c>
      <c r="M134" s="1">
        <f t="shared" si="7"/>
        <v>1080336</v>
      </c>
      <c r="N134" s="1">
        <f t="shared" si="8"/>
        <v>567.3790509</v>
      </c>
      <c r="O134" s="1">
        <f t="shared" si="9"/>
        <v>0</v>
      </c>
      <c r="P134" s="1">
        <f t="shared" si="10"/>
        <v>0</v>
      </c>
      <c r="Q134" s="1">
        <f t="shared" si="11"/>
        <v>0</v>
      </c>
      <c r="R134" s="1">
        <f t="shared" si="12"/>
        <v>95277418</v>
      </c>
      <c r="S134" s="1">
        <f t="shared" si="13"/>
        <v>111228.9901</v>
      </c>
      <c r="T134" s="1">
        <f t="shared" si="14"/>
        <v>106000</v>
      </c>
      <c r="U134" s="1">
        <f t="shared" si="15"/>
        <v>10035302</v>
      </c>
    </row>
    <row r="135" ht="19.5" customHeight="1">
      <c r="A135" s="1">
        <v>134.0</v>
      </c>
      <c r="B135" s="2" t="s">
        <v>146</v>
      </c>
      <c r="C135" s="2">
        <v>5000000.0</v>
      </c>
      <c r="D135" s="1" t="str">
        <f t="shared" si="1"/>
        <v>piercing</v>
      </c>
      <c r="E135" s="1" t="str">
        <f t="shared" si="2"/>
        <v>2160672</v>
      </c>
      <c r="F135" s="2">
        <v>50.0</v>
      </c>
      <c r="G135" s="2">
        <v>10.0</v>
      </c>
      <c r="H135" s="2" t="s">
        <v>119</v>
      </c>
      <c r="I135" s="1">
        <f t="shared" si="3"/>
        <v>500000</v>
      </c>
      <c r="J135" s="1">
        <f t="shared" si="4"/>
        <v>0</v>
      </c>
      <c r="K135" s="1">
        <f t="shared" si="5"/>
        <v>0</v>
      </c>
      <c r="L135" s="1">
        <f t="shared" si="6"/>
        <v>0</v>
      </c>
      <c r="M135" s="1">
        <f t="shared" si="7"/>
        <v>1080336</v>
      </c>
      <c r="N135" s="1">
        <f t="shared" si="8"/>
        <v>573.166088</v>
      </c>
      <c r="O135" s="1">
        <f t="shared" si="9"/>
        <v>0</v>
      </c>
      <c r="P135" s="1">
        <f t="shared" si="10"/>
        <v>0</v>
      </c>
      <c r="Q135" s="1">
        <f t="shared" si="11"/>
        <v>0</v>
      </c>
      <c r="R135" s="1">
        <f t="shared" si="12"/>
        <v>96357754</v>
      </c>
      <c r="S135" s="1">
        <f t="shared" si="13"/>
        <v>112363.4808</v>
      </c>
      <c r="T135" s="1">
        <f t="shared" si="14"/>
        <v>106000</v>
      </c>
      <c r="U135" s="1">
        <f t="shared" si="15"/>
        <v>10141302</v>
      </c>
    </row>
    <row r="136" ht="19.5" customHeight="1">
      <c r="A136" s="1">
        <v>135.0</v>
      </c>
      <c r="B136" s="2" t="s">
        <v>146</v>
      </c>
      <c r="C136" s="2">
        <v>5000000.0</v>
      </c>
      <c r="D136" s="1" t="str">
        <f t="shared" si="1"/>
        <v>piercing</v>
      </c>
      <c r="E136" s="1" t="str">
        <f t="shared" si="2"/>
        <v>2160672</v>
      </c>
      <c r="F136" s="2">
        <v>50.0</v>
      </c>
      <c r="G136" s="2">
        <v>10.0</v>
      </c>
      <c r="H136" s="2" t="s">
        <v>119</v>
      </c>
      <c r="I136" s="1">
        <f t="shared" si="3"/>
        <v>500000</v>
      </c>
      <c r="J136" s="1">
        <f t="shared" si="4"/>
        <v>0</v>
      </c>
      <c r="K136" s="1">
        <f t="shared" si="5"/>
        <v>0</v>
      </c>
      <c r="L136" s="1">
        <f t="shared" si="6"/>
        <v>0</v>
      </c>
      <c r="M136" s="1">
        <f t="shared" si="7"/>
        <v>1080336</v>
      </c>
      <c r="N136" s="1">
        <f t="shared" si="8"/>
        <v>578.953125</v>
      </c>
      <c r="O136" s="1">
        <f t="shared" si="9"/>
        <v>0</v>
      </c>
      <c r="P136" s="1">
        <f t="shared" si="10"/>
        <v>0</v>
      </c>
      <c r="Q136" s="1">
        <f t="shared" si="11"/>
        <v>0</v>
      </c>
      <c r="R136" s="1">
        <f t="shared" si="12"/>
        <v>97438090</v>
      </c>
      <c r="S136" s="1">
        <f t="shared" si="13"/>
        <v>113497.9716</v>
      </c>
      <c r="T136" s="1">
        <f t="shared" si="14"/>
        <v>106000</v>
      </c>
      <c r="U136" s="1">
        <f t="shared" si="15"/>
        <v>10247302</v>
      </c>
    </row>
    <row r="137" ht="19.5" customHeight="1">
      <c r="A137" s="1">
        <v>136.0</v>
      </c>
      <c r="B137" s="2" t="s">
        <v>146</v>
      </c>
      <c r="C137" s="2">
        <v>5000000.0</v>
      </c>
      <c r="D137" s="1" t="str">
        <f t="shared" si="1"/>
        <v>piercing</v>
      </c>
      <c r="E137" s="1" t="str">
        <f t="shared" si="2"/>
        <v>2160672</v>
      </c>
      <c r="F137" s="2">
        <v>55.0</v>
      </c>
      <c r="G137" s="2">
        <v>10.0</v>
      </c>
      <c r="H137" s="2" t="s">
        <v>119</v>
      </c>
      <c r="I137" s="1">
        <f t="shared" si="3"/>
        <v>500000</v>
      </c>
      <c r="J137" s="1">
        <f t="shared" si="4"/>
        <v>0</v>
      </c>
      <c r="K137" s="1">
        <f t="shared" si="5"/>
        <v>0</v>
      </c>
      <c r="L137" s="1">
        <f t="shared" si="6"/>
        <v>0</v>
      </c>
      <c r="M137" s="1">
        <f t="shared" si="7"/>
        <v>1188370</v>
      </c>
      <c r="N137" s="1">
        <f t="shared" si="8"/>
        <v>584.740162</v>
      </c>
      <c r="O137" s="1">
        <f t="shared" si="9"/>
        <v>0</v>
      </c>
      <c r="P137" s="1">
        <f t="shared" si="10"/>
        <v>0</v>
      </c>
      <c r="Q137" s="1">
        <f t="shared" si="11"/>
        <v>0</v>
      </c>
      <c r="R137" s="1">
        <f t="shared" si="12"/>
        <v>98626460</v>
      </c>
      <c r="S137" s="1">
        <f t="shared" si="13"/>
        <v>114632.4623</v>
      </c>
      <c r="T137" s="1">
        <f t="shared" si="14"/>
        <v>106000</v>
      </c>
      <c r="U137" s="1">
        <f t="shared" si="15"/>
        <v>10353302</v>
      </c>
    </row>
    <row r="138" ht="19.5" customHeight="1">
      <c r="A138" s="1">
        <v>137.0</v>
      </c>
      <c r="B138" s="2" t="s">
        <v>146</v>
      </c>
      <c r="C138" s="2">
        <v>5000000.0</v>
      </c>
      <c r="D138" s="1" t="str">
        <f t="shared" si="1"/>
        <v>piercing</v>
      </c>
      <c r="E138" s="1" t="str">
        <f t="shared" si="2"/>
        <v>2160672</v>
      </c>
      <c r="F138" s="2">
        <v>55.0</v>
      </c>
      <c r="G138" s="2">
        <v>10.0</v>
      </c>
      <c r="H138" s="2" t="s">
        <v>119</v>
      </c>
      <c r="I138" s="1">
        <f t="shared" si="3"/>
        <v>500000</v>
      </c>
      <c r="J138" s="1">
        <f t="shared" si="4"/>
        <v>0</v>
      </c>
      <c r="K138" s="1">
        <f t="shared" si="5"/>
        <v>0</v>
      </c>
      <c r="L138" s="1">
        <f t="shared" si="6"/>
        <v>0</v>
      </c>
      <c r="M138" s="1">
        <f t="shared" si="7"/>
        <v>1188370</v>
      </c>
      <c r="N138" s="1">
        <f t="shared" si="8"/>
        <v>590.5271991</v>
      </c>
      <c r="O138" s="1">
        <f t="shared" si="9"/>
        <v>0</v>
      </c>
      <c r="P138" s="1">
        <f t="shared" si="10"/>
        <v>0</v>
      </c>
      <c r="Q138" s="1">
        <f t="shared" si="11"/>
        <v>0</v>
      </c>
      <c r="R138" s="1">
        <f t="shared" si="12"/>
        <v>99814830</v>
      </c>
      <c r="S138" s="1">
        <f t="shared" si="13"/>
        <v>115766.9531</v>
      </c>
      <c r="T138" s="1">
        <f t="shared" si="14"/>
        <v>106000</v>
      </c>
      <c r="U138" s="1">
        <f t="shared" si="15"/>
        <v>10459302</v>
      </c>
    </row>
    <row r="139" ht="19.5" customHeight="1">
      <c r="A139" s="1">
        <v>138.0</v>
      </c>
      <c r="B139" s="2" t="s">
        <v>146</v>
      </c>
      <c r="C139" s="2">
        <v>5000000.0</v>
      </c>
      <c r="D139" s="1" t="str">
        <f t="shared" si="1"/>
        <v>piercing</v>
      </c>
      <c r="E139" s="1" t="str">
        <f t="shared" si="2"/>
        <v>2160672</v>
      </c>
      <c r="F139" s="2">
        <v>55.0</v>
      </c>
      <c r="G139" s="2">
        <v>10.0</v>
      </c>
      <c r="H139" s="2" t="s">
        <v>119</v>
      </c>
      <c r="I139" s="1">
        <f t="shared" si="3"/>
        <v>500000</v>
      </c>
      <c r="J139" s="1">
        <f t="shared" si="4"/>
        <v>0</v>
      </c>
      <c r="K139" s="1">
        <f t="shared" si="5"/>
        <v>0</v>
      </c>
      <c r="L139" s="1">
        <f t="shared" si="6"/>
        <v>0</v>
      </c>
      <c r="M139" s="1">
        <f t="shared" si="7"/>
        <v>1188370</v>
      </c>
      <c r="N139" s="1">
        <f t="shared" si="8"/>
        <v>596.3142361</v>
      </c>
      <c r="O139" s="1">
        <f t="shared" si="9"/>
        <v>0</v>
      </c>
      <c r="P139" s="1">
        <f t="shared" si="10"/>
        <v>0</v>
      </c>
      <c r="Q139" s="1">
        <f t="shared" si="11"/>
        <v>0</v>
      </c>
      <c r="R139" s="1">
        <f t="shared" si="12"/>
        <v>101003200</v>
      </c>
      <c r="S139" s="1">
        <f t="shared" si="13"/>
        <v>116901.4438</v>
      </c>
      <c r="T139" s="1">
        <f t="shared" si="14"/>
        <v>106000</v>
      </c>
      <c r="U139" s="1">
        <f t="shared" si="15"/>
        <v>10565302</v>
      </c>
    </row>
    <row r="140" ht="19.5" customHeight="1">
      <c r="A140" s="1">
        <v>139.0</v>
      </c>
      <c r="B140" s="2" t="s">
        <v>146</v>
      </c>
      <c r="C140" s="2">
        <v>5000000.0</v>
      </c>
      <c r="D140" s="1" t="str">
        <f t="shared" si="1"/>
        <v>piercing</v>
      </c>
      <c r="E140" s="1" t="str">
        <f t="shared" si="2"/>
        <v>2160672</v>
      </c>
      <c r="F140" s="2">
        <v>55.0</v>
      </c>
      <c r="G140" s="2">
        <v>10.0</v>
      </c>
      <c r="H140" s="2" t="s">
        <v>119</v>
      </c>
      <c r="I140" s="1">
        <f t="shared" si="3"/>
        <v>500000</v>
      </c>
      <c r="J140" s="1">
        <f t="shared" si="4"/>
        <v>0</v>
      </c>
      <c r="K140" s="1">
        <f t="shared" si="5"/>
        <v>0</v>
      </c>
      <c r="L140" s="1">
        <f t="shared" si="6"/>
        <v>0</v>
      </c>
      <c r="M140" s="1">
        <f t="shared" si="7"/>
        <v>1188370</v>
      </c>
      <c r="N140" s="1">
        <f t="shared" si="8"/>
        <v>602.1012731</v>
      </c>
      <c r="O140" s="1">
        <f t="shared" si="9"/>
        <v>0</v>
      </c>
      <c r="P140" s="1">
        <f t="shared" si="10"/>
        <v>0</v>
      </c>
      <c r="Q140" s="1">
        <f t="shared" si="11"/>
        <v>0</v>
      </c>
      <c r="R140" s="1">
        <f t="shared" si="12"/>
        <v>102191570</v>
      </c>
      <c r="S140" s="1">
        <f t="shared" si="13"/>
        <v>118035.9346</v>
      </c>
      <c r="T140" s="1">
        <f t="shared" si="14"/>
        <v>106000</v>
      </c>
      <c r="U140" s="1">
        <f t="shared" si="15"/>
        <v>10671302</v>
      </c>
    </row>
    <row r="141" ht="19.5" customHeight="1">
      <c r="A141" s="1">
        <v>140.0</v>
      </c>
      <c r="B141" s="2" t="s">
        <v>146</v>
      </c>
      <c r="C141" s="2">
        <v>5000000.0</v>
      </c>
      <c r="D141" s="1" t="str">
        <f t="shared" si="1"/>
        <v>piercing</v>
      </c>
      <c r="E141" s="1" t="str">
        <f t="shared" si="2"/>
        <v>2160672</v>
      </c>
      <c r="F141" s="2">
        <v>55.0</v>
      </c>
      <c r="G141" s="2">
        <v>10.0</v>
      </c>
      <c r="H141" s="2" t="s">
        <v>119</v>
      </c>
      <c r="I141" s="1">
        <f t="shared" si="3"/>
        <v>500000</v>
      </c>
      <c r="J141" s="1">
        <f t="shared" si="4"/>
        <v>0</v>
      </c>
      <c r="K141" s="1">
        <f t="shared" si="5"/>
        <v>0</v>
      </c>
      <c r="L141" s="1">
        <f t="shared" si="6"/>
        <v>0</v>
      </c>
      <c r="M141" s="1">
        <f t="shared" si="7"/>
        <v>1188370</v>
      </c>
      <c r="N141" s="1">
        <f t="shared" si="8"/>
        <v>607.8883102</v>
      </c>
      <c r="O141" s="1">
        <f t="shared" si="9"/>
        <v>0</v>
      </c>
      <c r="P141" s="1">
        <f t="shared" si="10"/>
        <v>0</v>
      </c>
      <c r="Q141" s="1">
        <f t="shared" si="11"/>
        <v>0</v>
      </c>
      <c r="R141" s="1">
        <f t="shared" si="12"/>
        <v>103379940</v>
      </c>
      <c r="S141" s="1">
        <f t="shared" si="13"/>
        <v>119170.4253</v>
      </c>
      <c r="T141" s="1">
        <f t="shared" si="14"/>
        <v>106000</v>
      </c>
      <c r="U141" s="1">
        <f t="shared" si="15"/>
        <v>10777302</v>
      </c>
    </row>
    <row r="142" ht="19.5" customHeight="1">
      <c r="A142" s="1">
        <v>141.0</v>
      </c>
      <c r="B142" s="2" t="s">
        <v>146</v>
      </c>
      <c r="C142" s="2">
        <v>5000000.0</v>
      </c>
      <c r="D142" s="1" t="str">
        <f t="shared" si="1"/>
        <v>piercing</v>
      </c>
      <c r="E142" s="1" t="str">
        <f t="shared" si="2"/>
        <v>2160672</v>
      </c>
      <c r="F142" s="2">
        <v>55.0</v>
      </c>
      <c r="G142" s="2">
        <v>10.0</v>
      </c>
      <c r="H142" s="2" t="s">
        <v>119</v>
      </c>
      <c r="I142" s="1">
        <f t="shared" si="3"/>
        <v>500000</v>
      </c>
      <c r="J142" s="1">
        <f t="shared" si="4"/>
        <v>0</v>
      </c>
      <c r="K142" s="1">
        <f t="shared" si="5"/>
        <v>0</v>
      </c>
      <c r="L142" s="1">
        <f t="shared" si="6"/>
        <v>0</v>
      </c>
      <c r="M142" s="1">
        <f t="shared" si="7"/>
        <v>1188370</v>
      </c>
      <c r="N142" s="1">
        <f t="shared" si="8"/>
        <v>613.6753472</v>
      </c>
      <c r="O142" s="1">
        <f t="shared" si="9"/>
        <v>0</v>
      </c>
      <c r="P142" s="1">
        <f t="shared" si="10"/>
        <v>0</v>
      </c>
      <c r="Q142" s="1">
        <f t="shared" si="11"/>
        <v>0</v>
      </c>
      <c r="R142" s="1">
        <f t="shared" si="12"/>
        <v>104568310</v>
      </c>
      <c r="S142" s="1">
        <f t="shared" si="13"/>
        <v>120304.9161</v>
      </c>
      <c r="T142" s="1">
        <f t="shared" si="14"/>
        <v>106000</v>
      </c>
      <c r="U142" s="1">
        <f t="shared" si="15"/>
        <v>10883302</v>
      </c>
    </row>
    <row r="143" ht="19.5" customHeight="1">
      <c r="A143" s="1">
        <v>142.0</v>
      </c>
      <c r="B143" s="2" t="s">
        <v>146</v>
      </c>
      <c r="C143" s="2">
        <v>5000000.0</v>
      </c>
      <c r="D143" s="1" t="str">
        <f t="shared" si="1"/>
        <v>piercing</v>
      </c>
      <c r="E143" s="1" t="str">
        <f t="shared" si="2"/>
        <v>2160672</v>
      </c>
      <c r="F143" s="2">
        <v>55.0</v>
      </c>
      <c r="G143" s="2">
        <v>10.0</v>
      </c>
      <c r="H143" s="2" t="s">
        <v>119</v>
      </c>
      <c r="I143" s="1">
        <f t="shared" si="3"/>
        <v>500000</v>
      </c>
      <c r="J143" s="1">
        <f t="shared" si="4"/>
        <v>0</v>
      </c>
      <c r="K143" s="1">
        <f t="shared" si="5"/>
        <v>0</v>
      </c>
      <c r="L143" s="1">
        <f t="shared" si="6"/>
        <v>0</v>
      </c>
      <c r="M143" s="1">
        <f t="shared" si="7"/>
        <v>1188370</v>
      </c>
      <c r="N143" s="1">
        <f t="shared" si="8"/>
        <v>619.4623843</v>
      </c>
      <c r="O143" s="1">
        <f t="shared" si="9"/>
        <v>0</v>
      </c>
      <c r="P143" s="1">
        <f t="shared" si="10"/>
        <v>0</v>
      </c>
      <c r="Q143" s="1">
        <f t="shared" si="11"/>
        <v>0</v>
      </c>
      <c r="R143" s="1">
        <f t="shared" si="12"/>
        <v>105756680</v>
      </c>
      <c r="S143" s="1">
        <f t="shared" si="13"/>
        <v>121439.4068</v>
      </c>
      <c r="T143" s="1">
        <f t="shared" si="14"/>
        <v>106000</v>
      </c>
      <c r="U143" s="1">
        <f t="shared" si="15"/>
        <v>10989302</v>
      </c>
    </row>
    <row r="144" ht="19.5" customHeight="1">
      <c r="A144" s="1">
        <v>143.0</v>
      </c>
      <c r="B144" s="2" t="s">
        <v>146</v>
      </c>
      <c r="C144" s="2">
        <v>5000000.0</v>
      </c>
      <c r="D144" s="1" t="str">
        <f t="shared" si="1"/>
        <v>piercing</v>
      </c>
      <c r="E144" s="1" t="str">
        <f t="shared" si="2"/>
        <v>2160672</v>
      </c>
      <c r="F144" s="2">
        <v>55.0</v>
      </c>
      <c r="G144" s="2">
        <v>10.0</v>
      </c>
      <c r="H144" s="2" t="s">
        <v>119</v>
      </c>
      <c r="I144" s="1">
        <f t="shared" si="3"/>
        <v>500000</v>
      </c>
      <c r="J144" s="1">
        <f t="shared" si="4"/>
        <v>0</v>
      </c>
      <c r="K144" s="1">
        <f t="shared" si="5"/>
        <v>0</v>
      </c>
      <c r="L144" s="1">
        <f t="shared" si="6"/>
        <v>0</v>
      </c>
      <c r="M144" s="1">
        <f t="shared" si="7"/>
        <v>1188370</v>
      </c>
      <c r="N144" s="1">
        <f t="shared" si="8"/>
        <v>625.2494213</v>
      </c>
      <c r="O144" s="1">
        <f t="shared" si="9"/>
        <v>0</v>
      </c>
      <c r="P144" s="1">
        <f t="shared" si="10"/>
        <v>0</v>
      </c>
      <c r="Q144" s="1">
        <f t="shared" si="11"/>
        <v>0</v>
      </c>
      <c r="R144" s="1">
        <f t="shared" si="12"/>
        <v>106945050</v>
      </c>
      <c r="S144" s="1">
        <f t="shared" si="13"/>
        <v>122573.8976</v>
      </c>
      <c r="T144" s="1">
        <f t="shared" si="14"/>
        <v>106000</v>
      </c>
      <c r="U144" s="1">
        <f t="shared" si="15"/>
        <v>11095302</v>
      </c>
    </row>
    <row r="145" ht="19.5" customHeight="1">
      <c r="A145" s="1">
        <v>144.0</v>
      </c>
      <c r="B145" s="2" t="s">
        <v>146</v>
      </c>
      <c r="C145" s="2">
        <v>5000000.0</v>
      </c>
      <c r="D145" s="1" t="str">
        <f t="shared" si="1"/>
        <v>piercing</v>
      </c>
      <c r="E145" s="1" t="str">
        <f t="shared" si="2"/>
        <v>2160672</v>
      </c>
      <c r="F145" s="2">
        <v>55.0</v>
      </c>
      <c r="G145" s="2">
        <v>10.0</v>
      </c>
      <c r="H145" s="2" t="s">
        <v>119</v>
      </c>
      <c r="I145" s="1">
        <f t="shared" si="3"/>
        <v>500000</v>
      </c>
      <c r="J145" s="1">
        <f t="shared" si="4"/>
        <v>0</v>
      </c>
      <c r="K145" s="1">
        <f t="shared" si="5"/>
        <v>0</v>
      </c>
      <c r="L145" s="1">
        <f t="shared" si="6"/>
        <v>0</v>
      </c>
      <c r="M145" s="1">
        <f t="shared" si="7"/>
        <v>1188370</v>
      </c>
      <c r="N145" s="1">
        <f t="shared" si="8"/>
        <v>631.0364583</v>
      </c>
      <c r="O145" s="1">
        <f t="shared" si="9"/>
        <v>0</v>
      </c>
      <c r="P145" s="1">
        <f t="shared" si="10"/>
        <v>0</v>
      </c>
      <c r="Q145" s="1">
        <f t="shared" si="11"/>
        <v>0</v>
      </c>
      <c r="R145" s="1">
        <f t="shared" si="12"/>
        <v>108133420</v>
      </c>
      <c r="S145" s="1">
        <f t="shared" si="13"/>
        <v>123708.3883</v>
      </c>
      <c r="T145" s="1">
        <f t="shared" si="14"/>
        <v>106000</v>
      </c>
      <c r="U145" s="1">
        <f t="shared" si="15"/>
        <v>11201302</v>
      </c>
    </row>
    <row r="146" ht="19.5" customHeight="1">
      <c r="A146" s="1">
        <v>145.0</v>
      </c>
      <c r="B146" s="2" t="s">
        <v>146</v>
      </c>
      <c r="C146" s="2">
        <v>5000000.0</v>
      </c>
      <c r="D146" s="1" t="str">
        <f t="shared" si="1"/>
        <v>piercing</v>
      </c>
      <c r="E146" s="1" t="str">
        <f t="shared" si="2"/>
        <v>2160672</v>
      </c>
      <c r="F146" s="2">
        <v>55.0</v>
      </c>
      <c r="G146" s="2">
        <v>10.0</v>
      </c>
      <c r="H146" s="2" t="s">
        <v>119</v>
      </c>
      <c r="I146" s="1">
        <f t="shared" si="3"/>
        <v>500000</v>
      </c>
      <c r="J146" s="1">
        <f t="shared" si="4"/>
        <v>0</v>
      </c>
      <c r="K146" s="1">
        <f t="shared" si="5"/>
        <v>0</v>
      </c>
      <c r="L146" s="1">
        <f t="shared" si="6"/>
        <v>0</v>
      </c>
      <c r="M146" s="1">
        <f t="shared" si="7"/>
        <v>1188370</v>
      </c>
      <c r="N146" s="1">
        <f t="shared" si="8"/>
        <v>636.8234954</v>
      </c>
      <c r="O146" s="1">
        <f t="shared" si="9"/>
        <v>0</v>
      </c>
      <c r="P146" s="1">
        <f t="shared" si="10"/>
        <v>0</v>
      </c>
      <c r="Q146" s="1">
        <f t="shared" si="11"/>
        <v>0</v>
      </c>
      <c r="R146" s="1">
        <f t="shared" si="12"/>
        <v>109321790</v>
      </c>
      <c r="S146" s="1">
        <f t="shared" si="13"/>
        <v>124842.8791</v>
      </c>
      <c r="T146" s="1">
        <f t="shared" si="14"/>
        <v>106000</v>
      </c>
      <c r="U146" s="1">
        <f t="shared" si="15"/>
        <v>11307302</v>
      </c>
    </row>
    <row r="147" ht="19.5" customHeight="1">
      <c r="A147" s="1">
        <v>146.0</v>
      </c>
      <c r="B147" s="2" t="s">
        <v>146</v>
      </c>
      <c r="C147" s="2">
        <v>5000000.0</v>
      </c>
      <c r="D147" s="1" t="str">
        <f t="shared" si="1"/>
        <v>piercing</v>
      </c>
      <c r="E147" s="1" t="str">
        <f t="shared" si="2"/>
        <v>2160672</v>
      </c>
      <c r="F147" s="2">
        <v>60.0</v>
      </c>
      <c r="G147" s="2">
        <v>60.0</v>
      </c>
      <c r="H147" s="2" t="s">
        <v>119</v>
      </c>
      <c r="I147" s="1">
        <f t="shared" si="3"/>
        <v>3000000</v>
      </c>
      <c r="J147" s="1">
        <f t="shared" si="4"/>
        <v>0</v>
      </c>
      <c r="K147" s="1">
        <f t="shared" si="5"/>
        <v>0</v>
      </c>
      <c r="L147" s="1">
        <f t="shared" si="6"/>
        <v>0</v>
      </c>
      <c r="M147" s="1">
        <f t="shared" si="7"/>
        <v>1296404</v>
      </c>
      <c r="N147" s="1">
        <f t="shared" si="8"/>
        <v>671.5457176</v>
      </c>
      <c r="O147" s="1">
        <f t="shared" si="9"/>
        <v>0</v>
      </c>
      <c r="P147" s="1">
        <f t="shared" si="10"/>
        <v>0</v>
      </c>
      <c r="Q147" s="1">
        <f t="shared" si="11"/>
        <v>0</v>
      </c>
      <c r="R147" s="1">
        <f t="shared" si="12"/>
        <v>110618194</v>
      </c>
      <c r="S147" s="1">
        <f t="shared" si="13"/>
        <v>131649.8236</v>
      </c>
      <c r="T147" s="1">
        <f t="shared" si="14"/>
        <v>106000</v>
      </c>
      <c r="U147" s="1">
        <f t="shared" si="15"/>
        <v>11413302</v>
      </c>
    </row>
    <row r="148" ht="19.5" customHeight="1">
      <c r="A148" s="1">
        <v>147.0</v>
      </c>
      <c r="B148" s="2" t="s">
        <v>146</v>
      </c>
      <c r="C148" s="2">
        <v>5000000.0</v>
      </c>
      <c r="D148" s="1" t="str">
        <f t="shared" si="1"/>
        <v>piercing</v>
      </c>
      <c r="E148" s="1" t="str">
        <f t="shared" si="2"/>
        <v>2160672</v>
      </c>
      <c r="F148" s="2">
        <v>60.0</v>
      </c>
      <c r="G148" s="2">
        <v>60.0</v>
      </c>
      <c r="H148" s="2" t="s">
        <v>119</v>
      </c>
      <c r="I148" s="1">
        <f t="shared" si="3"/>
        <v>3000000</v>
      </c>
      <c r="J148" s="1">
        <f t="shared" si="4"/>
        <v>0</v>
      </c>
      <c r="K148" s="1">
        <f t="shared" si="5"/>
        <v>0</v>
      </c>
      <c r="L148" s="1">
        <f t="shared" si="6"/>
        <v>0</v>
      </c>
      <c r="M148" s="1">
        <f t="shared" si="7"/>
        <v>1296404</v>
      </c>
      <c r="N148" s="1">
        <f t="shared" si="8"/>
        <v>706.2679398</v>
      </c>
      <c r="O148" s="1">
        <f t="shared" si="9"/>
        <v>0</v>
      </c>
      <c r="P148" s="1">
        <f t="shared" si="10"/>
        <v>0</v>
      </c>
      <c r="Q148" s="1">
        <f t="shared" si="11"/>
        <v>0</v>
      </c>
      <c r="R148" s="1">
        <f t="shared" si="12"/>
        <v>111914598</v>
      </c>
      <c r="S148" s="1">
        <f t="shared" si="13"/>
        <v>138456.7681</v>
      </c>
      <c r="T148" s="1">
        <f t="shared" si="14"/>
        <v>106000</v>
      </c>
      <c r="U148" s="1">
        <f t="shared" si="15"/>
        <v>11519302</v>
      </c>
    </row>
    <row r="149" ht="19.5" customHeight="1">
      <c r="A149" s="1">
        <v>148.0</v>
      </c>
      <c r="B149" s="2" t="s">
        <v>146</v>
      </c>
      <c r="C149" s="2">
        <v>5000000.0</v>
      </c>
      <c r="D149" s="1" t="str">
        <f t="shared" si="1"/>
        <v>piercing</v>
      </c>
      <c r="E149" s="1" t="str">
        <f t="shared" si="2"/>
        <v>2160672</v>
      </c>
      <c r="F149" s="2">
        <v>60.0</v>
      </c>
      <c r="G149" s="2">
        <v>60.0</v>
      </c>
      <c r="H149" s="2" t="s">
        <v>119</v>
      </c>
      <c r="I149" s="1">
        <f t="shared" si="3"/>
        <v>3000000</v>
      </c>
      <c r="J149" s="1">
        <f t="shared" si="4"/>
        <v>0</v>
      </c>
      <c r="K149" s="1">
        <f t="shared" si="5"/>
        <v>0</v>
      </c>
      <c r="L149" s="1">
        <f t="shared" si="6"/>
        <v>0</v>
      </c>
      <c r="M149" s="1">
        <f t="shared" si="7"/>
        <v>1296404</v>
      </c>
      <c r="N149" s="1">
        <f t="shared" si="8"/>
        <v>740.990162</v>
      </c>
      <c r="O149" s="1">
        <f t="shared" si="9"/>
        <v>0</v>
      </c>
      <c r="P149" s="1">
        <f t="shared" si="10"/>
        <v>0</v>
      </c>
      <c r="Q149" s="1">
        <f t="shared" si="11"/>
        <v>0</v>
      </c>
      <c r="R149" s="1">
        <f t="shared" si="12"/>
        <v>113211002</v>
      </c>
      <c r="S149" s="1">
        <f t="shared" si="13"/>
        <v>145263.7126</v>
      </c>
      <c r="T149" s="1">
        <f t="shared" si="14"/>
        <v>106000</v>
      </c>
      <c r="U149" s="1">
        <f t="shared" si="15"/>
        <v>11625302</v>
      </c>
    </row>
    <row r="150" ht="19.5" customHeight="1">
      <c r="A150" s="1">
        <v>149.0</v>
      </c>
      <c r="B150" s="2" t="s">
        <v>146</v>
      </c>
      <c r="C150" s="2">
        <v>5000000.0</v>
      </c>
      <c r="D150" s="1" t="str">
        <f t="shared" si="1"/>
        <v>piercing</v>
      </c>
      <c r="E150" s="1" t="str">
        <f t="shared" si="2"/>
        <v>2160672</v>
      </c>
      <c r="F150" s="2">
        <v>60.0</v>
      </c>
      <c r="G150" s="2">
        <v>60.0</v>
      </c>
      <c r="H150" s="2" t="s">
        <v>119</v>
      </c>
      <c r="I150" s="1">
        <f t="shared" si="3"/>
        <v>3000000</v>
      </c>
      <c r="J150" s="1">
        <f t="shared" si="4"/>
        <v>0</v>
      </c>
      <c r="K150" s="1">
        <f t="shared" si="5"/>
        <v>0</v>
      </c>
      <c r="L150" s="1">
        <f t="shared" si="6"/>
        <v>0</v>
      </c>
      <c r="M150" s="1">
        <f t="shared" si="7"/>
        <v>1296404</v>
      </c>
      <c r="N150" s="1">
        <f t="shared" si="8"/>
        <v>775.7123843</v>
      </c>
      <c r="O150" s="1">
        <f t="shared" si="9"/>
        <v>0</v>
      </c>
      <c r="P150" s="1">
        <f t="shared" si="10"/>
        <v>0</v>
      </c>
      <c r="Q150" s="1">
        <f t="shared" si="11"/>
        <v>0</v>
      </c>
      <c r="R150" s="1">
        <f t="shared" si="12"/>
        <v>114507406</v>
      </c>
      <c r="S150" s="1">
        <f t="shared" si="13"/>
        <v>152070.6571</v>
      </c>
      <c r="T150" s="1">
        <f t="shared" si="14"/>
        <v>106000</v>
      </c>
      <c r="U150" s="1">
        <f t="shared" si="15"/>
        <v>11731302</v>
      </c>
    </row>
    <row r="151" ht="19.5" customHeight="1">
      <c r="A151" s="1">
        <v>150.0</v>
      </c>
      <c r="B151" s="2" t="s">
        <v>146</v>
      </c>
      <c r="C151" s="2">
        <v>5000000.0</v>
      </c>
      <c r="D151" s="1" t="str">
        <f t="shared" si="1"/>
        <v>piercing</v>
      </c>
      <c r="E151" s="1" t="str">
        <f t="shared" si="2"/>
        <v>2160672</v>
      </c>
      <c r="F151" s="2">
        <v>60.0</v>
      </c>
      <c r="G151" s="2">
        <v>60.0</v>
      </c>
      <c r="H151" s="2" t="s">
        <v>119</v>
      </c>
      <c r="I151" s="1">
        <f t="shared" si="3"/>
        <v>3000000</v>
      </c>
      <c r="J151" s="1">
        <f t="shared" si="4"/>
        <v>0</v>
      </c>
      <c r="K151" s="1">
        <f t="shared" si="5"/>
        <v>0</v>
      </c>
      <c r="L151" s="1">
        <f t="shared" si="6"/>
        <v>0</v>
      </c>
      <c r="M151" s="1">
        <f t="shared" si="7"/>
        <v>1296404</v>
      </c>
      <c r="N151" s="1">
        <f t="shared" si="8"/>
        <v>810.4346065</v>
      </c>
      <c r="O151" s="1">
        <f t="shared" si="9"/>
        <v>0</v>
      </c>
      <c r="P151" s="1">
        <f t="shared" si="10"/>
        <v>0</v>
      </c>
      <c r="Q151" s="1">
        <f t="shared" si="11"/>
        <v>0</v>
      </c>
      <c r="R151" s="1">
        <f t="shared" si="12"/>
        <v>115803810</v>
      </c>
      <c r="S151" s="1">
        <f t="shared" si="13"/>
        <v>158877.6016</v>
      </c>
      <c r="T151" s="1">
        <f t="shared" si="14"/>
        <v>106000</v>
      </c>
      <c r="U151" s="1">
        <f t="shared" si="15"/>
        <v>11837302</v>
      </c>
    </row>
    <row r="152" ht="19.5" customHeight="1">
      <c r="A152" s="1">
        <v>151.0</v>
      </c>
      <c r="B152" s="2" t="s">
        <v>146</v>
      </c>
      <c r="C152" s="2">
        <v>5000000.0</v>
      </c>
      <c r="D152" s="1" t="str">
        <f t="shared" si="1"/>
        <v>piercing</v>
      </c>
      <c r="E152" s="1" t="str">
        <f t="shared" si="2"/>
        <v>2160672</v>
      </c>
      <c r="F152" s="2">
        <v>60.0</v>
      </c>
      <c r="G152" s="2">
        <v>60.0</v>
      </c>
      <c r="H152" s="2" t="s">
        <v>119</v>
      </c>
      <c r="I152" s="1">
        <f t="shared" si="3"/>
        <v>3000000</v>
      </c>
      <c r="J152" s="1">
        <f t="shared" si="4"/>
        <v>0</v>
      </c>
      <c r="K152" s="1">
        <f t="shared" si="5"/>
        <v>0</v>
      </c>
      <c r="L152" s="1">
        <f t="shared" si="6"/>
        <v>0</v>
      </c>
      <c r="M152" s="1">
        <f t="shared" si="7"/>
        <v>1296404</v>
      </c>
      <c r="N152" s="1">
        <f t="shared" si="8"/>
        <v>845.1568287</v>
      </c>
      <c r="O152" s="1">
        <f t="shared" si="9"/>
        <v>0</v>
      </c>
      <c r="P152" s="1">
        <f t="shared" si="10"/>
        <v>0</v>
      </c>
      <c r="Q152" s="1">
        <f t="shared" si="11"/>
        <v>0</v>
      </c>
      <c r="R152" s="1">
        <f t="shared" si="12"/>
        <v>117100214</v>
      </c>
      <c r="S152" s="1">
        <f t="shared" si="13"/>
        <v>165684.5461</v>
      </c>
      <c r="T152" s="1">
        <f t="shared" si="14"/>
        <v>106000</v>
      </c>
      <c r="U152" s="1">
        <f t="shared" si="15"/>
        <v>11943302</v>
      </c>
    </row>
    <row r="153" ht="19.5" customHeight="1">
      <c r="A153" s="1">
        <v>152.0</v>
      </c>
      <c r="B153" s="2" t="s">
        <v>146</v>
      </c>
      <c r="C153" s="2">
        <v>5000000.0</v>
      </c>
      <c r="D153" s="1" t="str">
        <f t="shared" si="1"/>
        <v>piercing</v>
      </c>
      <c r="E153" s="1" t="str">
        <f t="shared" si="2"/>
        <v>2160672</v>
      </c>
      <c r="F153" s="2">
        <v>60.0</v>
      </c>
      <c r="G153" s="2">
        <v>60.0</v>
      </c>
      <c r="H153" s="2" t="s">
        <v>119</v>
      </c>
      <c r="I153" s="1">
        <f t="shared" si="3"/>
        <v>3000000</v>
      </c>
      <c r="J153" s="1">
        <f t="shared" si="4"/>
        <v>0</v>
      </c>
      <c r="K153" s="1">
        <f t="shared" si="5"/>
        <v>0</v>
      </c>
      <c r="L153" s="1">
        <f t="shared" si="6"/>
        <v>0</v>
      </c>
      <c r="M153" s="1">
        <f t="shared" si="7"/>
        <v>1296404</v>
      </c>
      <c r="N153" s="1">
        <f t="shared" si="8"/>
        <v>879.8790509</v>
      </c>
      <c r="O153" s="1">
        <f t="shared" si="9"/>
        <v>0</v>
      </c>
      <c r="P153" s="1">
        <f t="shared" si="10"/>
        <v>0</v>
      </c>
      <c r="Q153" s="1">
        <f t="shared" si="11"/>
        <v>0</v>
      </c>
      <c r="R153" s="1">
        <f t="shared" si="12"/>
        <v>118396618</v>
      </c>
      <c r="S153" s="1">
        <f t="shared" si="13"/>
        <v>172491.4906</v>
      </c>
      <c r="T153" s="1">
        <f t="shared" si="14"/>
        <v>106000</v>
      </c>
      <c r="U153" s="1">
        <f t="shared" si="15"/>
        <v>12049302</v>
      </c>
    </row>
    <row r="154" ht="19.5" customHeight="1">
      <c r="A154" s="1">
        <v>153.0</v>
      </c>
      <c r="B154" s="2" t="s">
        <v>146</v>
      </c>
      <c r="C154" s="2">
        <v>5000000.0</v>
      </c>
      <c r="D154" s="1" t="str">
        <f t="shared" si="1"/>
        <v>piercing</v>
      </c>
      <c r="E154" s="1" t="str">
        <f t="shared" si="2"/>
        <v>2160672</v>
      </c>
      <c r="F154" s="2">
        <v>60.0</v>
      </c>
      <c r="G154" s="2">
        <v>60.0</v>
      </c>
      <c r="H154" s="2" t="s">
        <v>119</v>
      </c>
      <c r="I154" s="1">
        <f t="shared" si="3"/>
        <v>3000000</v>
      </c>
      <c r="J154" s="1">
        <f t="shared" si="4"/>
        <v>0</v>
      </c>
      <c r="K154" s="1">
        <f t="shared" si="5"/>
        <v>0</v>
      </c>
      <c r="L154" s="1">
        <f t="shared" si="6"/>
        <v>0</v>
      </c>
      <c r="M154" s="1">
        <f t="shared" si="7"/>
        <v>1296404</v>
      </c>
      <c r="N154" s="1">
        <f t="shared" si="8"/>
        <v>914.6012731</v>
      </c>
      <c r="O154" s="1">
        <f t="shared" si="9"/>
        <v>0</v>
      </c>
      <c r="P154" s="1">
        <f t="shared" si="10"/>
        <v>0</v>
      </c>
      <c r="Q154" s="1">
        <f t="shared" si="11"/>
        <v>0</v>
      </c>
      <c r="R154" s="1">
        <f t="shared" si="12"/>
        <v>119693022</v>
      </c>
      <c r="S154" s="1">
        <f t="shared" si="13"/>
        <v>179298.4351</v>
      </c>
      <c r="T154" s="1">
        <f t="shared" si="14"/>
        <v>106000</v>
      </c>
      <c r="U154" s="1">
        <f t="shared" si="15"/>
        <v>12155302</v>
      </c>
    </row>
    <row r="155" ht="19.5" customHeight="1">
      <c r="A155" s="1">
        <v>154.0</v>
      </c>
      <c r="B155" s="2" t="s">
        <v>146</v>
      </c>
      <c r="C155" s="2">
        <v>5000000.0</v>
      </c>
      <c r="D155" s="1" t="str">
        <f t="shared" si="1"/>
        <v>piercing</v>
      </c>
      <c r="E155" s="1" t="str">
        <f t="shared" si="2"/>
        <v>2160672</v>
      </c>
      <c r="F155" s="2">
        <v>60.0</v>
      </c>
      <c r="G155" s="2">
        <v>60.0</v>
      </c>
      <c r="H155" s="2" t="s">
        <v>119</v>
      </c>
      <c r="I155" s="1">
        <f t="shared" si="3"/>
        <v>3000000</v>
      </c>
      <c r="J155" s="1">
        <f t="shared" si="4"/>
        <v>0</v>
      </c>
      <c r="K155" s="1">
        <f t="shared" si="5"/>
        <v>0</v>
      </c>
      <c r="L155" s="1">
        <f t="shared" si="6"/>
        <v>0</v>
      </c>
      <c r="M155" s="1">
        <f t="shared" si="7"/>
        <v>1296404</v>
      </c>
      <c r="N155" s="1">
        <f t="shared" si="8"/>
        <v>949.3234954</v>
      </c>
      <c r="O155" s="1">
        <f t="shared" si="9"/>
        <v>0</v>
      </c>
      <c r="P155" s="1">
        <f t="shared" si="10"/>
        <v>0</v>
      </c>
      <c r="Q155" s="1">
        <f t="shared" si="11"/>
        <v>0</v>
      </c>
      <c r="R155" s="1">
        <f t="shared" si="12"/>
        <v>120989426</v>
      </c>
      <c r="S155" s="1">
        <f t="shared" si="13"/>
        <v>186105.3796</v>
      </c>
      <c r="T155" s="1">
        <f t="shared" si="14"/>
        <v>106000</v>
      </c>
      <c r="U155" s="1">
        <f t="shared" si="15"/>
        <v>12261302</v>
      </c>
    </row>
    <row r="156" ht="19.5" customHeight="1">
      <c r="A156" s="1">
        <v>155.0</v>
      </c>
      <c r="B156" s="2" t="s">
        <v>146</v>
      </c>
      <c r="C156" s="2">
        <v>5000000.0</v>
      </c>
      <c r="D156" s="1" t="str">
        <f t="shared" si="1"/>
        <v>piercing</v>
      </c>
      <c r="E156" s="1" t="str">
        <f t="shared" si="2"/>
        <v>2160672</v>
      </c>
      <c r="F156" s="2">
        <v>60.0</v>
      </c>
      <c r="G156" s="2">
        <v>60.0</v>
      </c>
      <c r="H156" s="2" t="s">
        <v>119</v>
      </c>
      <c r="I156" s="1">
        <f t="shared" si="3"/>
        <v>3000000</v>
      </c>
      <c r="J156" s="1">
        <f t="shared" si="4"/>
        <v>0</v>
      </c>
      <c r="K156" s="1">
        <f t="shared" si="5"/>
        <v>0</v>
      </c>
      <c r="L156" s="1">
        <f t="shared" si="6"/>
        <v>0</v>
      </c>
      <c r="M156" s="1">
        <f t="shared" si="7"/>
        <v>1296404</v>
      </c>
      <c r="N156" s="1">
        <f t="shared" si="8"/>
        <v>984.0457176</v>
      </c>
      <c r="O156" s="1">
        <f t="shared" si="9"/>
        <v>0</v>
      </c>
      <c r="P156" s="1">
        <f t="shared" si="10"/>
        <v>0</v>
      </c>
      <c r="Q156" s="1">
        <f t="shared" si="11"/>
        <v>0</v>
      </c>
      <c r="R156" s="1">
        <f t="shared" si="12"/>
        <v>122285830</v>
      </c>
      <c r="S156" s="1">
        <f t="shared" si="13"/>
        <v>192912.3241</v>
      </c>
      <c r="T156" s="1">
        <f t="shared" si="14"/>
        <v>106000</v>
      </c>
      <c r="U156" s="1">
        <f t="shared" si="15"/>
        <v>12367302</v>
      </c>
    </row>
    <row r="157" ht="19.5" customHeight="1">
      <c r="A157" s="1">
        <v>156.0</v>
      </c>
      <c r="B157" s="2" t="s">
        <v>146</v>
      </c>
      <c r="C157" s="2">
        <v>5000000.0</v>
      </c>
      <c r="D157" s="1" t="str">
        <f t="shared" si="1"/>
        <v>piercing</v>
      </c>
      <c r="E157" s="1" t="str">
        <f t="shared" si="2"/>
        <v>2160672</v>
      </c>
      <c r="F157" s="2">
        <v>65.0</v>
      </c>
      <c r="G157" s="2">
        <v>65.0</v>
      </c>
      <c r="H157" s="2" t="s">
        <v>119</v>
      </c>
      <c r="I157" s="1">
        <f t="shared" si="3"/>
        <v>3250000</v>
      </c>
      <c r="J157" s="1">
        <f t="shared" si="4"/>
        <v>0</v>
      </c>
      <c r="K157" s="1">
        <f t="shared" si="5"/>
        <v>0</v>
      </c>
      <c r="L157" s="1">
        <f t="shared" si="6"/>
        <v>0</v>
      </c>
      <c r="M157" s="1">
        <f t="shared" si="7"/>
        <v>1404437</v>
      </c>
      <c r="N157" s="1">
        <f t="shared" si="8"/>
        <v>1021.661458</v>
      </c>
      <c r="O157" s="1">
        <f t="shared" si="9"/>
        <v>0</v>
      </c>
      <c r="P157" s="1">
        <f t="shared" si="10"/>
        <v>0</v>
      </c>
      <c r="Q157" s="1">
        <f t="shared" si="11"/>
        <v>0</v>
      </c>
      <c r="R157" s="1">
        <f t="shared" si="12"/>
        <v>123690267</v>
      </c>
      <c r="S157" s="1">
        <f t="shared" si="13"/>
        <v>200286.5139</v>
      </c>
      <c r="T157" s="1">
        <f t="shared" si="14"/>
        <v>106000</v>
      </c>
      <c r="U157" s="1">
        <f t="shared" si="15"/>
        <v>12473302</v>
      </c>
    </row>
    <row r="158" ht="19.5" customHeight="1">
      <c r="A158" s="1">
        <v>157.0</v>
      </c>
      <c r="B158" s="2" t="s">
        <v>146</v>
      </c>
      <c r="C158" s="2">
        <v>5000000.0</v>
      </c>
      <c r="D158" s="1" t="str">
        <f t="shared" si="1"/>
        <v>piercing</v>
      </c>
      <c r="E158" s="1" t="str">
        <f t="shared" si="2"/>
        <v>2160672</v>
      </c>
      <c r="F158" s="2">
        <v>65.0</v>
      </c>
      <c r="G158" s="2">
        <v>65.0</v>
      </c>
      <c r="H158" s="2" t="s">
        <v>119</v>
      </c>
      <c r="I158" s="1">
        <f t="shared" si="3"/>
        <v>3250000</v>
      </c>
      <c r="J158" s="1">
        <f t="shared" si="4"/>
        <v>0</v>
      </c>
      <c r="K158" s="1">
        <f t="shared" si="5"/>
        <v>0</v>
      </c>
      <c r="L158" s="1">
        <f t="shared" si="6"/>
        <v>0</v>
      </c>
      <c r="M158" s="1">
        <f t="shared" si="7"/>
        <v>1404437</v>
      </c>
      <c r="N158" s="1">
        <f t="shared" si="8"/>
        <v>1059.277199</v>
      </c>
      <c r="O158" s="1">
        <f t="shared" si="9"/>
        <v>0</v>
      </c>
      <c r="P158" s="1">
        <f t="shared" si="10"/>
        <v>0</v>
      </c>
      <c r="Q158" s="1">
        <f t="shared" si="11"/>
        <v>0</v>
      </c>
      <c r="R158" s="1">
        <f t="shared" si="12"/>
        <v>125094704</v>
      </c>
      <c r="S158" s="1">
        <f t="shared" si="13"/>
        <v>207660.7038</v>
      </c>
      <c r="T158" s="1">
        <f t="shared" si="14"/>
        <v>106000</v>
      </c>
      <c r="U158" s="1">
        <f t="shared" si="15"/>
        <v>12579302</v>
      </c>
    </row>
    <row r="159" ht="19.5" customHeight="1">
      <c r="A159" s="1">
        <v>158.0</v>
      </c>
      <c r="B159" s="2" t="s">
        <v>146</v>
      </c>
      <c r="C159" s="2">
        <v>5000000.0</v>
      </c>
      <c r="D159" s="1" t="str">
        <f t="shared" si="1"/>
        <v>piercing</v>
      </c>
      <c r="E159" s="1" t="str">
        <f t="shared" si="2"/>
        <v>2160672</v>
      </c>
      <c r="F159" s="2">
        <v>65.0</v>
      </c>
      <c r="G159" s="2">
        <v>65.0</v>
      </c>
      <c r="H159" s="2" t="s">
        <v>119</v>
      </c>
      <c r="I159" s="1">
        <f t="shared" si="3"/>
        <v>3250000</v>
      </c>
      <c r="J159" s="1">
        <f t="shared" si="4"/>
        <v>0</v>
      </c>
      <c r="K159" s="1">
        <f t="shared" si="5"/>
        <v>0</v>
      </c>
      <c r="L159" s="1">
        <f t="shared" si="6"/>
        <v>0</v>
      </c>
      <c r="M159" s="1">
        <f t="shared" si="7"/>
        <v>1404437</v>
      </c>
      <c r="N159" s="1">
        <f t="shared" si="8"/>
        <v>1096.89294</v>
      </c>
      <c r="O159" s="1">
        <f t="shared" si="9"/>
        <v>0</v>
      </c>
      <c r="P159" s="1">
        <f t="shared" si="10"/>
        <v>0</v>
      </c>
      <c r="Q159" s="1">
        <f t="shared" si="11"/>
        <v>0</v>
      </c>
      <c r="R159" s="1">
        <f t="shared" si="12"/>
        <v>126499141</v>
      </c>
      <c r="S159" s="1">
        <f t="shared" si="13"/>
        <v>215034.8937</v>
      </c>
      <c r="T159" s="1">
        <f t="shared" si="14"/>
        <v>106000</v>
      </c>
      <c r="U159" s="1">
        <f t="shared" si="15"/>
        <v>12685302</v>
      </c>
    </row>
    <row r="160" ht="19.5" customHeight="1">
      <c r="A160" s="1">
        <v>159.0</v>
      </c>
      <c r="B160" s="2" t="s">
        <v>146</v>
      </c>
      <c r="C160" s="2">
        <v>5000000.0</v>
      </c>
      <c r="D160" s="1" t="str">
        <f t="shared" si="1"/>
        <v>piercing</v>
      </c>
      <c r="E160" s="1" t="str">
        <f t="shared" si="2"/>
        <v>2160672</v>
      </c>
      <c r="F160" s="2">
        <v>65.0</v>
      </c>
      <c r="G160" s="2">
        <v>65.0</v>
      </c>
      <c r="H160" s="2" t="s">
        <v>119</v>
      </c>
      <c r="I160" s="1">
        <f t="shared" si="3"/>
        <v>3250000</v>
      </c>
      <c r="J160" s="1">
        <f t="shared" si="4"/>
        <v>0</v>
      </c>
      <c r="K160" s="1">
        <f t="shared" si="5"/>
        <v>0</v>
      </c>
      <c r="L160" s="1">
        <f t="shared" si="6"/>
        <v>0</v>
      </c>
      <c r="M160" s="1">
        <f t="shared" si="7"/>
        <v>1404437</v>
      </c>
      <c r="N160" s="1">
        <f t="shared" si="8"/>
        <v>1134.508681</v>
      </c>
      <c r="O160" s="1">
        <f t="shared" si="9"/>
        <v>0</v>
      </c>
      <c r="P160" s="1">
        <f t="shared" si="10"/>
        <v>0</v>
      </c>
      <c r="Q160" s="1">
        <f t="shared" si="11"/>
        <v>0</v>
      </c>
      <c r="R160" s="1">
        <f t="shared" si="12"/>
        <v>127903578</v>
      </c>
      <c r="S160" s="1">
        <f t="shared" si="13"/>
        <v>222409.0836</v>
      </c>
      <c r="T160" s="1">
        <f t="shared" si="14"/>
        <v>106000</v>
      </c>
      <c r="U160" s="1">
        <f t="shared" si="15"/>
        <v>12791302</v>
      </c>
    </row>
    <row r="161" ht="19.5" customHeight="1">
      <c r="A161" s="1">
        <v>160.0</v>
      </c>
      <c r="B161" s="2" t="s">
        <v>146</v>
      </c>
      <c r="C161" s="2">
        <v>5000000.0</v>
      </c>
      <c r="D161" s="1" t="str">
        <f t="shared" si="1"/>
        <v>piercing</v>
      </c>
      <c r="E161" s="1" t="str">
        <f t="shared" si="2"/>
        <v>2160672</v>
      </c>
      <c r="F161" s="2">
        <v>65.0</v>
      </c>
      <c r="G161" s="2">
        <v>65.0</v>
      </c>
      <c r="H161" s="2" t="s">
        <v>119</v>
      </c>
      <c r="I161" s="1">
        <f t="shared" si="3"/>
        <v>3250000</v>
      </c>
      <c r="J161" s="1">
        <f t="shared" si="4"/>
        <v>0</v>
      </c>
      <c r="K161" s="1">
        <f t="shared" si="5"/>
        <v>0</v>
      </c>
      <c r="L161" s="1">
        <f t="shared" si="6"/>
        <v>0</v>
      </c>
      <c r="M161" s="1">
        <f t="shared" si="7"/>
        <v>1404437</v>
      </c>
      <c r="N161" s="1">
        <f t="shared" si="8"/>
        <v>1172.124421</v>
      </c>
      <c r="O161" s="1">
        <f t="shared" si="9"/>
        <v>0</v>
      </c>
      <c r="P161" s="1">
        <f t="shared" si="10"/>
        <v>0</v>
      </c>
      <c r="Q161" s="1">
        <f t="shared" si="11"/>
        <v>0</v>
      </c>
      <c r="R161" s="1">
        <f t="shared" si="12"/>
        <v>129308015</v>
      </c>
      <c r="S161" s="1">
        <f t="shared" si="13"/>
        <v>229783.2734</v>
      </c>
      <c r="T161" s="1">
        <f t="shared" si="14"/>
        <v>106000</v>
      </c>
      <c r="U161" s="1">
        <f t="shared" si="15"/>
        <v>12897302</v>
      </c>
    </row>
    <row r="162" ht="19.5" customHeight="1">
      <c r="A162" s="1">
        <v>161.0</v>
      </c>
      <c r="B162" s="2" t="s">
        <v>146</v>
      </c>
      <c r="C162" s="2">
        <v>5000000.0</v>
      </c>
      <c r="D162" s="1" t="str">
        <f t="shared" si="1"/>
        <v>piercing</v>
      </c>
      <c r="E162" s="1" t="str">
        <f t="shared" si="2"/>
        <v>2160672</v>
      </c>
      <c r="F162" s="2">
        <v>65.0</v>
      </c>
      <c r="G162" s="2">
        <v>65.0</v>
      </c>
      <c r="H162" s="2" t="s">
        <v>119</v>
      </c>
      <c r="I162" s="1">
        <f t="shared" si="3"/>
        <v>3250000</v>
      </c>
      <c r="J162" s="1">
        <f t="shared" si="4"/>
        <v>0</v>
      </c>
      <c r="K162" s="1">
        <f t="shared" si="5"/>
        <v>0</v>
      </c>
      <c r="L162" s="1">
        <f t="shared" si="6"/>
        <v>0</v>
      </c>
      <c r="M162" s="1">
        <f t="shared" si="7"/>
        <v>1404437</v>
      </c>
      <c r="N162" s="1">
        <f t="shared" si="8"/>
        <v>1209.740162</v>
      </c>
      <c r="O162" s="1">
        <f t="shared" si="9"/>
        <v>0</v>
      </c>
      <c r="P162" s="1">
        <f t="shared" si="10"/>
        <v>0</v>
      </c>
      <c r="Q162" s="1">
        <f t="shared" si="11"/>
        <v>0</v>
      </c>
      <c r="R162" s="1">
        <f t="shared" si="12"/>
        <v>130712452</v>
      </c>
      <c r="S162" s="1">
        <f t="shared" si="13"/>
        <v>237157.4633</v>
      </c>
      <c r="T162" s="1">
        <f t="shared" si="14"/>
        <v>106000</v>
      </c>
      <c r="U162" s="1">
        <f t="shared" si="15"/>
        <v>13003302</v>
      </c>
    </row>
    <row r="163" ht="19.5" customHeight="1">
      <c r="A163" s="1">
        <v>162.0</v>
      </c>
      <c r="B163" s="2" t="s">
        <v>146</v>
      </c>
      <c r="C163" s="2">
        <v>5000000.0</v>
      </c>
      <c r="D163" s="1" t="str">
        <f t="shared" si="1"/>
        <v>piercing</v>
      </c>
      <c r="E163" s="1" t="str">
        <f t="shared" si="2"/>
        <v>2160672</v>
      </c>
      <c r="F163" s="2">
        <v>65.0</v>
      </c>
      <c r="G163" s="2">
        <v>65.0</v>
      </c>
      <c r="H163" s="2" t="s">
        <v>119</v>
      </c>
      <c r="I163" s="1">
        <f t="shared" si="3"/>
        <v>3250000</v>
      </c>
      <c r="J163" s="1">
        <f t="shared" si="4"/>
        <v>0</v>
      </c>
      <c r="K163" s="1">
        <f t="shared" si="5"/>
        <v>0</v>
      </c>
      <c r="L163" s="1">
        <f t="shared" si="6"/>
        <v>0</v>
      </c>
      <c r="M163" s="1">
        <f t="shared" si="7"/>
        <v>1404437</v>
      </c>
      <c r="N163" s="1">
        <f t="shared" si="8"/>
        <v>1247.355903</v>
      </c>
      <c r="O163" s="1">
        <f t="shared" si="9"/>
        <v>0</v>
      </c>
      <c r="P163" s="1">
        <f t="shared" si="10"/>
        <v>0</v>
      </c>
      <c r="Q163" s="1">
        <f t="shared" si="11"/>
        <v>0</v>
      </c>
      <c r="R163" s="1">
        <f t="shared" si="12"/>
        <v>132116889</v>
      </c>
      <c r="S163" s="1">
        <f t="shared" si="13"/>
        <v>244531.6532</v>
      </c>
      <c r="T163" s="1">
        <f t="shared" si="14"/>
        <v>106000</v>
      </c>
      <c r="U163" s="1">
        <f t="shared" si="15"/>
        <v>13109302</v>
      </c>
    </row>
    <row r="164" ht="19.5" customHeight="1">
      <c r="A164" s="1">
        <v>163.0</v>
      </c>
      <c r="B164" s="2" t="s">
        <v>146</v>
      </c>
      <c r="C164" s="2">
        <v>5000000.0</v>
      </c>
      <c r="D164" s="1" t="str">
        <f t="shared" si="1"/>
        <v>piercing</v>
      </c>
      <c r="E164" s="1" t="str">
        <f t="shared" si="2"/>
        <v>2160672</v>
      </c>
      <c r="F164" s="2">
        <v>65.0</v>
      </c>
      <c r="G164" s="2">
        <v>65.0</v>
      </c>
      <c r="H164" s="2" t="s">
        <v>119</v>
      </c>
      <c r="I164" s="1">
        <f t="shared" si="3"/>
        <v>3250000</v>
      </c>
      <c r="J164" s="1">
        <f t="shared" si="4"/>
        <v>0</v>
      </c>
      <c r="K164" s="1">
        <f t="shared" si="5"/>
        <v>0</v>
      </c>
      <c r="L164" s="1">
        <f t="shared" si="6"/>
        <v>0</v>
      </c>
      <c r="M164" s="1">
        <f t="shared" si="7"/>
        <v>1404437</v>
      </c>
      <c r="N164" s="1">
        <f t="shared" si="8"/>
        <v>1284.971644</v>
      </c>
      <c r="O164" s="1">
        <f t="shared" si="9"/>
        <v>0</v>
      </c>
      <c r="P164" s="1">
        <f t="shared" si="10"/>
        <v>0</v>
      </c>
      <c r="Q164" s="1">
        <f t="shared" si="11"/>
        <v>0</v>
      </c>
      <c r="R164" s="1">
        <f t="shared" si="12"/>
        <v>133521326</v>
      </c>
      <c r="S164" s="1">
        <f t="shared" si="13"/>
        <v>251905.8431</v>
      </c>
      <c r="T164" s="1">
        <f t="shared" si="14"/>
        <v>106000</v>
      </c>
      <c r="U164" s="1">
        <f t="shared" si="15"/>
        <v>13215302</v>
      </c>
    </row>
    <row r="165" ht="19.5" customHeight="1">
      <c r="A165" s="1">
        <v>164.0</v>
      </c>
      <c r="B165" s="2" t="s">
        <v>146</v>
      </c>
      <c r="C165" s="2">
        <v>5000000.0</v>
      </c>
      <c r="D165" s="1" t="str">
        <f t="shared" si="1"/>
        <v>piercing</v>
      </c>
      <c r="E165" s="1" t="str">
        <f t="shared" si="2"/>
        <v>2160672</v>
      </c>
      <c r="F165" s="2">
        <v>65.0</v>
      </c>
      <c r="G165" s="2">
        <v>65.0</v>
      </c>
      <c r="H165" s="2" t="s">
        <v>119</v>
      </c>
      <c r="I165" s="1">
        <f t="shared" si="3"/>
        <v>3250000</v>
      </c>
      <c r="J165" s="1">
        <f t="shared" si="4"/>
        <v>0</v>
      </c>
      <c r="K165" s="1">
        <f t="shared" si="5"/>
        <v>0</v>
      </c>
      <c r="L165" s="1">
        <f t="shared" si="6"/>
        <v>0</v>
      </c>
      <c r="M165" s="1">
        <f t="shared" si="7"/>
        <v>1404437</v>
      </c>
      <c r="N165" s="1">
        <f t="shared" si="8"/>
        <v>1322.587384</v>
      </c>
      <c r="O165" s="1">
        <f t="shared" si="9"/>
        <v>0</v>
      </c>
      <c r="P165" s="1">
        <f t="shared" si="10"/>
        <v>0</v>
      </c>
      <c r="Q165" s="1">
        <f t="shared" si="11"/>
        <v>0</v>
      </c>
      <c r="R165" s="1">
        <f t="shared" si="12"/>
        <v>134925763</v>
      </c>
      <c r="S165" s="1">
        <f t="shared" si="13"/>
        <v>259280.0329</v>
      </c>
      <c r="T165" s="1">
        <f t="shared" si="14"/>
        <v>106000</v>
      </c>
      <c r="U165" s="1">
        <f t="shared" si="15"/>
        <v>13321302</v>
      </c>
    </row>
    <row r="166" ht="19.5" customHeight="1">
      <c r="A166" s="1">
        <v>165.0</v>
      </c>
      <c r="B166" s="2" t="s">
        <v>146</v>
      </c>
      <c r="C166" s="2">
        <v>5000000.0</v>
      </c>
      <c r="D166" s="1" t="str">
        <f t="shared" si="1"/>
        <v>piercing</v>
      </c>
      <c r="E166" s="1" t="str">
        <f t="shared" si="2"/>
        <v>2160672</v>
      </c>
      <c r="F166" s="2">
        <v>65.0</v>
      </c>
      <c r="G166" s="2">
        <v>65.0</v>
      </c>
      <c r="H166" s="2" t="s">
        <v>119</v>
      </c>
      <c r="I166" s="1">
        <f t="shared" si="3"/>
        <v>3250000</v>
      </c>
      <c r="J166" s="1">
        <f t="shared" si="4"/>
        <v>0</v>
      </c>
      <c r="K166" s="1">
        <f t="shared" si="5"/>
        <v>0</v>
      </c>
      <c r="L166" s="1">
        <f t="shared" si="6"/>
        <v>0</v>
      </c>
      <c r="M166" s="1">
        <f t="shared" si="7"/>
        <v>1404437</v>
      </c>
      <c r="N166" s="1">
        <f t="shared" si="8"/>
        <v>1360.203125</v>
      </c>
      <c r="O166" s="1">
        <f t="shared" si="9"/>
        <v>0</v>
      </c>
      <c r="P166" s="1">
        <f t="shared" si="10"/>
        <v>0</v>
      </c>
      <c r="Q166" s="1">
        <f t="shared" si="11"/>
        <v>0</v>
      </c>
      <c r="R166" s="1">
        <f t="shared" si="12"/>
        <v>136330200</v>
      </c>
      <c r="S166" s="1">
        <f t="shared" si="13"/>
        <v>266654.2228</v>
      </c>
      <c r="T166" s="1">
        <f t="shared" si="14"/>
        <v>106000</v>
      </c>
      <c r="U166" s="1">
        <f t="shared" si="15"/>
        <v>13427302</v>
      </c>
    </row>
    <row r="167" ht="19.5" customHeight="1">
      <c r="A167" s="1">
        <v>166.0</v>
      </c>
      <c r="B167" s="2" t="s">
        <v>146</v>
      </c>
      <c r="C167" s="2">
        <v>5000000.0</v>
      </c>
      <c r="D167" s="1" t="str">
        <f t="shared" si="1"/>
        <v>piercing</v>
      </c>
      <c r="E167" s="1" t="str">
        <f t="shared" si="2"/>
        <v>2160672</v>
      </c>
      <c r="F167" s="2">
        <v>75.0</v>
      </c>
      <c r="G167" s="2">
        <v>75.0</v>
      </c>
      <c r="H167" s="2" t="s">
        <v>119</v>
      </c>
      <c r="I167" s="1">
        <f t="shared" si="3"/>
        <v>3750000</v>
      </c>
      <c r="J167" s="1">
        <f t="shared" si="4"/>
        <v>0</v>
      </c>
      <c r="K167" s="1">
        <f t="shared" si="5"/>
        <v>0</v>
      </c>
      <c r="L167" s="1">
        <f t="shared" si="6"/>
        <v>0</v>
      </c>
      <c r="M167" s="1">
        <f t="shared" si="7"/>
        <v>1620504</v>
      </c>
      <c r="N167" s="1">
        <f t="shared" si="8"/>
        <v>1403.605903</v>
      </c>
      <c r="O167" s="1">
        <f t="shared" si="9"/>
        <v>0</v>
      </c>
      <c r="P167" s="1">
        <f t="shared" si="10"/>
        <v>0</v>
      </c>
      <c r="Q167" s="1">
        <f t="shared" si="11"/>
        <v>0</v>
      </c>
      <c r="R167" s="1">
        <f t="shared" si="12"/>
        <v>137950704</v>
      </c>
      <c r="S167" s="1">
        <f t="shared" si="13"/>
        <v>275162.9034</v>
      </c>
      <c r="T167" s="1">
        <f t="shared" si="14"/>
        <v>106000</v>
      </c>
      <c r="U167" s="1">
        <f t="shared" si="15"/>
        <v>13533302</v>
      </c>
    </row>
    <row r="168" ht="19.5" customHeight="1">
      <c r="A168" s="1">
        <v>167.0</v>
      </c>
      <c r="B168" s="2" t="s">
        <v>146</v>
      </c>
      <c r="C168" s="2">
        <v>5000000.0</v>
      </c>
      <c r="D168" s="1" t="str">
        <f t="shared" si="1"/>
        <v>piercing</v>
      </c>
      <c r="E168" s="1" t="str">
        <f t="shared" si="2"/>
        <v>2160672</v>
      </c>
      <c r="F168" s="2">
        <v>75.0</v>
      </c>
      <c r="G168" s="2">
        <v>75.0</v>
      </c>
      <c r="H168" s="2" t="s">
        <v>119</v>
      </c>
      <c r="I168" s="1">
        <f t="shared" si="3"/>
        <v>3750000</v>
      </c>
      <c r="J168" s="1">
        <f t="shared" si="4"/>
        <v>0</v>
      </c>
      <c r="K168" s="1">
        <f t="shared" si="5"/>
        <v>0</v>
      </c>
      <c r="L168" s="1">
        <f t="shared" si="6"/>
        <v>0</v>
      </c>
      <c r="M168" s="1">
        <f t="shared" si="7"/>
        <v>1620504</v>
      </c>
      <c r="N168" s="1">
        <f t="shared" si="8"/>
        <v>1447.008681</v>
      </c>
      <c r="O168" s="1">
        <f t="shared" si="9"/>
        <v>0</v>
      </c>
      <c r="P168" s="1">
        <f t="shared" si="10"/>
        <v>0</v>
      </c>
      <c r="Q168" s="1">
        <f t="shared" si="11"/>
        <v>0</v>
      </c>
      <c r="R168" s="1">
        <f t="shared" si="12"/>
        <v>139571208</v>
      </c>
      <c r="S168" s="1">
        <f t="shared" si="13"/>
        <v>283671.5841</v>
      </c>
      <c r="T168" s="1">
        <f t="shared" si="14"/>
        <v>106000</v>
      </c>
      <c r="U168" s="1">
        <f t="shared" si="15"/>
        <v>13639302</v>
      </c>
    </row>
    <row r="169" ht="19.5" customHeight="1">
      <c r="A169" s="1">
        <v>168.0</v>
      </c>
      <c r="B169" s="2" t="s">
        <v>146</v>
      </c>
      <c r="C169" s="2">
        <v>5000000.0</v>
      </c>
      <c r="D169" s="1" t="str">
        <f t="shared" si="1"/>
        <v>piercing</v>
      </c>
      <c r="E169" s="1" t="str">
        <f t="shared" si="2"/>
        <v>2160672</v>
      </c>
      <c r="F169" s="2">
        <v>75.0</v>
      </c>
      <c r="G169" s="2">
        <v>75.0</v>
      </c>
      <c r="H169" s="2" t="s">
        <v>119</v>
      </c>
      <c r="I169" s="1">
        <f t="shared" si="3"/>
        <v>3750000</v>
      </c>
      <c r="J169" s="1">
        <f t="shared" si="4"/>
        <v>0</v>
      </c>
      <c r="K169" s="1">
        <f t="shared" si="5"/>
        <v>0</v>
      </c>
      <c r="L169" s="1">
        <f t="shared" si="6"/>
        <v>0</v>
      </c>
      <c r="M169" s="1">
        <f t="shared" si="7"/>
        <v>1620504</v>
      </c>
      <c r="N169" s="1">
        <f t="shared" si="8"/>
        <v>1490.411458</v>
      </c>
      <c r="O169" s="1">
        <f t="shared" si="9"/>
        <v>0</v>
      </c>
      <c r="P169" s="1">
        <f t="shared" si="10"/>
        <v>0</v>
      </c>
      <c r="Q169" s="1">
        <f t="shared" si="11"/>
        <v>0</v>
      </c>
      <c r="R169" s="1">
        <f t="shared" si="12"/>
        <v>141191712</v>
      </c>
      <c r="S169" s="1">
        <f t="shared" si="13"/>
        <v>292180.2647</v>
      </c>
      <c r="T169" s="1">
        <f t="shared" si="14"/>
        <v>106000</v>
      </c>
      <c r="U169" s="1">
        <f t="shared" si="15"/>
        <v>13745302</v>
      </c>
    </row>
    <row r="170" ht="19.5" customHeight="1">
      <c r="A170" s="1">
        <v>169.0</v>
      </c>
      <c r="B170" s="2" t="s">
        <v>146</v>
      </c>
      <c r="C170" s="2">
        <v>5000000.0</v>
      </c>
      <c r="D170" s="1" t="str">
        <f t="shared" si="1"/>
        <v>piercing</v>
      </c>
      <c r="E170" s="1" t="str">
        <f t="shared" si="2"/>
        <v>2160672</v>
      </c>
      <c r="F170" s="2">
        <v>75.0</v>
      </c>
      <c r="G170" s="2">
        <v>75.0</v>
      </c>
      <c r="H170" s="2" t="s">
        <v>119</v>
      </c>
      <c r="I170" s="1">
        <f t="shared" si="3"/>
        <v>3750000</v>
      </c>
      <c r="J170" s="1">
        <f t="shared" si="4"/>
        <v>0</v>
      </c>
      <c r="K170" s="1">
        <f t="shared" si="5"/>
        <v>0</v>
      </c>
      <c r="L170" s="1">
        <f t="shared" si="6"/>
        <v>0</v>
      </c>
      <c r="M170" s="1">
        <f t="shared" si="7"/>
        <v>1620504</v>
      </c>
      <c r="N170" s="1">
        <f t="shared" si="8"/>
        <v>1533.814236</v>
      </c>
      <c r="O170" s="1">
        <f t="shared" si="9"/>
        <v>0</v>
      </c>
      <c r="P170" s="1">
        <f t="shared" si="10"/>
        <v>0</v>
      </c>
      <c r="Q170" s="1">
        <f t="shared" si="11"/>
        <v>0</v>
      </c>
      <c r="R170" s="1">
        <f t="shared" si="12"/>
        <v>142812216</v>
      </c>
      <c r="S170" s="1">
        <f t="shared" si="13"/>
        <v>300688.9453</v>
      </c>
      <c r="T170" s="1">
        <f t="shared" si="14"/>
        <v>106000</v>
      </c>
      <c r="U170" s="1">
        <f t="shared" si="15"/>
        <v>13851302</v>
      </c>
    </row>
    <row r="171" ht="19.5" customHeight="1">
      <c r="A171" s="1">
        <v>170.0</v>
      </c>
      <c r="B171" s="2" t="s">
        <v>146</v>
      </c>
      <c r="C171" s="2">
        <v>5000000.0</v>
      </c>
      <c r="D171" s="1" t="str">
        <f t="shared" si="1"/>
        <v>piercing</v>
      </c>
      <c r="E171" s="1" t="str">
        <f t="shared" si="2"/>
        <v>2160672</v>
      </c>
      <c r="F171" s="2">
        <v>75.0</v>
      </c>
      <c r="G171" s="2">
        <v>75.0</v>
      </c>
      <c r="H171" s="2" t="s">
        <v>119</v>
      </c>
      <c r="I171" s="1">
        <f t="shared" si="3"/>
        <v>3750000</v>
      </c>
      <c r="J171" s="1">
        <f t="shared" si="4"/>
        <v>0</v>
      </c>
      <c r="K171" s="1">
        <f t="shared" si="5"/>
        <v>0</v>
      </c>
      <c r="L171" s="1">
        <f t="shared" si="6"/>
        <v>0</v>
      </c>
      <c r="M171" s="1">
        <f t="shared" si="7"/>
        <v>1620504</v>
      </c>
      <c r="N171" s="1">
        <f t="shared" si="8"/>
        <v>1577.217014</v>
      </c>
      <c r="O171" s="1">
        <f t="shared" si="9"/>
        <v>0</v>
      </c>
      <c r="P171" s="1">
        <f t="shared" si="10"/>
        <v>0</v>
      </c>
      <c r="Q171" s="1">
        <f t="shared" si="11"/>
        <v>0</v>
      </c>
      <c r="R171" s="1">
        <f t="shared" si="12"/>
        <v>144432720</v>
      </c>
      <c r="S171" s="1">
        <f t="shared" si="13"/>
        <v>309197.6259</v>
      </c>
      <c r="T171" s="1">
        <f t="shared" si="14"/>
        <v>106000</v>
      </c>
      <c r="U171" s="1">
        <f t="shared" si="15"/>
        <v>13957302</v>
      </c>
    </row>
    <row r="172" ht="19.5" customHeight="1">
      <c r="A172" s="1">
        <v>171.0</v>
      </c>
      <c r="B172" s="2" t="s">
        <v>146</v>
      </c>
      <c r="C172" s="2">
        <v>5000000.0</v>
      </c>
      <c r="D172" s="1" t="str">
        <f t="shared" si="1"/>
        <v>piercing</v>
      </c>
      <c r="E172" s="1" t="str">
        <f t="shared" si="2"/>
        <v>2160672</v>
      </c>
      <c r="F172" s="2">
        <v>75.0</v>
      </c>
      <c r="G172" s="2">
        <v>75.0</v>
      </c>
      <c r="H172" s="2" t="s">
        <v>119</v>
      </c>
      <c r="I172" s="1">
        <f t="shared" si="3"/>
        <v>3750000</v>
      </c>
      <c r="J172" s="1">
        <f t="shared" si="4"/>
        <v>0</v>
      </c>
      <c r="K172" s="1">
        <f t="shared" si="5"/>
        <v>0</v>
      </c>
      <c r="L172" s="1">
        <f t="shared" si="6"/>
        <v>0</v>
      </c>
      <c r="M172" s="1">
        <f t="shared" si="7"/>
        <v>1620504</v>
      </c>
      <c r="N172" s="1">
        <f t="shared" si="8"/>
        <v>1620.619792</v>
      </c>
      <c r="O172" s="1">
        <f t="shared" si="9"/>
        <v>0</v>
      </c>
      <c r="P172" s="1">
        <f t="shared" si="10"/>
        <v>0</v>
      </c>
      <c r="Q172" s="1">
        <f t="shared" si="11"/>
        <v>0</v>
      </c>
      <c r="R172" s="1">
        <f t="shared" si="12"/>
        <v>146053224</v>
      </c>
      <c r="S172" s="1">
        <f t="shared" si="13"/>
        <v>317706.3066</v>
      </c>
      <c r="T172" s="1">
        <f t="shared" si="14"/>
        <v>106000</v>
      </c>
      <c r="U172" s="1">
        <f t="shared" si="15"/>
        <v>14063302</v>
      </c>
    </row>
    <row r="173" ht="19.5" customHeight="1">
      <c r="A173" s="1">
        <v>172.0</v>
      </c>
      <c r="B173" s="2" t="s">
        <v>146</v>
      </c>
      <c r="C173" s="2">
        <v>5000000.0</v>
      </c>
      <c r="D173" s="1" t="str">
        <f t="shared" si="1"/>
        <v>piercing</v>
      </c>
      <c r="E173" s="1" t="str">
        <f t="shared" si="2"/>
        <v>2160672</v>
      </c>
      <c r="F173" s="2">
        <v>75.0</v>
      </c>
      <c r="G173" s="2">
        <v>75.0</v>
      </c>
      <c r="H173" s="2" t="s">
        <v>119</v>
      </c>
      <c r="I173" s="1">
        <f t="shared" si="3"/>
        <v>3750000</v>
      </c>
      <c r="J173" s="1">
        <f t="shared" si="4"/>
        <v>0</v>
      </c>
      <c r="K173" s="1">
        <f t="shared" si="5"/>
        <v>0</v>
      </c>
      <c r="L173" s="1">
        <f t="shared" si="6"/>
        <v>0</v>
      </c>
      <c r="M173" s="1">
        <f t="shared" si="7"/>
        <v>1620504</v>
      </c>
      <c r="N173" s="1">
        <f t="shared" si="8"/>
        <v>1664.022569</v>
      </c>
      <c r="O173" s="1">
        <f t="shared" si="9"/>
        <v>0</v>
      </c>
      <c r="P173" s="1">
        <f t="shared" si="10"/>
        <v>0</v>
      </c>
      <c r="Q173" s="1">
        <f t="shared" si="11"/>
        <v>0</v>
      </c>
      <c r="R173" s="1">
        <f t="shared" si="12"/>
        <v>147673728</v>
      </c>
      <c r="S173" s="1">
        <f t="shared" si="13"/>
        <v>326214.9872</v>
      </c>
      <c r="T173" s="1">
        <f t="shared" si="14"/>
        <v>106000</v>
      </c>
      <c r="U173" s="1">
        <f t="shared" si="15"/>
        <v>14169302</v>
      </c>
    </row>
    <row r="174" ht="19.5" customHeight="1">
      <c r="A174" s="1">
        <v>173.0</v>
      </c>
      <c r="B174" s="2" t="s">
        <v>146</v>
      </c>
      <c r="C174" s="2">
        <v>5000000.0</v>
      </c>
      <c r="D174" s="1" t="str">
        <f t="shared" si="1"/>
        <v>piercing</v>
      </c>
      <c r="E174" s="1" t="str">
        <f t="shared" si="2"/>
        <v>2160672</v>
      </c>
      <c r="F174" s="2">
        <v>75.0</v>
      </c>
      <c r="G174" s="2">
        <v>75.0</v>
      </c>
      <c r="H174" s="2" t="s">
        <v>119</v>
      </c>
      <c r="I174" s="1">
        <f t="shared" si="3"/>
        <v>3750000</v>
      </c>
      <c r="J174" s="1">
        <f t="shared" si="4"/>
        <v>0</v>
      </c>
      <c r="K174" s="1">
        <f t="shared" si="5"/>
        <v>0</v>
      </c>
      <c r="L174" s="1">
        <f t="shared" si="6"/>
        <v>0</v>
      </c>
      <c r="M174" s="1">
        <f t="shared" si="7"/>
        <v>1620504</v>
      </c>
      <c r="N174" s="1">
        <f t="shared" si="8"/>
        <v>1707.425347</v>
      </c>
      <c r="O174" s="1">
        <f t="shared" si="9"/>
        <v>0</v>
      </c>
      <c r="P174" s="1">
        <f t="shared" si="10"/>
        <v>0</v>
      </c>
      <c r="Q174" s="1">
        <f t="shared" si="11"/>
        <v>0</v>
      </c>
      <c r="R174" s="1">
        <f t="shared" si="12"/>
        <v>149294232</v>
      </c>
      <c r="S174" s="1">
        <f t="shared" si="13"/>
        <v>334723.6678</v>
      </c>
      <c r="T174" s="1">
        <f t="shared" si="14"/>
        <v>106000</v>
      </c>
      <c r="U174" s="1">
        <f t="shared" si="15"/>
        <v>14275302</v>
      </c>
    </row>
    <row r="175" ht="19.5" customHeight="1">
      <c r="A175" s="1">
        <v>174.0</v>
      </c>
      <c r="B175" s="2" t="s">
        <v>146</v>
      </c>
      <c r="C175" s="2">
        <v>5000000.0</v>
      </c>
      <c r="D175" s="1" t="str">
        <f t="shared" si="1"/>
        <v>piercing</v>
      </c>
      <c r="E175" s="1" t="str">
        <f t="shared" si="2"/>
        <v>2160672</v>
      </c>
      <c r="F175" s="2">
        <v>75.0</v>
      </c>
      <c r="G175" s="2">
        <v>75.0</v>
      </c>
      <c r="H175" s="2" t="s">
        <v>119</v>
      </c>
      <c r="I175" s="1">
        <f t="shared" si="3"/>
        <v>3750000</v>
      </c>
      <c r="J175" s="1">
        <f t="shared" si="4"/>
        <v>0</v>
      </c>
      <c r="K175" s="1">
        <f t="shared" si="5"/>
        <v>0</v>
      </c>
      <c r="L175" s="1">
        <f t="shared" si="6"/>
        <v>0</v>
      </c>
      <c r="M175" s="1">
        <f t="shared" si="7"/>
        <v>1620504</v>
      </c>
      <c r="N175" s="1">
        <f t="shared" si="8"/>
        <v>1750.828125</v>
      </c>
      <c r="O175" s="1">
        <f t="shared" si="9"/>
        <v>0</v>
      </c>
      <c r="P175" s="1">
        <f t="shared" si="10"/>
        <v>0</v>
      </c>
      <c r="Q175" s="1">
        <f t="shared" si="11"/>
        <v>0</v>
      </c>
      <c r="R175" s="1">
        <f t="shared" si="12"/>
        <v>150914736</v>
      </c>
      <c r="S175" s="1">
        <f t="shared" si="13"/>
        <v>343232.3484</v>
      </c>
      <c r="T175" s="1">
        <f t="shared" si="14"/>
        <v>106000</v>
      </c>
      <c r="U175" s="1">
        <f t="shared" si="15"/>
        <v>14381302</v>
      </c>
    </row>
    <row r="176" ht="19.5" customHeight="1">
      <c r="A176" s="1">
        <v>175.0</v>
      </c>
      <c r="B176" s="2" t="s">
        <v>146</v>
      </c>
      <c r="C176" s="2">
        <v>5000000.0</v>
      </c>
      <c r="D176" s="1" t="str">
        <f t="shared" si="1"/>
        <v>piercing</v>
      </c>
      <c r="E176" s="1" t="str">
        <f t="shared" si="2"/>
        <v>2160672</v>
      </c>
      <c r="F176" s="2">
        <v>75.0</v>
      </c>
      <c r="G176" s="2">
        <v>75.0</v>
      </c>
      <c r="H176" s="2" t="s">
        <v>119</v>
      </c>
      <c r="I176" s="1">
        <f t="shared" si="3"/>
        <v>3750000</v>
      </c>
      <c r="J176" s="1">
        <f t="shared" si="4"/>
        <v>0</v>
      </c>
      <c r="K176" s="1">
        <f t="shared" si="5"/>
        <v>0</v>
      </c>
      <c r="L176" s="1">
        <f t="shared" si="6"/>
        <v>0</v>
      </c>
      <c r="M176" s="1">
        <f t="shared" si="7"/>
        <v>1620504</v>
      </c>
      <c r="N176" s="1">
        <f t="shared" si="8"/>
        <v>1794.230903</v>
      </c>
      <c r="O176" s="1">
        <f t="shared" si="9"/>
        <v>0</v>
      </c>
      <c r="P176" s="1">
        <f t="shared" si="10"/>
        <v>0</v>
      </c>
      <c r="Q176" s="1">
        <f t="shared" si="11"/>
        <v>0</v>
      </c>
      <c r="R176" s="1">
        <f t="shared" si="12"/>
        <v>152535240</v>
      </c>
      <c r="S176" s="1">
        <f t="shared" si="13"/>
        <v>351741.0291</v>
      </c>
      <c r="T176" s="1">
        <f t="shared" si="14"/>
        <v>106000</v>
      </c>
      <c r="U176" s="1">
        <f t="shared" si="15"/>
        <v>14487302</v>
      </c>
    </row>
    <row r="177" ht="19.5" customHeight="1">
      <c r="A177" s="1">
        <v>176.0</v>
      </c>
      <c r="B177" s="2" t="s">
        <v>146</v>
      </c>
      <c r="C177" s="2">
        <v>5000000.0</v>
      </c>
      <c r="D177" s="1" t="str">
        <f t="shared" si="1"/>
        <v>piercing</v>
      </c>
      <c r="E177" s="1" t="str">
        <f t="shared" si="2"/>
        <v>2160672</v>
      </c>
      <c r="F177" s="2">
        <v>85.0</v>
      </c>
      <c r="G177" s="2">
        <v>85.0</v>
      </c>
      <c r="H177" s="2" t="s">
        <v>119</v>
      </c>
      <c r="I177" s="1">
        <f t="shared" si="3"/>
        <v>4250000</v>
      </c>
      <c r="J177" s="1">
        <f t="shared" si="4"/>
        <v>0</v>
      </c>
      <c r="K177" s="1">
        <f t="shared" si="5"/>
        <v>0</v>
      </c>
      <c r="L177" s="1">
        <f t="shared" si="6"/>
        <v>0</v>
      </c>
      <c r="M177" s="1">
        <f t="shared" si="7"/>
        <v>1836572</v>
      </c>
      <c r="N177" s="1">
        <f t="shared" si="8"/>
        <v>1843.420718</v>
      </c>
      <c r="O177" s="1">
        <f t="shared" si="9"/>
        <v>0</v>
      </c>
      <c r="P177" s="1">
        <f t="shared" si="10"/>
        <v>0</v>
      </c>
      <c r="Q177" s="1">
        <f t="shared" si="11"/>
        <v>0</v>
      </c>
      <c r="R177" s="1">
        <f t="shared" si="12"/>
        <v>154371812</v>
      </c>
      <c r="S177" s="1">
        <f t="shared" si="13"/>
        <v>361384.2004</v>
      </c>
      <c r="T177" s="1">
        <f t="shared" si="14"/>
        <v>106000</v>
      </c>
      <c r="U177" s="1">
        <f t="shared" si="15"/>
        <v>14593302</v>
      </c>
    </row>
    <row r="178" ht="19.5" customHeight="1">
      <c r="A178" s="1">
        <v>177.0</v>
      </c>
      <c r="B178" s="2" t="s">
        <v>146</v>
      </c>
      <c r="C178" s="2">
        <v>5000000.0</v>
      </c>
      <c r="D178" s="1" t="str">
        <f t="shared" si="1"/>
        <v>piercing</v>
      </c>
      <c r="E178" s="1" t="str">
        <f t="shared" si="2"/>
        <v>2160672</v>
      </c>
      <c r="F178" s="2">
        <v>85.0</v>
      </c>
      <c r="G178" s="2">
        <v>85.0</v>
      </c>
      <c r="H178" s="2" t="s">
        <v>119</v>
      </c>
      <c r="I178" s="1">
        <f t="shared" si="3"/>
        <v>4250000</v>
      </c>
      <c r="J178" s="1">
        <f t="shared" si="4"/>
        <v>0</v>
      </c>
      <c r="K178" s="1">
        <f t="shared" si="5"/>
        <v>0</v>
      </c>
      <c r="L178" s="1">
        <f t="shared" si="6"/>
        <v>0</v>
      </c>
      <c r="M178" s="1">
        <f t="shared" si="7"/>
        <v>1836572</v>
      </c>
      <c r="N178" s="1">
        <f t="shared" si="8"/>
        <v>1892.610532</v>
      </c>
      <c r="O178" s="1">
        <f t="shared" si="9"/>
        <v>0</v>
      </c>
      <c r="P178" s="1">
        <f t="shared" si="10"/>
        <v>0</v>
      </c>
      <c r="Q178" s="1">
        <f t="shared" si="11"/>
        <v>0</v>
      </c>
      <c r="R178" s="1">
        <f t="shared" si="12"/>
        <v>156208384</v>
      </c>
      <c r="S178" s="1">
        <f t="shared" si="13"/>
        <v>371027.3718</v>
      </c>
      <c r="T178" s="1">
        <f t="shared" si="14"/>
        <v>106000</v>
      </c>
      <c r="U178" s="1">
        <f t="shared" si="15"/>
        <v>14699302</v>
      </c>
    </row>
    <row r="179" ht="19.5" customHeight="1">
      <c r="A179" s="1">
        <v>178.0</v>
      </c>
      <c r="B179" s="2" t="s">
        <v>146</v>
      </c>
      <c r="C179" s="2">
        <v>5000000.0</v>
      </c>
      <c r="D179" s="1" t="str">
        <f t="shared" si="1"/>
        <v>piercing</v>
      </c>
      <c r="E179" s="1" t="str">
        <f t="shared" si="2"/>
        <v>2160672</v>
      </c>
      <c r="F179" s="2">
        <v>85.0</v>
      </c>
      <c r="G179" s="2">
        <v>85.0</v>
      </c>
      <c r="H179" s="2" t="s">
        <v>119</v>
      </c>
      <c r="I179" s="1">
        <f t="shared" si="3"/>
        <v>4250000</v>
      </c>
      <c r="J179" s="1">
        <f t="shared" si="4"/>
        <v>0</v>
      </c>
      <c r="K179" s="1">
        <f t="shared" si="5"/>
        <v>0</v>
      </c>
      <c r="L179" s="1">
        <f t="shared" si="6"/>
        <v>0</v>
      </c>
      <c r="M179" s="1">
        <f t="shared" si="7"/>
        <v>1836572</v>
      </c>
      <c r="N179" s="1">
        <f t="shared" si="8"/>
        <v>1941.800347</v>
      </c>
      <c r="O179" s="1">
        <f t="shared" si="9"/>
        <v>0</v>
      </c>
      <c r="P179" s="1">
        <f t="shared" si="10"/>
        <v>0</v>
      </c>
      <c r="Q179" s="1">
        <f t="shared" si="11"/>
        <v>0</v>
      </c>
      <c r="R179" s="1">
        <f t="shared" si="12"/>
        <v>158044956</v>
      </c>
      <c r="S179" s="1">
        <f t="shared" si="13"/>
        <v>380670.5432</v>
      </c>
      <c r="T179" s="1">
        <f t="shared" si="14"/>
        <v>106000</v>
      </c>
      <c r="U179" s="1">
        <f t="shared" si="15"/>
        <v>14805302</v>
      </c>
    </row>
    <row r="180" ht="19.5" customHeight="1">
      <c r="A180" s="1">
        <v>179.0</v>
      </c>
      <c r="B180" s="2" t="s">
        <v>146</v>
      </c>
      <c r="C180" s="2">
        <v>5000000.0</v>
      </c>
      <c r="D180" s="1" t="str">
        <f t="shared" si="1"/>
        <v>piercing</v>
      </c>
      <c r="E180" s="1" t="str">
        <f t="shared" si="2"/>
        <v>2160672</v>
      </c>
      <c r="F180" s="2">
        <v>85.0</v>
      </c>
      <c r="G180" s="2">
        <v>85.0</v>
      </c>
      <c r="H180" s="2" t="s">
        <v>119</v>
      </c>
      <c r="I180" s="1">
        <f t="shared" si="3"/>
        <v>4250000</v>
      </c>
      <c r="J180" s="1">
        <f t="shared" si="4"/>
        <v>0</v>
      </c>
      <c r="K180" s="1">
        <f t="shared" si="5"/>
        <v>0</v>
      </c>
      <c r="L180" s="1">
        <f t="shared" si="6"/>
        <v>0</v>
      </c>
      <c r="M180" s="1">
        <f t="shared" si="7"/>
        <v>1836572</v>
      </c>
      <c r="N180" s="1">
        <f t="shared" si="8"/>
        <v>1990.990162</v>
      </c>
      <c r="O180" s="1">
        <f t="shared" si="9"/>
        <v>0</v>
      </c>
      <c r="P180" s="1">
        <f t="shared" si="10"/>
        <v>0</v>
      </c>
      <c r="Q180" s="1">
        <f t="shared" si="11"/>
        <v>0</v>
      </c>
      <c r="R180" s="1">
        <f t="shared" si="12"/>
        <v>159881528</v>
      </c>
      <c r="S180" s="1">
        <f t="shared" si="13"/>
        <v>390313.7146</v>
      </c>
      <c r="T180" s="1">
        <f t="shared" si="14"/>
        <v>106000</v>
      </c>
      <c r="U180" s="1">
        <f t="shared" si="15"/>
        <v>14911302</v>
      </c>
    </row>
    <row r="181" ht="19.5" customHeight="1">
      <c r="A181" s="1">
        <v>180.0</v>
      </c>
      <c r="B181" s="2" t="s">
        <v>146</v>
      </c>
      <c r="C181" s="2">
        <v>5000000.0</v>
      </c>
      <c r="D181" s="1" t="str">
        <f t="shared" si="1"/>
        <v>piercing</v>
      </c>
      <c r="E181" s="1" t="str">
        <f t="shared" si="2"/>
        <v>2160672</v>
      </c>
      <c r="F181" s="2">
        <v>85.0</v>
      </c>
      <c r="G181" s="2">
        <v>85.0</v>
      </c>
      <c r="H181" s="2" t="s">
        <v>119</v>
      </c>
      <c r="I181" s="1">
        <f t="shared" si="3"/>
        <v>4250000</v>
      </c>
      <c r="J181" s="1">
        <f t="shared" si="4"/>
        <v>0</v>
      </c>
      <c r="K181" s="1">
        <f t="shared" si="5"/>
        <v>0</v>
      </c>
      <c r="L181" s="1">
        <f t="shared" si="6"/>
        <v>0</v>
      </c>
      <c r="M181" s="1">
        <f t="shared" si="7"/>
        <v>1836572</v>
      </c>
      <c r="N181" s="1">
        <f t="shared" si="8"/>
        <v>2040.179977</v>
      </c>
      <c r="O181" s="1">
        <f t="shared" si="9"/>
        <v>0</v>
      </c>
      <c r="P181" s="1">
        <f t="shared" si="10"/>
        <v>0</v>
      </c>
      <c r="Q181" s="1">
        <f t="shared" si="11"/>
        <v>0</v>
      </c>
      <c r="R181" s="1">
        <f t="shared" si="12"/>
        <v>161718100</v>
      </c>
      <c r="S181" s="1">
        <f t="shared" si="13"/>
        <v>399956.8859</v>
      </c>
      <c r="T181" s="1">
        <f t="shared" si="14"/>
        <v>106000</v>
      </c>
      <c r="U181" s="1">
        <f t="shared" si="15"/>
        <v>15017302</v>
      </c>
    </row>
    <row r="182" ht="19.5" customHeight="1">
      <c r="A182" s="1">
        <v>181.0</v>
      </c>
      <c r="B182" s="2" t="s">
        <v>146</v>
      </c>
      <c r="C182" s="2">
        <v>5000000.0</v>
      </c>
      <c r="D182" s="1" t="str">
        <f t="shared" si="1"/>
        <v>piercing</v>
      </c>
      <c r="E182" s="1" t="str">
        <f t="shared" si="2"/>
        <v>2160672</v>
      </c>
      <c r="F182" s="2">
        <v>85.0</v>
      </c>
      <c r="G182" s="2">
        <v>85.0</v>
      </c>
      <c r="H182" s="2" t="s">
        <v>119</v>
      </c>
      <c r="I182" s="1">
        <f t="shared" si="3"/>
        <v>4250000</v>
      </c>
      <c r="J182" s="1">
        <f t="shared" si="4"/>
        <v>0</v>
      </c>
      <c r="K182" s="1">
        <f t="shared" si="5"/>
        <v>0</v>
      </c>
      <c r="L182" s="1">
        <f t="shared" si="6"/>
        <v>0</v>
      </c>
      <c r="M182" s="1">
        <f t="shared" si="7"/>
        <v>1836572</v>
      </c>
      <c r="N182" s="1">
        <f t="shared" si="8"/>
        <v>2089.369792</v>
      </c>
      <c r="O182" s="1">
        <f t="shared" si="9"/>
        <v>0</v>
      </c>
      <c r="P182" s="1">
        <f t="shared" si="10"/>
        <v>0</v>
      </c>
      <c r="Q182" s="1">
        <f t="shared" si="11"/>
        <v>0</v>
      </c>
      <c r="R182" s="1">
        <f t="shared" si="12"/>
        <v>163554672</v>
      </c>
      <c r="S182" s="1">
        <f t="shared" si="13"/>
        <v>409600.0573</v>
      </c>
      <c r="T182" s="1">
        <f t="shared" si="14"/>
        <v>106000</v>
      </c>
      <c r="U182" s="1">
        <f t="shared" si="15"/>
        <v>15123302</v>
      </c>
    </row>
    <row r="183" ht="19.5" customHeight="1">
      <c r="A183" s="1">
        <v>182.0</v>
      </c>
      <c r="B183" s="2" t="s">
        <v>146</v>
      </c>
      <c r="C183" s="2">
        <v>5000000.0</v>
      </c>
      <c r="D183" s="1" t="str">
        <f t="shared" si="1"/>
        <v>piercing</v>
      </c>
      <c r="E183" s="1" t="str">
        <f t="shared" si="2"/>
        <v>2160672</v>
      </c>
      <c r="F183" s="2">
        <v>85.0</v>
      </c>
      <c r="G183" s="2">
        <v>85.0</v>
      </c>
      <c r="H183" s="2" t="s">
        <v>119</v>
      </c>
      <c r="I183" s="1">
        <f t="shared" si="3"/>
        <v>4250000</v>
      </c>
      <c r="J183" s="1">
        <f t="shared" si="4"/>
        <v>0</v>
      </c>
      <c r="K183" s="1">
        <f t="shared" si="5"/>
        <v>0</v>
      </c>
      <c r="L183" s="1">
        <f t="shared" si="6"/>
        <v>0</v>
      </c>
      <c r="M183" s="1">
        <f t="shared" si="7"/>
        <v>1836572</v>
      </c>
      <c r="N183" s="1">
        <f t="shared" si="8"/>
        <v>2138.559606</v>
      </c>
      <c r="O183" s="1">
        <f t="shared" si="9"/>
        <v>0</v>
      </c>
      <c r="P183" s="1">
        <f t="shared" si="10"/>
        <v>0</v>
      </c>
      <c r="Q183" s="1">
        <f t="shared" si="11"/>
        <v>0</v>
      </c>
      <c r="R183" s="1">
        <f t="shared" si="12"/>
        <v>165391244</v>
      </c>
      <c r="S183" s="1">
        <f t="shared" si="13"/>
        <v>419243.2287</v>
      </c>
      <c r="T183" s="1">
        <f t="shared" si="14"/>
        <v>106000</v>
      </c>
      <c r="U183" s="1">
        <f t="shared" si="15"/>
        <v>15229302</v>
      </c>
    </row>
    <row r="184" ht="19.5" customHeight="1">
      <c r="A184" s="1">
        <v>183.0</v>
      </c>
      <c r="B184" s="2" t="s">
        <v>146</v>
      </c>
      <c r="C184" s="2">
        <v>5000000.0</v>
      </c>
      <c r="D184" s="1" t="str">
        <f t="shared" si="1"/>
        <v>piercing</v>
      </c>
      <c r="E184" s="1" t="str">
        <f t="shared" si="2"/>
        <v>2160672</v>
      </c>
      <c r="F184" s="2">
        <v>85.0</v>
      </c>
      <c r="G184" s="2">
        <v>85.0</v>
      </c>
      <c r="H184" s="2" t="s">
        <v>119</v>
      </c>
      <c r="I184" s="1">
        <f t="shared" si="3"/>
        <v>4250000</v>
      </c>
      <c r="J184" s="1">
        <f t="shared" si="4"/>
        <v>0</v>
      </c>
      <c r="K184" s="1">
        <f t="shared" si="5"/>
        <v>0</v>
      </c>
      <c r="L184" s="1">
        <f t="shared" si="6"/>
        <v>0</v>
      </c>
      <c r="M184" s="1">
        <f t="shared" si="7"/>
        <v>1836572</v>
      </c>
      <c r="N184" s="1">
        <f t="shared" si="8"/>
        <v>2187.749421</v>
      </c>
      <c r="O184" s="1">
        <f t="shared" si="9"/>
        <v>0</v>
      </c>
      <c r="P184" s="1">
        <f t="shared" si="10"/>
        <v>0</v>
      </c>
      <c r="Q184" s="1">
        <f t="shared" si="11"/>
        <v>0</v>
      </c>
      <c r="R184" s="1">
        <f t="shared" si="12"/>
        <v>167227816</v>
      </c>
      <c r="S184" s="1">
        <f t="shared" si="13"/>
        <v>428886.4001</v>
      </c>
      <c r="T184" s="1">
        <f t="shared" si="14"/>
        <v>106000</v>
      </c>
      <c r="U184" s="1">
        <f t="shared" si="15"/>
        <v>15335302</v>
      </c>
    </row>
    <row r="185" ht="19.5" customHeight="1">
      <c r="A185" s="1">
        <v>184.0</v>
      </c>
      <c r="B185" s="2" t="s">
        <v>146</v>
      </c>
      <c r="C185" s="2">
        <v>5000000.0</v>
      </c>
      <c r="D185" s="1" t="str">
        <f t="shared" si="1"/>
        <v>piercing</v>
      </c>
      <c r="E185" s="1" t="str">
        <f t="shared" si="2"/>
        <v>2160672</v>
      </c>
      <c r="F185" s="2">
        <v>85.0</v>
      </c>
      <c r="G185" s="2">
        <v>85.0</v>
      </c>
      <c r="H185" s="2" t="s">
        <v>119</v>
      </c>
      <c r="I185" s="1">
        <f t="shared" si="3"/>
        <v>4250000</v>
      </c>
      <c r="J185" s="1">
        <f t="shared" si="4"/>
        <v>0</v>
      </c>
      <c r="K185" s="1">
        <f t="shared" si="5"/>
        <v>0</v>
      </c>
      <c r="L185" s="1">
        <f t="shared" si="6"/>
        <v>0</v>
      </c>
      <c r="M185" s="1">
        <f t="shared" si="7"/>
        <v>1836572</v>
      </c>
      <c r="N185" s="1">
        <f t="shared" si="8"/>
        <v>2236.939236</v>
      </c>
      <c r="O185" s="1">
        <f t="shared" si="9"/>
        <v>0</v>
      </c>
      <c r="P185" s="1">
        <f t="shared" si="10"/>
        <v>0</v>
      </c>
      <c r="Q185" s="1">
        <f t="shared" si="11"/>
        <v>0</v>
      </c>
      <c r="R185" s="1">
        <f t="shared" si="12"/>
        <v>169064388</v>
      </c>
      <c r="S185" s="1">
        <f t="shared" si="13"/>
        <v>438529.5714</v>
      </c>
      <c r="T185" s="1">
        <f t="shared" si="14"/>
        <v>106000</v>
      </c>
      <c r="U185" s="1">
        <f t="shared" si="15"/>
        <v>15441302</v>
      </c>
    </row>
    <row r="186" ht="19.5" customHeight="1">
      <c r="A186" s="1">
        <v>185.0</v>
      </c>
      <c r="B186" s="2" t="s">
        <v>146</v>
      </c>
      <c r="C186" s="2">
        <v>5000000.0</v>
      </c>
      <c r="D186" s="1" t="str">
        <f t="shared" si="1"/>
        <v>piercing</v>
      </c>
      <c r="E186" s="1" t="str">
        <f t="shared" si="2"/>
        <v>2160672</v>
      </c>
      <c r="F186" s="2">
        <v>85.0</v>
      </c>
      <c r="G186" s="2">
        <v>85.0</v>
      </c>
      <c r="H186" s="2" t="s">
        <v>119</v>
      </c>
      <c r="I186" s="1">
        <f t="shared" si="3"/>
        <v>4250000</v>
      </c>
      <c r="J186" s="1">
        <f t="shared" si="4"/>
        <v>0</v>
      </c>
      <c r="K186" s="1">
        <f t="shared" si="5"/>
        <v>0</v>
      </c>
      <c r="L186" s="1">
        <f t="shared" si="6"/>
        <v>0</v>
      </c>
      <c r="M186" s="1">
        <f t="shared" si="7"/>
        <v>1836572</v>
      </c>
      <c r="N186" s="1">
        <f t="shared" si="8"/>
        <v>2286.129051</v>
      </c>
      <c r="O186" s="1">
        <f t="shared" si="9"/>
        <v>0</v>
      </c>
      <c r="P186" s="1">
        <f t="shared" si="10"/>
        <v>0</v>
      </c>
      <c r="Q186" s="1">
        <f t="shared" si="11"/>
        <v>0</v>
      </c>
      <c r="R186" s="1">
        <f t="shared" si="12"/>
        <v>170900960</v>
      </c>
      <c r="S186" s="1">
        <f t="shared" si="13"/>
        <v>448172.7428</v>
      </c>
      <c r="T186" s="1">
        <f t="shared" si="14"/>
        <v>106000</v>
      </c>
      <c r="U186" s="1">
        <f t="shared" si="15"/>
        <v>15547302</v>
      </c>
    </row>
    <row r="187" ht="19.5" customHeight="1">
      <c r="A187" s="1">
        <v>186.0</v>
      </c>
      <c r="B187" s="2" t="s">
        <v>146</v>
      </c>
      <c r="C187" s="2">
        <v>5000000.0</v>
      </c>
      <c r="D187" s="1" t="str">
        <f t="shared" si="1"/>
        <v>piercing</v>
      </c>
      <c r="E187" s="1" t="str">
        <f t="shared" si="2"/>
        <v>2160672</v>
      </c>
      <c r="F187" s="2">
        <v>90.0</v>
      </c>
      <c r="G187" s="2">
        <v>90.0</v>
      </c>
      <c r="H187" s="2" t="s">
        <v>119</v>
      </c>
      <c r="I187" s="1">
        <f t="shared" si="3"/>
        <v>4500000</v>
      </c>
      <c r="J187" s="1">
        <f t="shared" si="4"/>
        <v>0</v>
      </c>
      <c r="K187" s="1">
        <f t="shared" si="5"/>
        <v>0</v>
      </c>
      <c r="L187" s="1">
        <f t="shared" si="6"/>
        <v>0</v>
      </c>
      <c r="M187" s="1">
        <f t="shared" si="7"/>
        <v>1944605</v>
      </c>
      <c r="N187" s="1">
        <f t="shared" si="8"/>
        <v>2338.212384</v>
      </c>
      <c r="O187" s="1">
        <f t="shared" si="9"/>
        <v>0</v>
      </c>
      <c r="P187" s="1">
        <f t="shared" si="10"/>
        <v>0</v>
      </c>
      <c r="Q187" s="1">
        <f t="shared" si="11"/>
        <v>0</v>
      </c>
      <c r="R187" s="1">
        <f t="shared" si="12"/>
        <v>172845565</v>
      </c>
      <c r="S187" s="1">
        <f t="shared" si="13"/>
        <v>458383.1596</v>
      </c>
      <c r="T187" s="1">
        <f t="shared" si="14"/>
        <v>106000</v>
      </c>
      <c r="U187" s="1">
        <f t="shared" si="15"/>
        <v>15653302</v>
      </c>
    </row>
    <row r="188" ht="19.5" customHeight="1">
      <c r="A188" s="1">
        <v>187.0</v>
      </c>
      <c r="B188" s="2" t="s">
        <v>146</v>
      </c>
      <c r="C188" s="2">
        <v>5000000.0</v>
      </c>
      <c r="D188" s="1" t="str">
        <f t="shared" si="1"/>
        <v>piercing</v>
      </c>
      <c r="E188" s="1" t="str">
        <f t="shared" si="2"/>
        <v>2160672</v>
      </c>
      <c r="F188" s="2">
        <v>90.0</v>
      </c>
      <c r="G188" s="2">
        <v>90.0</v>
      </c>
      <c r="H188" s="2" t="s">
        <v>119</v>
      </c>
      <c r="I188" s="1">
        <f t="shared" si="3"/>
        <v>4500000</v>
      </c>
      <c r="J188" s="1">
        <f t="shared" si="4"/>
        <v>0</v>
      </c>
      <c r="K188" s="1">
        <f t="shared" si="5"/>
        <v>0</v>
      </c>
      <c r="L188" s="1">
        <f t="shared" si="6"/>
        <v>0</v>
      </c>
      <c r="M188" s="1">
        <f t="shared" si="7"/>
        <v>1944605</v>
      </c>
      <c r="N188" s="1">
        <f t="shared" si="8"/>
        <v>2390.295718</v>
      </c>
      <c r="O188" s="1">
        <f t="shared" si="9"/>
        <v>0</v>
      </c>
      <c r="P188" s="1">
        <f t="shared" si="10"/>
        <v>0</v>
      </c>
      <c r="Q188" s="1">
        <f t="shared" si="11"/>
        <v>0</v>
      </c>
      <c r="R188" s="1">
        <f t="shared" si="12"/>
        <v>174790170</v>
      </c>
      <c r="S188" s="1">
        <f t="shared" si="13"/>
        <v>468593.5763</v>
      </c>
      <c r="T188" s="1">
        <f t="shared" si="14"/>
        <v>106000</v>
      </c>
      <c r="U188" s="1">
        <f t="shared" si="15"/>
        <v>15759302</v>
      </c>
    </row>
    <row r="189" ht="19.5" customHeight="1">
      <c r="A189" s="1">
        <v>188.0</v>
      </c>
      <c r="B189" s="2" t="s">
        <v>146</v>
      </c>
      <c r="C189" s="2">
        <v>5000000.0</v>
      </c>
      <c r="D189" s="1" t="str">
        <f t="shared" si="1"/>
        <v>piercing</v>
      </c>
      <c r="E189" s="1" t="str">
        <f t="shared" si="2"/>
        <v>2160672</v>
      </c>
      <c r="F189" s="2">
        <v>90.0</v>
      </c>
      <c r="G189" s="2">
        <v>90.0</v>
      </c>
      <c r="H189" s="2" t="s">
        <v>119</v>
      </c>
      <c r="I189" s="1">
        <f t="shared" si="3"/>
        <v>4500000</v>
      </c>
      <c r="J189" s="1">
        <f t="shared" si="4"/>
        <v>0</v>
      </c>
      <c r="K189" s="1">
        <f t="shared" si="5"/>
        <v>0</v>
      </c>
      <c r="L189" s="1">
        <f t="shared" si="6"/>
        <v>0</v>
      </c>
      <c r="M189" s="1">
        <f t="shared" si="7"/>
        <v>1944605</v>
      </c>
      <c r="N189" s="1">
        <f t="shared" si="8"/>
        <v>2442.379051</v>
      </c>
      <c r="O189" s="1">
        <f t="shared" si="9"/>
        <v>0</v>
      </c>
      <c r="P189" s="1">
        <f t="shared" si="10"/>
        <v>0</v>
      </c>
      <c r="Q189" s="1">
        <f t="shared" si="11"/>
        <v>0</v>
      </c>
      <c r="R189" s="1">
        <f t="shared" si="12"/>
        <v>176734775</v>
      </c>
      <c r="S189" s="1">
        <f t="shared" si="13"/>
        <v>478803.9931</v>
      </c>
      <c r="T189" s="1">
        <f t="shared" si="14"/>
        <v>106000</v>
      </c>
      <c r="U189" s="1">
        <f t="shared" si="15"/>
        <v>15865302</v>
      </c>
    </row>
    <row r="190" ht="19.5" customHeight="1">
      <c r="A190" s="1">
        <v>189.0</v>
      </c>
      <c r="B190" s="2" t="s">
        <v>146</v>
      </c>
      <c r="C190" s="2">
        <v>5000000.0</v>
      </c>
      <c r="D190" s="1" t="str">
        <f t="shared" si="1"/>
        <v>piercing</v>
      </c>
      <c r="E190" s="1" t="str">
        <f t="shared" si="2"/>
        <v>2160672</v>
      </c>
      <c r="F190" s="2">
        <v>90.0</v>
      </c>
      <c r="G190" s="2">
        <v>90.0</v>
      </c>
      <c r="H190" s="2" t="s">
        <v>119</v>
      </c>
      <c r="I190" s="1">
        <f t="shared" si="3"/>
        <v>4500000</v>
      </c>
      <c r="J190" s="1">
        <f t="shared" si="4"/>
        <v>0</v>
      </c>
      <c r="K190" s="1">
        <f t="shared" si="5"/>
        <v>0</v>
      </c>
      <c r="L190" s="1">
        <f t="shared" si="6"/>
        <v>0</v>
      </c>
      <c r="M190" s="1">
        <f t="shared" si="7"/>
        <v>1944605</v>
      </c>
      <c r="N190" s="1">
        <f t="shared" si="8"/>
        <v>2494.462384</v>
      </c>
      <c r="O190" s="1">
        <f t="shared" si="9"/>
        <v>0</v>
      </c>
      <c r="P190" s="1">
        <f t="shared" si="10"/>
        <v>0</v>
      </c>
      <c r="Q190" s="1">
        <f t="shared" si="11"/>
        <v>0</v>
      </c>
      <c r="R190" s="1">
        <f t="shared" si="12"/>
        <v>178679380</v>
      </c>
      <c r="S190" s="1">
        <f t="shared" si="13"/>
        <v>489014.4098</v>
      </c>
      <c r="T190" s="1">
        <f t="shared" si="14"/>
        <v>106000</v>
      </c>
      <c r="U190" s="1">
        <f t="shared" si="15"/>
        <v>15971302</v>
      </c>
    </row>
    <row r="191" ht="19.5" customHeight="1">
      <c r="A191" s="1">
        <v>190.0</v>
      </c>
      <c r="B191" s="2" t="s">
        <v>146</v>
      </c>
      <c r="C191" s="2">
        <v>5000000.0</v>
      </c>
      <c r="D191" s="1" t="str">
        <f t="shared" si="1"/>
        <v>piercing</v>
      </c>
      <c r="E191" s="1" t="str">
        <f t="shared" si="2"/>
        <v>2160672</v>
      </c>
      <c r="F191" s="2">
        <v>90.0</v>
      </c>
      <c r="G191" s="2">
        <v>90.0</v>
      </c>
      <c r="H191" s="2" t="s">
        <v>119</v>
      </c>
      <c r="I191" s="1">
        <f t="shared" si="3"/>
        <v>4500000</v>
      </c>
      <c r="J191" s="1">
        <f t="shared" si="4"/>
        <v>0</v>
      </c>
      <c r="K191" s="1">
        <f t="shared" si="5"/>
        <v>0</v>
      </c>
      <c r="L191" s="1">
        <f t="shared" si="6"/>
        <v>0</v>
      </c>
      <c r="M191" s="1">
        <f t="shared" si="7"/>
        <v>1944605</v>
      </c>
      <c r="N191" s="1">
        <f t="shared" si="8"/>
        <v>2546.545718</v>
      </c>
      <c r="O191" s="1">
        <f t="shared" si="9"/>
        <v>0</v>
      </c>
      <c r="P191" s="1">
        <f t="shared" si="10"/>
        <v>0</v>
      </c>
      <c r="Q191" s="1">
        <f t="shared" si="11"/>
        <v>0</v>
      </c>
      <c r="R191" s="1">
        <f t="shared" si="12"/>
        <v>180623985</v>
      </c>
      <c r="S191" s="1">
        <f t="shared" si="13"/>
        <v>499224.8266</v>
      </c>
      <c r="T191" s="1">
        <f t="shared" si="14"/>
        <v>106000</v>
      </c>
      <c r="U191" s="1">
        <f t="shared" si="15"/>
        <v>16077302</v>
      </c>
    </row>
    <row r="192" ht="19.5" customHeight="1">
      <c r="A192" s="1">
        <v>191.0</v>
      </c>
      <c r="B192" s="2" t="s">
        <v>146</v>
      </c>
      <c r="C192" s="2">
        <v>5000000.0</v>
      </c>
      <c r="D192" s="1" t="str">
        <f t="shared" si="1"/>
        <v>piercing</v>
      </c>
      <c r="E192" s="1" t="str">
        <f t="shared" si="2"/>
        <v>2160672</v>
      </c>
      <c r="F192" s="2">
        <v>90.0</v>
      </c>
      <c r="G192" s="2">
        <v>90.0</v>
      </c>
      <c r="H192" s="2" t="s">
        <v>119</v>
      </c>
      <c r="I192" s="1">
        <f t="shared" si="3"/>
        <v>4500000</v>
      </c>
      <c r="J192" s="1">
        <f t="shared" si="4"/>
        <v>0</v>
      </c>
      <c r="K192" s="1">
        <f t="shared" si="5"/>
        <v>0</v>
      </c>
      <c r="L192" s="1">
        <f t="shared" si="6"/>
        <v>0</v>
      </c>
      <c r="M192" s="1">
        <f t="shared" si="7"/>
        <v>1944605</v>
      </c>
      <c r="N192" s="1">
        <f t="shared" si="8"/>
        <v>2598.629051</v>
      </c>
      <c r="O192" s="1">
        <f t="shared" si="9"/>
        <v>0</v>
      </c>
      <c r="P192" s="1">
        <f t="shared" si="10"/>
        <v>0</v>
      </c>
      <c r="Q192" s="1">
        <f t="shared" si="11"/>
        <v>0</v>
      </c>
      <c r="R192" s="1">
        <f t="shared" si="12"/>
        <v>182568590</v>
      </c>
      <c r="S192" s="1">
        <f t="shared" si="13"/>
        <v>509435.2433</v>
      </c>
      <c r="T192" s="1">
        <f t="shared" si="14"/>
        <v>106000</v>
      </c>
      <c r="U192" s="1">
        <f t="shared" si="15"/>
        <v>16183302</v>
      </c>
    </row>
    <row r="193" ht="19.5" customHeight="1">
      <c r="A193" s="1">
        <v>192.0</v>
      </c>
      <c r="B193" s="2" t="s">
        <v>146</v>
      </c>
      <c r="C193" s="2">
        <v>5000000.0</v>
      </c>
      <c r="D193" s="1" t="str">
        <f t="shared" si="1"/>
        <v>piercing</v>
      </c>
      <c r="E193" s="1" t="str">
        <f t="shared" si="2"/>
        <v>2160672</v>
      </c>
      <c r="F193" s="2">
        <v>90.0</v>
      </c>
      <c r="G193" s="2">
        <v>90.0</v>
      </c>
      <c r="H193" s="2" t="s">
        <v>119</v>
      </c>
      <c r="I193" s="1">
        <f t="shared" si="3"/>
        <v>4500000</v>
      </c>
      <c r="J193" s="1">
        <f t="shared" si="4"/>
        <v>0</v>
      </c>
      <c r="K193" s="1">
        <f t="shared" si="5"/>
        <v>0</v>
      </c>
      <c r="L193" s="1">
        <f t="shared" si="6"/>
        <v>0</v>
      </c>
      <c r="M193" s="1">
        <f t="shared" si="7"/>
        <v>1944605</v>
      </c>
      <c r="N193" s="1">
        <f t="shared" si="8"/>
        <v>2650.712384</v>
      </c>
      <c r="O193" s="1">
        <f t="shared" si="9"/>
        <v>0</v>
      </c>
      <c r="P193" s="1">
        <f t="shared" si="10"/>
        <v>0</v>
      </c>
      <c r="Q193" s="1">
        <f t="shared" si="11"/>
        <v>0</v>
      </c>
      <c r="R193" s="1">
        <f t="shared" si="12"/>
        <v>184513195</v>
      </c>
      <c r="S193" s="1">
        <f t="shared" si="13"/>
        <v>519645.6601</v>
      </c>
      <c r="T193" s="1">
        <f t="shared" si="14"/>
        <v>106000</v>
      </c>
      <c r="U193" s="1">
        <f t="shared" si="15"/>
        <v>16289302</v>
      </c>
    </row>
    <row r="194" ht="19.5" customHeight="1">
      <c r="A194" s="1">
        <v>193.0</v>
      </c>
      <c r="B194" s="2" t="s">
        <v>146</v>
      </c>
      <c r="C194" s="2">
        <v>5000000.0</v>
      </c>
      <c r="D194" s="1" t="str">
        <f t="shared" si="1"/>
        <v>piercing</v>
      </c>
      <c r="E194" s="1" t="str">
        <f t="shared" si="2"/>
        <v>2160672</v>
      </c>
      <c r="F194" s="2">
        <v>90.0</v>
      </c>
      <c r="G194" s="2">
        <v>90.0</v>
      </c>
      <c r="H194" s="2" t="s">
        <v>119</v>
      </c>
      <c r="I194" s="1">
        <f t="shared" si="3"/>
        <v>4500000</v>
      </c>
      <c r="J194" s="1">
        <f t="shared" si="4"/>
        <v>0</v>
      </c>
      <c r="K194" s="1">
        <f t="shared" si="5"/>
        <v>0</v>
      </c>
      <c r="L194" s="1">
        <f t="shared" si="6"/>
        <v>0</v>
      </c>
      <c r="M194" s="1">
        <f t="shared" si="7"/>
        <v>1944605</v>
      </c>
      <c r="N194" s="1">
        <f t="shared" si="8"/>
        <v>2702.795718</v>
      </c>
      <c r="O194" s="1">
        <f t="shared" si="9"/>
        <v>0</v>
      </c>
      <c r="P194" s="1">
        <f t="shared" si="10"/>
        <v>0</v>
      </c>
      <c r="Q194" s="1">
        <f t="shared" si="11"/>
        <v>0</v>
      </c>
      <c r="R194" s="1">
        <f t="shared" si="12"/>
        <v>186457800</v>
      </c>
      <c r="S194" s="1">
        <f t="shared" si="13"/>
        <v>529856.0768</v>
      </c>
      <c r="T194" s="1">
        <f t="shared" si="14"/>
        <v>106000</v>
      </c>
      <c r="U194" s="1">
        <f t="shared" si="15"/>
        <v>16395302</v>
      </c>
    </row>
    <row r="195" ht="19.5" customHeight="1">
      <c r="A195" s="1">
        <v>194.0</v>
      </c>
      <c r="B195" s="2" t="s">
        <v>146</v>
      </c>
      <c r="C195" s="2">
        <v>5000000.0</v>
      </c>
      <c r="D195" s="1" t="str">
        <f t="shared" si="1"/>
        <v>piercing</v>
      </c>
      <c r="E195" s="1" t="str">
        <f t="shared" si="2"/>
        <v>2160672</v>
      </c>
      <c r="F195" s="2">
        <v>90.0</v>
      </c>
      <c r="G195" s="2">
        <v>90.0</v>
      </c>
      <c r="H195" s="2" t="s">
        <v>119</v>
      </c>
      <c r="I195" s="1">
        <f t="shared" si="3"/>
        <v>4500000</v>
      </c>
      <c r="J195" s="1">
        <f t="shared" si="4"/>
        <v>0</v>
      </c>
      <c r="K195" s="1">
        <f t="shared" si="5"/>
        <v>0</v>
      </c>
      <c r="L195" s="1">
        <f t="shared" si="6"/>
        <v>0</v>
      </c>
      <c r="M195" s="1">
        <f t="shared" si="7"/>
        <v>1944605</v>
      </c>
      <c r="N195" s="1">
        <f t="shared" si="8"/>
        <v>2754.879051</v>
      </c>
      <c r="O195" s="1">
        <f t="shared" si="9"/>
        <v>0</v>
      </c>
      <c r="P195" s="1">
        <f t="shared" si="10"/>
        <v>0</v>
      </c>
      <c r="Q195" s="1">
        <f t="shared" si="11"/>
        <v>0</v>
      </c>
      <c r="R195" s="1">
        <f t="shared" si="12"/>
        <v>188402405</v>
      </c>
      <c r="S195" s="1">
        <f t="shared" si="13"/>
        <v>540066.4936</v>
      </c>
      <c r="T195" s="1">
        <f t="shared" si="14"/>
        <v>106000</v>
      </c>
      <c r="U195" s="1">
        <f t="shared" si="15"/>
        <v>16501302</v>
      </c>
    </row>
    <row r="196" ht="19.5" customHeight="1">
      <c r="A196" s="1">
        <v>195.0</v>
      </c>
      <c r="B196" s="2" t="s">
        <v>146</v>
      </c>
      <c r="C196" s="2">
        <v>5000000.0</v>
      </c>
      <c r="D196" s="1" t="str">
        <f t="shared" si="1"/>
        <v>piercing</v>
      </c>
      <c r="E196" s="1" t="str">
        <f t="shared" si="2"/>
        <v>2160672</v>
      </c>
      <c r="F196" s="2">
        <v>90.0</v>
      </c>
      <c r="G196" s="2">
        <v>90.0</v>
      </c>
      <c r="H196" s="2" t="s">
        <v>119</v>
      </c>
      <c r="I196" s="1">
        <f t="shared" si="3"/>
        <v>4500000</v>
      </c>
      <c r="J196" s="1">
        <f t="shared" si="4"/>
        <v>0</v>
      </c>
      <c r="K196" s="1">
        <f t="shared" si="5"/>
        <v>0</v>
      </c>
      <c r="L196" s="1">
        <f t="shared" si="6"/>
        <v>0</v>
      </c>
      <c r="M196" s="1">
        <f t="shared" si="7"/>
        <v>1944605</v>
      </c>
      <c r="N196" s="1">
        <f t="shared" si="8"/>
        <v>2806.962384</v>
      </c>
      <c r="O196" s="1">
        <f t="shared" si="9"/>
        <v>0</v>
      </c>
      <c r="P196" s="1">
        <f t="shared" si="10"/>
        <v>0</v>
      </c>
      <c r="Q196" s="1">
        <f t="shared" si="11"/>
        <v>0</v>
      </c>
      <c r="R196" s="1">
        <f t="shared" si="12"/>
        <v>190347010</v>
      </c>
      <c r="S196" s="1">
        <f t="shared" si="13"/>
        <v>550276.9103</v>
      </c>
      <c r="T196" s="1">
        <f t="shared" si="14"/>
        <v>106000</v>
      </c>
      <c r="U196" s="1">
        <f t="shared" si="15"/>
        <v>16607302</v>
      </c>
    </row>
    <row r="197" ht="19.5" customHeight="1">
      <c r="A197" s="1">
        <v>196.0</v>
      </c>
      <c r="B197" s="2" t="s">
        <v>146</v>
      </c>
      <c r="C197" s="2">
        <v>5000000.0</v>
      </c>
      <c r="D197" s="1" t="str">
        <f t="shared" si="1"/>
        <v>piercing</v>
      </c>
      <c r="E197" s="1" t="str">
        <f t="shared" si="2"/>
        <v>2160672</v>
      </c>
      <c r="F197" s="2">
        <v>100.0</v>
      </c>
      <c r="G197" s="2">
        <v>100.0</v>
      </c>
      <c r="H197" s="2" t="s">
        <v>119</v>
      </c>
      <c r="I197" s="1">
        <f t="shared" si="3"/>
        <v>5000000</v>
      </c>
      <c r="J197" s="1">
        <f t="shared" si="4"/>
        <v>0</v>
      </c>
      <c r="K197" s="1">
        <f t="shared" si="5"/>
        <v>0</v>
      </c>
      <c r="L197" s="1">
        <f t="shared" si="6"/>
        <v>0</v>
      </c>
      <c r="M197" s="1">
        <f t="shared" si="7"/>
        <v>2160672</v>
      </c>
      <c r="N197" s="1">
        <f t="shared" si="8"/>
        <v>2864.832755</v>
      </c>
      <c r="O197" s="1">
        <f t="shared" si="9"/>
        <v>0</v>
      </c>
      <c r="P197" s="1">
        <f t="shared" si="10"/>
        <v>0</v>
      </c>
      <c r="Q197" s="1">
        <f t="shared" si="11"/>
        <v>0</v>
      </c>
      <c r="R197" s="1">
        <f t="shared" si="12"/>
        <v>192507682</v>
      </c>
      <c r="S197" s="1">
        <f t="shared" si="13"/>
        <v>561621.8178</v>
      </c>
      <c r="T197" s="1">
        <f t="shared" si="14"/>
        <v>106000</v>
      </c>
      <c r="U197" s="1">
        <f t="shared" si="15"/>
        <v>16713302</v>
      </c>
    </row>
    <row r="198" ht="19.5" customHeight="1">
      <c r="A198" s="1">
        <v>197.0</v>
      </c>
      <c r="B198" s="2" t="s">
        <v>146</v>
      </c>
      <c r="C198" s="2">
        <v>5000000.0</v>
      </c>
      <c r="D198" s="1" t="str">
        <f t="shared" si="1"/>
        <v>piercing</v>
      </c>
      <c r="E198" s="1" t="str">
        <f t="shared" si="2"/>
        <v>2160672</v>
      </c>
      <c r="F198" s="2">
        <v>100.0</v>
      </c>
      <c r="G198" s="2">
        <v>100.0</v>
      </c>
      <c r="H198" s="2" t="s">
        <v>119</v>
      </c>
      <c r="I198" s="1">
        <f t="shared" si="3"/>
        <v>5000000</v>
      </c>
      <c r="J198" s="1">
        <f t="shared" si="4"/>
        <v>0</v>
      </c>
      <c r="K198" s="1">
        <f t="shared" si="5"/>
        <v>0</v>
      </c>
      <c r="L198" s="1">
        <f t="shared" si="6"/>
        <v>0</v>
      </c>
      <c r="M198" s="1">
        <f t="shared" si="7"/>
        <v>2160672</v>
      </c>
      <c r="N198" s="1">
        <f t="shared" si="8"/>
        <v>2922.703125</v>
      </c>
      <c r="O198" s="1">
        <f t="shared" si="9"/>
        <v>0</v>
      </c>
      <c r="P198" s="1">
        <f t="shared" si="10"/>
        <v>0</v>
      </c>
      <c r="Q198" s="1">
        <f t="shared" si="11"/>
        <v>0</v>
      </c>
      <c r="R198" s="1">
        <f t="shared" si="12"/>
        <v>194668354</v>
      </c>
      <c r="S198" s="1">
        <f t="shared" si="13"/>
        <v>572966.7253</v>
      </c>
      <c r="T198" s="1">
        <f t="shared" si="14"/>
        <v>106000</v>
      </c>
      <c r="U198" s="1">
        <f t="shared" si="15"/>
        <v>16819302</v>
      </c>
    </row>
    <row r="199" ht="19.5" customHeight="1">
      <c r="A199" s="1">
        <v>198.0</v>
      </c>
      <c r="B199" s="2" t="s">
        <v>146</v>
      </c>
      <c r="C199" s="2">
        <v>5000000.0</v>
      </c>
      <c r="D199" s="1" t="str">
        <f t="shared" si="1"/>
        <v>piercing</v>
      </c>
      <c r="E199" s="1" t="str">
        <f t="shared" si="2"/>
        <v>2160672</v>
      </c>
      <c r="F199" s="2">
        <v>100.0</v>
      </c>
      <c r="G199" s="2">
        <v>100.0</v>
      </c>
      <c r="H199" s="2" t="s">
        <v>119</v>
      </c>
      <c r="I199" s="1">
        <f t="shared" si="3"/>
        <v>5000000</v>
      </c>
      <c r="J199" s="1">
        <f t="shared" si="4"/>
        <v>0</v>
      </c>
      <c r="K199" s="1">
        <f t="shared" si="5"/>
        <v>0</v>
      </c>
      <c r="L199" s="1">
        <f t="shared" si="6"/>
        <v>0</v>
      </c>
      <c r="M199" s="1">
        <f t="shared" si="7"/>
        <v>2160672</v>
      </c>
      <c r="N199" s="1">
        <f t="shared" si="8"/>
        <v>2980.573495</v>
      </c>
      <c r="O199" s="1">
        <f t="shared" si="9"/>
        <v>0</v>
      </c>
      <c r="P199" s="1">
        <f t="shared" si="10"/>
        <v>0</v>
      </c>
      <c r="Q199" s="1">
        <f t="shared" si="11"/>
        <v>0</v>
      </c>
      <c r="R199" s="1">
        <f t="shared" si="12"/>
        <v>196829026</v>
      </c>
      <c r="S199" s="1">
        <f t="shared" si="13"/>
        <v>584311.6328</v>
      </c>
      <c r="T199" s="1">
        <f t="shared" si="14"/>
        <v>106000</v>
      </c>
      <c r="U199" s="1">
        <f t="shared" si="15"/>
        <v>16925302</v>
      </c>
    </row>
    <row r="200" ht="19.5" customHeight="1">
      <c r="A200" s="1">
        <v>199.0</v>
      </c>
      <c r="B200" s="2" t="s">
        <v>146</v>
      </c>
      <c r="C200" s="2">
        <v>5000000.0</v>
      </c>
      <c r="D200" s="1" t="str">
        <f t="shared" si="1"/>
        <v>piercing</v>
      </c>
      <c r="E200" s="1" t="str">
        <f t="shared" si="2"/>
        <v>2160672</v>
      </c>
      <c r="F200" s="2">
        <v>100.0</v>
      </c>
      <c r="G200" s="2">
        <v>100.0</v>
      </c>
      <c r="H200" s="2" t="s">
        <v>119</v>
      </c>
      <c r="I200" s="1">
        <f t="shared" si="3"/>
        <v>5000000</v>
      </c>
      <c r="J200" s="1">
        <f t="shared" si="4"/>
        <v>0</v>
      </c>
      <c r="K200" s="1">
        <f t="shared" si="5"/>
        <v>0</v>
      </c>
      <c r="L200" s="1">
        <f t="shared" si="6"/>
        <v>0</v>
      </c>
      <c r="M200" s="1">
        <f t="shared" si="7"/>
        <v>2160672</v>
      </c>
      <c r="N200" s="1">
        <f t="shared" si="8"/>
        <v>3038.443866</v>
      </c>
      <c r="O200" s="1">
        <f t="shared" si="9"/>
        <v>0</v>
      </c>
      <c r="P200" s="1">
        <f t="shared" si="10"/>
        <v>0</v>
      </c>
      <c r="Q200" s="1">
        <f t="shared" si="11"/>
        <v>0</v>
      </c>
      <c r="R200" s="1">
        <f t="shared" si="12"/>
        <v>198989698</v>
      </c>
      <c r="S200" s="1">
        <f t="shared" si="13"/>
        <v>595656.5403</v>
      </c>
      <c r="T200" s="1">
        <f t="shared" si="14"/>
        <v>106000</v>
      </c>
      <c r="U200" s="1">
        <f t="shared" si="15"/>
        <v>17031302</v>
      </c>
    </row>
    <row r="201" ht="19.5" customHeight="1">
      <c r="A201" s="1">
        <v>200.0</v>
      </c>
      <c r="B201" s="2" t="s">
        <v>146</v>
      </c>
      <c r="C201" s="2">
        <v>5000000.0</v>
      </c>
      <c r="D201" s="1" t="str">
        <f t="shared" si="1"/>
        <v>piercing</v>
      </c>
      <c r="E201" s="1" t="str">
        <f t="shared" si="2"/>
        <v>2160672</v>
      </c>
      <c r="F201" s="2">
        <v>100.0</v>
      </c>
      <c r="G201" s="2">
        <v>100.0</v>
      </c>
      <c r="H201" s="2" t="s">
        <v>119</v>
      </c>
      <c r="I201" s="1">
        <f t="shared" si="3"/>
        <v>5000000</v>
      </c>
      <c r="J201" s="1">
        <f t="shared" si="4"/>
        <v>0</v>
      </c>
      <c r="K201" s="1">
        <f t="shared" si="5"/>
        <v>0</v>
      </c>
      <c r="L201" s="1">
        <f t="shared" si="6"/>
        <v>0</v>
      </c>
      <c r="M201" s="1">
        <f t="shared" si="7"/>
        <v>2160672</v>
      </c>
      <c r="N201" s="1">
        <f t="shared" si="8"/>
        <v>3096.314236</v>
      </c>
      <c r="O201" s="1">
        <f t="shared" si="9"/>
        <v>0</v>
      </c>
      <c r="P201" s="1">
        <f t="shared" si="10"/>
        <v>0</v>
      </c>
      <c r="Q201" s="1">
        <f t="shared" si="11"/>
        <v>0</v>
      </c>
      <c r="R201" s="1">
        <f t="shared" si="12"/>
        <v>201150370</v>
      </c>
      <c r="S201" s="1">
        <f t="shared" si="13"/>
        <v>607001.4478</v>
      </c>
      <c r="T201" s="1">
        <f t="shared" si="14"/>
        <v>106000</v>
      </c>
      <c r="U201" s="1">
        <f t="shared" si="15"/>
        <v>17137302</v>
      </c>
    </row>
    <row r="202" ht="19.5" customHeight="1">
      <c r="A202" s="1">
        <v>201.0</v>
      </c>
      <c r="B202" s="2" t="s">
        <v>545</v>
      </c>
      <c r="C202" s="2">
        <v>5000000.0</v>
      </c>
      <c r="D202" s="1" t="str">
        <f t="shared" si="1"/>
        <v>piercing</v>
      </c>
      <c r="E202" s="1" t="str">
        <f t="shared" si="2"/>
        <v>2317440</v>
      </c>
      <c r="F202" s="2">
        <v>100.0</v>
      </c>
      <c r="G202" s="2">
        <v>100.0</v>
      </c>
      <c r="H202" s="2" t="s">
        <v>229</v>
      </c>
      <c r="I202" s="1">
        <f t="shared" si="3"/>
        <v>5000000</v>
      </c>
      <c r="J202" s="1">
        <f t="shared" si="4"/>
        <v>0</v>
      </c>
      <c r="K202" s="1">
        <f t="shared" si="5"/>
        <v>0</v>
      </c>
      <c r="L202" s="1">
        <f t="shared" si="6"/>
        <v>0</v>
      </c>
      <c r="M202" s="1">
        <f t="shared" si="7"/>
        <v>2317440</v>
      </c>
      <c r="N202" s="1">
        <f t="shared" si="8"/>
        <v>3154.184606</v>
      </c>
      <c r="O202" s="1">
        <f t="shared" si="9"/>
        <v>0</v>
      </c>
      <c r="P202" s="1">
        <f t="shared" si="10"/>
        <v>0</v>
      </c>
      <c r="Q202" s="1">
        <f t="shared" si="11"/>
        <v>0</v>
      </c>
      <c r="R202" s="1">
        <f t="shared" si="12"/>
        <v>203467810</v>
      </c>
      <c r="S202" s="1">
        <f t="shared" si="13"/>
        <v>618346.3553</v>
      </c>
      <c r="T202" s="1">
        <f t="shared" si="14"/>
        <v>108120</v>
      </c>
      <c r="U202" s="1">
        <f t="shared" si="15"/>
        <v>17245422</v>
      </c>
    </row>
    <row r="203" ht="19.5" customHeight="1">
      <c r="A203" s="1">
        <v>202.0</v>
      </c>
      <c r="B203" s="2" t="s">
        <v>545</v>
      </c>
      <c r="C203" s="2">
        <v>5000000.0</v>
      </c>
      <c r="D203" s="1" t="str">
        <f t="shared" si="1"/>
        <v>piercing</v>
      </c>
      <c r="E203" s="1" t="str">
        <f t="shared" si="2"/>
        <v>2317440</v>
      </c>
      <c r="F203" s="2">
        <v>100.0</v>
      </c>
      <c r="G203" s="2">
        <v>100.0</v>
      </c>
      <c r="H203" s="2" t="s">
        <v>229</v>
      </c>
      <c r="I203" s="1">
        <f t="shared" si="3"/>
        <v>5000000</v>
      </c>
      <c r="J203" s="1">
        <f t="shared" si="4"/>
        <v>0</v>
      </c>
      <c r="K203" s="1">
        <f t="shared" si="5"/>
        <v>0</v>
      </c>
      <c r="L203" s="1">
        <f t="shared" si="6"/>
        <v>0</v>
      </c>
      <c r="M203" s="1">
        <f t="shared" si="7"/>
        <v>2317440</v>
      </c>
      <c r="N203" s="1">
        <f t="shared" si="8"/>
        <v>3212.054977</v>
      </c>
      <c r="O203" s="1">
        <f t="shared" si="9"/>
        <v>0</v>
      </c>
      <c r="P203" s="1">
        <f t="shared" si="10"/>
        <v>0</v>
      </c>
      <c r="Q203" s="1">
        <f t="shared" si="11"/>
        <v>0</v>
      </c>
      <c r="R203" s="1">
        <f t="shared" si="12"/>
        <v>205785250</v>
      </c>
      <c r="S203" s="1">
        <f t="shared" si="13"/>
        <v>629691.2628</v>
      </c>
      <c r="T203" s="1">
        <f t="shared" si="14"/>
        <v>108120</v>
      </c>
      <c r="U203" s="1">
        <f t="shared" si="15"/>
        <v>17353542</v>
      </c>
    </row>
    <row r="204" ht="19.5" customHeight="1">
      <c r="A204" s="1">
        <v>203.0</v>
      </c>
      <c r="B204" s="2" t="s">
        <v>545</v>
      </c>
      <c r="C204" s="2">
        <v>5000000.0</v>
      </c>
      <c r="D204" s="1" t="str">
        <f t="shared" si="1"/>
        <v>piercing</v>
      </c>
      <c r="E204" s="1" t="str">
        <f t="shared" si="2"/>
        <v>2317440</v>
      </c>
      <c r="F204" s="2">
        <v>100.0</v>
      </c>
      <c r="G204" s="2">
        <v>100.0</v>
      </c>
      <c r="H204" s="2" t="s">
        <v>229</v>
      </c>
      <c r="I204" s="1">
        <f t="shared" si="3"/>
        <v>5000000</v>
      </c>
      <c r="J204" s="1">
        <f t="shared" si="4"/>
        <v>0</v>
      </c>
      <c r="K204" s="1">
        <f t="shared" si="5"/>
        <v>0</v>
      </c>
      <c r="L204" s="1">
        <f t="shared" si="6"/>
        <v>0</v>
      </c>
      <c r="M204" s="1">
        <f t="shared" si="7"/>
        <v>2317440</v>
      </c>
      <c r="N204" s="1">
        <f t="shared" si="8"/>
        <v>3269.925347</v>
      </c>
      <c r="O204" s="1">
        <f t="shared" si="9"/>
        <v>0</v>
      </c>
      <c r="P204" s="1">
        <f t="shared" si="10"/>
        <v>0</v>
      </c>
      <c r="Q204" s="1">
        <f t="shared" si="11"/>
        <v>0</v>
      </c>
      <c r="R204" s="1">
        <f t="shared" si="12"/>
        <v>208102690</v>
      </c>
      <c r="S204" s="1">
        <f t="shared" si="13"/>
        <v>641036.1703</v>
      </c>
      <c r="T204" s="1">
        <f t="shared" si="14"/>
        <v>108120</v>
      </c>
      <c r="U204" s="1">
        <f t="shared" si="15"/>
        <v>17461662</v>
      </c>
    </row>
    <row r="205" ht="19.5" customHeight="1">
      <c r="A205" s="1">
        <v>204.0</v>
      </c>
      <c r="B205" s="2" t="s">
        <v>545</v>
      </c>
      <c r="C205" s="2">
        <v>5000000.0</v>
      </c>
      <c r="D205" s="1" t="str">
        <f t="shared" si="1"/>
        <v>piercing</v>
      </c>
      <c r="E205" s="1" t="str">
        <f t="shared" si="2"/>
        <v>2317440</v>
      </c>
      <c r="F205" s="2">
        <v>100.0</v>
      </c>
      <c r="G205" s="2">
        <v>100.0</v>
      </c>
      <c r="H205" s="2" t="s">
        <v>229</v>
      </c>
      <c r="I205" s="1">
        <f t="shared" si="3"/>
        <v>5000000</v>
      </c>
      <c r="J205" s="1">
        <f t="shared" si="4"/>
        <v>0</v>
      </c>
      <c r="K205" s="1">
        <f t="shared" si="5"/>
        <v>0</v>
      </c>
      <c r="L205" s="1">
        <f t="shared" si="6"/>
        <v>0</v>
      </c>
      <c r="M205" s="1">
        <f t="shared" si="7"/>
        <v>2317440</v>
      </c>
      <c r="N205" s="1">
        <f t="shared" si="8"/>
        <v>3327.795718</v>
      </c>
      <c r="O205" s="1">
        <f t="shared" si="9"/>
        <v>0</v>
      </c>
      <c r="P205" s="1">
        <f t="shared" si="10"/>
        <v>0</v>
      </c>
      <c r="Q205" s="1">
        <f t="shared" si="11"/>
        <v>0</v>
      </c>
      <c r="R205" s="1">
        <f t="shared" si="12"/>
        <v>210420130</v>
      </c>
      <c r="S205" s="1">
        <f t="shared" si="13"/>
        <v>652381.0778</v>
      </c>
      <c r="T205" s="1">
        <f t="shared" si="14"/>
        <v>108120</v>
      </c>
      <c r="U205" s="1">
        <f t="shared" si="15"/>
        <v>17569782</v>
      </c>
    </row>
    <row r="206" ht="19.5" customHeight="1">
      <c r="A206" s="1">
        <v>205.0</v>
      </c>
      <c r="B206" s="2" t="s">
        <v>545</v>
      </c>
      <c r="C206" s="2">
        <v>5000000.0</v>
      </c>
      <c r="D206" s="1" t="str">
        <f t="shared" si="1"/>
        <v>piercing</v>
      </c>
      <c r="E206" s="1" t="str">
        <f t="shared" si="2"/>
        <v>2317440</v>
      </c>
      <c r="F206" s="2">
        <v>100.0</v>
      </c>
      <c r="G206" s="2">
        <v>100.0</v>
      </c>
      <c r="H206" s="2" t="s">
        <v>229</v>
      </c>
      <c r="I206" s="1">
        <f t="shared" si="3"/>
        <v>5000000</v>
      </c>
      <c r="J206" s="1">
        <f t="shared" si="4"/>
        <v>0</v>
      </c>
      <c r="K206" s="1">
        <f t="shared" si="5"/>
        <v>0</v>
      </c>
      <c r="L206" s="1">
        <f t="shared" si="6"/>
        <v>0</v>
      </c>
      <c r="M206" s="1">
        <f t="shared" si="7"/>
        <v>2317440</v>
      </c>
      <c r="N206" s="1">
        <f t="shared" si="8"/>
        <v>3385.666088</v>
      </c>
      <c r="O206" s="1">
        <f t="shared" si="9"/>
        <v>0</v>
      </c>
      <c r="P206" s="1">
        <f t="shared" si="10"/>
        <v>0</v>
      </c>
      <c r="Q206" s="1">
        <f t="shared" si="11"/>
        <v>0</v>
      </c>
      <c r="R206" s="1">
        <f t="shared" si="12"/>
        <v>212737570</v>
      </c>
      <c r="S206" s="1">
        <f t="shared" si="13"/>
        <v>663725.9853</v>
      </c>
      <c r="T206" s="1">
        <f t="shared" si="14"/>
        <v>108120</v>
      </c>
      <c r="U206" s="1">
        <f t="shared" si="15"/>
        <v>17677902</v>
      </c>
    </row>
    <row r="207" ht="19.5" customHeight="1">
      <c r="A207" s="1">
        <v>206.0</v>
      </c>
      <c r="B207" s="2" t="s">
        <v>545</v>
      </c>
      <c r="C207" s="2">
        <v>5000000.0</v>
      </c>
      <c r="D207" s="1" t="str">
        <f t="shared" si="1"/>
        <v>piercing</v>
      </c>
      <c r="E207" s="1" t="str">
        <f t="shared" si="2"/>
        <v>2317440</v>
      </c>
      <c r="F207" s="2">
        <v>100.0</v>
      </c>
      <c r="G207" s="2">
        <v>100.0</v>
      </c>
      <c r="H207" s="2" t="s">
        <v>229</v>
      </c>
      <c r="I207" s="1">
        <f t="shared" si="3"/>
        <v>5000000</v>
      </c>
      <c r="J207" s="1">
        <f t="shared" si="4"/>
        <v>0</v>
      </c>
      <c r="K207" s="1">
        <f t="shared" si="5"/>
        <v>0</v>
      </c>
      <c r="L207" s="1">
        <f t="shared" si="6"/>
        <v>0</v>
      </c>
      <c r="M207" s="1">
        <f t="shared" si="7"/>
        <v>2317440</v>
      </c>
      <c r="N207" s="1">
        <f t="shared" si="8"/>
        <v>3443.536458</v>
      </c>
      <c r="O207" s="1">
        <f t="shared" si="9"/>
        <v>0</v>
      </c>
      <c r="P207" s="1">
        <f t="shared" si="10"/>
        <v>0</v>
      </c>
      <c r="Q207" s="1">
        <f t="shared" si="11"/>
        <v>0</v>
      </c>
      <c r="R207" s="1">
        <f t="shared" si="12"/>
        <v>215055010</v>
      </c>
      <c r="S207" s="1">
        <f t="shared" si="13"/>
        <v>675070.8928</v>
      </c>
      <c r="T207" s="1">
        <f t="shared" si="14"/>
        <v>108120</v>
      </c>
      <c r="U207" s="1">
        <f t="shared" si="15"/>
        <v>17786022</v>
      </c>
    </row>
    <row r="208" ht="19.5" customHeight="1">
      <c r="A208" s="1">
        <v>207.0</v>
      </c>
      <c r="B208" s="2" t="s">
        <v>545</v>
      </c>
      <c r="C208" s="2">
        <v>5000000.0</v>
      </c>
      <c r="D208" s="1" t="str">
        <f t="shared" si="1"/>
        <v>piercing</v>
      </c>
      <c r="E208" s="1" t="str">
        <f t="shared" si="2"/>
        <v>2317440</v>
      </c>
      <c r="F208" s="2">
        <v>100.0</v>
      </c>
      <c r="G208" s="2">
        <v>100.0</v>
      </c>
      <c r="H208" s="2" t="s">
        <v>229</v>
      </c>
      <c r="I208" s="1">
        <f t="shared" si="3"/>
        <v>5000000</v>
      </c>
      <c r="J208" s="1">
        <f t="shared" si="4"/>
        <v>0</v>
      </c>
      <c r="K208" s="1">
        <f t="shared" si="5"/>
        <v>0</v>
      </c>
      <c r="L208" s="1">
        <f t="shared" si="6"/>
        <v>0</v>
      </c>
      <c r="M208" s="1">
        <f t="shared" si="7"/>
        <v>2317440</v>
      </c>
      <c r="N208" s="1">
        <f t="shared" si="8"/>
        <v>3501.406829</v>
      </c>
      <c r="O208" s="1">
        <f t="shared" si="9"/>
        <v>0</v>
      </c>
      <c r="P208" s="1">
        <f t="shared" si="10"/>
        <v>0</v>
      </c>
      <c r="Q208" s="1">
        <f t="shared" si="11"/>
        <v>0</v>
      </c>
      <c r="R208" s="1">
        <f t="shared" si="12"/>
        <v>217372450</v>
      </c>
      <c r="S208" s="1">
        <f t="shared" si="13"/>
        <v>686415.8003</v>
      </c>
      <c r="T208" s="1">
        <f t="shared" si="14"/>
        <v>108120</v>
      </c>
      <c r="U208" s="1">
        <f t="shared" si="15"/>
        <v>17894142</v>
      </c>
    </row>
    <row r="209" ht="19.5" customHeight="1">
      <c r="A209" s="1">
        <v>208.0</v>
      </c>
      <c r="B209" s="2" t="s">
        <v>545</v>
      </c>
      <c r="C209" s="2">
        <v>5000000.0</v>
      </c>
      <c r="D209" s="1" t="str">
        <f t="shared" si="1"/>
        <v>piercing</v>
      </c>
      <c r="E209" s="1" t="str">
        <f t="shared" si="2"/>
        <v>2317440</v>
      </c>
      <c r="F209" s="2">
        <v>100.0</v>
      </c>
      <c r="G209" s="2">
        <v>100.0</v>
      </c>
      <c r="H209" s="2" t="s">
        <v>229</v>
      </c>
      <c r="I209" s="1">
        <f t="shared" si="3"/>
        <v>5000000</v>
      </c>
      <c r="J209" s="1">
        <f t="shared" si="4"/>
        <v>0</v>
      </c>
      <c r="K209" s="1">
        <f t="shared" si="5"/>
        <v>0</v>
      </c>
      <c r="L209" s="1">
        <f t="shared" si="6"/>
        <v>0</v>
      </c>
      <c r="M209" s="1">
        <f t="shared" si="7"/>
        <v>2317440</v>
      </c>
      <c r="N209" s="1">
        <f t="shared" si="8"/>
        <v>3559.277199</v>
      </c>
      <c r="O209" s="1">
        <f t="shared" si="9"/>
        <v>0</v>
      </c>
      <c r="P209" s="1">
        <f t="shared" si="10"/>
        <v>0</v>
      </c>
      <c r="Q209" s="1">
        <f t="shared" si="11"/>
        <v>0</v>
      </c>
      <c r="R209" s="1">
        <f t="shared" si="12"/>
        <v>219689890</v>
      </c>
      <c r="S209" s="1">
        <f t="shared" si="13"/>
        <v>697760.7078</v>
      </c>
      <c r="T209" s="1">
        <f t="shared" si="14"/>
        <v>108120</v>
      </c>
      <c r="U209" s="1">
        <f t="shared" si="15"/>
        <v>18002262</v>
      </c>
    </row>
    <row r="210" ht="19.5" customHeight="1">
      <c r="A210" s="1">
        <v>209.0</v>
      </c>
      <c r="B210" s="2" t="s">
        <v>545</v>
      </c>
      <c r="C210" s="2">
        <v>5000000.0</v>
      </c>
      <c r="D210" s="1" t="str">
        <f t="shared" si="1"/>
        <v>piercing</v>
      </c>
      <c r="E210" s="1" t="str">
        <f t="shared" si="2"/>
        <v>2317440</v>
      </c>
      <c r="F210" s="2">
        <v>100.0</v>
      </c>
      <c r="G210" s="2">
        <v>100.0</v>
      </c>
      <c r="H210" s="2" t="s">
        <v>229</v>
      </c>
      <c r="I210" s="1">
        <f t="shared" si="3"/>
        <v>5000000</v>
      </c>
      <c r="J210" s="1">
        <f t="shared" si="4"/>
        <v>0</v>
      </c>
      <c r="K210" s="1">
        <f t="shared" si="5"/>
        <v>0</v>
      </c>
      <c r="L210" s="1">
        <f t="shared" si="6"/>
        <v>0</v>
      </c>
      <c r="M210" s="1">
        <f t="shared" si="7"/>
        <v>2317440</v>
      </c>
      <c r="N210" s="1">
        <f t="shared" si="8"/>
        <v>3617.147569</v>
      </c>
      <c r="O210" s="1">
        <f t="shared" si="9"/>
        <v>0</v>
      </c>
      <c r="P210" s="1">
        <f t="shared" si="10"/>
        <v>0</v>
      </c>
      <c r="Q210" s="1">
        <f t="shared" si="11"/>
        <v>0</v>
      </c>
      <c r="R210" s="1">
        <f t="shared" si="12"/>
        <v>222007330</v>
      </c>
      <c r="S210" s="1">
        <f t="shared" si="13"/>
        <v>709105.6153</v>
      </c>
      <c r="T210" s="1">
        <f t="shared" si="14"/>
        <v>108120</v>
      </c>
      <c r="U210" s="1">
        <f t="shared" si="15"/>
        <v>18110382</v>
      </c>
    </row>
    <row r="211" ht="19.5" customHeight="1">
      <c r="A211" s="1">
        <v>210.0</v>
      </c>
      <c r="B211" s="2" t="s">
        <v>545</v>
      </c>
      <c r="C211" s="2">
        <v>5000000.0</v>
      </c>
      <c r="D211" s="1" t="str">
        <f t="shared" si="1"/>
        <v>piercing</v>
      </c>
      <c r="E211" s="1" t="str">
        <f t="shared" si="2"/>
        <v>2317440</v>
      </c>
      <c r="F211" s="2">
        <v>100.0</v>
      </c>
      <c r="G211" s="2">
        <v>100.0</v>
      </c>
      <c r="H211" s="2" t="s">
        <v>229</v>
      </c>
      <c r="I211" s="1">
        <f t="shared" si="3"/>
        <v>5000000</v>
      </c>
      <c r="J211" s="1">
        <f t="shared" si="4"/>
        <v>0</v>
      </c>
      <c r="K211" s="1">
        <f t="shared" si="5"/>
        <v>0</v>
      </c>
      <c r="L211" s="1">
        <f t="shared" si="6"/>
        <v>0</v>
      </c>
      <c r="M211" s="1">
        <f t="shared" si="7"/>
        <v>2317440</v>
      </c>
      <c r="N211" s="1">
        <f t="shared" si="8"/>
        <v>3675.01794</v>
      </c>
      <c r="O211" s="1">
        <f t="shared" si="9"/>
        <v>0</v>
      </c>
      <c r="P211" s="1">
        <f t="shared" si="10"/>
        <v>0</v>
      </c>
      <c r="Q211" s="1">
        <f t="shared" si="11"/>
        <v>0</v>
      </c>
      <c r="R211" s="1">
        <f t="shared" si="12"/>
        <v>224324770</v>
      </c>
      <c r="S211" s="1">
        <f t="shared" si="13"/>
        <v>720450.5228</v>
      </c>
      <c r="T211" s="1">
        <f t="shared" si="14"/>
        <v>108120</v>
      </c>
      <c r="U211" s="1">
        <f t="shared" si="15"/>
        <v>18218502</v>
      </c>
    </row>
    <row r="212" ht="19.5" customHeight="1">
      <c r="A212" s="1">
        <v>211.0</v>
      </c>
      <c r="B212" s="2" t="s">
        <v>545</v>
      </c>
      <c r="C212" s="2">
        <v>5000000.0</v>
      </c>
      <c r="D212" s="1" t="str">
        <f t="shared" si="1"/>
        <v>piercing</v>
      </c>
      <c r="E212" s="1" t="str">
        <f t="shared" si="2"/>
        <v>2317440</v>
      </c>
      <c r="F212" s="2">
        <v>100.0</v>
      </c>
      <c r="G212" s="2">
        <v>100.0</v>
      </c>
      <c r="H212" s="2" t="s">
        <v>229</v>
      </c>
      <c r="I212" s="1">
        <f t="shared" si="3"/>
        <v>5000000</v>
      </c>
      <c r="J212" s="1">
        <f t="shared" si="4"/>
        <v>0</v>
      </c>
      <c r="K212" s="1">
        <f t="shared" si="5"/>
        <v>0</v>
      </c>
      <c r="L212" s="1">
        <f t="shared" si="6"/>
        <v>0</v>
      </c>
      <c r="M212" s="1">
        <f t="shared" si="7"/>
        <v>2317440</v>
      </c>
      <c r="N212" s="1">
        <f t="shared" si="8"/>
        <v>3732.88831</v>
      </c>
      <c r="O212" s="1">
        <f t="shared" si="9"/>
        <v>0</v>
      </c>
      <c r="P212" s="1">
        <f t="shared" si="10"/>
        <v>0</v>
      </c>
      <c r="Q212" s="1">
        <f t="shared" si="11"/>
        <v>0</v>
      </c>
      <c r="R212" s="1">
        <f t="shared" si="12"/>
        <v>226642210</v>
      </c>
      <c r="S212" s="1">
        <f t="shared" si="13"/>
        <v>731795.4303</v>
      </c>
      <c r="T212" s="1">
        <f t="shared" si="14"/>
        <v>108120</v>
      </c>
      <c r="U212" s="1">
        <f t="shared" si="15"/>
        <v>18326622</v>
      </c>
    </row>
    <row r="213" ht="19.5" customHeight="1">
      <c r="A213" s="1">
        <v>212.0</v>
      </c>
      <c r="B213" s="2" t="s">
        <v>545</v>
      </c>
      <c r="C213" s="2">
        <v>5000000.0</v>
      </c>
      <c r="D213" s="1" t="str">
        <f t="shared" si="1"/>
        <v>piercing</v>
      </c>
      <c r="E213" s="1" t="str">
        <f t="shared" si="2"/>
        <v>2317440</v>
      </c>
      <c r="F213" s="2">
        <v>100.0</v>
      </c>
      <c r="G213" s="2">
        <v>100.0</v>
      </c>
      <c r="H213" s="2" t="s">
        <v>229</v>
      </c>
      <c r="I213" s="1">
        <f t="shared" si="3"/>
        <v>5000000</v>
      </c>
      <c r="J213" s="1">
        <f t="shared" si="4"/>
        <v>0</v>
      </c>
      <c r="K213" s="1">
        <f t="shared" si="5"/>
        <v>0</v>
      </c>
      <c r="L213" s="1">
        <f t="shared" si="6"/>
        <v>0</v>
      </c>
      <c r="M213" s="1">
        <f t="shared" si="7"/>
        <v>2317440</v>
      </c>
      <c r="N213" s="1">
        <f t="shared" si="8"/>
        <v>3790.758681</v>
      </c>
      <c r="O213" s="1">
        <f t="shared" si="9"/>
        <v>0</v>
      </c>
      <c r="P213" s="1">
        <f t="shared" si="10"/>
        <v>0</v>
      </c>
      <c r="Q213" s="1">
        <f t="shared" si="11"/>
        <v>0</v>
      </c>
      <c r="R213" s="1">
        <f t="shared" si="12"/>
        <v>228959650</v>
      </c>
      <c r="S213" s="1">
        <f t="shared" si="13"/>
        <v>743140.3378</v>
      </c>
      <c r="T213" s="1">
        <f t="shared" si="14"/>
        <v>108120</v>
      </c>
      <c r="U213" s="1">
        <f t="shared" si="15"/>
        <v>18434742</v>
      </c>
    </row>
    <row r="214" ht="19.5" customHeight="1">
      <c r="A214" s="1">
        <v>213.0</v>
      </c>
      <c r="B214" s="2" t="s">
        <v>545</v>
      </c>
      <c r="C214" s="2">
        <v>5000000.0</v>
      </c>
      <c r="D214" s="1" t="str">
        <f t="shared" si="1"/>
        <v>piercing</v>
      </c>
      <c r="E214" s="1" t="str">
        <f t="shared" si="2"/>
        <v>2317440</v>
      </c>
      <c r="F214" s="2">
        <v>100.0</v>
      </c>
      <c r="G214" s="2">
        <v>100.0</v>
      </c>
      <c r="H214" s="2" t="s">
        <v>229</v>
      </c>
      <c r="I214" s="1">
        <f t="shared" si="3"/>
        <v>5000000</v>
      </c>
      <c r="J214" s="1">
        <f t="shared" si="4"/>
        <v>0</v>
      </c>
      <c r="K214" s="1">
        <f t="shared" si="5"/>
        <v>0</v>
      </c>
      <c r="L214" s="1">
        <f t="shared" si="6"/>
        <v>0</v>
      </c>
      <c r="M214" s="1">
        <f t="shared" si="7"/>
        <v>2317440</v>
      </c>
      <c r="N214" s="1">
        <f t="shared" si="8"/>
        <v>3848.629051</v>
      </c>
      <c r="O214" s="1">
        <f t="shared" si="9"/>
        <v>0</v>
      </c>
      <c r="P214" s="1">
        <f t="shared" si="10"/>
        <v>0</v>
      </c>
      <c r="Q214" s="1">
        <f t="shared" si="11"/>
        <v>0</v>
      </c>
      <c r="R214" s="1">
        <f t="shared" si="12"/>
        <v>231277090</v>
      </c>
      <c r="S214" s="1">
        <f t="shared" si="13"/>
        <v>754485.2453</v>
      </c>
      <c r="T214" s="1">
        <f t="shared" si="14"/>
        <v>108120</v>
      </c>
      <c r="U214" s="1">
        <f t="shared" si="15"/>
        <v>18542862</v>
      </c>
    </row>
    <row r="215" ht="19.5" customHeight="1">
      <c r="A215" s="1">
        <v>214.0</v>
      </c>
      <c r="B215" s="2" t="s">
        <v>545</v>
      </c>
      <c r="C215" s="2">
        <v>5000000.0</v>
      </c>
      <c r="D215" s="1" t="str">
        <f t="shared" si="1"/>
        <v>piercing</v>
      </c>
      <c r="E215" s="1" t="str">
        <f t="shared" si="2"/>
        <v>2317440</v>
      </c>
      <c r="F215" s="2">
        <v>100.0</v>
      </c>
      <c r="G215" s="2">
        <v>100.0</v>
      </c>
      <c r="H215" s="2" t="s">
        <v>229</v>
      </c>
      <c r="I215" s="1">
        <f t="shared" si="3"/>
        <v>5000000</v>
      </c>
      <c r="J215" s="1">
        <f t="shared" si="4"/>
        <v>0</v>
      </c>
      <c r="K215" s="1">
        <f t="shared" si="5"/>
        <v>0</v>
      </c>
      <c r="L215" s="1">
        <f t="shared" si="6"/>
        <v>0</v>
      </c>
      <c r="M215" s="1">
        <f t="shared" si="7"/>
        <v>2317440</v>
      </c>
      <c r="N215" s="1">
        <f t="shared" si="8"/>
        <v>3906.499421</v>
      </c>
      <c r="O215" s="1">
        <f t="shared" si="9"/>
        <v>0</v>
      </c>
      <c r="P215" s="1">
        <f t="shared" si="10"/>
        <v>0</v>
      </c>
      <c r="Q215" s="1">
        <f t="shared" si="11"/>
        <v>0</v>
      </c>
      <c r="R215" s="1">
        <f t="shared" si="12"/>
        <v>233594530</v>
      </c>
      <c r="S215" s="1">
        <f t="shared" si="13"/>
        <v>765830.1528</v>
      </c>
      <c r="T215" s="1">
        <f t="shared" si="14"/>
        <v>108120</v>
      </c>
      <c r="U215" s="1">
        <f t="shared" si="15"/>
        <v>18650982</v>
      </c>
    </row>
    <row r="216" ht="19.5" customHeight="1">
      <c r="A216" s="1">
        <v>215.0</v>
      </c>
      <c r="B216" s="2" t="s">
        <v>545</v>
      </c>
      <c r="C216" s="2">
        <v>5000000.0</v>
      </c>
      <c r="D216" s="1" t="str">
        <f t="shared" si="1"/>
        <v>piercing</v>
      </c>
      <c r="E216" s="1" t="str">
        <f t="shared" si="2"/>
        <v>2317440</v>
      </c>
      <c r="F216" s="2">
        <v>100.0</v>
      </c>
      <c r="G216" s="2">
        <v>100.0</v>
      </c>
      <c r="H216" s="2" t="s">
        <v>229</v>
      </c>
      <c r="I216" s="1">
        <f t="shared" si="3"/>
        <v>5000000</v>
      </c>
      <c r="J216" s="1">
        <f t="shared" si="4"/>
        <v>0</v>
      </c>
      <c r="K216" s="1">
        <f t="shared" si="5"/>
        <v>0</v>
      </c>
      <c r="L216" s="1">
        <f t="shared" si="6"/>
        <v>0</v>
      </c>
      <c r="M216" s="1">
        <f t="shared" si="7"/>
        <v>2317440</v>
      </c>
      <c r="N216" s="1">
        <f t="shared" si="8"/>
        <v>3964.369792</v>
      </c>
      <c r="O216" s="1">
        <f t="shared" si="9"/>
        <v>0</v>
      </c>
      <c r="P216" s="1">
        <f t="shared" si="10"/>
        <v>0</v>
      </c>
      <c r="Q216" s="1">
        <f t="shared" si="11"/>
        <v>0</v>
      </c>
      <c r="R216" s="1">
        <f t="shared" si="12"/>
        <v>235911970</v>
      </c>
      <c r="S216" s="1">
        <f t="shared" si="13"/>
        <v>777175.0603</v>
      </c>
      <c r="T216" s="1">
        <f t="shared" si="14"/>
        <v>108120</v>
      </c>
      <c r="U216" s="1">
        <f t="shared" si="15"/>
        <v>18759102</v>
      </c>
    </row>
    <row r="217" ht="19.5" customHeight="1">
      <c r="A217" s="1">
        <v>216.0</v>
      </c>
      <c r="B217" s="2" t="s">
        <v>545</v>
      </c>
      <c r="C217" s="2">
        <v>5000000.0</v>
      </c>
      <c r="D217" s="1" t="str">
        <f t="shared" si="1"/>
        <v>piercing</v>
      </c>
      <c r="E217" s="1" t="str">
        <f t="shared" si="2"/>
        <v>2317440</v>
      </c>
      <c r="F217" s="2">
        <v>100.0</v>
      </c>
      <c r="G217" s="2">
        <v>100.0</v>
      </c>
      <c r="H217" s="2" t="s">
        <v>229</v>
      </c>
      <c r="I217" s="1">
        <f t="shared" si="3"/>
        <v>5000000</v>
      </c>
      <c r="J217" s="1">
        <f t="shared" si="4"/>
        <v>0</v>
      </c>
      <c r="K217" s="1">
        <f t="shared" si="5"/>
        <v>0</v>
      </c>
      <c r="L217" s="1">
        <f t="shared" si="6"/>
        <v>0</v>
      </c>
      <c r="M217" s="1">
        <f t="shared" si="7"/>
        <v>2317440</v>
      </c>
      <c r="N217" s="1">
        <f t="shared" si="8"/>
        <v>4022.240162</v>
      </c>
      <c r="O217" s="1">
        <f t="shared" si="9"/>
        <v>0</v>
      </c>
      <c r="P217" s="1">
        <f t="shared" si="10"/>
        <v>0</v>
      </c>
      <c r="Q217" s="1">
        <f t="shared" si="11"/>
        <v>0</v>
      </c>
      <c r="R217" s="1">
        <f t="shared" si="12"/>
        <v>238229410</v>
      </c>
      <c r="S217" s="1">
        <f t="shared" si="13"/>
        <v>788519.9678</v>
      </c>
      <c r="T217" s="1">
        <f t="shared" si="14"/>
        <v>108120</v>
      </c>
      <c r="U217" s="1">
        <f t="shared" si="15"/>
        <v>18867222</v>
      </c>
    </row>
    <row r="218" ht="19.5" customHeight="1">
      <c r="A218" s="1">
        <v>217.0</v>
      </c>
      <c r="B218" s="2" t="s">
        <v>545</v>
      </c>
      <c r="C218" s="2">
        <v>5000000.0</v>
      </c>
      <c r="D218" s="1" t="str">
        <f t="shared" si="1"/>
        <v>piercing</v>
      </c>
      <c r="E218" s="1" t="str">
        <f t="shared" si="2"/>
        <v>2317440</v>
      </c>
      <c r="F218" s="2">
        <v>100.0</v>
      </c>
      <c r="G218" s="2">
        <v>100.0</v>
      </c>
      <c r="H218" s="2" t="s">
        <v>229</v>
      </c>
      <c r="I218" s="1">
        <f t="shared" si="3"/>
        <v>5000000</v>
      </c>
      <c r="J218" s="1">
        <f t="shared" si="4"/>
        <v>0</v>
      </c>
      <c r="K218" s="1">
        <f t="shared" si="5"/>
        <v>0</v>
      </c>
      <c r="L218" s="1">
        <f t="shared" si="6"/>
        <v>0</v>
      </c>
      <c r="M218" s="1">
        <f t="shared" si="7"/>
        <v>2317440</v>
      </c>
      <c r="N218" s="1">
        <f t="shared" si="8"/>
        <v>4080.110532</v>
      </c>
      <c r="O218" s="1">
        <f t="shared" si="9"/>
        <v>0</v>
      </c>
      <c r="P218" s="1">
        <f t="shared" si="10"/>
        <v>0</v>
      </c>
      <c r="Q218" s="1">
        <f t="shared" si="11"/>
        <v>0</v>
      </c>
      <c r="R218" s="1">
        <f t="shared" si="12"/>
        <v>240546850</v>
      </c>
      <c r="S218" s="1">
        <f t="shared" si="13"/>
        <v>799864.8753</v>
      </c>
      <c r="T218" s="1">
        <f t="shared" si="14"/>
        <v>108120</v>
      </c>
      <c r="U218" s="1">
        <f t="shared" si="15"/>
        <v>18975342</v>
      </c>
    </row>
    <row r="219" ht="19.5" customHeight="1">
      <c r="A219" s="1">
        <v>218.0</v>
      </c>
      <c r="B219" s="2" t="s">
        <v>545</v>
      </c>
      <c r="C219" s="2">
        <v>5000000.0</v>
      </c>
      <c r="D219" s="1" t="str">
        <f t="shared" si="1"/>
        <v>piercing</v>
      </c>
      <c r="E219" s="1" t="str">
        <f t="shared" si="2"/>
        <v>2317440</v>
      </c>
      <c r="F219" s="2">
        <v>100.0</v>
      </c>
      <c r="G219" s="2">
        <v>100.0</v>
      </c>
      <c r="H219" s="2" t="s">
        <v>229</v>
      </c>
      <c r="I219" s="1">
        <f t="shared" si="3"/>
        <v>5000000</v>
      </c>
      <c r="J219" s="1">
        <f t="shared" si="4"/>
        <v>0</v>
      </c>
      <c r="K219" s="1">
        <f t="shared" si="5"/>
        <v>0</v>
      </c>
      <c r="L219" s="1">
        <f t="shared" si="6"/>
        <v>0</v>
      </c>
      <c r="M219" s="1">
        <f t="shared" si="7"/>
        <v>2317440</v>
      </c>
      <c r="N219" s="1">
        <f t="shared" si="8"/>
        <v>4137.980903</v>
      </c>
      <c r="O219" s="1">
        <f t="shared" si="9"/>
        <v>0</v>
      </c>
      <c r="P219" s="1">
        <f t="shared" si="10"/>
        <v>0</v>
      </c>
      <c r="Q219" s="1">
        <f t="shared" si="11"/>
        <v>0</v>
      </c>
      <c r="R219" s="1">
        <f t="shared" si="12"/>
        <v>242864290</v>
      </c>
      <c r="S219" s="1">
        <f t="shared" si="13"/>
        <v>811209.7828</v>
      </c>
      <c r="T219" s="1">
        <f t="shared" si="14"/>
        <v>108120</v>
      </c>
      <c r="U219" s="1">
        <f t="shared" si="15"/>
        <v>19083462</v>
      </c>
    </row>
    <row r="220" ht="19.5" customHeight="1">
      <c r="A220" s="1">
        <v>219.0</v>
      </c>
      <c r="B220" s="2" t="s">
        <v>545</v>
      </c>
      <c r="C220" s="2">
        <v>5000000.0</v>
      </c>
      <c r="D220" s="1" t="str">
        <f t="shared" si="1"/>
        <v>piercing</v>
      </c>
      <c r="E220" s="1" t="str">
        <f t="shared" si="2"/>
        <v>2317440</v>
      </c>
      <c r="F220" s="2">
        <v>100.0</v>
      </c>
      <c r="G220" s="2">
        <v>100.0</v>
      </c>
      <c r="H220" s="2" t="s">
        <v>229</v>
      </c>
      <c r="I220" s="1">
        <f t="shared" si="3"/>
        <v>5000000</v>
      </c>
      <c r="J220" s="1">
        <f t="shared" si="4"/>
        <v>0</v>
      </c>
      <c r="K220" s="1">
        <f t="shared" si="5"/>
        <v>0</v>
      </c>
      <c r="L220" s="1">
        <f t="shared" si="6"/>
        <v>0</v>
      </c>
      <c r="M220" s="1">
        <f t="shared" si="7"/>
        <v>2317440</v>
      </c>
      <c r="N220" s="1">
        <f t="shared" si="8"/>
        <v>4195.851273</v>
      </c>
      <c r="O220" s="1">
        <f t="shared" si="9"/>
        <v>0</v>
      </c>
      <c r="P220" s="1">
        <f t="shared" si="10"/>
        <v>0</v>
      </c>
      <c r="Q220" s="1">
        <f t="shared" si="11"/>
        <v>0</v>
      </c>
      <c r="R220" s="1">
        <f t="shared" si="12"/>
        <v>245181730</v>
      </c>
      <c r="S220" s="1">
        <f t="shared" si="13"/>
        <v>822554.6903</v>
      </c>
      <c r="T220" s="1">
        <f t="shared" si="14"/>
        <v>108120</v>
      </c>
      <c r="U220" s="1">
        <f t="shared" si="15"/>
        <v>19191582</v>
      </c>
    </row>
    <row r="221" ht="19.5" customHeight="1">
      <c r="A221" s="1">
        <v>220.0</v>
      </c>
      <c r="B221" s="2" t="s">
        <v>545</v>
      </c>
      <c r="C221" s="2">
        <v>5000000.0</v>
      </c>
      <c r="D221" s="1" t="str">
        <f t="shared" si="1"/>
        <v>piercing</v>
      </c>
      <c r="E221" s="1" t="str">
        <f t="shared" si="2"/>
        <v>2317440</v>
      </c>
      <c r="F221" s="2">
        <v>100.0</v>
      </c>
      <c r="G221" s="2">
        <v>100.0</v>
      </c>
      <c r="H221" s="2" t="s">
        <v>229</v>
      </c>
      <c r="I221" s="1">
        <f t="shared" si="3"/>
        <v>5000000</v>
      </c>
      <c r="J221" s="1">
        <f t="shared" si="4"/>
        <v>0</v>
      </c>
      <c r="K221" s="1">
        <f t="shared" si="5"/>
        <v>0</v>
      </c>
      <c r="L221" s="1">
        <f t="shared" si="6"/>
        <v>0</v>
      </c>
      <c r="M221" s="1">
        <f t="shared" si="7"/>
        <v>2317440</v>
      </c>
      <c r="N221" s="1">
        <f t="shared" si="8"/>
        <v>4253.721644</v>
      </c>
      <c r="O221" s="1">
        <f t="shared" si="9"/>
        <v>0</v>
      </c>
      <c r="P221" s="1">
        <f t="shared" si="10"/>
        <v>0</v>
      </c>
      <c r="Q221" s="1">
        <f t="shared" si="11"/>
        <v>0</v>
      </c>
      <c r="R221" s="1">
        <f t="shared" si="12"/>
        <v>247499170</v>
      </c>
      <c r="S221" s="1">
        <f t="shared" si="13"/>
        <v>833899.5978</v>
      </c>
      <c r="T221" s="1">
        <f t="shared" si="14"/>
        <v>108120</v>
      </c>
      <c r="U221" s="1">
        <f t="shared" si="15"/>
        <v>19299702</v>
      </c>
    </row>
    <row r="222" ht="19.5" customHeight="1">
      <c r="A222" s="1">
        <v>221.0</v>
      </c>
      <c r="B222" s="2" t="s">
        <v>545</v>
      </c>
      <c r="C222" s="2">
        <v>5000000.0</v>
      </c>
      <c r="D222" s="1" t="str">
        <f t="shared" si="1"/>
        <v>piercing</v>
      </c>
      <c r="E222" s="1" t="str">
        <f t="shared" si="2"/>
        <v>2317440</v>
      </c>
      <c r="F222" s="2">
        <v>100.0</v>
      </c>
      <c r="G222" s="2">
        <v>100.0</v>
      </c>
      <c r="H222" s="2" t="s">
        <v>229</v>
      </c>
      <c r="I222" s="1">
        <f t="shared" si="3"/>
        <v>5000000</v>
      </c>
      <c r="J222" s="1">
        <f t="shared" si="4"/>
        <v>0</v>
      </c>
      <c r="K222" s="1">
        <f t="shared" si="5"/>
        <v>0</v>
      </c>
      <c r="L222" s="1">
        <f t="shared" si="6"/>
        <v>0</v>
      </c>
      <c r="M222" s="1">
        <f t="shared" si="7"/>
        <v>2317440</v>
      </c>
      <c r="N222" s="1">
        <f t="shared" si="8"/>
        <v>4311.592014</v>
      </c>
      <c r="O222" s="1">
        <f t="shared" si="9"/>
        <v>0</v>
      </c>
      <c r="P222" s="1">
        <f t="shared" si="10"/>
        <v>0</v>
      </c>
      <c r="Q222" s="1">
        <f t="shared" si="11"/>
        <v>0</v>
      </c>
      <c r="R222" s="1">
        <f t="shared" si="12"/>
        <v>249816610</v>
      </c>
      <c r="S222" s="1">
        <f t="shared" si="13"/>
        <v>845244.5053</v>
      </c>
      <c r="T222" s="1">
        <f t="shared" si="14"/>
        <v>108120</v>
      </c>
      <c r="U222" s="1">
        <f t="shared" si="15"/>
        <v>19407822</v>
      </c>
    </row>
    <row r="223" ht="19.5" customHeight="1">
      <c r="A223" s="1">
        <v>222.0</v>
      </c>
      <c r="B223" s="2" t="s">
        <v>545</v>
      </c>
      <c r="C223" s="2">
        <v>5000000.0</v>
      </c>
      <c r="D223" s="1" t="str">
        <f t="shared" si="1"/>
        <v>piercing</v>
      </c>
      <c r="E223" s="1" t="str">
        <f t="shared" si="2"/>
        <v>2317440</v>
      </c>
      <c r="F223" s="2">
        <v>100.0</v>
      </c>
      <c r="G223" s="2">
        <v>100.0</v>
      </c>
      <c r="H223" s="2" t="s">
        <v>229</v>
      </c>
      <c r="I223" s="1">
        <f t="shared" si="3"/>
        <v>5000000</v>
      </c>
      <c r="J223" s="1">
        <f t="shared" si="4"/>
        <v>0</v>
      </c>
      <c r="K223" s="1">
        <f t="shared" si="5"/>
        <v>0</v>
      </c>
      <c r="L223" s="1">
        <f t="shared" si="6"/>
        <v>0</v>
      </c>
      <c r="M223" s="1">
        <f t="shared" si="7"/>
        <v>2317440</v>
      </c>
      <c r="N223" s="1">
        <f t="shared" si="8"/>
        <v>4369.462384</v>
      </c>
      <c r="O223" s="1">
        <f t="shared" si="9"/>
        <v>0</v>
      </c>
      <c r="P223" s="1">
        <f t="shared" si="10"/>
        <v>0</v>
      </c>
      <c r="Q223" s="1">
        <f t="shared" si="11"/>
        <v>0</v>
      </c>
      <c r="R223" s="1">
        <f t="shared" si="12"/>
        <v>252134050</v>
      </c>
      <c r="S223" s="1">
        <f t="shared" si="13"/>
        <v>856589.4128</v>
      </c>
      <c r="T223" s="1">
        <f t="shared" si="14"/>
        <v>108120</v>
      </c>
      <c r="U223" s="1">
        <f t="shared" si="15"/>
        <v>19515942</v>
      </c>
    </row>
    <row r="224" ht="19.5" customHeight="1">
      <c r="A224" s="1">
        <v>223.0</v>
      </c>
      <c r="B224" s="2" t="s">
        <v>545</v>
      </c>
      <c r="C224" s="2">
        <v>5000000.0</v>
      </c>
      <c r="D224" s="1" t="str">
        <f t="shared" si="1"/>
        <v>piercing</v>
      </c>
      <c r="E224" s="1" t="str">
        <f t="shared" si="2"/>
        <v>2317440</v>
      </c>
      <c r="F224" s="2">
        <v>100.0</v>
      </c>
      <c r="G224" s="2">
        <v>100.0</v>
      </c>
      <c r="H224" s="2" t="s">
        <v>229</v>
      </c>
      <c r="I224" s="1">
        <f t="shared" si="3"/>
        <v>5000000</v>
      </c>
      <c r="J224" s="1">
        <f t="shared" si="4"/>
        <v>0</v>
      </c>
      <c r="K224" s="1">
        <f t="shared" si="5"/>
        <v>0</v>
      </c>
      <c r="L224" s="1">
        <f t="shared" si="6"/>
        <v>0</v>
      </c>
      <c r="M224" s="1">
        <f t="shared" si="7"/>
        <v>2317440</v>
      </c>
      <c r="N224" s="1">
        <f t="shared" si="8"/>
        <v>4427.332755</v>
      </c>
      <c r="O224" s="1">
        <f t="shared" si="9"/>
        <v>0</v>
      </c>
      <c r="P224" s="1">
        <f t="shared" si="10"/>
        <v>0</v>
      </c>
      <c r="Q224" s="1">
        <f t="shared" si="11"/>
        <v>0</v>
      </c>
      <c r="R224" s="1">
        <f t="shared" si="12"/>
        <v>254451490</v>
      </c>
      <c r="S224" s="1">
        <f t="shared" si="13"/>
        <v>867934.3203</v>
      </c>
      <c r="T224" s="1">
        <f t="shared" si="14"/>
        <v>108120</v>
      </c>
      <c r="U224" s="1">
        <f t="shared" si="15"/>
        <v>19624062</v>
      </c>
    </row>
    <row r="225" ht="19.5" customHeight="1">
      <c r="A225" s="1">
        <v>224.0</v>
      </c>
      <c r="B225" s="2" t="s">
        <v>545</v>
      </c>
      <c r="C225" s="2">
        <v>5000000.0</v>
      </c>
      <c r="D225" s="1" t="str">
        <f t="shared" si="1"/>
        <v>piercing</v>
      </c>
      <c r="E225" s="1" t="str">
        <f t="shared" si="2"/>
        <v>2317440</v>
      </c>
      <c r="F225" s="2">
        <v>100.0</v>
      </c>
      <c r="G225" s="2">
        <v>100.0</v>
      </c>
      <c r="H225" s="2" t="s">
        <v>229</v>
      </c>
      <c r="I225" s="1">
        <f t="shared" si="3"/>
        <v>5000000</v>
      </c>
      <c r="J225" s="1">
        <f t="shared" si="4"/>
        <v>0</v>
      </c>
      <c r="K225" s="1">
        <f t="shared" si="5"/>
        <v>0</v>
      </c>
      <c r="L225" s="1">
        <f t="shared" si="6"/>
        <v>0</v>
      </c>
      <c r="M225" s="1">
        <f t="shared" si="7"/>
        <v>2317440</v>
      </c>
      <c r="N225" s="1">
        <f t="shared" si="8"/>
        <v>4485.203125</v>
      </c>
      <c r="O225" s="1">
        <f t="shared" si="9"/>
        <v>0</v>
      </c>
      <c r="P225" s="1">
        <f t="shared" si="10"/>
        <v>0</v>
      </c>
      <c r="Q225" s="1">
        <f t="shared" si="11"/>
        <v>0</v>
      </c>
      <c r="R225" s="1">
        <f t="shared" si="12"/>
        <v>256768930</v>
      </c>
      <c r="S225" s="1">
        <f t="shared" si="13"/>
        <v>879279.2278</v>
      </c>
      <c r="T225" s="1">
        <f t="shared" si="14"/>
        <v>108120</v>
      </c>
      <c r="U225" s="1">
        <f t="shared" si="15"/>
        <v>19732182</v>
      </c>
    </row>
    <row r="226" ht="19.5" customHeight="1">
      <c r="A226" s="1">
        <v>225.0</v>
      </c>
      <c r="B226" s="2" t="s">
        <v>545</v>
      </c>
      <c r="C226" s="2">
        <v>5000000.0</v>
      </c>
      <c r="D226" s="1" t="str">
        <f t="shared" si="1"/>
        <v>piercing</v>
      </c>
      <c r="E226" s="1" t="str">
        <f t="shared" si="2"/>
        <v>2317440</v>
      </c>
      <c r="F226" s="2">
        <v>100.0</v>
      </c>
      <c r="G226" s="2">
        <v>100.0</v>
      </c>
      <c r="H226" s="2" t="s">
        <v>229</v>
      </c>
      <c r="I226" s="1">
        <f t="shared" si="3"/>
        <v>5000000</v>
      </c>
      <c r="J226" s="1">
        <f t="shared" si="4"/>
        <v>0</v>
      </c>
      <c r="K226" s="1">
        <f t="shared" si="5"/>
        <v>0</v>
      </c>
      <c r="L226" s="1">
        <f t="shared" si="6"/>
        <v>0</v>
      </c>
      <c r="M226" s="1">
        <f t="shared" si="7"/>
        <v>2317440</v>
      </c>
      <c r="N226" s="1">
        <f t="shared" si="8"/>
        <v>4543.073495</v>
      </c>
      <c r="O226" s="1">
        <f t="shared" si="9"/>
        <v>0</v>
      </c>
      <c r="P226" s="1">
        <f t="shared" si="10"/>
        <v>0</v>
      </c>
      <c r="Q226" s="1">
        <f t="shared" si="11"/>
        <v>0</v>
      </c>
      <c r="R226" s="1">
        <f t="shared" si="12"/>
        <v>259086370</v>
      </c>
      <c r="S226" s="1">
        <f t="shared" si="13"/>
        <v>890624.1353</v>
      </c>
      <c r="T226" s="1">
        <f t="shared" si="14"/>
        <v>108120</v>
      </c>
      <c r="U226" s="1">
        <f t="shared" si="15"/>
        <v>19840302</v>
      </c>
    </row>
    <row r="227" ht="19.5" customHeight="1">
      <c r="B227" s="2"/>
      <c r="C227" s="2"/>
      <c r="F227" s="2"/>
      <c r="G227" s="2"/>
      <c r="H227" s="2"/>
      <c r="Q227" s="2"/>
    </row>
    <row r="228" ht="19.5" customHeight="1">
      <c r="B228" s="2"/>
      <c r="C228" s="2"/>
      <c r="F228" s="2"/>
      <c r="G228" s="2"/>
      <c r="H228" s="2"/>
      <c r="Q228" s="2"/>
    </row>
    <row r="229" ht="19.5" customHeight="1">
      <c r="F229" s="2"/>
      <c r="G229" s="2"/>
      <c r="H229" s="2"/>
      <c r="Q229" s="2"/>
    </row>
    <row r="230" ht="19.5" customHeight="1">
      <c r="F230" s="2"/>
      <c r="G230" s="2"/>
      <c r="H230" s="2"/>
      <c r="Q230" s="2"/>
    </row>
    <row r="231" ht="19.5" customHeight="1">
      <c r="F231" s="2"/>
      <c r="G231" s="2"/>
      <c r="H231" s="2"/>
      <c r="Q231" s="2"/>
    </row>
    <row r="232" ht="19.5" customHeight="1">
      <c r="F232" s="2"/>
      <c r="G232" s="2"/>
      <c r="H232" s="2"/>
      <c r="Q232" s="2"/>
    </row>
    <row r="233" ht="19.5" customHeight="1">
      <c r="F233" s="2"/>
      <c r="G233" s="2"/>
      <c r="H233" s="2"/>
      <c r="Q233" s="2"/>
    </row>
    <row r="234" ht="19.5" customHeight="1">
      <c r="F234" s="2"/>
      <c r="G234" s="2"/>
      <c r="H234" s="2"/>
      <c r="Q234" s="2"/>
    </row>
    <row r="235" ht="19.5" customHeight="1">
      <c r="F235" s="2"/>
      <c r="G235" s="2"/>
      <c r="H235" s="2"/>
      <c r="Q235" s="2"/>
    </row>
    <row r="236" ht="19.5" customHeight="1">
      <c r="F236" s="2"/>
      <c r="G236" s="2"/>
      <c r="H236" s="2"/>
      <c r="Q236" s="2"/>
    </row>
    <row r="237" ht="19.5" customHeight="1">
      <c r="F237" s="2"/>
      <c r="G237" s="2"/>
      <c r="H237" s="2"/>
      <c r="Q237" s="2"/>
    </row>
    <row r="238" ht="19.5" customHeight="1">
      <c r="F238" s="2"/>
      <c r="G238" s="2"/>
      <c r="H238" s="2"/>
      <c r="Q238" s="2"/>
    </row>
    <row r="239" ht="19.5" customHeight="1">
      <c r="F239" s="2"/>
      <c r="G239" s="2"/>
      <c r="H239" s="2"/>
      <c r="Q239" s="2"/>
    </row>
    <row r="240" ht="19.5" customHeight="1">
      <c r="F240" s="2"/>
      <c r="G240" s="2"/>
      <c r="H240" s="2"/>
      <c r="Q240" s="2"/>
    </row>
    <row r="241" ht="19.5" customHeight="1">
      <c r="F241" s="2"/>
      <c r="G241" s="2"/>
      <c r="H241" s="2"/>
      <c r="Q241" s="2"/>
    </row>
    <row r="242" ht="19.5" customHeight="1">
      <c r="F242" s="2"/>
      <c r="G242" s="2"/>
      <c r="H242" s="2"/>
      <c r="Q242" s="2"/>
    </row>
    <row r="243" ht="19.5" customHeight="1">
      <c r="F243" s="2"/>
      <c r="G243" s="2"/>
      <c r="H243" s="2"/>
      <c r="Q243" s="2"/>
    </row>
    <row r="244" ht="19.5" customHeight="1">
      <c r="F244" s="2"/>
      <c r="G244" s="2"/>
      <c r="H244" s="2"/>
      <c r="Q244" s="2"/>
    </row>
    <row r="245" ht="19.5" customHeight="1">
      <c r="F245" s="2"/>
      <c r="G245" s="2"/>
      <c r="H245" s="2"/>
      <c r="Q245" s="2"/>
    </row>
    <row r="246" ht="19.5" customHeight="1">
      <c r="F246" s="2"/>
      <c r="G246" s="2"/>
      <c r="H246" s="2"/>
      <c r="Q246" s="2"/>
    </row>
    <row r="247" ht="19.5" customHeight="1">
      <c r="F247" s="2"/>
      <c r="G247" s="2"/>
      <c r="H247" s="2"/>
      <c r="Q247" s="2"/>
    </row>
    <row r="248" ht="19.5" customHeight="1">
      <c r="F248" s="2"/>
      <c r="G248" s="2"/>
      <c r="H248" s="2"/>
      <c r="Q248" s="2"/>
    </row>
    <row r="249" ht="19.5" customHeight="1">
      <c r="F249" s="2"/>
      <c r="G249" s="2"/>
      <c r="H249" s="2"/>
      <c r="Q249" s="2"/>
    </row>
    <row r="250" ht="19.5" customHeight="1">
      <c r="F250" s="2"/>
      <c r="G250" s="2"/>
      <c r="H250" s="2"/>
      <c r="Q250" s="2"/>
    </row>
    <row r="251" ht="19.5" customHeight="1">
      <c r="F251" s="2"/>
      <c r="G251" s="2"/>
      <c r="H251" s="2"/>
      <c r="Q251" s="2"/>
    </row>
    <row r="252" ht="19.5" customHeight="1">
      <c r="F252" s="2"/>
      <c r="G252" s="2"/>
      <c r="H252" s="2"/>
      <c r="Q252" s="2"/>
    </row>
    <row r="253" ht="19.5" customHeight="1">
      <c r="F253" s="2"/>
      <c r="G253" s="2"/>
      <c r="H253" s="2"/>
      <c r="Q253" s="2"/>
    </row>
    <row r="254" ht="19.5" customHeight="1">
      <c r="F254" s="2"/>
      <c r="G254" s="2"/>
      <c r="H254" s="2"/>
      <c r="Q254" s="2"/>
    </row>
    <row r="255" ht="19.5" customHeight="1">
      <c r="F255" s="2"/>
      <c r="G255" s="2"/>
      <c r="H255" s="2"/>
      <c r="Q255" s="2"/>
    </row>
    <row r="256" ht="19.5" customHeight="1">
      <c r="F256" s="2"/>
      <c r="G256" s="2"/>
      <c r="H256" s="2"/>
      <c r="Q256" s="2"/>
    </row>
    <row r="257" ht="19.5" customHeight="1">
      <c r="F257" s="2"/>
      <c r="G257" s="2"/>
      <c r="H257" s="2"/>
      <c r="Q257" s="2"/>
    </row>
    <row r="258" ht="19.5" customHeight="1">
      <c r="F258" s="2"/>
      <c r="G258" s="2"/>
      <c r="H258" s="2"/>
      <c r="Q258" s="2"/>
    </row>
    <row r="259" ht="19.5" customHeight="1">
      <c r="F259" s="2"/>
      <c r="G259" s="2"/>
      <c r="H259" s="2"/>
      <c r="Q259" s="2"/>
    </row>
    <row r="260" ht="19.5" customHeight="1">
      <c r="F260" s="2"/>
      <c r="G260" s="2"/>
      <c r="H260" s="2"/>
      <c r="Q260" s="2"/>
    </row>
    <row r="261" ht="19.5" customHeight="1">
      <c r="F261" s="2"/>
      <c r="G261" s="2"/>
      <c r="H261" s="2"/>
      <c r="Q261" s="2"/>
    </row>
    <row r="262" ht="19.5" customHeight="1">
      <c r="F262" s="2"/>
      <c r="G262" s="2"/>
      <c r="H262" s="2"/>
      <c r="Q262" s="2"/>
    </row>
    <row r="263" ht="19.5" customHeight="1">
      <c r="F263" s="2"/>
      <c r="G263" s="2"/>
      <c r="H263" s="2"/>
      <c r="Q263" s="2"/>
    </row>
    <row r="264" ht="19.5" customHeight="1">
      <c r="F264" s="2"/>
      <c r="G264" s="2"/>
      <c r="H264" s="2"/>
      <c r="Q264" s="2"/>
    </row>
    <row r="265" ht="19.5" customHeight="1">
      <c r="F265" s="2"/>
      <c r="G265" s="2"/>
      <c r="H265" s="2"/>
      <c r="Q265" s="2"/>
    </row>
    <row r="266" ht="19.5" customHeight="1">
      <c r="F266" s="2"/>
      <c r="G266" s="2"/>
      <c r="H266" s="2"/>
      <c r="Q266" s="2"/>
    </row>
    <row r="267" ht="19.5" customHeight="1">
      <c r="F267" s="2"/>
      <c r="G267" s="2"/>
      <c r="H267" s="2"/>
      <c r="Q267" s="2"/>
    </row>
    <row r="268" ht="19.5" customHeight="1">
      <c r="F268" s="2"/>
      <c r="G268" s="2"/>
      <c r="H268" s="2"/>
      <c r="Q268" s="2"/>
    </row>
    <row r="269" ht="19.5" customHeight="1">
      <c r="F269" s="2"/>
      <c r="G269" s="2"/>
      <c r="H269" s="2"/>
      <c r="Q269" s="2"/>
    </row>
    <row r="270" ht="19.5" customHeight="1">
      <c r="F270" s="2"/>
      <c r="G270" s="2"/>
      <c r="H270" s="2"/>
      <c r="Q270" s="2"/>
    </row>
    <row r="271" ht="19.5" customHeight="1">
      <c r="F271" s="2"/>
      <c r="G271" s="2"/>
      <c r="H271" s="2"/>
      <c r="Q271" s="2"/>
    </row>
    <row r="272" ht="19.5" customHeight="1">
      <c r="F272" s="2"/>
      <c r="G272" s="2"/>
      <c r="H272" s="2"/>
      <c r="Q272" s="2"/>
    </row>
    <row r="273" ht="19.5" customHeight="1">
      <c r="F273" s="2"/>
      <c r="G273" s="2"/>
      <c r="H273" s="2"/>
      <c r="Q273" s="2"/>
    </row>
    <row r="274" ht="19.5" customHeight="1">
      <c r="F274" s="2"/>
      <c r="G274" s="2"/>
      <c r="H274" s="2"/>
      <c r="Q274" s="2"/>
    </row>
    <row r="275" ht="19.5" customHeight="1">
      <c r="F275" s="2"/>
      <c r="G275" s="2"/>
      <c r="H275" s="2"/>
      <c r="Q275" s="2"/>
    </row>
    <row r="276" ht="19.5" customHeight="1">
      <c r="F276" s="2"/>
      <c r="G276" s="2"/>
      <c r="H276" s="2"/>
      <c r="Q276" s="2"/>
    </row>
    <row r="277" ht="19.5" customHeight="1">
      <c r="F277" s="2"/>
      <c r="G277" s="2"/>
      <c r="H277" s="2"/>
      <c r="Q277" s="2"/>
    </row>
    <row r="278" ht="19.5" customHeight="1">
      <c r="F278" s="2"/>
      <c r="G278" s="2"/>
      <c r="H278" s="2"/>
      <c r="Q278" s="2"/>
    </row>
    <row r="279" ht="19.5" customHeight="1">
      <c r="F279" s="2"/>
      <c r="G279" s="2"/>
      <c r="H279" s="2"/>
      <c r="Q279" s="2"/>
    </row>
    <row r="280" ht="19.5" customHeight="1">
      <c r="F280" s="2"/>
      <c r="G280" s="2"/>
      <c r="H280" s="2"/>
      <c r="Q280" s="2"/>
    </row>
    <row r="281" ht="19.5" customHeight="1">
      <c r="F281" s="2"/>
      <c r="G281" s="2"/>
      <c r="H281" s="2"/>
      <c r="Q281" s="2"/>
    </row>
    <row r="282" ht="19.5" customHeight="1">
      <c r="F282" s="2"/>
      <c r="G282" s="2"/>
      <c r="H282" s="2"/>
      <c r="Q282" s="2"/>
    </row>
    <row r="283" ht="19.5" customHeight="1">
      <c r="F283" s="2"/>
      <c r="G283" s="2"/>
      <c r="H283" s="2"/>
      <c r="Q283" s="2"/>
    </row>
    <row r="284" ht="19.5" customHeight="1">
      <c r="F284" s="2"/>
      <c r="G284" s="2"/>
      <c r="H284" s="2"/>
      <c r="Q284" s="2"/>
    </row>
    <row r="285" ht="19.5" customHeight="1">
      <c r="F285" s="2"/>
      <c r="G285" s="2"/>
      <c r="H285" s="2"/>
      <c r="Q285" s="2"/>
    </row>
    <row r="286" ht="19.5" customHeight="1">
      <c r="F286" s="2"/>
      <c r="G286" s="2"/>
      <c r="H286" s="2"/>
      <c r="Q286" s="2"/>
    </row>
    <row r="287" ht="19.5" customHeight="1">
      <c r="F287" s="2"/>
      <c r="G287" s="2"/>
      <c r="H287" s="2"/>
      <c r="Q287" s="2"/>
    </row>
    <row r="288" ht="19.5" customHeight="1">
      <c r="F288" s="2"/>
      <c r="G288" s="2"/>
      <c r="H288" s="2"/>
      <c r="Q288" s="2"/>
    </row>
    <row r="289" ht="19.5" customHeight="1">
      <c r="F289" s="2"/>
      <c r="G289" s="2"/>
      <c r="H289" s="2"/>
      <c r="Q289" s="2"/>
    </row>
    <row r="290" ht="19.5" customHeight="1">
      <c r="F290" s="2"/>
      <c r="G290" s="2"/>
      <c r="H290" s="2"/>
      <c r="Q290" s="2"/>
    </row>
    <row r="291" ht="19.5" customHeight="1">
      <c r="F291" s="2"/>
      <c r="G291" s="2"/>
      <c r="H291" s="2"/>
      <c r="Q291" s="2"/>
    </row>
    <row r="292" ht="19.5" customHeight="1">
      <c r="F292" s="2"/>
      <c r="G292" s="2"/>
      <c r="H292" s="2"/>
      <c r="Q292" s="2"/>
    </row>
    <row r="293" ht="19.5" customHeight="1">
      <c r="F293" s="2"/>
      <c r="G293" s="2"/>
      <c r="H293" s="2"/>
      <c r="Q293" s="2"/>
    </row>
    <row r="294" ht="19.5" customHeight="1">
      <c r="F294" s="2"/>
      <c r="G294" s="2"/>
      <c r="H294" s="2"/>
      <c r="Q294" s="2"/>
    </row>
    <row r="295" ht="19.5" customHeight="1">
      <c r="F295" s="2"/>
      <c r="G295" s="2"/>
      <c r="H295" s="2"/>
      <c r="Q295" s="2"/>
    </row>
    <row r="296" ht="19.5" customHeight="1">
      <c r="F296" s="2"/>
      <c r="G296" s="2"/>
      <c r="H296" s="2"/>
      <c r="Q296" s="2"/>
    </row>
    <row r="297" ht="19.5" customHeight="1">
      <c r="F297" s="2"/>
      <c r="G297" s="2"/>
      <c r="H297" s="2"/>
      <c r="Q297" s="2"/>
    </row>
    <row r="298" ht="19.5" customHeight="1">
      <c r="F298" s="2"/>
      <c r="G298" s="2"/>
      <c r="H298" s="2"/>
      <c r="Q298" s="2"/>
    </row>
    <row r="299" ht="19.5" customHeight="1">
      <c r="F299" s="2"/>
      <c r="G299" s="2"/>
      <c r="H299" s="2"/>
      <c r="Q299" s="2"/>
    </row>
    <row r="300" ht="19.5" customHeight="1">
      <c r="F300" s="2"/>
      <c r="G300" s="2"/>
      <c r="H300" s="2"/>
      <c r="Q300" s="2"/>
    </row>
    <row r="301" ht="19.5" customHeight="1">
      <c r="F301" s="2"/>
      <c r="G301" s="2"/>
      <c r="H301" s="2"/>
      <c r="Q301" s="2"/>
    </row>
    <row r="302" ht="19.5" customHeight="1">
      <c r="F302" s="2"/>
      <c r="G302" s="2"/>
      <c r="H302" s="2"/>
      <c r="Q302" s="2"/>
    </row>
    <row r="303" ht="19.5" customHeight="1">
      <c r="F303" s="2"/>
      <c r="G303" s="2"/>
      <c r="H303" s="2"/>
      <c r="Q303" s="2"/>
    </row>
    <row r="304" ht="19.5" customHeight="1">
      <c r="F304" s="2"/>
      <c r="G304" s="2"/>
      <c r="H304" s="2"/>
      <c r="Q304" s="2"/>
    </row>
    <row r="305" ht="19.5" customHeight="1">
      <c r="F305" s="2"/>
      <c r="G305" s="2"/>
      <c r="H305" s="2"/>
      <c r="Q305" s="2"/>
    </row>
    <row r="306" ht="19.5" customHeight="1">
      <c r="F306" s="2"/>
      <c r="G306" s="2"/>
      <c r="H306" s="2"/>
      <c r="Q306" s="2"/>
    </row>
    <row r="307" ht="19.5" customHeight="1">
      <c r="F307" s="2"/>
      <c r="G307" s="2"/>
      <c r="H307" s="2"/>
      <c r="Q307" s="2"/>
    </row>
    <row r="308" ht="19.5" customHeight="1">
      <c r="F308" s="2"/>
      <c r="G308" s="2"/>
      <c r="H308" s="2"/>
      <c r="Q308" s="2"/>
    </row>
    <row r="309" ht="19.5" customHeight="1">
      <c r="F309" s="2"/>
      <c r="G309" s="2"/>
      <c r="H309" s="2"/>
      <c r="Q309" s="2"/>
    </row>
    <row r="310" ht="19.5" customHeight="1">
      <c r="F310" s="2"/>
      <c r="G310" s="2"/>
      <c r="H310" s="2"/>
      <c r="Q310" s="2"/>
    </row>
    <row r="311" ht="19.5" customHeight="1">
      <c r="F311" s="2"/>
      <c r="G311" s="2"/>
      <c r="H311" s="2"/>
      <c r="Q311" s="2"/>
    </row>
    <row r="312" ht="19.5" customHeight="1">
      <c r="F312" s="2"/>
      <c r="G312" s="2"/>
      <c r="H312" s="2"/>
      <c r="Q312" s="2"/>
    </row>
    <row r="313" ht="19.5" customHeight="1">
      <c r="F313" s="2"/>
      <c r="G313" s="2"/>
      <c r="H313" s="2"/>
      <c r="Q313" s="2"/>
    </row>
    <row r="314" ht="19.5" customHeight="1">
      <c r="F314" s="2"/>
      <c r="G314" s="2"/>
      <c r="H314" s="2"/>
      <c r="Q314" s="2"/>
    </row>
    <row r="315" ht="19.5" customHeight="1">
      <c r="F315" s="2"/>
      <c r="G315" s="2"/>
      <c r="H315" s="2"/>
      <c r="Q315" s="2"/>
    </row>
    <row r="316" ht="19.5" customHeight="1">
      <c r="F316" s="2"/>
      <c r="G316" s="2"/>
      <c r="H316" s="2"/>
      <c r="Q316" s="2"/>
    </row>
    <row r="317" ht="19.5" customHeight="1">
      <c r="F317" s="2"/>
      <c r="G317" s="2"/>
      <c r="H317" s="2"/>
      <c r="Q317" s="2"/>
    </row>
    <row r="318" ht="19.5" customHeight="1">
      <c r="F318" s="2"/>
      <c r="G318" s="2"/>
      <c r="H318" s="2"/>
      <c r="Q318" s="2"/>
    </row>
    <row r="319" ht="19.5" customHeight="1">
      <c r="F319" s="2"/>
      <c r="G319" s="2"/>
      <c r="H319" s="2"/>
      <c r="Q319" s="2"/>
    </row>
    <row r="320" ht="19.5" customHeight="1">
      <c r="F320" s="2"/>
      <c r="G320" s="2"/>
      <c r="H320" s="2"/>
      <c r="Q320" s="2"/>
    </row>
    <row r="321" ht="19.5" customHeight="1">
      <c r="F321" s="2"/>
      <c r="G321" s="2"/>
      <c r="H321" s="2"/>
      <c r="Q321" s="2"/>
    </row>
    <row r="322" ht="19.5" customHeight="1">
      <c r="F322" s="2"/>
      <c r="G322" s="2"/>
      <c r="H322" s="2"/>
      <c r="Q322" s="2"/>
    </row>
    <row r="323" ht="19.5" customHeight="1">
      <c r="F323" s="2"/>
      <c r="G323" s="2"/>
      <c r="H323" s="2"/>
      <c r="Q323" s="2"/>
    </row>
    <row r="324" ht="19.5" customHeight="1">
      <c r="F324" s="2"/>
      <c r="G324" s="2"/>
      <c r="H324" s="2"/>
      <c r="Q324" s="2"/>
    </row>
    <row r="325" ht="19.5" customHeight="1">
      <c r="F325" s="2"/>
      <c r="G325" s="2"/>
      <c r="H325" s="2"/>
      <c r="Q325" s="2"/>
    </row>
    <row r="326" ht="19.5" customHeight="1">
      <c r="F326" s="2"/>
      <c r="G326" s="2"/>
      <c r="H326" s="2"/>
      <c r="Q326" s="2"/>
    </row>
    <row r="327" ht="19.5" customHeight="1">
      <c r="F327" s="2"/>
      <c r="G327" s="2"/>
      <c r="H327" s="2"/>
      <c r="Q327" s="2"/>
    </row>
    <row r="328" ht="19.5" customHeight="1">
      <c r="F328" s="2"/>
      <c r="G328" s="2"/>
      <c r="H328" s="2"/>
      <c r="Q328" s="2"/>
    </row>
    <row r="329" ht="19.5" customHeight="1">
      <c r="F329" s="2"/>
      <c r="G329" s="2"/>
      <c r="H329" s="2"/>
      <c r="Q329" s="2"/>
    </row>
    <row r="330" ht="19.5" customHeight="1">
      <c r="F330" s="2"/>
      <c r="G330" s="2"/>
      <c r="H330" s="2"/>
      <c r="Q330" s="2"/>
    </row>
    <row r="331" ht="19.5" customHeight="1">
      <c r="F331" s="2"/>
      <c r="G331" s="2"/>
      <c r="H331" s="2"/>
      <c r="Q331" s="2"/>
    </row>
    <row r="332" ht="19.5" customHeight="1">
      <c r="F332" s="2"/>
      <c r="G332" s="2"/>
      <c r="H332" s="2"/>
      <c r="Q332" s="2"/>
    </row>
    <row r="333" ht="19.5" customHeight="1">
      <c r="F333" s="2"/>
      <c r="G333" s="2"/>
      <c r="H333" s="2"/>
      <c r="Q333" s="2"/>
    </row>
    <row r="334" ht="19.5" customHeight="1">
      <c r="F334" s="2"/>
      <c r="G334" s="2"/>
      <c r="H334" s="2"/>
      <c r="Q334" s="2"/>
    </row>
    <row r="335" ht="19.5" customHeight="1">
      <c r="F335" s="2"/>
      <c r="G335" s="2"/>
      <c r="H335" s="2"/>
      <c r="Q335" s="2"/>
    </row>
    <row r="336" ht="19.5" customHeight="1">
      <c r="F336" s="2"/>
      <c r="G336" s="2"/>
      <c r="H336" s="2"/>
      <c r="Q336" s="2"/>
    </row>
    <row r="337" ht="19.5" customHeight="1">
      <c r="F337" s="2"/>
      <c r="G337" s="2"/>
      <c r="H337" s="2"/>
      <c r="Q337" s="2"/>
    </row>
    <row r="338" ht="19.5" customHeight="1">
      <c r="F338" s="2"/>
      <c r="G338" s="2"/>
      <c r="H338" s="2"/>
      <c r="Q338" s="2"/>
    </row>
    <row r="339" ht="19.5" customHeight="1">
      <c r="F339" s="2"/>
      <c r="G339" s="2"/>
      <c r="H339" s="2"/>
      <c r="Q339" s="2"/>
    </row>
    <row r="340" ht="19.5" customHeight="1">
      <c r="F340" s="2"/>
      <c r="G340" s="2"/>
      <c r="H340" s="2"/>
      <c r="Q340" s="2"/>
    </row>
    <row r="341" ht="19.5" customHeight="1">
      <c r="F341" s="2"/>
      <c r="G341" s="2"/>
      <c r="H341" s="2"/>
      <c r="Q341" s="2"/>
    </row>
    <row r="342" ht="19.5" customHeight="1">
      <c r="F342" s="2"/>
      <c r="G342" s="2"/>
      <c r="H342" s="2"/>
      <c r="Q342" s="2"/>
    </row>
    <row r="343" ht="19.5" customHeight="1">
      <c r="F343" s="2"/>
      <c r="G343" s="2"/>
      <c r="H343" s="2"/>
      <c r="Q343" s="2"/>
    </row>
    <row r="344" ht="19.5" customHeight="1">
      <c r="F344" s="2"/>
      <c r="G344" s="2"/>
      <c r="H344" s="2"/>
      <c r="Q344" s="2"/>
    </row>
    <row r="345" ht="19.5" customHeight="1">
      <c r="F345" s="2"/>
      <c r="G345" s="2"/>
      <c r="H345" s="2"/>
      <c r="Q345" s="2"/>
    </row>
    <row r="346" ht="19.5" customHeight="1">
      <c r="F346" s="2"/>
      <c r="G346" s="2"/>
      <c r="H346" s="2"/>
      <c r="Q346" s="2"/>
    </row>
    <row r="347" ht="19.5" customHeight="1">
      <c r="F347" s="2"/>
      <c r="G347" s="2"/>
      <c r="H347" s="2"/>
      <c r="Q347" s="2"/>
    </row>
    <row r="348" ht="19.5" customHeight="1">
      <c r="F348" s="2"/>
      <c r="G348" s="2"/>
      <c r="H348" s="2"/>
      <c r="Q348" s="2"/>
    </row>
    <row r="349" ht="19.5" customHeight="1">
      <c r="F349" s="2"/>
      <c r="G349" s="2"/>
      <c r="H349" s="2"/>
      <c r="Q349" s="2"/>
    </row>
    <row r="350" ht="19.5" customHeight="1">
      <c r="F350" s="2"/>
      <c r="G350" s="2"/>
      <c r="H350" s="2"/>
      <c r="Q350" s="2"/>
    </row>
    <row r="351" ht="19.5" customHeight="1">
      <c r="F351" s="2"/>
      <c r="G351" s="2"/>
      <c r="H351" s="2"/>
      <c r="Q351" s="2"/>
    </row>
    <row r="352" ht="19.5" customHeight="1">
      <c r="F352" s="2"/>
      <c r="G352" s="2"/>
      <c r="H352" s="2"/>
      <c r="Q352" s="2"/>
    </row>
    <row r="353" ht="19.5" customHeight="1">
      <c r="F353" s="2"/>
      <c r="G353" s="2"/>
      <c r="H353" s="2"/>
      <c r="Q353" s="2"/>
    </row>
    <row r="354" ht="19.5" customHeight="1">
      <c r="F354" s="2"/>
      <c r="G354" s="2"/>
      <c r="H354" s="2"/>
      <c r="Q354" s="2"/>
    </row>
    <row r="355" ht="19.5" customHeight="1">
      <c r="F355" s="2"/>
      <c r="G355" s="2"/>
      <c r="H355" s="2"/>
      <c r="Q355" s="2"/>
    </row>
    <row r="356" ht="19.5" customHeight="1">
      <c r="F356" s="2"/>
      <c r="G356" s="2"/>
      <c r="H356" s="2"/>
      <c r="Q356" s="2"/>
    </row>
    <row r="357" ht="19.5" customHeight="1">
      <c r="F357" s="2"/>
      <c r="G357" s="2"/>
      <c r="H357" s="2"/>
      <c r="Q357" s="2"/>
    </row>
    <row r="358" ht="19.5" customHeight="1">
      <c r="F358" s="2"/>
      <c r="G358" s="2"/>
      <c r="H358" s="2"/>
      <c r="Q358" s="2"/>
    </row>
    <row r="359" ht="19.5" customHeight="1">
      <c r="F359" s="2"/>
      <c r="G359" s="2"/>
      <c r="H359" s="2"/>
      <c r="Q359" s="2"/>
    </row>
    <row r="360" ht="19.5" customHeight="1">
      <c r="F360" s="2"/>
      <c r="G360" s="2"/>
      <c r="H360" s="2"/>
      <c r="Q360" s="2"/>
    </row>
    <row r="361" ht="19.5" customHeight="1">
      <c r="F361" s="2"/>
      <c r="G361" s="2"/>
      <c r="H361" s="2"/>
      <c r="Q361" s="2"/>
    </row>
    <row r="362" ht="19.5" customHeight="1">
      <c r="F362" s="2"/>
      <c r="G362" s="2"/>
      <c r="H362" s="2"/>
      <c r="Q362" s="2"/>
    </row>
    <row r="363" ht="19.5" customHeight="1">
      <c r="F363" s="2"/>
      <c r="G363" s="2"/>
      <c r="H363" s="2"/>
      <c r="Q363" s="2"/>
    </row>
    <row r="364" ht="19.5" customHeight="1">
      <c r="F364" s="2"/>
      <c r="G364" s="2"/>
      <c r="H364" s="2"/>
      <c r="Q364" s="2"/>
    </row>
    <row r="365" ht="19.5" customHeight="1">
      <c r="F365" s="2"/>
      <c r="G365" s="2"/>
      <c r="H365" s="2"/>
      <c r="Q365" s="2"/>
    </row>
    <row r="366" ht="19.5" customHeight="1">
      <c r="F366" s="2"/>
      <c r="G366" s="2"/>
      <c r="H366" s="2"/>
      <c r="Q366" s="2"/>
    </row>
    <row r="367" ht="19.5" customHeight="1">
      <c r="F367" s="2"/>
      <c r="G367" s="2"/>
      <c r="H367" s="2"/>
      <c r="Q367" s="2"/>
    </row>
    <row r="368" ht="19.5" customHeight="1">
      <c r="F368" s="2"/>
      <c r="G368" s="2"/>
      <c r="H368" s="2"/>
      <c r="Q368" s="2"/>
    </row>
    <row r="369" ht="19.5" customHeight="1">
      <c r="F369" s="2"/>
      <c r="G369" s="2"/>
      <c r="H369" s="2"/>
      <c r="Q369" s="2"/>
    </row>
    <row r="370" ht="19.5" customHeight="1">
      <c r="F370" s="2"/>
      <c r="G370" s="2"/>
      <c r="H370" s="2"/>
      <c r="Q370" s="2"/>
    </row>
    <row r="371" ht="19.5" customHeight="1">
      <c r="F371" s="2"/>
      <c r="G371" s="2"/>
      <c r="H371" s="2"/>
      <c r="Q371" s="2"/>
    </row>
    <row r="372" ht="19.5" customHeight="1">
      <c r="F372" s="2"/>
      <c r="G372" s="2"/>
      <c r="H372" s="2"/>
      <c r="Q372" s="2"/>
    </row>
    <row r="373" ht="19.5" customHeight="1">
      <c r="F373" s="2"/>
      <c r="G373" s="2"/>
      <c r="H373" s="2"/>
      <c r="Q373" s="2"/>
    </row>
    <row r="374" ht="19.5" customHeight="1">
      <c r="F374" s="2"/>
      <c r="G374" s="2"/>
      <c r="H374" s="2"/>
      <c r="Q374" s="2"/>
    </row>
    <row r="375" ht="19.5" customHeight="1">
      <c r="F375" s="2"/>
      <c r="G375" s="2"/>
      <c r="H375" s="2"/>
      <c r="Q375" s="2"/>
    </row>
    <row r="376" ht="19.5" customHeight="1">
      <c r="F376" s="2"/>
      <c r="G376" s="2"/>
      <c r="H376" s="2"/>
      <c r="Q376" s="2"/>
    </row>
    <row r="377" ht="19.5" customHeight="1">
      <c r="F377" s="2"/>
      <c r="G377" s="2"/>
      <c r="H377" s="2"/>
      <c r="Q377" s="2"/>
    </row>
    <row r="378" ht="19.5" customHeight="1">
      <c r="F378" s="2"/>
      <c r="G378" s="2"/>
      <c r="H378" s="2"/>
      <c r="Q378" s="2"/>
    </row>
    <row r="379" ht="19.5" customHeight="1">
      <c r="F379" s="2"/>
      <c r="G379" s="2"/>
      <c r="H379" s="2"/>
      <c r="Q379" s="2"/>
    </row>
    <row r="380" ht="19.5" customHeight="1">
      <c r="F380" s="2"/>
      <c r="G380" s="2"/>
      <c r="H380" s="2"/>
      <c r="Q380" s="2"/>
    </row>
    <row r="381" ht="19.5" customHeight="1">
      <c r="F381" s="2"/>
      <c r="G381" s="2"/>
      <c r="H381" s="2"/>
      <c r="Q381" s="2"/>
    </row>
    <row r="382" ht="19.5" customHeight="1">
      <c r="F382" s="2"/>
      <c r="G382" s="2"/>
      <c r="H382" s="2"/>
      <c r="Q382" s="2"/>
    </row>
    <row r="383" ht="19.5" customHeight="1">
      <c r="F383" s="2"/>
      <c r="G383" s="2"/>
      <c r="H383" s="2"/>
      <c r="Q383" s="2"/>
    </row>
    <row r="384" ht="19.5" customHeight="1">
      <c r="F384" s="2"/>
      <c r="G384" s="2"/>
      <c r="H384" s="2"/>
      <c r="Q384" s="2"/>
    </row>
    <row r="385" ht="19.5" customHeight="1">
      <c r="F385" s="2"/>
      <c r="G385" s="2"/>
      <c r="H385" s="2"/>
      <c r="Q385" s="2"/>
    </row>
    <row r="386" ht="19.5" customHeight="1">
      <c r="F386" s="2"/>
      <c r="G386" s="2"/>
      <c r="H386" s="2"/>
      <c r="Q386" s="2"/>
    </row>
    <row r="387" ht="19.5" customHeight="1">
      <c r="F387" s="2"/>
      <c r="G387" s="2"/>
      <c r="H387" s="2"/>
      <c r="Q387" s="2"/>
    </row>
    <row r="388" ht="19.5" customHeight="1">
      <c r="F388" s="2"/>
      <c r="G388" s="2"/>
      <c r="H388" s="2"/>
      <c r="Q388" s="2"/>
    </row>
    <row r="389" ht="19.5" customHeight="1">
      <c r="F389" s="2"/>
      <c r="G389" s="2"/>
      <c r="H389" s="2"/>
      <c r="Q389" s="2"/>
    </row>
    <row r="390" ht="19.5" customHeight="1">
      <c r="F390" s="2"/>
      <c r="G390" s="2"/>
      <c r="H390" s="2"/>
      <c r="Q390" s="2"/>
    </row>
    <row r="391" ht="19.5" customHeight="1">
      <c r="F391" s="2"/>
      <c r="G391" s="2"/>
      <c r="H391" s="2"/>
      <c r="Q391" s="2"/>
    </row>
    <row r="392" ht="19.5" customHeight="1">
      <c r="F392" s="2"/>
      <c r="G392" s="2"/>
      <c r="H392" s="2"/>
      <c r="Q392" s="2"/>
    </row>
    <row r="393" ht="19.5" customHeight="1">
      <c r="F393" s="2"/>
      <c r="G393" s="2"/>
      <c r="H393" s="2"/>
      <c r="Q393" s="2"/>
    </row>
    <row r="394" ht="19.5" customHeight="1">
      <c r="F394" s="2"/>
      <c r="G394" s="2"/>
      <c r="H394" s="2"/>
      <c r="Q394" s="2"/>
    </row>
    <row r="395" ht="19.5" customHeight="1">
      <c r="F395" s="2"/>
      <c r="G395" s="2"/>
      <c r="H395" s="2"/>
      <c r="Q395" s="2"/>
    </row>
    <row r="396" ht="19.5" customHeight="1">
      <c r="F396" s="2"/>
      <c r="G396" s="2"/>
      <c r="H396" s="2"/>
      <c r="Q396" s="2"/>
    </row>
    <row r="397" ht="19.5" customHeight="1">
      <c r="F397" s="2"/>
      <c r="G397" s="2"/>
      <c r="H397" s="2"/>
      <c r="Q397" s="2"/>
    </row>
    <row r="398" ht="19.5" customHeight="1">
      <c r="F398" s="2"/>
      <c r="G398" s="2"/>
      <c r="H398" s="2"/>
      <c r="Q398" s="2"/>
    </row>
    <row r="399" ht="19.5" customHeight="1">
      <c r="F399" s="2"/>
      <c r="G399" s="2"/>
      <c r="H399" s="2"/>
      <c r="Q399" s="2"/>
    </row>
    <row r="400" ht="19.5" customHeight="1">
      <c r="F400" s="2"/>
      <c r="G400" s="2"/>
      <c r="H400" s="2"/>
      <c r="Q400" s="2"/>
    </row>
    <row r="401" ht="19.5" customHeight="1">
      <c r="F401" s="2"/>
      <c r="G401" s="2"/>
      <c r="H401" s="2"/>
      <c r="Q401" s="2"/>
    </row>
    <row r="402" ht="19.5" customHeight="1">
      <c r="F402" s="2"/>
      <c r="G402" s="2"/>
      <c r="H402" s="2"/>
      <c r="Q402" s="2"/>
    </row>
    <row r="403" ht="19.5" customHeight="1">
      <c r="F403" s="2"/>
      <c r="G403" s="2"/>
      <c r="H403" s="2"/>
      <c r="Q403" s="2"/>
    </row>
    <row r="404" ht="19.5" customHeight="1">
      <c r="F404" s="2"/>
      <c r="G404" s="2"/>
      <c r="H404" s="2"/>
      <c r="Q404" s="2"/>
    </row>
    <row r="405" ht="19.5" customHeight="1">
      <c r="F405" s="2"/>
      <c r="G405" s="2"/>
      <c r="H405" s="2"/>
      <c r="Q405" s="2"/>
    </row>
    <row r="406" ht="19.5" customHeight="1">
      <c r="F406" s="2"/>
      <c r="G406" s="2"/>
      <c r="H406" s="2"/>
      <c r="Q406" s="2"/>
    </row>
    <row r="407" ht="19.5" customHeight="1">
      <c r="F407" s="2"/>
      <c r="G407" s="2"/>
      <c r="H407" s="2"/>
      <c r="Q407" s="2"/>
    </row>
    <row r="408" ht="19.5" customHeight="1">
      <c r="F408" s="2"/>
      <c r="G408" s="2"/>
      <c r="H408" s="2"/>
      <c r="Q408" s="2"/>
    </row>
    <row r="409" ht="19.5" customHeight="1">
      <c r="F409" s="2"/>
      <c r="G409" s="2"/>
      <c r="H409" s="2"/>
      <c r="Q409" s="2"/>
    </row>
    <row r="410" ht="19.5" customHeight="1">
      <c r="F410" s="2"/>
      <c r="G410" s="2"/>
      <c r="H410" s="2"/>
      <c r="Q410" s="2"/>
    </row>
    <row r="411" ht="19.5" customHeight="1">
      <c r="F411" s="2"/>
      <c r="G411" s="2"/>
      <c r="H411" s="2"/>
      <c r="Q411" s="2"/>
    </row>
    <row r="412" ht="19.5" customHeight="1">
      <c r="F412" s="2"/>
      <c r="G412" s="2"/>
      <c r="H412" s="2"/>
      <c r="Q412" s="2"/>
    </row>
    <row r="413" ht="19.5" customHeight="1">
      <c r="F413" s="2"/>
      <c r="G413" s="2"/>
      <c r="H413" s="2"/>
      <c r="Q413" s="2"/>
    </row>
    <row r="414" ht="19.5" customHeight="1">
      <c r="F414" s="2"/>
      <c r="G414" s="2"/>
      <c r="H414" s="2"/>
      <c r="Q414" s="2"/>
    </row>
    <row r="415" ht="19.5" customHeight="1">
      <c r="F415" s="2"/>
      <c r="G415" s="2"/>
      <c r="H415" s="2"/>
      <c r="Q415" s="2"/>
    </row>
    <row r="416" ht="19.5" customHeight="1">
      <c r="F416" s="2"/>
      <c r="G416" s="2"/>
      <c r="H416" s="2"/>
      <c r="Q416" s="2"/>
    </row>
    <row r="417" ht="19.5" customHeight="1">
      <c r="F417" s="2"/>
      <c r="G417" s="2"/>
      <c r="H417" s="2"/>
      <c r="Q417" s="2"/>
    </row>
    <row r="418" ht="19.5" customHeight="1">
      <c r="F418" s="2"/>
      <c r="G418" s="2"/>
      <c r="H418" s="2"/>
      <c r="Q418" s="2"/>
    </row>
    <row r="419" ht="19.5" customHeight="1">
      <c r="F419" s="2"/>
      <c r="G419" s="2"/>
      <c r="H419" s="2"/>
      <c r="Q419" s="2"/>
    </row>
    <row r="420" ht="19.5" customHeight="1">
      <c r="F420" s="2"/>
      <c r="G420" s="2"/>
      <c r="H420" s="2"/>
      <c r="Q420" s="2"/>
    </row>
    <row r="421" ht="19.5" customHeight="1">
      <c r="F421" s="2"/>
      <c r="G421" s="2"/>
      <c r="H421" s="2"/>
      <c r="Q421" s="2"/>
    </row>
    <row r="422" ht="19.5" customHeight="1">
      <c r="F422" s="2"/>
      <c r="G422" s="2"/>
      <c r="H422" s="2"/>
      <c r="Q422" s="2"/>
    </row>
    <row r="423" ht="19.5" customHeight="1">
      <c r="F423" s="2"/>
      <c r="G423" s="2"/>
      <c r="H423" s="2"/>
      <c r="Q423" s="2"/>
    </row>
    <row r="424" ht="19.5" customHeight="1">
      <c r="F424" s="2"/>
      <c r="G424" s="2"/>
      <c r="H424" s="2"/>
      <c r="Q424" s="2"/>
    </row>
    <row r="425" ht="19.5" customHeight="1">
      <c r="F425" s="2"/>
      <c r="G425" s="2"/>
      <c r="H425" s="2"/>
      <c r="Q425" s="2"/>
    </row>
    <row r="426" ht="19.5" customHeight="1">
      <c r="F426" s="2"/>
      <c r="G426" s="2"/>
      <c r="H426" s="2"/>
      <c r="Q426" s="2"/>
    </row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2025-03-26T18:08:54Z</dcterms:created>
  <dc:creator>大水　嵩士</dc:creator>
</cp:coreProperties>
</file>