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lori\Desktop\Stage_2A\Présentations\"/>
    </mc:Choice>
  </mc:AlternateContent>
  <xr:revisionPtr revIDLastSave="0" documentId="13_ncr:1_{693AD8BF-23A6-433D-BD20-5F3FE4552384}" xr6:coauthVersionLast="47" xr6:coauthVersionMax="47" xr10:uidLastSave="{00000000-0000-0000-0000-000000000000}"/>
  <bookViews>
    <workbookView xWindow="4560" yWindow="612" windowWidth="17280" windowHeight="8964" tabRatio="59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9" i="1" l="1"/>
  <c r="P69" i="1"/>
  <c r="N41" i="1"/>
  <c r="O41" i="1"/>
  <c r="P13" i="1"/>
  <c r="Q13" i="1"/>
  <c r="P41" i="1"/>
  <c r="Q41" i="1"/>
  <c r="R13" i="1"/>
  <c r="S13" i="1"/>
  <c r="Q69" i="1"/>
  <c r="R69" i="1"/>
  <c r="M55" i="1"/>
  <c r="N55" i="1"/>
  <c r="N27" i="1"/>
  <c r="O27" i="1"/>
  <c r="P27" i="1"/>
  <c r="Q27" i="1"/>
  <c r="U75" i="1"/>
  <c r="U76" i="1"/>
  <c r="U77" i="1"/>
  <c r="U78" i="1"/>
  <c r="U79" i="1"/>
  <c r="U80" i="1"/>
  <c r="U81" i="1"/>
  <c r="U82" i="1"/>
  <c r="T82" i="1"/>
  <c r="T75" i="1"/>
  <c r="T76" i="1"/>
  <c r="T77" i="1"/>
  <c r="T78" i="1"/>
  <c r="T79" i="1"/>
  <c r="T80" i="1"/>
  <c r="T81" i="1"/>
  <c r="U74" i="1"/>
  <c r="T74" i="1"/>
  <c r="S75" i="1"/>
  <c r="S76" i="1"/>
  <c r="S77" i="1"/>
  <c r="S78" i="1"/>
  <c r="S79" i="1"/>
  <c r="S80" i="1"/>
  <c r="S81" i="1"/>
  <c r="S82" i="1"/>
  <c r="R75" i="1"/>
  <c r="R76" i="1"/>
  <c r="R77" i="1"/>
  <c r="R78" i="1"/>
  <c r="R79" i="1"/>
  <c r="R80" i="1"/>
  <c r="R81" i="1"/>
  <c r="R82" i="1"/>
  <c r="R74" i="1"/>
  <c r="S74" i="1"/>
  <c r="R61" i="1"/>
  <c r="R62" i="1"/>
  <c r="R63" i="1"/>
  <c r="R64" i="1"/>
  <c r="R65" i="1"/>
  <c r="R66" i="1"/>
  <c r="R67" i="1"/>
  <c r="R68" i="1"/>
  <c r="R60" i="1"/>
  <c r="Q61" i="1"/>
  <c r="Q62" i="1"/>
  <c r="Q63" i="1"/>
  <c r="Q64" i="1"/>
  <c r="Q65" i="1"/>
  <c r="Q66" i="1"/>
  <c r="Q67" i="1"/>
  <c r="Q68" i="1"/>
  <c r="Q60" i="1"/>
  <c r="P61" i="1"/>
  <c r="P62" i="1"/>
  <c r="P63" i="1"/>
  <c r="P64" i="1"/>
  <c r="P65" i="1"/>
  <c r="P66" i="1"/>
  <c r="P67" i="1"/>
  <c r="P68" i="1"/>
  <c r="O60" i="1"/>
  <c r="P60" i="1"/>
  <c r="O61" i="1"/>
  <c r="O62" i="1"/>
  <c r="O63" i="1"/>
  <c r="O64" i="1"/>
  <c r="O65" i="1"/>
  <c r="O66" i="1"/>
  <c r="O67" i="1"/>
  <c r="O68" i="1"/>
  <c r="N47" i="1"/>
  <c r="N48" i="1"/>
  <c r="N49" i="1"/>
  <c r="N50" i="1"/>
  <c r="N51" i="1"/>
  <c r="N52" i="1"/>
  <c r="N53" i="1"/>
  <c r="N54" i="1"/>
  <c r="N46" i="1"/>
  <c r="M47" i="1"/>
  <c r="M48" i="1"/>
  <c r="M49" i="1"/>
  <c r="M50" i="1"/>
  <c r="M51" i="1"/>
  <c r="M52" i="1"/>
  <c r="M53" i="1"/>
  <c r="M54" i="1"/>
  <c r="M46" i="1"/>
  <c r="Q32" i="1"/>
  <c r="P32" i="1"/>
  <c r="O32" i="1"/>
  <c r="N32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19" i="1"/>
  <c r="Q20" i="1"/>
  <c r="Q21" i="1"/>
  <c r="Q22" i="1"/>
  <c r="Q23" i="1"/>
  <c r="Q24" i="1"/>
  <c r="Q25" i="1"/>
  <c r="Q26" i="1"/>
  <c r="Q18" i="1"/>
  <c r="P19" i="1"/>
  <c r="P20" i="1"/>
  <c r="P21" i="1"/>
  <c r="P22" i="1"/>
  <c r="P23" i="1"/>
  <c r="P24" i="1"/>
  <c r="P25" i="1"/>
  <c r="P26" i="1"/>
  <c r="P18" i="1"/>
  <c r="O19" i="1"/>
  <c r="O20" i="1"/>
  <c r="O21" i="1"/>
  <c r="O22" i="1"/>
  <c r="O23" i="1"/>
  <c r="O24" i="1"/>
  <c r="O25" i="1"/>
  <c r="O26" i="1"/>
  <c r="O18" i="1"/>
  <c r="N19" i="1"/>
  <c r="N20" i="1"/>
  <c r="N21" i="1"/>
  <c r="N22" i="1"/>
  <c r="N23" i="1"/>
  <c r="N24" i="1"/>
  <c r="N25" i="1"/>
  <c r="N26" i="1"/>
  <c r="N18" i="1"/>
  <c r="S5" i="1"/>
  <c r="S6" i="1"/>
  <c r="S7" i="1"/>
  <c r="S8" i="1"/>
  <c r="S9" i="1"/>
  <c r="S10" i="1"/>
  <c r="S11" i="1"/>
  <c r="S12" i="1"/>
  <c r="S4" i="1"/>
  <c r="R5" i="1"/>
  <c r="R6" i="1"/>
  <c r="R7" i="1"/>
  <c r="R8" i="1"/>
  <c r="R9" i="1"/>
  <c r="R10" i="1"/>
  <c r="R11" i="1"/>
  <c r="R12" i="1"/>
  <c r="R4" i="1"/>
  <c r="Q5" i="1"/>
  <c r="Q6" i="1"/>
  <c r="Q7" i="1"/>
  <c r="Q8" i="1"/>
  <c r="Q9" i="1"/>
  <c r="Q10" i="1"/>
  <c r="Q11" i="1"/>
  <c r="Q12" i="1"/>
  <c r="Q4" i="1"/>
  <c r="P6" i="1"/>
  <c r="P5" i="1"/>
  <c r="P7" i="1"/>
  <c r="P8" i="1"/>
  <c r="P9" i="1"/>
  <c r="P10" i="1"/>
  <c r="P11" i="1"/>
  <c r="P12" i="1"/>
  <c r="P4" i="1"/>
</calcChain>
</file>

<file path=xl/sharedStrings.xml><?xml version="1.0" encoding="utf-8"?>
<sst xmlns="http://schemas.openxmlformats.org/spreadsheetml/2006/main" count="226" uniqueCount="90">
  <si>
    <t>Fork</t>
  </si>
  <si>
    <t>5 edges</t>
  </si>
  <si>
    <t>Precision on the edges</t>
  </si>
  <si>
    <t>Recall</t>
  </si>
  <si>
    <r>
      <t>(F1)</t>
    </r>
    <r>
      <rPr>
        <sz val="11"/>
        <color theme="1"/>
        <rFont val="Calibri"/>
        <family val="2"/>
      </rPr>
      <t>→ score</t>
    </r>
  </si>
  <si>
    <t>Structural Hamming distance</t>
  </si>
  <si>
    <t>Precision on the predicted lags</t>
  </si>
  <si>
    <t>1 worst</t>
  </si>
  <si>
    <t>1 best</t>
  </si>
  <si>
    <t>best</t>
  </si>
  <si>
    <t>2 worst</t>
  </si>
  <si>
    <t>2 best</t>
  </si>
  <si>
    <t>7 worst</t>
  </si>
  <si>
    <t>7 best</t>
  </si>
  <si>
    <t>Frobenius Norm</t>
  </si>
  <si>
    <t xml:space="preserve">MSE </t>
  </si>
  <si>
    <t>TPR</t>
  </si>
  <si>
    <t>FPR</t>
  </si>
  <si>
    <t>V-structure</t>
  </si>
  <si>
    <t>Mediator</t>
  </si>
  <si>
    <t>Diamond</t>
  </si>
  <si>
    <t>6 edges</t>
  </si>
  <si>
    <t>8 edges</t>
  </si>
  <si>
    <t>7TS</t>
  </si>
  <si>
    <t>0 worst</t>
  </si>
  <si>
    <t>6 worst</t>
  </si>
  <si>
    <t>6 best</t>
  </si>
  <si>
    <t>0 best</t>
  </si>
  <si>
    <t>13 edges</t>
  </si>
  <si>
    <t>7TS2H</t>
  </si>
  <si>
    <t>15 edges</t>
  </si>
  <si>
    <t>5 worst</t>
  </si>
  <si>
    <t>5 best</t>
  </si>
  <si>
    <t>Mean</t>
  </si>
  <si>
    <t>Standart deviation</t>
  </si>
  <si>
    <t>worst</t>
  </si>
  <si>
    <r>
      <t xml:space="preserve">0,9 </t>
    </r>
    <r>
      <rPr>
        <sz val="11"/>
        <color theme="1"/>
        <rFont val="Calibri"/>
        <family val="2"/>
      </rPr>
      <t>± 0,14</t>
    </r>
  </si>
  <si>
    <t>0,025 ± 0,08</t>
  </si>
  <si>
    <t>0,98 ± 0,05</t>
  </si>
  <si>
    <t>0,9 ± 0,14</t>
  </si>
  <si>
    <t>0,93 ± 0,08</t>
  </si>
  <si>
    <t>0,78 ± 0,18</t>
  </si>
  <si>
    <t>1,22 ± 0,21</t>
  </si>
  <si>
    <t>0,53 ± 0,17</t>
  </si>
  <si>
    <t>1 ± 1,41</t>
  </si>
  <si>
    <t>0,94 ± 0,09</t>
  </si>
  <si>
    <t>1 ± 0</t>
  </si>
  <si>
    <t>0 ± 0</t>
  </si>
  <si>
    <t>0,82 ± 0,18</t>
  </si>
  <si>
    <t>0,05 ± 0,1</t>
  </si>
  <si>
    <t>0,96 ± 0,1</t>
  </si>
  <si>
    <t>0,87 ± 0,13</t>
  </si>
  <si>
    <t>0,92 ± 0,1</t>
  </si>
  <si>
    <t>1,12 ± 0,2</t>
  </si>
  <si>
    <t>0,43 ± 0,16</t>
  </si>
  <si>
    <t>1,8 ± 1,69</t>
  </si>
  <si>
    <t>0,84 ± 0,16</t>
  </si>
  <si>
    <t>0,98 ± 0,06</t>
  </si>
  <si>
    <t>0,9 ± 0,1</t>
  </si>
  <si>
    <t>1,7 ± 1,6</t>
  </si>
  <si>
    <t>0,813 ± 0,13</t>
  </si>
  <si>
    <t>0,033 ± 0,1</t>
  </si>
  <si>
    <t>0,99 ± 0,04</t>
  </si>
  <si>
    <t>0,89 ± 0,07</t>
  </si>
  <si>
    <t>0,5 ± 0,24</t>
  </si>
  <si>
    <t>2,3 ± 1,34</t>
  </si>
  <si>
    <t>1,2 ± 0,27</t>
  </si>
  <si>
    <t>0,9 ± 0,07</t>
  </si>
  <si>
    <t>2,2 ± 1,48</t>
  </si>
  <si>
    <t>0,2 ± 0,63</t>
  </si>
  <si>
    <t>0,83 ± 0,13</t>
  </si>
  <si>
    <t>0,9 ± 0,08</t>
  </si>
  <si>
    <t>0,86 ± 0,05</t>
  </si>
  <si>
    <t>1,48 ± 0,32</t>
  </si>
  <si>
    <t>0,58 ± 024</t>
  </si>
  <si>
    <t>2,8 ± 2,15</t>
  </si>
  <si>
    <t>0,86 ± 0,08</t>
  </si>
  <si>
    <t>0,05 ± 0,09</t>
  </si>
  <si>
    <t>0,94 ± 0,08</t>
  </si>
  <si>
    <t>0,9 ± 0,06</t>
  </si>
  <si>
    <t>0,98 ± 0,07</t>
  </si>
  <si>
    <t>1,39 ± 0,42</t>
  </si>
  <si>
    <t>0,3 ± 0,21</t>
  </si>
  <si>
    <t>4,6 ± 2,12</t>
  </si>
  <si>
    <t>0,02 ± 0,03</t>
  </si>
  <si>
    <t>0,96 ± 0,06</t>
  </si>
  <si>
    <t>0,9 ± 0,04</t>
  </si>
  <si>
    <t>4 ± 2</t>
  </si>
  <si>
    <t>SID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</si>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</sst>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9" xfId="0" applyBorder="1"/>
    <xf numFmtId="0" fontId="0" fillId="0" borderId="4" xfId="0" applyFill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83"/>
  <sheetViews>
    <sheetView tabSelected="1" topLeftCell="A69" workbookViewId="0">
      <selection activeCell="A82" sqref="A82"/>
    </sheetView>
  </sheetViews>
  <sheetFormatPr baseColWidth="10" defaultColWidth="8.88671875" defaultRowHeight="14.4" x14ac:dyDescent="0.3"/>
  <cols>
    <col min="1" max="1" width="29.77734375" customWidth="1"/>
    <col min="2" max="2" width="11.5546875" customWidth="1"/>
    <col min="3" max="3" width="9" customWidth="1"/>
    <col min="4" max="4" width="9.109375" customWidth="1"/>
    <col min="14" max="14" width="16.6640625" customWidth="1"/>
    <col min="15" max="15" width="15.88671875" customWidth="1"/>
    <col min="16" max="16" width="11.5546875" customWidth="1"/>
    <col min="17" max="17" width="16" customWidth="1"/>
    <col min="18" max="18" width="18.33203125" customWidth="1"/>
    <col min="19" max="19" width="17.21875" customWidth="1"/>
    <col min="20" max="20" width="12.109375" customWidth="1"/>
    <col min="21" max="21" width="17.21875" customWidth="1"/>
    <col min="22" max="22" width="12.88671875" customWidth="1"/>
  </cols>
  <sheetData>
    <row r="2" spans="1:22" x14ac:dyDescent="0.3">
      <c r="B2" s="1" t="s">
        <v>0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3"/>
      <c r="P2" s="19" t="s">
        <v>35</v>
      </c>
      <c r="Q2" s="20"/>
      <c r="R2" s="19" t="s">
        <v>9</v>
      </c>
      <c r="S2" s="20"/>
    </row>
    <row r="3" spans="1:22" x14ac:dyDescent="0.3">
      <c r="B3" s="4">
        <v>0</v>
      </c>
      <c r="C3" s="4" t="s">
        <v>7</v>
      </c>
      <c r="D3" s="4" t="s">
        <v>8</v>
      </c>
      <c r="E3" s="4" t="s">
        <v>10</v>
      </c>
      <c r="F3" s="4" t="s">
        <v>11</v>
      </c>
      <c r="G3" s="4">
        <v>3</v>
      </c>
      <c r="H3" s="4">
        <v>4</v>
      </c>
      <c r="I3" s="4">
        <v>5</v>
      </c>
      <c r="J3" s="4">
        <v>6</v>
      </c>
      <c r="K3" s="4" t="s">
        <v>12</v>
      </c>
      <c r="L3" s="4" t="s">
        <v>13</v>
      </c>
      <c r="M3" s="4">
        <v>8</v>
      </c>
      <c r="N3" s="4">
        <v>9</v>
      </c>
      <c r="P3" s="19" t="s">
        <v>33</v>
      </c>
      <c r="Q3" s="20" t="s">
        <v>34</v>
      </c>
      <c r="R3" s="19" t="s">
        <v>33</v>
      </c>
      <c r="S3" s="20" t="s">
        <v>34</v>
      </c>
      <c r="U3" t="s">
        <v>35</v>
      </c>
      <c r="V3" t="s">
        <v>9</v>
      </c>
    </row>
    <row r="4" spans="1:22" x14ac:dyDescent="0.3">
      <c r="A4" t="s">
        <v>16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0.8</v>
      </c>
      <c r="H4" s="5">
        <v>0.8</v>
      </c>
      <c r="I4" s="5">
        <v>1</v>
      </c>
      <c r="J4" s="5">
        <v>1</v>
      </c>
      <c r="K4" s="5">
        <v>1</v>
      </c>
      <c r="L4" s="5">
        <v>1</v>
      </c>
      <c r="M4" s="5">
        <v>0.8</v>
      </c>
      <c r="N4" s="5">
        <v>0.6</v>
      </c>
      <c r="P4" s="16">
        <f>AVERAGE(G4:K4,E4,B4:C4,M4:N4)</f>
        <v>0.9</v>
      </c>
      <c r="Q4" s="15">
        <f>STDEV(B4:C4,E4,G4:K4,M4:N4)</f>
        <v>0.14142135623730939</v>
      </c>
      <c r="R4" s="16">
        <f>AVERAGE(B4,D4,F4:J4,L4:N4)</f>
        <v>0.9</v>
      </c>
      <c r="S4" s="15">
        <f>STDEV(B4,D4,F4:J4,L4:N4)</f>
        <v>0.14142135623730939</v>
      </c>
      <c r="U4" t="s">
        <v>36</v>
      </c>
      <c r="V4" t="s">
        <v>36</v>
      </c>
    </row>
    <row r="5" spans="1:22" x14ac:dyDescent="0.3">
      <c r="A5" t="s">
        <v>17</v>
      </c>
      <c r="B5" s="6">
        <v>0</v>
      </c>
      <c r="C5" s="6">
        <v>0.25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P5" s="16">
        <f t="shared" ref="P5:P13" si="0">AVERAGE(G5:K5,E5,B5:C5,M5:N5)</f>
        <v>2.5000000000000001E-2</v>
      </c>
      <c r="Q5" s="15">
        <f t="shared" ref="Q5:Q13" si="1">STDEV(B5:C5,E5,G5:K5,M5:N5)</f>
        <v>7.9056941504209485E-2</v>
      </c>
      <c r="R5" s="16">
        <f t="shared" ref="R5:R13" si="2">AVERAGE(B5,D5,F5:J5,L5:N5)</f>
        <v>0</v>
      </c>
      <c r="S5" s="15">
        <f t="shared" ref="S5:S13" si="3">STDEV(B5,D5,F5:J5,L5:N5)</f>
        <v>0</v>
      </c>
      <c r="U5" t="s">
        <v>37</v>
      </c>
      <c r="V5" t="s">
        <v>47</v>
      </c>
    </row>
    <row r="6" spans="1:22" x14ac:dyDescent="0.3">
      <c r="A6" t="s">
        <v>2</v>
      </c>
      <c r="B6" s="6">
        <v>1</v>
      </c>
      <c r="C6" s="6">
        <v>0.83299999999999996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P6" s="16">
        <f>AVERAGE(G6:K6,E6,B6:C6,M6:N6)</f>
        <v>0.98330000000000006</v>
      </c>
      <c r="Q6" s="15">
        <f t="shared" si="1"/>
        <v>5.281003692481194E-2</v>
      </c>
      <c r="R6" s="16">
        <f t="shared" si="2"/>
        <v>1</v>
      </c>
      <c r="S6" s="15">
        <f t="shared" si="3"/>
        <v>0</v>
      </c>
      <c r="U6" t="s">
        <v>38</v>
      </c>
      <c r="V6" t="s">
        <v>46</v>
      </c>
    </row>
    <row r="7" spans="1:22" x14ac:dyDescent="0.3">
      <c r="A7" t="s">
        <v>3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0.8</v>
      </c>
      <c r="H7" s="6">
        <v>0.8</v>
      </c>
      <c r="I7" s="6">
        <v>1</v>
      </c>
      <c r="J7" s="6">
        <v>1</v>
      </c>
      <c r="K7" s="6">
        <v>1</v>
      </c>
      <c r="L7" s="6">
        <v>1</v>
      </c>
      <c r="M7" s="6">
        <v>0.8</v>
      </c>
      <c r="N7" s="6">
        <v>0.6</v>
      </c>
      <c r="P7" s="16">
        <f t="shared" si="0"/>
        <v>0.9</v>
      </c>
      <c r="Q7" s="15">
        <f t="shared" si="1"/>
        <v>0.14142135623730939</v>
      </c>
      <c r="R7" s="16">
        <f t="shared" si="2"/>
        <v>0.9</v>
      </c>
      <c r="S7" s="15">
        <f t="shared" si="3"/>
        <v>0.14142135623730939</v>
      </c>
      <c r="U7" t="s">
        <v>39</v>
      </c>
      <c r="V7" t="s">
        <v>39</v>
      </c>
    </row>
    <row r="8" spans="1:22" x14ac:dyDescent="0.3">
      <c r="A8" t="s">
        <v>4</v>
      </c>
      <c r="B8" s="6">
        <v>1</v>
      </c>
      <c r="C8" s="6">
        <v>0.91</v>
      </c>
      <c r="D8" s="6">
        <v>1</v>
      </c>
      <c r="E8" s="6">
        <v>1</v>
      </c>
      <c r="F8" s="6">
        <v>1</v>
      </c>
      <c r="G8" s="6">
        <v>0.88</v>
      </c>
      <c r="H8" s="6">
        <v>0.89</v>
      </c>
      <c r="I8" s="6">
        <v>1</v>
      </c>
      <c r="J8" s="6">
        <v>1</v>
      </c>
      <c r="K8" s="6">
        <v>1</v>
      </c>
      <c r="L8" s="6">
        <v>1</v>
      </c>
      <c r="M8" s="6">
        <v>0.88900000000000001</v>
      </c>
      <c r="N8" s="6">
        <v>0.75</v>
      </c>
      <c r="P8" s="16">
        <f t="shared" si="0"/>
        <v>0.93189999999999995</v>
      </c>
      <c r="Q8" s="15">
        <f t="shared" si="1"/>
        <v>8.3695811656790131E-2</v>
      </c>
      <c r="R8" s="16">
        <f t="shared" si="2"/>
        <v>0.94089999999999985</v>
      </c>
      <c r="S8" s="15">
        <f t="shared" si="3"/>
        <v>8.5889399164791519E-2</v>
      </c>
      <c r="U8" t="s">
        <v>40</v>
      </c>
      <c r="V8" t="s">
        <v>45</v>
      </c>
    </row>
    <row r="9" spans="1:22" x14ac:dyDescent="0.3">
      <c r="A9" t="s">
        <v>6</v>
      </c>
      <c r="B9" s="6">
        <v>0.8</v>
      </c>
      <c r="C9" s="6">
        <v>0.8</v>
      </c>
      <c r="D9" s="6">
        <v>0.8</v>
      </c>
      <c r="E9" s="6">
        <v>0.6</v>
      </c>
      <c r="F9" s="6">
        <v>0.6</v>
      </c>
      <c r="G9" s="6">
        <v>1</v>
      </c>
      <c r="H9" s="6">
        <v>0.75</v>
      </c>
      <c r="I9" s="6">
        <v>0.6</v>
      </c>
      <c r="J9" s="6">
        <v>0.6</v>
      </c>
      <c r="K9" s="6">
        <v>0.6</v>
      </c>
      <c r="L9" s="6">
        <v>0.6</v>
      </c>
      <c r="M9" s="6">
        <v>1</v>
      </c>
      <c r="N9" s="6">
        <v>1</v>
      </c>
      <c r="P9" s="16">
        <f t="shared" si="0"/>
        <v>0.77500000000000002</v>
      </c>
      <c r="Q9" s="15">
        <f t="shared" si="1"/>
        <v>0.17519830034690564</v>
      </c>
      <c r="R9" s="16">
        <f t="shared" si="2"/>
        <v>0.77499999999999991</v>
      </c>
      <c r="S9" s="15">
        <f t="shared" si="3"/>
        <v>0.17519830034690564</v>
      </c>
      <c r="U9" t="s">
        <v>41</v>
      </c>
      <c r="V9" t="s">
        <v>41</v>
      </c>
    </row>
    <row r="10" spans="1:22" x14ac:dyDescent="0.3">
      <c r="A10" t="s">
        <v>14</v>
      </c>
      <c r="B10" s="6">
        <v>1</v>
      </c>
      <c r="C10" s="6">
        <v>1.41</v>
      </c>
      <c r="D10" s="6">
        <v>1</v>
      </c>
      <c r="E10" s="6">
        <v>1.41</v>
      </c>
      <c r="F10" s="6">
        <v>1</v>
      </c>
      <c r="G10" s="6">
        <v>1</v>
      </c>
      <c r="H10" s="6">
        <v>1.1399999999999999</v>
      </c>
      <c r="I10" s="6">
        <v>1.41</v>
      </c>
      <c r="J10" s="6">
        <v>1.41</v>
      </c>
      <c r="K10" s="6">
        <v>1.73</v>
      </c>
      <c r="L10" s="6">
        <v>1.41</v>
      </c>
      <c r="M10" s="6">
        <v>1</v>
      </c>
      <c r="N10" s="6">
        <v>1.4139999999999999</v>
      </c>
      <c r="P10" s="16">
        <f t="shared" si="0"/>
        <v>1.2924</v>
      </c>
      <c r="Q10" s="15">
        <f t="shared" si="1"/>
        <v>0.24524781118062738</v>
      </c>
      <c r="R10" s="16">
        <f t="shared" si="2"/>
        <v>1.1783999999999999</v>
      </c>
      <c r="S10" s="15">
        <f t="shared" si="3"/>
        <v>0.20467600413010445</v>
      </c>
      <c r="U10" t="s">
        <v>42</v>
      </c>
      <c r="V10" t="s">
        <v>42</v>
      </c>
    </row>
    <row r="11" spans="1:22" x14ac:dyDescent="0.3">
      <c r="A11" t="s">
        <v>15</v>
      </c>
      <c r="B11" s="6">
        <v>0.33</v>
      </c>
      <c r="C11" s="6">
        <v>0.66</v>
      </c>
      <c r="D11" s="6">
        <v>0.33</v>
      </c>
      <c r="E11" s="6">
        <v>0.66</v>
      </c>
      <c r="F11" s="6">
        <v>0.33</v>
      </c>
      <c r="G11" s="6">
        <v>0.33</v>
      </c>
      <c r="H11" s="6">
        <v>0.66</v>
      </c>
      <c r="I11" s="6">
        <v>0.66</v>
      </c>
      <c r="J11" s="6">
        <v>0.66</v>
      </c>
      <c r="K11" s="6">
        <v>1</v>
      </c>
      <c r="L11" s="6">
        <v>0.66</v>
      </c>
      <c r="M11" s="6">
        <v>0.33</v>
      </c>
      <c r="N11" s="6">
        <v>0.66</v>
      </c>
      <c r="P11" s="16">
        <f t="shared" si="0"/>
        <v>0.59499999999999997</v>
      </c>
      <c r="Q11" s="15">
        <f t="shared" si="1"/>
        <v>0.21083168642307998</v>
      </c>
      <c r="R11" s="16">
        <f t="shared" si="2"/>
        <v>0.495</v>
      </c>
      <c r="S11" s="15">
        <f t="shared" si="3"/>
        <v>0.17392527130926105</v>
      </c>
      <c r="U11" t="s">
        <v>43</v>
      </c>
      <c r="V11" t="s">
        <v>43</v>
      </c>
    </row>
    <row r="12" spans="1:22" x14ac:dyDescent="0.3">
      <c r="A12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2</v>
      </c>
      <c r="H12" s="7">
        <v>2</v>
      </c>
      <c r="I12" s="7">
        <v>0</v>
      </c>
      <c r="J12" s="7">
        <v>0</v>
      </c>
      <c r="K12" s="7">
        <v>0</v>
      </c>
      <c r="L12" s="7">
        <v>0</v>
      </c>
      <c r="M12" s="7">
        <v>2</v>
      </c>
      <c r="N12" s="7">
        <v>4</v>
      </c>
      <c r="P12" s="17">
        <f t="shared" si="0"/>
        <v>1</v>
      </c>
      <c r="Q12" s="18">
        <f t="shared" si="1"/>
        <v>1.4142135623730951</v>
      </c>
      <c r="R12" s="17">
        <f t="shared" si="2"/>
        <v>1</v>
      </c>
      <c r="S12" s="18">
        <f t="shared" si="3"/>
        <v>1.4142135623730951</v>
      </c>
      <c r="U12" t="s">
        <v>44</v>
      </c>
      <c r="V12" t="s">
        <v>44</v>
      </c>
    </row>
    <row r="13" spans="1:22" x14ac:dyDescent="0.3">
      <c r="A13" t="s">
        <v>88</v>
      </c>
      <c r="B13" s="11">
        <v>0</v>
      </c>
      <c r="C13" s="11">
        <v>3</v>
      </c>
      <c r="D13" s="11">
        <v>0</v>
      </c>
      <c r="E13" s="11">
        <v>3</v>
      </c>
      <c r="F13" s="11">
        <v>0</v>
      </c>
      <c r="G13" s="11">
        <v>2</v>
      </c>
      <c r="H13" s="11">
        <v>0</v>
      </c>
      <c r="I13" s="11">
        <v>0</v>
      </c>
      <c r="J13" s="11">
        <v>2</v>
      </c>
      <c r="K13" s="11">
        <v>2</v>
      </c>
      <c r="L13" s="11">
        <v>1</v>
      </c>
      <c r="M13" s="11">
        <v>2</v>
      </c>
      <c r="N13" s="11">
        <v>4</v>
      </c>
      <c r="P13" s="21">
        <f t="shared" si="0"/>
        <v>1.8</v>
      </c>
      <c r="Q13" s="9">
        <f t="shared" si="1"/>
        <v>1.3984117975602022</v>
      </c>
      <c r="R13" s="21">
        <f t="shared" si="2"/>
        <v>1.1000000000000001</v>
      </c>
      <c r="S13" s="9">
        <f t="shared" si="3"/>
        <v>1.3703203194062976</v>
      </c>
    </row>
    <row r="14" spans="1:22" x14ac:dyDescent="0.3">
      <c r="S14" s="8"/>
    </row>
    <row r="16" spans="1:22" x14ac:dyDescent="0.3">
      <c r="B16" s="1" t="s">
        <v>18</v>
      </c>
      <c r="C16" s="2" t="s">
        <v>1</v>
      </c>
      <c r="D16" s="2"/>
      <c r="E16" s="2"/>
      <c r="F16" s="2"/>
      <c r="G16" s="2"/>
      <c r="H16" s="2"/>
      <c r="I16" s="2"/>
      <c r="J16" s="2"/>
      <c r="K16" s="2"/>
      <c r="L16" s="3"/>
      <c r="N16" s="19" t="s">
        <v>35</v>
      </c>
      <c r="O16" s="20"/>
      <c r="P16" s="19" t="s">
        <v>9</v>
      </c>
      <c r="Q16" s="20"/>
    </row>
    <row r="17" spans="1:20" x14ac:dyDescent="0.3"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 t="s">
        <v>12</v>
      </c>
      <c r="J17" s="4" t="s">
        <v>13</v>
      </c>
      <c r="K17" s="4">
        <v>8</v>
      </c>
      <c r="L17" s="4">
        <v>9</v>
      </c>
      <c r="N17" s="19" t="s">
        <v>33</v>
      </c>
      <c r="O17" s="20" t="s">
        <v>34</v>
      </c>
      <c r="P17" s="19" t="s">
        <v>33</v>
      </c>
      <c r="Q17" s="20" t="s">
        <v>34</v>
      </c>
      <c r="S17" t="s">
        <v>35</v>
      </c>
      <c r="T17" t="s">
        <v>9</v>
      </c>
    </row>
    <row r="18" spans="1:20" x14ac:dyDescent="0.3">
      <c r="A18" t="s">
        <v>16</v>
      </c>
      <c r="B18" s="5">
        <v>0.8</v>
      </c>
      <c r="C18" s="5">
        <v>0.6</v>
      </c>
      <c r="D18" s="5">
        <v>1</v>
      </c>
      <c r="E18" s="5">
        <v>1</v>
      </c>
      <c r="F18" s="5">
        <v>0.8</v>
      </c>
      <c r="G18" s="5">
        <v>0.8</v>
      </c>
      <c r="H18" s="5">
        <v>1</v>
      </c>
      <c r="I18" s="5">
        <v>0.6</v>
      </c>
      <c r="J18" s="5">
        <v>0.8</v>
      </c>
      <c r="K18" s="5">
        <v>1</v>
      </c>
      <c r="L18" s="5">
        <v>0.6</v>
      </c>
      <c r="N18" s="1">
        <f>AVERAGE(B18:I18,K18:L18)</f>
        <v>0.82</v>
      </c>
      <c r="O18" s="3">
        <f>STDEV(B18:I18,K18:L18)</f>
        <v>0.17511900715418313</v>
      </c>
      <c r="P18" s="1">
        <f>AVERAGE(B18:H18,J18:L18)</f>
        <v>0.84000000000000008</v>
      </c>
      <c r="Q18" s="3">
        <f>STDEV(B18:H18,J18:L18)</f>
        <v>0.15776212754932317</v>
      </c>
      <c r="S18" t="s">
        <v>48</v>
      </c>
      <c r="T18" t="s">
        <v>56</v>
      </c>
    </row>
    <row r="19" spans="1:20" x14ac:dyDescent="0.3">
      <c r="A19" t="s">
        <v>17</v>
      </c>
      <c r="B19" s="6">
        <v>0.25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0.25</v>
      </c>
      <c r="J19" s="6">
        <v>0</v>
      </c>
      <c r="K19" s="6">
        <v>0</v>
      </c>
      <c r="L19" s="6">
        <v>0</v>
      </c>
      <c r="N19" s="16">
        <f t="shared" ref="N19:N27" si="4">AVERAGE(B19:I19,K19:L19)</f>
        <v>0.05</v>
      </c>
      <c r="O19" s="15">
        <f t="shared" ref="O19:O27" si="5">STDEV(B19:I19,K19:L19)</f>
        <v>0.10540925533894598</v>
      </c>
      <c r="P19" s="16">
        <f t="shared" ref="P19:P27" si="6">AVERAGE(B19:H19,J19:L19)</f>
        <v>2.5000000000000001E-2</v>
      </c>
      <c r="Q19" s="15">
        <f t="shared" ref="Q19:Q27" si="7">STDEV(B19:H19,J19:L19)</f>
        <v>7.9056941504209485E-2</v>
      </c>
      <c r="S19" t="s">
        <v>49</v>
      </c>
      <c r="T19" t="s">
        <v>37</v>
      </c>
    </row>
    <row r="20" spans="1:20" x14ac:dyDescent="0.3">
      <c r="A20" t="s">
        <v>2</v>
      </c>
      <c r="B20" s="6">
        <v>0.8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0.75</v>
      </c>
      <c r="J20" s="6">
        <v>1</v>
      </c>
      <c r="K20" s="6">
        <v>1</v>
      </c>
      <c r="L20" s="6">
        <v>1</v>
      </c>
      <c r="N20" s="16">
        <f t="shared" si="4"/>
        <v>0.95500000000000007</v>
      </c>
      <c r="O20" s="15">
        <f t="shared" si="5"/>
        <v>9.5597535997999902E-2</v>
      </c>
      <c r="P20" s="16">
        <f t="shared" si="6"/>
        <v>0.98000000000000009</v>
      </c>
      <c r="Q20" s="15">
        <f t="shared" si="7"/>
        <v>6.3245553203367583E-2</v>
      </c>
      <c r="S20" t="s">
        <v>50</v>
      </c>
      <c r="T20" t="s">
        <v>57</v>
      </c>
    </row>
    <row r="21" spans="1:20" x14ac:dyDescent="0.3">
      <c r="A21" t="s">
        <v>3</v>
      </c>
      <c r="B21" s="6">
        <v>0.8</v>
      </c>
      <c r="C21" s="6">
        <v>0.6</v>
      </c>
      <c r="D21" s="6">
        <v>1</v>
      </c>
      <c r="E21" s="6">
        <v>1</v>
      </c>
      <c r="F21" s="6">
        <v>0.8</v>
      </c>
      <c r="G21" s="6">
        <v>0.8</v>
      </c>
      <c r="H21" s="6">
        <v>1</v>
      </c>
      <c r="I21" s="6">
        <v>0.6</v>
      </c>
      <c r="J21" s="6">
        <v>0.8</v>
      </c>
      <c r="K21" s="6">
        <v>1</v>
      </c>
      <c r="L21" s="6">
        <v>0.6</v>
      </c>
      <c r="N21" s="16">
        <f t="shared" si="4"/>
        <v>0.82</v>
      </c>
      <c r="O21" s="15">
        <f t="shared" si="5"/>
        <v>0.17511900715418313</v>
      </c>
      <c r="P21" s="16">
        <f t="shared" si="6"/>
        <v>0.84000000000000008</v>
      </c>
      <c r="Q21" s="15">
        <f t="shared" si="7"/>
        <v>0.15776212754932317</v>
      </c>
      <c r="S21" t="s">
        <v>48</v>
      </c>
      <c r="T21" t="s">
        <v>56</v>
      </c>
    </row>
    <row r="22" spans="1:20" x14ac:dyDescent="0.3">
      <c r="A22" t="s">
        <v>4</v>
      </c>
      <c r="B22" s="6">
        <v>0.8</v>
      </c>
      <c r="C22" s="6">
        <v>0.75</v>
      </c>
      <c r="D22" s="6">
        <v>1</v>
      </c>
      <c r="E22" s="6">
        <v>1</v>
      </c>
      <c r="F22" s="6">
        <v>0.89</v>
      </c>
      <c r="G22" s="6">
        <v>0.89</v>
      </c>
      <c r="H22" s="6">
        <v>1</v>
      </c>
      <c r="I22" s="6">
        <v>0.66</v>
      </c>
      <c r="J22" s="6">
        <v>0.89</v>
      </c>
      <c r="K22" s="6">
        <v>1</v>
      </c>
      <c r="L22" s="6">
        <v>0.75</v>
      </c>
      <c r="N22" s="16">
        <f t="shared" si="4"/>
        <v>0.87399999999999989</v>
      </c>
      <c r="O22" s="15">
        <f t="shared" si="5"/>
        <v>0.12738393409950441</v>
      </c>
      <c r="P22" s="16">
        <f t="shared" si="6"/>
        <v>0.89699999999999991</v>
      </c>
      <c r="Q22" s="15">
        <f t="shared" si="7"/>
        <v>0.10285372569279667</v>
      </c>
      <c r="S22" t="s">
        <v>51</v>
      </c>
      <c r="T22" t="s">
        <v>58</v>
      </c>
    </row>
    <row r="23" spans="1:20" x14ac:dyDescent="0.3">
      <c r="A23" t="s">
        <v>6</v>
      </c>
      <c r="B23" s="6">
        <v>1</v>
      </c>
      <c r="C23" s="6">
        <v>1</v>
      </c>
      <c r="D23" s="6">
        <v>0.8</v>
      </c>
      <c r="E23" s="6">
        <v>0.8</v>
      </c>
      <c r="F23" s="6">
        <v>1</v>
      </c>
      <c r="G23" s="6">
        <v>1</v>
      </c>
      <c r="H23" s="6">
        <v>0.8</v>
      </c>
      <c r="I23" s="6">
        <v>1</v>
      </c>
      <c r="J23" s="6">
        <v>0.75</v>
      </c>
      <c r="K23" s="6">
        <v>0.8</v>
      </c>
      <c r="L23" s="6">
        <v>1</v>
      </c>
      <c r="N23" s="16">
        <f t="shared" si="4"/>
        <v>0.91999999999999993</v>
      </c>
      <c r="O23" s="15">
        <f t="shared" si="5"/>
        <v>0.10327955589886545</v>
      </c>
      <c r="P23" s="16">
        <f t="shared" si="6"/>
        <v>0.89499999999999991</v>
      </c>
      <c r="Q23" s="15">
        <f t="shared" si="7"/>
        <v>0.11167910378500701</v>
      </c>
      <c r="S23" t="s">
        <v>52</v>
      </c>
      <c r="T23" t="s">
        <v>58</v>
      </c>
    </row>
    <row r="24" spans="1:20" x14ac:dyDescent="0.3">
      <c r="A24" t="s">
        <v>14</v>
      </c>
      <c r="B24" s="6">
        <v>1.41</v>
      </c>
      <c r="C24" s="6">
        <v>1.41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1.73</v>
      </c>
      <c r="J24" s="6">
        <v>2.2400000000000002</v>
      </c>
      <c r="K24" s="6">
        <v>1</v>
      </c>
      <c r="L24" s="6">
        <v>1.41</v>
      </c>
      <c r="N24" s="16">
        <f t="shared" si="4"/>
        <v>1.1960000000000002</v>
      </c>
      <c r="O24" s="15">
        <f t="shared" si="5"/>
        <v>0.26936963451732954</v>
      </c>
      <c r="P24" s="16">
        <f t="shared" si="6"/>
        <v>1.2470000000000001</v>
      </c>
      <c r="Q24" s="15">
        <f t="shared" si="7"/>
        <v>0.39886087800133979</v>
      </c>
      <c r="S24" t="s">
        <v>53</v>
      </c>
      <c r="T24" t="s">
        <v>53</v>
      </c>
    </row>
    <row r="25" spans="1:20" x14ac:dyDescent="0.3">
      <c r="A25" t="s">
        <v>15</v>
      </c>
      <c r="B25" s="6">
        <v>0.66</v>
      </c>
      <c r="C25" s="6">
        <v>0.66</v>
      </c>
      <c r="D25" s="6">
        <v>0.33</v>
      </c>
      <c r="E25" s="6">
        <v>0.33</v>
      </c>
      <c r="F25" s="6">
        <v>0.33</v>
      </c>
      <c r="G25" s="6">
        <v>0.33</v>
      </c>
      <c r="H25" s="6">
        <v>0.33</v>
      </c>
      <c r="I25" s="6">
        <v>1</v>
      </c>
      <c r="J25" s="6">
        <v>1.66</v>
      </c>
      <c r="K25" s="6">
        <v>0.33</v>
      </c>
      <c r="L25" s="6">
        <v>0.66</v>
      </c>
      <c r="N25" s="16">
        <f t="shared" si="4"/>
        <v>0.496</v>
      </c>
      <c r="O25" s="15">
        <f t="shared" si="5"/>
        <v>0.23571168829737746</v>
      </c>
      <c r="P25" s="16">
        <f t="shared" si="6"/>
        <v>0.56200000000000006</v>
      </c>
      <c r="Q25" s="15">
        <f t="shared" si="7"/>
        <v>0.41598076878625057</v>
      </c>
      <c r="S25" t="s">
        <v>54</v>
      </c>
      <c r="T25" t="s">
        <v>54</v>
      </c>
    </row>
    <row r="26" spans="1:20" x14ac:dyDescent="0.3">
      <c r="A26" t="s">
        <v>5</v>
      </c>
      <c r="B26" s="7">
        <v>3</v>
      </c>
      <c r="C26" s="7">
        <v>4</v>
      </c>
      <c r="D26" s="7">
        <v>0</v>
      </c>
      <c r="E26" s="7">
        <v>0</v>
      </c>
      <c r="F26" s="7">
        <v>2</v>
      </c>
      <c r="G26" s="7">
        <v>2</v>
      </c>
      <c r="H26" s="7">
        <v>0</v>
      </c>
      <c r="I26" s="7">
        <v>3</v>
      </c>
      <c r="J26" s="7">
        <v>2</v>
      </c>
      <c r="K26" s="7">
        <v>0</v>
      </c>
      <c r="L26" s="7">
        <v>4</v>
      </c>
      <c r="N26" s="17">
        <f t="shared" si="4"/>
        <v>1.8</v>
      </c>
      <c r="O26" s="18">
        <f t="shared" si="5"/>
        <v>1.6865480854231356</v>
      </c>
      <c r="P26" s="17">
        <f t="shared" si="6"/>
        <v>1.7</v>
      </c>
      <c r="Q26" s="18">
        <f t="shared" si="7"/>
        <v>1.636391694484477</v>
      </c>
      <c r="S26" t="s">
        <v>55</v>
      </c>
      <c r="T26" t="s">
        <v>59</v>
      </c>
    </row>
    <row r="27" spans="1:20" x14ac:dyDescent="0.3">
      <c r="A27" t="s">
        <v>88</v>
      </c>
      <c r="B27" s="11">
        <v>1</v>
      </c>
      <c r="C27" s="11">
        <v>2</v>
      </c>
      <c r="D27" s="11">
        <v>0</v>
      </c>
      <c r="E27" s="11">
        <v>0</v>
      </c>
      <c r="F27" s="11">
        <v>1</v>
      </c>
      <c r="G27" s="11">
        <v>1</v>
      </c>
      <c r="H27" s="11">
        <v>0</v>
      </c>
      <c r="I27" s="11">
        <v>4</v>
      </c>
      <c r="J27" s="11">
        <v>1</v>
      </c>
      <c r="K27" s="11">
        <v>0</v>
      </c>
      <c r="L27" s="11">
        <v>2</v>
      </c>
      <c r="N27" s="21">
        <f t="shared" si="4"/>
        <v>1.1000000000000001</v>
      </c>
      <c r="O27" s="9">
        <f t="shared" si="5"/>
        <v>1.2866839377079189</v>
      </c>
      <c r="P27" s="21">
        <f t="shared" si="6"/>
        <v>0.8</v>
      </c>
      <c r="Q27" s="9">
        <f t="shared" si="7"/>
        <v>0.78881063774661553</v>
      </c>
    </row>
    <row r="28" spans="1:20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N28" s="10"/>
      <c r="O28" s="10"/>
      <c r="P28" s="10"/>
      <c r="Q28" s="10"/>
    </row>
    <row r="30" spans="1:20" x14ac:dyDescent="0.3">
      <c r="B30" s="1" t="s">
        <v>19</v>
      </c>
      <c r="C30" s="2" t="s">
        <v>21</v>
      </c>
      <c r="D30" s="2"/>
      <c r="E30" s="2"/>
      <c r="F30" s="2"/>
      <c r="G30" s="2"/>
      <c r="H30" s="2"/>
      <c r="I30" s="2"/>
      <c r="J30" s="2"/>
      <c r="K30" s="2"/>
      <c r="L30" s="3"/>
      <c r="N30" s="19" t="s">
        <v>35</v>
      </c>
      <c r="O30" s="20"/>
      <c r="P30" s="19" t="s">
        <v>9</v>
      </c>
      <c r="Q30" s="20"/>
    </row>
    <row r="31" spans="1:20" x14ac:dyDescent="0.3">
      <c r="B31" s="4">
        <v>0</v>
      </c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 t="s">
        <v>12</v>
      </c>
      <c r="J31" s="4" t="s">
        <v>13</v>
      </c>
      <c r="K31" s="4">
        <v>8</v>
      </c>
      <c r="L31" s="4">
        <v>9</v>
      </c>
      <c r="N31" s="19" t="s">
        <v>33</v>
      </c>
      <c r="O31" s="20" t="s">
        <v>34</v>
      </c>
      <c r="P31" s="19" t="s">
        <v>33</v>
      </c>
      <c r="Q31" s="20" t="s">
        <v>34</v>
      </c>
      <c r="S31" t="s">
        <v>35</v>
      </c>
      <c r="T31" t="s">
        <v>9</v>
      </c>
    </row>
    <row r="32" spans="1:20" x14ac:dyDescent="0.3">
      <c r="A32" t="s">
        <v>16</v>
      </c>
      <c r="B32" s="5">
        <v>0.83</v>
      </c>
      <c r="C32" s="5">
        <v>0.83</v>
      </c>
      <c r="D32" s="5">
        <v>0.66</v>
      </c>
      <c r="E32" s="5">
        <v>0.83</v>
      </c>
      <c r="F32" s="5">
        <v>0.66</v>
      </c>
      <c r="G32" s="5">
        <v>0.66</v>
      </c>
      <c r="H32" s="5">
        <v>0.83</v>
      </c>
      <c r="I32" s="5">
        <v>1</v>
      </c>
      <c r="J32" s="5">
        <v>1</v>
      </c>
      <c r="K32" s="5">
        <v>1</v>
      </c>
      <c r="L32" s="5">
        <v>0.83</v>
      </c>
      <c r="N32" s="1">
        <f>AVERAGE(B32:I32,K32:L32)</f>
        <v>0.81299999999999994</v>
      </c>
      <c r="O32" s="3">
        <f>STDEV(B32:I32,K32:L32)</f>
        <v>0.12543701385334652</v>
      </c>
      <c r="P32" s="1">
        <f>AVERAGE(B32:H32,J32:L32)</f>
        <v>0.81299999999999994</v>
      </c>
      <c r="Q32" s="3">
        <f>STDEV(B32:H32,J32:L32)</f>
        <v>0.12543701385334652</v>
      </c>
      <c r="S32" t="s">
        <v>60</v>
      </c>
      <c r="T32" t="s">
        <v>60</v>
      </c>
    </row>
    <row r="33" spans="1:20" x14ac:dyDescent="0.3">
      <c r="A33" t="s">
        <v>17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0.33</v>
      </c>
      <c r="J33" s="6">
        <v>0</v>
      </c>
      <c r="K33" s="6">
        <v>0</v>
      </c>
      <c r="L33" s="6">
        <v>0</v>
      </c>
      <c r="N33" s="16">
        <f t="shared" ref="N33:N41" si="8">AVERAGE(B33:I33,K33:L33)</f>
        <v>3.3000000000000002E-2</v>
      </c>
      <c r="O33" s="15">
        <f t="shared" ref="O33:O41" si="9">STDEV(B33:I33,K33:L33)</f>
        <v>0.10435516278555652</v>
      </c>
      <c r="P33" s="16">
        <f t="shared" ref="P33:P41" si="10">AVERAGE(B33:H33,J33:L33)</f>
        <v>0</v>
      </c>
      <c r="Q33" s="15">
        <f t="shared" ref="Q33:Q41" si="11">STDEV(B33:H33,J33:L33)</f>
        <v>0</v>
      </c>
      <c r="S33" t="s">
        <v>61</v>
      </c>
      <c r="T33" t="s">
        <v>47</v>
      </c>
    </row>
    <row r="34" spans="1:20" x14ac:dyDescent="0.3">
      <c r="A34" t="s">
        <v>2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0.86</v>
      </c>
      <c r="J34" s="6">
        <v>1</v>
      </c>
      <c r="K34" s="6">
        <v>1</v>
      </c>
      <c r="L34" s="6">
        <v>1</v>
      </c>
      <c r="N34" s="16">
        <f t="shared" si="8"/>
        <v>0.98599999999999999</v>
      </c>
      <c r="O34" s="15">
        <f t="shared" si="9"/>
        <v>4.4271887242357318E-2</v>
      </c>
      <c r="P34" s="16">
        <f t="shared" si="10"/>
        <v>1</v>
      </c>
      <c r="Q34" s="15">
        <f t="shared" si="11"/>
        <v>0</v>
      </c>
      <c r="S34" t="s">
        <v>62</v>
      </c>
      <c r="T34" t="s">
        <v>46</v>
      </c>
    </row>
    <row r="35" spans="1:20" x14ac:dyDescent="0.3">
      <c r="A35" t="s">
        <v>3</v>
      </c>
      <c r="B35" s="6">
        <v>0.83</v>
      </c>
      <c r="C35" s="6">
        <v>0.83</v>
      </c>
      <c r="D35" s="6">
        <v>0.66</v>
      </c>
      <c r="E35" s="6">
        <v>0.83</v>
      </c>
      <c r="F35" s="6">
        <v>0.66</v>
      </c>
      <c r="G35" s="6">
        <v>0.66</v>
      </c>
      <c r="H35" s="6">
        <v>0.83</v>
      </c>
      <c r="I35" s="6">
        <v>1</v>
      </c>
      <c r="J35" s="6">
        <v>1</v>
      </c>
      <c r="K35" s="6">
        <v>1</v>
      </c>
      <c r="L35" s="6">
        <v>0.83</v>
      </c>
      <c r="N35" s="16">
        <f t="shared" si="8"/>
        <v>0.81299999999999994</v>
      </c>
      <c r="O35" s="15">
        <f t="shared" si="9"/>
        <v>0.12543701385334652</v>
      </c>
      <c r="P35" s="16">
        <f t="shared" si="10"/>
        <v>0.81299999999999994</v>
      </c>
      <c r="Q35" s="15">
        <f t="shared" si="11"/>
        <v>0.12543701385334652</v>
      </c>
      <c r="S35" t="s">
        <v>60</v>
      </c>
      <c r="T35" t="s">
        <v>60</v>
      </c>
    </row>
    <row r="36" spans="1:20" x14ac:dyDescent="0.3">
      <c r="A36" t="s">
        <v>4</v>
      </c>
      <c r="B36" s="6">
        <v>0.91</v>
      </c>
      <c r="C36" s="6">
        <v>0.91</v>
      </c>
      <c r="D36" s="6">
        <v>0.8</v>
      </c>
      <c r="E36" s="6">
        <v>0.91</v>
      </c>
      <c r="F36" s="6">
        <v>0.8</v>
      </c>
      <c r="G36" s="6">
        <v>0.8</v>
      </c>
      <c r="H36" s="6">
        <v>0.91</v>
      </c>
      <c r="I36" s="6">
        <v>0.92</v>
      </c>
      <c r="J36" s="6">
        <v>1</v>
      </c>
      <c r="K36" s="6">
        <v>1</v>
      </c>
      <c r="L36" s="6">
        <v>0.91</v>
      </c>
      <c r="N36" s="16">
        <f t="shared" si="8"/>
        <v>0.8869999999999999</v>
      </c>
      <c r="O36" s="15">
        <f t="shared" si="9"/>
        <v>6.600505031182588E-2</v>
      </c>
      <c r="P36" s="16">
        <f t="shared" si="10"/>
        <v>0.89499999999999991</v>
      </c>
      <c r="Q36" s="15">
        <f t="shared" si="11"/>
        <v>7.4721705904866292E-2</v>
      </c>
      <c r="S36" t="s">
        <v>63</v>
      </c>
      <c r="T36" t="s">
        <v>67</v>
      </c>
    </row>
    <row r="37" spans="1:20" x14ac:dyDescent="0.3">
      <c r="A37" t="s">
        <v>6</v>
      </c>
      <c r="B37" s="6">
        <v>1</v>
      </c>
      <c r="C37" s="6">
        <v>1</v>
      </c>
      <c r="D37" s="6">
        <v>1</v>
      </c>
      <c r="E37" s="6">
        <v>0.8</v>
      </c>
      <c r="F37" s="6">
        <v>1</v>
      </c>
      <c r="G37" s="6">
        <v>0.75</v>
      </c>
      <c r="H37" s="6">
        <v>1</v>
      </c>
      <c r="I37" s="6">
        <v>0.83</v>
      </c>
      <c r="J37" s="6">
        <v>0.83</v>
      </c>
      <c r="K37" s="6">
        <v>0.83</v>
      </c>
      <c r="L37" s="6">
        <v>1</v>
      </c>
      <c r="N37" s="16">
        <f t="shared" si="8"/>
        <v>0.92099999999999993</v>
      </c>
      <c r="O37" s="15">
        <f t="shared" si="9"/>
        <v>0.10429125882195024</v>
      </c>
      <c r="P37" s="16">
        <f t="shared" si="10"/>
        <v>0.92099999999999993</v>
      </c>
      <c r="Q37" s="15">
        <f t="shared" si="11"/>
        <v>0.10429125882195024</v>
      </c>
      <c r="S37" t="s">
        <v>52</v>
      </c>
      <c r="T37" t="s">
        <v>52</v>
      </c>
    </row>
    <row r="38" spans="1:20" x14ac:dyDescent="0.3">
      <c r="A38" t="s">
        <v>14</v>
      </c>
      <c r="B38" s="6">
        <v>1</v>
      </c>
      <c r="C38" s="6">
        <v>1</v>
      </c>
      <c r="D38" s="6">
        <v>2.2400000000000002</v>
      </c>
      <c r="E38" s="6">
        <v>1.41</v>
      </c>
      <c r="F38" s="6">
        <v>1.41</v>
      </c>
      <c r="G38" s="6">
        <v>1.73</v>
      </c>
      <c r="H38" s="6">
        <v>1</v>
      </c>
      <c r="I38" s="6">
        <v>1.41</v>
      </c>
      <c r="J38" s="6">
        <v>1</v>
      </c>
      <c r="K38" s="6">
        <v>1</v>
      </c>
      <c r="L38" s="6">
        <v>1</v>
      </c>
      <c r="N38" s="16">
        <f t="shared" si="8"/>
        <v>1.32</v>
      </c>
      <c r="O38" s="15">
        <f t="shared" si="9"/>
        <v>0.4151037353615491</v>
      </c>
      <c r="P38" s="16">
        <f t="shared" si="10"/>
        <v>1.2790000000000001</v>
      </c>
      <c r="Q38" s="15">
        <f t="shared" si="11"/>
        <v>0.42534822335483041</v>
      </c>
      <c r="S38" t="s">
        <v>66</v>
      </c>
      <c r="T38" t="s">
        <v>66</v>
      </c>
    </row>
    <row r="39" spans="1:20" x14ac:dyDescent="0.3">
      <c r="A39" t="s">
        <v>15</v>
      </c>
      <c r="B39" s="6">
        <v>0.33</v>
      </c>
      <c r="C39" s="6">
        <v>0.33</v>
      </c>
      <c r="D39" s="6">
        <v>1.66</v>
      </c>
      <c r="E39" s="6">
        <v>0.66</v>
      </c>
      <c r="F39" s="6">
        <v>0.66</v>
      </c>
      <c r="G39" s="6">
        <v>1</v>
      </c>
      <c r="H39" s="6">
        <v>0.33</v>
      </c>
      <c r="I39" s="6">
        <v>0.66</v>
      </c>
      <c r="J39" s="6">
        <v>0.33</v>
      </c>
      <c r="K39" s="6">
        <v>0.33</v>
      </c>
      <c r="L39" s="6">
        <v>0.33</v>
      </c>
      <c r="N39" s="16">
        <f t="shared" si="8"/>
        <v>0.62900000000000011</v>
      </c>
      <c r="O39" s="15">
        <f t="shared" si="9"/>
        <v>0.4282379919831702</v>
      </c>
      <c r="P39" s="16">
        <f t="shared" si="10"/>
        <v>0.59600000000000009</v>
      </c>
      <c r="Q39" s="15">
        <f t="shared" si="11"/>
        <v>0.4381831174799462</v>
      </c>
      <c r="S39" t="s">
        <v>64</v>
      </c>
      <c r="T39" t="s">
        <v>64</v>
      </c>
    </row>
    <row r="40" spans="1:20" x14ac:dyDescent="0.3">
      <c r="A40" t="s">
        <v>5</v>
      </c>
      <c r="B40" s="7">
        <v>2</v>
      </c>
      <c r="C40" s="7">
        <v>2</v>
      </c>
      <c r="D40" s="7">
        <v>4</v>
      </c>
      <c r="E40" s="7">
        <v>2</v>
      </c>
      <c r="F40" s="7">
        <v>4</v>
      </c>
      <c r="G40" s="7">
        <v>4</v>
      </c>
      <c r="H40" s="7">
        <v>2</v>
      </c>
      <c r="I40" s="7">
        <v>1</v>
      </c>
      <c r="J40" s="7">
        <v>0</v>
      </c>
      <c r="K40" s="7">
        <v>0</v>
      </c>
      <c r="L40" s="7">
        <v>2</v>
      </c>
      <c r="N40" s="17">
        <f t="shared" si="8"/>
        <v>2.2999999999999998</v>
      </c>
      <c r="O40" s="18">
        <f t="shared" si="9"/>
        <v>1.3374935098492586</v>
      </c>
      <c r="P40" s="17">
        <f t="shared" si="10"/>
        <v>2.2000000000000002</v>
      </c>
      <c r="Q40" s="18">
        <f t="shared" si="11"/>
        <v>1.4757295747452437</v>
      </c>
      <c r="S40" t="s">
        <v>65</v>
      </c>
      <c r="T40" t="s">
        <v>68</v>
      </c>
    </row>
    <row r="41" spans="1:20" x14ac:dyDescent="0.3">
      <c r="A41" t="s">
        <v>88</v>
      </c>
      <c r="B41" s="11">
        <v>1</v>
      </c>
      <c r="C41" s="11">
        <v>1</v>
      </c>
      <c r="D41" s="11">
        <v>1</v>
      </c>
      <c r="E41" s="11">
        <v>1</v>
      </c>
      <c r="F41" s="11">
        <v>3</v>
      </c>
      <c r="G41" s="11">
        <v>3</v>
      </c>
      <c r="H41" s="11">
        <v>1</v>
      </c>
      <c r="I41" s="11">
        <v>6</v>
      </c>
      <c r="J41" s="11">
        <v>0</v>
      </c>
      <c r="K41" s="11">
        <v>0</v>
      </c>
      <c r="L41" s="11">
        <v>1</v>
      </c>
      <c r="N41" s="21">
        <f t="shared" si="8"/>
        <v>1.8</v>
      </c>
      <c r="O41" s="9">
        <f t="shared" si="9"/>
        <v>1.7511900715418263</v>
      </c>
      <c r="P41" s="21">
        <f t="shared" si="10"/>
        <v>1.2</v>
      </c>
      <c r="Q41" s="9">
        <f t="shared" si="11"/>
        <v>1.0327955589886444</v>
      </c>
    </row>
    <row r="44" spans="1:20" x14ac:dyDescent="0.3">
      <c r="B44" s="1" t="s">
        <v>20</v>
      </c>
      <c r="C44" s="2" t="s">
        <v>22</v>
      </c>
      <c r="D44" s="2"/>
      <c r="E44" s="2"/>
      <c r="F44" s="2"/>
      <c r="G44" s="2"/>
      <c r="H44" s="2"/>
      <c r="I44" s="2"/>
      <c r="J44" s="2"/>
      <c r="K44" s="3"/>
    </row>
    <row r="45" spans="1:20" x14ac:dyDescent="0.3">
      <c r="B45" s="4">
        <v>0</v>
      </c>
      <c r="C45" s="4">
        <v>1</v>
      </c>
      <c r="D45" s="4">
        <v>2</v>
      </c>
      <c r="E45" s="4">
        <v>3</v>
      </c>
      <c r="F45" s="4">
        <v>4</v>
      </c>
      <c r="G45" s="4">
        <v>5</v>
      </c>
      <c r="H45" s="4">
        <v>6</v>
      </c>
      <c r="I45" s="4">
        <v>7</v>
      </c>
      <c r="J45" s="4">
        <v>8</v>
      </c>
      <c r="K45" s="4">
        <v>9</v>
      </c>
      <c r="M45" s="19" t="s">
        <v>33</v>
      </c>
      <c r="N45" s="20" t="s">
        <v>34</v>
      </c>
    </row>
    <row r="46" spans="1:20" x14ac:dyDescent="0.3">
      <c r="A46" t="s">
        <v>16</v>
      </c>
      <c r="B46" s="5">
        <v>0.875</v>
      </c>
      <c r="C46" s="5">
        <v>0.875</v>
      </c>
      <c r="D46">
        <v>1</v>
      </c>
      <c r="E46" s="5">
        <v>0.625</v>
      </c>
      <c r="F46" s="5">
        <v>0.875</v>
      </c>
      <c r="G46" s="5">
        <v>0.875</v>
      </c>
      <c r="H46" s="5">
        <v>1</v>
      </c>
      <c r="I46" s="5">
        <v>0.75</v>
      </c>
      <c r="J46" s="5">
        <v>0.75</v>
      </c>
      <c r="K46" s="5">
        <v>0.625</v>
      </c>
      <c r="M46" s="1">
        <f>AVERAGE(B46:K46)</f>
        <v>0.82499999999999996</v>
      </c>
      <c r="N46" s="3">
        <f>STDEV(B46:K46)</f>
        <v>0.13437096247164235</v>
      </c>
      <c r="P46" t="s">
        <v>70</v>
      </c>
    </row>
    <row r="47" spans="1:20" x14ac:dyDescent="0.3">
      <c r="A47" t="s">
        <v>17</v>
      </c>
      <c r="B47" s="6">
        <v>0</v>
      </c>
      <c r="C47" s="6">
        <v>0</v>
      </c>
      <c r="D47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2</v>
      </c>
      <c r="M47" s="16">
        <f t="shared" ref="M47:M55" si="12">AVERAGE(B47:K47)</f>
        <v>0.2</v>
      </c>
      <c r="N47" s="15">
        <f t="shared" ref="N47:N55" si="13">STDEV(B47:K47)</f>
        <v>0.63245553203367588</v>
      </c>
      <c r="P47" t="s">
        <v>69</v>
      </c>
    </row>
    <row r="48" spans="1:20" x14ac:dyDescent="0.3">
      <c r="A48" t="s">
        <v>2</v>
      </c>
      <c r="B48" s="6">
        <v>1</v>
      </c>
      <c r="C48" s="6">
        <v>1</v>
      </c>
      <c r="D48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M48" s="16">
        <f t="shared" si="12"/>
        <v>1</v>
      </c>
      <c r="N48" s="15">
        <f t="shared" si="13"/>
        <v>0</v>
      </c>
      <c r="P48" t="s">
        <v>46</v>
      </c>
    </row>
    <row r="49" spans="1:21" x14ac:dyDescent="0.3">
      <c r="A49" t="s">
        <v>3</v>
      </c>
      <c r="B49" s="6">
        <v>0.875</v>
      </c>
      <c r="C49" s="6">
        <v>0.875</v>
      </c>
      <c r="D49">
        <v>1</v>
      </c>
      <c r="E49" s="6">
        <v>0.625</v>
      </c>
      <c r="F49" s="6">
        <v>0.875</v>
      </c>
      <c r="G49" s="6">
        <v>0.875</v>
      </c>
      <c r="H49" s="6">
        <v>1</v>
      </c>
      <c r="I49" s="6">
        <v>0.75</v>
      </c>
      <c r="J49" s="6">
        <v>0.75</v>
      </c>
      <c r="K49" s="6">
        <v>0.625</v>
      </c>
      <c r="M49" s="16">
        <f t="shared" si="12"/>
        <v>0.82499999999999996</v>
      </c>
      <c r="N49" s="15">
        <f t="shared" si="13"/>
        <v>0.13437096247164235</v>
      </c>
      <c r="P49" t="s">
        <v>70</v>
      </c>
    </row>
    <row r="50" spans="1:21" x14ac:dyDescent="0.3">
      <c r="A50" t="s">
        <v>4</v>
      </c>
      <c r="B50" s="6">
        <v>0.93</v>
      </c>
      <c r="C50" s="6">
        <v>0.93</v>
      </c>
      <c r="D50">
        <v>1</v>
      </c>
      <c r="E50" s="6">
        <v>0.77</v>
      </c>
      <c r="F50" s="6">
        <v>0.93</v>
      </c>
      <c r="G50" s="6">
        <v>0.93</v>
      </c>
      <c r="H50" s="6">
        <v>1</v>
      </c>
      <c r="I50" s="6">
        <v>0.85699999999999998</v>
      </c>
      <c r="J50" s="6">
        <v>0.86</v>
      </c>
      <c r="K50" s="6">
        <v>0.77</v>
      </c>
      <c r="M50" s="16">
        <f t="shared" si="12"/>
        <v>0.89770000000000005</v>
      </c>
      <c r="N50" s="15">
        <f t="shared" si="13"/>
        <v>8.2189550565885339E-2</v>
      </c>
      <c r="P50" t="s">
        <v>71</v>
      </c>
    </row>
    <row r="51" spans="1:21" x14ac:dyDescent="0.3">
      <c r="A51" t="s">
        <v>6</v>
      </c>
      <c r="B51" s="6">
        <v>0.86</v>
      </c>
      <c r="C51" s="6">
        <v>0.86</v>
      </c>
      <c r="D51" s="6">
        <v>0.875</v>
      </c>
      <c r="E51" s="6">
        <v>1</v>
      </c>
      <c r="F51" s="6">
        <v>0.85699999999999998</v>
      </c>
      <c r="G51" s="6">
        <v>0.86</v>
      </c>
      <c r="H51" s="6">
        <v>0.875</v>
      </c>
      <c r="I51" s="6">
        <v>0.83</v>
      </c>
      <c r="J51" s="6">
        <v>0.83</v>
      </c>
      <c r="K51" s="6">
        <v>0.8</v>
      </c>
      <c r="M51" s="16">
        <f t="shared" si="12"/>
        <v>0.86470000000000002</v>
      </c>
      <c r="N51" s="15">
        <f t="shared" si="13"/>
        <v>5.295501235325447E-2</v>
      </c>
      <c r="P51" t="s">
        <v>72</v>
      </c>
    </row>
    <row r="52" spans="1:21" x14ac:dyDescent="0.3">
      <c r="A52" t="s">
        <v>14</v>
      </c>
      <c r="B52" s="6">
        <v>1.41</v>
      </c>
      <c r="C52" s="6">
        <v>1.41</v>
      </c>
      <c r="D52" s="6">
        <v>1</v>
      </c>
      <c r="E52" s="6">
        <v>1.73</v>
      </c>
      <c r="F52" s="6">
        <v>1.41</v>
      </c>
      <c r="G52" s="6">
        <v>1.41</v>
      </c>
      <c r="H52" s="6">
        <v>1</v>
      </c>
      <c r="I52" s="6">
        <v>1.73</v>
      </c>
      <c r="J52" s="6">
        <v>1.73</v>
      </c>
      <c r="K52" s="6">
        <v>2</v>
      </c>
      <c r="M52" s="16">
        <f t="shared" si="12"/>
        <v>1.4830000000000001</v>
      </c>
      <c r="N52" s="15">
        <f t="shared" si="13"/>
        <v>0.32287080319464523</v>
      </c>
      <c r="P52" t="s">
        <v>73</v>
      </c>
    </row>
    <row r="53" spans="1:21" x14ac:dyDescent="0.3">
      <c r="A53" t="s">
        <v>15</v>
      </c>
      <c r="B53" s="6">
        <v>0.5</v>
      </c>
      <c r="C53" s="6">
        <v>0.5</v>
      </c>
      <c r="D53" s="6">
        <v>0.25</v>
      </c>
      <c r="E53" s="6">
        <v>0.75</v>
      </c>
      <c r="F53" s="6">
        <v>0.5</v>
      </c>
      <c r="G53" s="6">
        <v>0.5</v>
      </c>
      <c r="H53" s="6">
        <v>0.25</v>
      </c>
      <c r="I53" s="6">
        <v>0.75</v>
      </c>
      <c r="J53" s="6">
        <v>0.75</v>
      </c>
      <c r="K53" s="6">
        <v>1</v>
      </c>
      <c r="M53" s="16">
        <f t="shared" si="12"/>
        <v>0.57499999999999996</v>
      </c>
      <c r="N53" s="15">
        <f t="shared" si="13"/>
        <v>0.23717082451262847</v>
      </c>
      <c r="P53" t="s">
        <v>74</v>
      </c>
    </row>
    <row r="54" spans="1:21" x14ac:dyDescent="0.3">
      <c r="A54" t="s">
        <v>5</v>
      </c>
      <c r="B54" s="7">
        <v>2</v>
      </c>
      <c r="C54" s="7">
        <v>2</v>
      </c>
      <c r="D54" s="7">
        <v>0</v>
      </c>
      <c r="E54" s="7">
        <v>6</v>
      </c>
      <c r="F54" s="7">
        <v>2</v>
      </c>
      <c r="G54" s="7">
        <v>2</v>
      </c>
      <c r="H54" s="7">
        <v>0</v>
      </c>
      <c r="I54" s="7">
        <v>4</v>
      </c>
      <c r="J54" s="7">
        <v>4</v>
      </c>
      <c r="K54" s="7">
        <v>6</v>
      </c>
      <c r="M54" s="17">
        <f t="shared" si="12"/>
        <v>2.8</v>
      </c>
      <c r="N54" s="18">
        <f t="shared" si="13"/>
        <v>2.1499353995462798</v>
      </c>
      <c r="P54" t="s">
        <v>75</v>
      </c>
    </row>
    <row r="55" spans="1:21" x14ac:dyDescent="0.3">
      <c r="A55" t="s">
        <v>88</v>
      </c>
      <c r="B55" s="11">
        <v>2</v>
      </c>
      <c r="C55" s="11">
        <v>2</v>
      </c>
      <c r="D55" s="11">
        <v>0</v>
      </c>
      <c r="E55" s="11">
        <v>5</v>
      </c>
      <c r="F55" s="11">
        <v>3</v>
      </c>
      <c r="G55" s="11">
        <v>2</v>
      </c>
      <c r="H55" s="11">
        <v>0</v>
      </c>
      <c r="I55" s="11">
        <v>5</v>
      </c>
      <c r="J55" s="11">
        <v>5</v>
      </c>
      <c r="K55" s="11">
        <v>6</v>
      </c>
      <c r="M55" s="21">
        <f t="shared" si="12"/>
        <v>3</v>
      </c>
      <c r="N55" s="9">
        <f t="shared" si="13"/>
        <v>2.1602468994692869</v>
      </c>
    </row>
    <row r="56" spans="1:21" x14ac:dyDescent="0.3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</row>
    <row r="58" spans="1:21" x14ac:dyDescent="0.3">
      <c r="B58" s="1" t="s">
        <v>23</v>
      </c>
      <c r="C58" s="2" t="s">
        <v>28</v>
      </c>
      <c r="D58" s="2"/>
      <c r="E58" s="2"/>
      <c r="F58" s="2"/>
      <c r="G58" s="2"/>
      <c r="H58" s="2"/>
      <c r="I58" s="2"/>
      <c r="J58" s="2"/>
      <c r="K58" s="2"/>
      <c r="L58" s="2"/>
      <c r="M58" s="3"/>
      <c r="O58" s="19" t="s">
        <v>35</v>
      </c>
      <c r="P58" s="20"/>
      <c r="Q58" s="19" t="s">
        <v>9</v>
      </c>
      <c r="R58" s="20"/>
    </row>
    <row r="59" spans="1:21" x14ac:dyDescent="0.3">
      <c r="B59" s="4" t="s">
        <v>24</v>
      </c>
      <c r="C59" s="4" t="s">
        <v>27</v>
      </c>
      <c r="D59" s="4">
        <v>1</v>
      </c>
      <c r="E59" s="4">
        <v>2</v>
      </c>
      <c r="F59" s="4">
        <v>3</v>
      </c>
      <c r="G59" s="4">
        <v>4</v>
      </c>
      <c r="H59" s="4">
        <v>5</v>
      </c>
      <c r="I59" s="4" t="s">
        <v>25</v>
      </c>
      <c r="J59" s="4" t="s">
        <v>26</v>
      </c>
      <c r="K59" s="4">
        <v>7</v>
      </c>
      <c r="L59" s="4">
        <v>8</v>
      </c>
      <c r="M59" s="4">
        <v>9</v>
      </c>
      <c r="O59" s="19" t="s">
        <v>33</v>
      </c>
      <c r="P59" s="20" t="s">
        <v>34</v>
      </c>
      <c r="Q59" s="19" t="s">
        <v>33</v>
      </c>
      <c r="R59" s="20" t="s">
        <v>34</v>
      </c>
      <c r="T59" t="s">
        <v>35</v>
      </c>
      <c r="U59" t="s">
        <v>9</v>
      </c>
    </row>
    <row r="60" spans="1:21" x14ac:dyDescent="0.3">
      <c r="A60" t="s">
        <v>16</v>
      </c>
      <c r="B60" s="5">
        <v>1</v>
      </c>
      <c r="C60" s="5">
        <v>1</v>
      </c>
      <c r="D60" s="5">
        <v>0.85</v>
      </c>
      <c r="E60" s="5">
        <v>0.92</v>
      </c>
      <c r="F60" s="9">
        <v>0.69</v>
      </c>
      <c r="G60" s="5">
        <v>0.92</v>
      </c>
      <c r="H60" s="5">
        <v>0.85</v>
      </c>
      <c r="I60" s="5">
        <v>0.85</v>
      </c>
      <c r="J60" s="5">
        <v>0.85</v>
      </c>
      <c r="K60" s="5">
        <v>0.85</v>
      </c>
      <c r="L60" s="5">
        <v>0.85</v>
      </c>
      <c r="M60" s="5">
        <v>0.85</v>
      </c>
      <c r="O60" s="1">
        <f>AVERAGE(B60,D60:I60,K60:M60)</f>
        <v>0.86299999999999988</v>
      </c>
      <c r="P60" s="3">
        <f>STDEV(B60,D60:I60,K60:M60)</f>
        <v>7.9028827370495366E-2</v>
      </c>
      <c r="Q60" s="1">
        <f>AVERAGE(C60:H60,J60:M60)</f>
        <v>0.86299999999999988</v>
      </c>
      <c r="R60" s="3">
        <f>STDEV(C60:H60,J60:M60)</f>
        <v>7.9028827370495366E-2</v>
      </c>
      <c r="T60" t="s">
        <v>76</v>
      </c>
      <c r="U60" t="s">
        <v>76</v>
      </c>
    </row>
    <row r="61" spans="1:21" x14ac:dyDescent="0.3">
      <c r="A61" t="s">
        <v>17</v>
      </c>
      <c r="B61" s="6">
        <v>0.28000000000000003</v>
      </c>
      <c r="C61" s="6">
        <v>0.08</v>
      </c>
      <c r="D61" s="6">
        <v>0</v>
      </c>
      <c r="E61" s="6">
        <v>0</v>
      </c>
      <c r="F61" s="9">
        <v>0</v>
      </c>
      <c r="G61" s="6">
        <v>0</v>
      </c>
      <c r="H61" s="6">
        <v>0</v>
      </c>
      <c r="I61" s="6">
        <v>0.11</v>
      </c>
      <c r="J61" s="6">
        <v>0</v>
      </c>
      <c r="K61" s="6">
        <v>2.8000000000000001E-2</v>
      </c>
      <c r="L61" s="6">
        <v>2.8000000000000001E-2</v>
      </c>
      <c r="M61" s="6">
        <v>2.8000000000000001E-2</v>
      </c>
      <c r="O61" s="16">
        <f t="shared" ref="O61:O69" si="14">AVERAGE(B61,D61:I61,K61:M61)</f>
        <v>4.7400000000000012E-2</v>
      </c>
      <c r="P61" s="15">
        <f t="shared" ref="P61:P69" si="15">STDEV(B61,D61:I61,K61:M61)</f>
        <v>8.8433528081202847E-2</v>
      </c>
      <c r="Q61" s="16">
        <f t="shared" ref="Q61:Q69" si="16">AVERAGE(C61:H61,J61:M61)</f>
        <v>1.6400000000000001E-2</v>
      </c>
      <c r="R61" s="15">
        <f t="shared" ref="R61:R69" si="17">STDEV(C61:H61,J61:M61)</f>
        <v>2.5953805116013338E-2</v>
      </c>
      <c r="T61" t="s">
        <v>77</v>
      </c>
      <c r="U61" t="s">
        <v>84</v>
      </c>
    </row>
    <row r="62" spans="1:21" x14ac:dyDescent="0.3">
      <c r="A62" t="s">
        <v>2</v>
      </c>
      <c r="B62" s="6">
        <v>0.93</v>
      </c>
      <c r="C62" s="6">
        <v>0.8125</v>
      </c>
      <c r="D62" s="6">
        <v>1</v>
      </c>
      <c r="E62" s="6">
        <v>1</v>
      </c>
      <c r="F62" s="9">
        <v>1</v>
      </c>
      <c r="G62" s="6">
        <v>1</v>
      </c>
      <c r="H62" s="6">
        <v>1</v>
      </c>
      <c r="I62" s="6">
        <v>0.73</v>
      </c>
      <c r="J62" s="6">
        <v>1</v>
      </c>
      <c r="K62" s="6">
        <v>0.92</v>
      </c>
      <c r="L62" s="6">
        <v>0.92</v>
      </c>
      <c r="M62" s="6">
        <v>0.92</v>
      </c>
      <c r="O62" s="16">
        <f t="shared" si="14"/>
        <v>0.94199999999999995</v>
      </c>
      <c r="P62" s="15">
        <f t="shared" si="15"/>
        <v>8.390470785361212E-2</v>
      </c>
      <c r="Q62" s="16">
        <f t="shared" si="16"/>
        <v>0.95724999999999993</v>
      </c>
      <c r="R62" s="15">
        <f t="shared" si="17"/>
        <v>6.3316335438284271E-2</v>
      </c>
      <c r="T62" t="s">
        <v>78</v>
      </c>
      <c r="U62" t="s">
        <v>85</v>
      </c>
    </row>
    <row r="63" spans="1:21" x14ac:dyDescent="0.3">
      <c r="A63" t="s">
        <v>3</v>
      </c>
      <c r="B63" s="6">
        <v>1</v>
      </c>
      <c r="C63" s="6">
        <v>1</v>
      </c>
      <c r="D63" s="6">
        <v>0.85</v>
      </c>
      <c r="E63" s="6">
        <v>0.92</v>
      </c>
      <c r="F63" s="9">
        <v>0.69</v>
      </c>
      <c r="G63" s="6">
        <v>0.92</v>
      </c>
      <c r="H63" s="6">
        <v>0.85</v>
      </c>
      <c r="I63" s="6">
        <v>0.85</v>
      </c>
      <c r="J63" s="6">
        <v>0.85</v>
      </c>
      <c r="K63" s="6">
        <v>0.85</v>
      </c>
      <c r="L63" s="6">
        <v>0.85</v>
      </c>
      <c r="M63" s="6">
        <v>0.85</v>
      </c>
      <c r="O63" s="16">
        <f t="shared" si="14"/>
        <v>0.86299999999999988</v>
      </c>
      <c r="P63" s="15">
        <f t="shared" si="15"/>
        <v>7.9028827370495366E-2</v>
      </c>
      <c r="Q63" s="16">
        <f t="shared" si="16"/>
        <v>0.86299999999999988</v>
      </c>
      <c r="R63" s="15">
        <f t="shared" si="17"/>
        <v>7.9028827370495366E-2</v>
      </c>
      <c r="T63" t="s">
        <v>76</v>
      </c>
      <c r="U63" t="s">
        <v>76</v>
      </c>
    </row>
    <row r="64" spans="1:21" x14ac:dyDescent="0.3">
      <c r="A64" t="s">
        <v>4</v>
      </c>
      <c r="B64" s="6">
        <v>0.96</v>
      </c>
      <c r="C64" s="6">
        <v>0.87</v>
      </c>
      <c r="D64" s="6">
        <v>0.92</v>
      </c>
      <c r="E64" s="6">
        <v>0.96</v>
      </c>
      <c r="F64" s="9">
        <v>0.82</v>
      </c>
      <c r="G64" s="6">
        <v>0.96</v>
      </c>
      <c r="H64" s="6">
        <v>0.92</v>
      </c>
      <c r="I64" s="6">
        <v>0.79</v>
      </c>
      <c r="J64" s="6">
        <v>0.92</v>
      </c>
      <c r="K64" s="6">
        <v>0.88</v>
      </c>
      <c r="L64" s="6">
        <v>0.88</v>
      </c>
      <c r="M64" s="6">
        <v>0.88</v>
      </c>
      <c r="O64" s="16">
        <f t="shared" si="14"/>
        <v>0.89700000000000002</v>
      </c>
      <c r="P64" s="15">
        <f t="shared" si="15"/>
        <v>5.8887840661530265E-2</v>
      </c>
      <c r="Q64" s="16">
        <f t="shared" si="16"/>
        <v>0.90100000000000002</v>
      </c>
      <c r="R64" s="15">
        <f t="shared" si="17"/>
        <v>4.3320510923425946E-2</v>
      </c>
      <c r="T64" t="s">
        <v>79</v>
      </c>
      <c r="U64" t="s">
        <v>86</v>
      </c>
    </row>
    <row r="65" spans="1:21" x14ac:dyDescent="0.3">
      <c r="A65" t="s">
        <v>6</v>
      </c>
      <c r="B65" s="6">
        <v>1</v>
      </c>
      <c r="C65" s="6">
        <v>1</v>
      </c>
      <c r="D65" s="6">
        <v>1</v>
      </c>
      <c r="E65" s="6">
        <v>1</v>
      </c>
      <c r="F65" s="9">
        <v>0.77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O65" s="16">
        <f t="shared" si="14"/>
        <v>0.97699999999999998</v>
      </c>
      <c r="P65" s="15">
        <f t="shared" si="15"/>
        <v>7.2732386183872719E-2</v>
      </c>
      <c r="Q65" s="16">
        <f t="shared" si="16"/>
        <v>0.97699999999999998</v>
      </c>
      <c r="R65" s="15">
        <f t="shared" si="17"/>
        <v>7.2732386183872719E-2</v>
      </c>
      <c r="T65" t="s">
        <v>80</v>
      </c>
      <c r="U65" t="s">
        <v>80</v>
      </c>
    </row>
    <row r="66" spans="1:21" x14ac:dyDescent="0.3">
      <c r="A66" t="s">
        <v>14</v>
      </c>
      <c r="B66" s="6">
        <v>1.73</v>
      </c>
      <c r="C66" s="6">
        <v>1</v>
      </c>
      <c r="D66" s="6">
        <v>1.41</v>
      </c>
      <c r="E66" s="6">
        <v>1</v>
      </c>
      <c r="F66" s="9">
        <v>2.4500000000000002</v>
      </c>
      <c r="G66" s="6">
        <v>1</v>
      </c>
      <c r="H66" s="6">
        <v>1.41</v>
      </c>
      <c r="I66" s="6">
        <v>2.4500000000000002</v>
      </c>
      <c r="J66" s="6">
        <v>1.41</v>
      </c>
      <c r="K66" s="6">
        <v>1.73</v>
      </c>
      <c r="L66" s="6">
        <v>1.73</v>
      </c>
      <c r="M66" s="6">
        <v>1.73</v>
      </c>
      <c r="O66" s="16">
        <f t="shared" si="14"/>
        <v>1.6640000000000001</v>
      </c>
      <c r="P66" s="15">
        <f t="shared" si="15"/>
        <v>0.50153542026239506</v>
      </c>
      <c r="Q66" s="16">
        <f t="shared" si="16"/>
        <v>1.4870000000000001</v>
      </c>
      <c r="R66" s="15">
        <f t="shared" si="17"/>
        <v>0.45139413672163026</v>
      </c>
      <c r="T66" t="s">
        <v>81</v>
      </c>
      <c r="U66" t="s">
        <v>81</v>
      </c>
    </row>
    <row r="67" spans="1:21" x14ac:dyDescent="0.3">
      <c r="A67" t="s">
        <v>15</v>
      </c>
      <c r="B67" s="6">
        <v>0.43</v>
      </c>
      <c r="C67" s="6">
        <v>0.14000000000000001</v>
      </c>
      <c r="D67" s="6">
        <v>0.28999999999999998</v>
      </c>
      <c r="E67" s="6">
        <v>0.14000000000000001</v>
      </c>
      <c r="F67" s="9">
        <v>0.86</v>
      </c>
      <c r="G67" s="6">
        <v>0.14000000000000001</v>
      </c>
      <c r="H67" s="6">
        <v>0.28999999999999998</v>
      </c>
      <c r="I67" s="6">
        <v>0.86</v>
      </c>
      <c r="J67" s="6">
        <v>0.28999999999999998</v>
      </c>
      <c r="K67" s="6">
        <v>0.43</v>
      </c>
      <c r="L67" s="6">
        <v>0.43</v>
      </c>
      <c r="M67" s="6">
        <v>0.43</v>
      </c>
      <c r="O67" s="16">
        <f t="shared" si="14"/>
        <v>0.43</v>
      </c>
      <c r="P67" s="15">
        <f t="shared" si="15"/>
        <v>0.25324559884296771</v>
      </c>
      <c r="Q67" s="16">
        <f t="shared" si="16"/>
        <v>0.34400000000000008</v>
      </c>
      <c r="R67" s="15">
        <f t="shared" si="17"/>
        <v>0.21654868582684417</v>
      </c>
      <c r="T67" t="s">
        <v>82</v>
      </c>
      <c r="U67" t="s">
        <v>82</v>
      </c>
    </row>
    <row r="68" spans="1:21" x14ac:dyDescent="0.3">
      <c r="A68" t="s">
        <v>5</v>
      </c>
      <c r="B68" s="7">
        <v>3</v>
      </c>
      <c r="C68" s="7">
        <v>1</v>
      </c>
      <c r="D68" s="7">
        <v>4</v>
      </c>
      <c r="E68" s="7">
        <v>2</v>
      </c>
      <c r="F68" s="7">
        <v>8</v>
      </c>
      <c r="G68" s="7">
        <v>2</v>
      </c>
      <c r="H68" s="7">
        <v>4</v>
      </c>
      <c r="I68" s="7">
        <v>8</v>
      </c>
      <c r="J68" s="7">
        <v>4</v>
      </c>
      <c r="K68" s="7">
        <v>5</v>
      </c>
      <c r="L68" s="7">
        <v>5</v>
      </c>
      <c r="M68" s="7">
        <v>5</v>
      </c>
      <c r="O68" s="17">
        <f t="shared" si="14"/>
        <v>4.5999999999999996</v>
      </c>
      <c r="P68" s="18">
        <f t="shared" si="15"/>
        <v>2.1186998109427608</v>
      </c>
      <c r="Q68" s="17">
        <f t="shared" si="16"/>
        <v>4</v>
      </c>
      <c r="R68" s="18">
        <f t="shared" si="17"/>
        <v>2</v>
      </c>
      <c r="T68" t="s">
        <v>83</v>
      </c>
      <c r="U68" t="s">
        <v>87</v>
      </c>
    </row>
    <row r="69" spans="1:21" x14ac:dyDescent="0.3">
      <c r="A69" t="s">
        <v>88</v>
      </c>
      <c r="B69" s="11">
        <v>8</v>
      </c>
      <c r="C69" s="11">
        <v>0</v>
      </c>
      <c r="D69" s="11">
        <v>5</v>
      </c>
      <c r="E69" s="11">
        <v>5</v>
      </c>
      <c r="F69" s="11">
        <v>21</v>
      </c>
      <c r="G69" s="11">
        <v>5</v>
      </c>
      <c r="H69" s="11">
        <v>12</v>
      </c>
      <c r="I69" s="11">
        <v>10</v>
      </c>
      <c r="J69" s="11">
        <v>11</v>
      </c>
      <c r="K69" s="11">
        <v>12</v>
      </c>
      <c r="L69" s="11">
        <v>17</v>
      </c>
      <c r="M69" s="11">
        <v>12</v>
      </c>
      <c r="O69" s="21">
        <f t="shared" si="14"/>
        <v>10.7</v>
      </c>
      <c r="P69" s="9">
        <f t="shared" si="15"/>
        <v>5.3343748982946018</v>
      </c>
      <c r="Q69" s="21">
        <f t="shared" si="16"/>
        <v>10</v>
      </c>
      <c r="R69" s="9">
        <f t="shared" si="17"/>
        <v>6.3069626428081671</v>
      </c>
    </row>
    <row r="72" spans="1:21" x14ac:dyDescent="0.3">
      <c r="B72" s="1" t="s">
        <v>29</v>
      </c>
      <c r="C72" s="2" t="s">
        <v>30</v>
      </c>
      <c r="D72" s="2"/>
      <c r="E72" s="2"/>
      <c r="F72" s="2"/>
      <c r="G72" s="14"/>
      <c r="H72" s="2"/>
      <c r="I72" s="2"/>
      <c r="J72" s="2"/>
      <c r="K72" s="2"/>
      <c r="L72" s="2"/>
      <c r="M72" s="2"/>
      <c r="N72" s="2"/>
      <c r="O72" s="2"/>
      <c r="P72" s="3"/>
      <c r="R72" s="19" t="s">
        <v>35</v>
      </c>
      <c r="S72" s="20"/>
      <c r="T72" s="19" t="s">
        <v>9</v>
      </c>
      <c r="U72" s="20"/>
    </row>
    <row r="73" spans="1:21" x14ac:dyDescent="0.3">
      <c r="B73" s="4" t="s">
        <v>24</v>
      </c>
      <c r="C73" s="4" t="s">
        <v>27</v>
      </c>
      <c r="D73" s="4" t="s">
        <v>7</v>
      </c>
      <c r="E73" s="4" t="s">
        <v>8</v>
      </c>
      <c r="F73" s="4" t="s">
        <v>10</v>
      </c>
      <c r="G73" s="13" t="s">
        <v>11</v>
      </c>
      <c r="H73" s="4">
        <v>3</v>
      </c>
      <c r="I73" s="4">
        <v>4</v>
      </c>
      <c r="J73" s="13" t="s">
        <v>31</v>
      </c>
      <c r="K73" s="4" t="s">
        <v>32</v>
      </c>
      <c r="L73" s="4">
        <v>6</v>
      </c>
      <c r="M73" s="4" t="s">
        <v>12</v>
      </c>
      <c r="N73" s="4" t="s">
        <v>13</v>
      </c>
      <c r="O73" s="4">
        <v>8</v>
      </c>
      <c r="P73" s="4">
        <v>9</v>
      </c>
      <c r="R73" s="19" t="s">
        <v>33</v>
      </c>
      <c r="S73" s="20" t="s">
        <v>34</v>
      </c>
      <c r="T73" s="19" t="s">
        <v>33</v>
      </c>
      <c r="U73" s="20" t="s">
        <v>34</v>
      </c>
    </row>
    <row r="74" spans="1:21" x14ac:dyDescent="0.3">
      <c r="A74" t="s">
        <v>16</v>
      </c>
      <c r="B74" s="5">
        <v>0.76</v>
      </c>
      <c r="C74" s="8">
        <v>0.88</v>
      </c>
      <c r="D74" s="5">
        <v>0.71</v>
      </c>
      <c r="E74" s="5">
        <v>0.82</v>
      </c>
      <c r="F74" s="5">
        <v>0.65</v>
      </c>
      <c r="G74" s="11">
        <v>0.76</v>
      </c>
      <c r="H74" s="5">
        <v>0.59</v>
      </c>
      <c r="I74" s="5">
        <v>0.82</v>
      </c>
      <c r="J74" s="11">
        <v>0.71</v>
      </c>
      <c r="K74" s="5">
        <v>0.71</v>
      </c>
      <c r="L74" s="5">
        <v>0.59</v>
      </c>
      <c r="M74" s="5">
        <v>0.76</v>
      </c>
      <c r="N74" s="5">
        <v>1</v>
      </c>
      <c r="O74" s="5">
        <v>0.65</v>
      </c>
      <c r="P74" s="5">
        <v>0.76</v>
      </c>
      <c r="R74" s="1">
        <f>AVERAGE(B74,D74,F74,H74:J74,L74:M74,O74:P74)</f>
        <v>0.7</v>
      </c>
      <c r="S74" s="3">
        <f>STDEV(B74,D74,F74,H74:J74,L74:M74,O74:P74)</f>
        <v>7.7888809636986606E-2</v>
      </c>
      <c r="T74" s="1">
        <f>AVERAGE(C74,E74,G74:I74,K74:L74,N74:P74)</f>
        <v>0.75800000000000001</v>
      </c>
      <c r="U74" s="3">
        <f>STDEV(C74,E74,G74:I74,K74:L74,N74:P74)</f>
        <v>0.12976902558006703</v>
      </c>
    </row>
    <row r="75" spans="1:21" x14ac:dyDescent="0.3">
      <c r="A75" t="s">
        <v>17</v>
      </c>
      <c r="B75" s="6">
        <v>0</v>
      </c>
      <c r="C75" s="8">
        <v>0</v>
      </c>
      <c r="D75" s="6">
        <v>0</v>
      </c>
      <c r="E75" s="6">
        <v>0</v>
      </c>
      <c r="F75" s="6">
        <v>0.09</v>
      </c>
      <c r="G75" s="11">
        <v>3.1E-2</v>
      </c>
      <c r="H75" s="6">
        <v>0</v>
      </c>
      <c r="I75" s="6">
        <v>0</v>
      </c>
      <c r="J75" s="11">
        <v>9.4E-2</v>
      </c>
      <c r="K75" s="6">
        <v>3.1E-2</v>
      </c>
      <c r="L75" s="6">
        <v>0</v>
      </c>
      <c r="M75" s="6">
        <v>0</v>
      </c>
      <c r="N75" s="6">
        <v>3.1E-2</v>
      </c>
      <c r="O75" s="6">
        <v>0</v>
      </c>
      <c r="P75" s="6">
        <v>0</v>
      </c>
      <c r="R75" s="16">
        <f t="shared" ref="R75:R82" si="18">AVERAGE(B75,D75,F75,H75:J75,L75:M75,O75:P75)</f>
        <v>1.84E-2</v>
      </c>
      <c r="S75" s="15">
        <f t="shared" ref="S75:S82" si="19">STDEV(B75,D75,F75,H75:J75,L75:M75,O75:P75)</f>
        <v>3.8802061800888882E-2</v>
      </c>
      <c r="T75" s="16">
        <f t="shared" ref="T75:T81" si="20">AVERAGE(C75,E75,G75:I75,K75:L75,N75:P75)</f>
        <v>9.2999999999999992E-3</v>
      </c>
      <c r="U75" s="15">
        <f t="shared" ref="U75:U82" si="21">STDEV(C75,E75,G75:I75,K75:L75,N75:P75)</f>
        <v>1.4974422637729086E-2</v>
      </c>
    </row>
    <row r="76" spans="1:21" x14ac:dyDescent="0.3">
      <c r="A76" t="s">
        <v>2</v>
      </c>
      <c r="B76" s="6">
        <v>1</v>
      </c>
      <c r="C76" s="8">
        <v>1</v>
      </c>
      <c r="D76" s="6">
        <v>1</v>
      </c>
      <c r="E76" s="6">
        <v>1</v>
      </c>
      <c r="F76" s="6">
        <v>0.79</v>
      </c>
      <c r="G76" s="11">
        <v>0.93</v>
      </c>
      <c r="H76" s="6">
        <v>1</v>
      </c>
      <c r="I76" s="6">
        <v>1</v>
      </c>
      <c r="J76" s="11">
        <v>0.8</v>
      </c>
      <c r="K76" s="6">
        <v>0.92</v>
      </c>
      <c r="L76" s="6">
        <v>1</v>
      </c>
      <c r="M76" s="6">
        <v>1</v>
      </c>
      <c r="N76" s="6">
        <v>0.94399999999999995</v>
      </c>
      <c r="O76" s="6">
        <v>1</v>
      </c>
      <c r="P76" s="6">
        <v>1</v>
      </c>
      <c r="R76" s="16">
        <f t="shared" si="18"/>
        <v>0.95899999999999996</v>
      </c>
      <c r="S76" s="15">
        <f t="shared" si="19"/>
        <v>8.646772037394454E-2</v>
      </c>
      <c r="T76" s="16">
        <f t="shared" si="20"/>
        <v>0.97940000000000005</v>
      </c>
      <c r="U76" s="15">
        <f t="shared" si="21"/>
        <v>3.3652472255227973E-2</v>
      </c>
    </row>
    <row r="77" spans="1:21" x14ac:dyDescent="0.3">
      <c r="A77" t="s">
        <v>3</v>
      </c>
      <c r="B77" s="6">
        <v>0.76</v>
      </c>
      <c r="C77" s="10">
        <v>0.88</v>
      </c>
      <c r="D77" s="6">
        <v>0.71</v>
      </c>
      <c r="E77" s="6">
        <v>0.82</v>
      </c>
      <c r="F77" s="6">
        <v>0.65</v>
      </c>
      <c r="G77" s="11">
        <v>0.76</v>
      </c>
      <c r="H77" s="6">
        <v>0.59</v>
      </c>
      <c r="I77" s="6">
        <v>0.82</v>
      </c>
      <c r="J77" s="11">
        <v>0.71</v>
      </c>
      <c r="K77" s="6">
        <v>0.71</v>
      </c>
      <c r="L77" s="6">
        <v>0.59</v>
      </c>
      <c r="M77" s="6">
        <v>0.76</v>
      </c>
      <c r="N77" s="6">
        <v>1</v>
      </c>
      <c r="O77" s="6">
        <v>0.65</v>
      </c>
      <c r="P77" s="6">
        <v>0.76</v>
      </c>
      <c r="R77" s="16">
        <f t="shared" si="18"/>
        <v>0.7</v>
      </c>
      <c r="S77" s="15">
        <f t="shared" si="19"/>
        <v>7.7888809636986606E-2</v>
      </c>
      <c r="T77" s="16">
        <f t="shared" si="20"/>
        <v>0.75800000000000001</v>
      </c>
      <c r="U77" s="15">
        <f t="shared" si="21"/>
        <v>0.12976902558006703</v>
      </c>
    </row>
    <row r="78" spans="1:21" x14ac:dyDescent="0.3">
      <c r="A78" t="s">
        <v>4</v>
      </c>
      <c r="B78" s="6">
        <v>0.87</v>
      </c>
      <c r="C78" s="10">
        <v>0.9375</v>
      </c>
      <c r="D78" s="6">
        <v>0.83</v>
      </c>
      <c r="E78" s="6">
        <v>0.9</v>
      </c>
      <c r="F78" s="6">
        <v>0.71</v>
      </c>
      <c r="G78" s="11">
        <v>0.84</v>
      </c>
      <c r="H78" s="6">
        <v>0.74</v>
      </c>
      <c r="I78" s="6">
        <v>0.9</v>
      </c>
      <c r="J78" s="11">
        <v>0.75</v>
      </c>
      <c r="K78" s="6">
        <v>0.8</v>
      </c>
      <c r="L78" s="6">
        <v>0.74</v>
      </c>
      <c r="M78" s="6">
        <v>0.87</v>
      </c>
      <c r="N78" s="6">
        <v>0.97</v>
      </c>
      <c r="O78" s="6">
        <v>0.79</v>
      </c>
      <c r="P78" s="6">
        <v>0.87</v>
      </c>
      <c r="R78" s="16">
        <f t="shared" si="18"/>
        <v>0.80700000000000005</v>
      </c>
      <c r="S78" s="15">
        <f t="shared" si="19"/>
        <v>6.9129508090893355E-2</v>
      </c>
      <c r="T78" s="16">
        <f t="shared" si="20"/>
        <v>0.84874999999999989</v>
      </c>
      <c r="U78" s="15">
        <f t="shared" si="21"/>
        <v>8.0166926541505326E-2</v>
      </c>
    </row>
    <row r="79" spans="1:21" x14ac:dyDescent="0.3">
      <c r="A79" t="s">
        <v>6</v>
      </c>
      <c r="B79" s="6">
        <v>1</v>
      </c>
      <c r="C79" s="10">
        <v>1</v>
      </c>
      <c r="D79" s="6">
        <v>1</v>
      </c>
      <c r="E79" s="6">
        <v>1</v>
      </c>
      <c r="F79" s="6">
        <v>0.81</v>
      </c>
      <c r="G79" s="11">
        <v>0.85</v>
      </c>
      <c r="H79" s="6">
        <v>0.8</v>
      </c>
      <c r="I79" s="6">
        <v>0.93</v>
      </c>
      <c r="J79" s="11">
        <v>0.57999999999999996</v>
      </c>
      <c r="K79" s="6">
        <v>0.57999999999999996</v>
      </c>
      <c r="L79" s="6">
        <v>0.7</v>
      </c>
      <c r="M79" s="6">
        <v>0.92</v>
      </c>
      <c r="N79" s="6">
        <v>0.88</v>
      </c>
      <c r="O79" s="6">
        <v>1</v>
      </c>
      <c r="P79" s="6">
        <v>0.85</v>
      </c>
      <c r="R79" s="16">
        <f t="shared" si="18"/>
        <v>0.85899999999999999</v>
      </c>
      <c r="S79" s="15">
        <f t="shared" si="19"/>
        <v>0.14043187355836023</v>
      </c>
      <c r="T79" s="16">
        <f t="shared" si="20"/>
        <v>0.85899999999999999</v>
      </c>
      <c r="U79" s="15">
        <f t="shared" si="21"/>
        <v>0.13819872969347086</v>
      </c>
    </row>
    <row r="80" spans="1:21" x14ac:dyDescent="0.3">
      <c r="A80" t="s">
        <v>14</v>
      </c>
      <c r="B80" s="6">
        <v>2</v>
      </c>
      <c r="C80" s="10">
        <v>1.41</v>
      </c>
      <c r="D80" s="6">
        <v>2.2400000000000002</v>
      </c>
      <c r="E80" s="6">
        <v>1.73</v>
      </c>
      <c r="F80" s="6">
        <v>3.32</v>
      </c>
      <c r="G80" s="11">
        <v>2.65</v>
      </c>
      <c r="H80" s="6">
        <v>2.2400000000000002</v>
      </c>
      <c r="I80" s="6">
        <v>2.65</v>
      </c>
      <c r="J80" s="11">
        <v>2.4500000000000002</v>
      </c>
      <c r="K80" s="6">
        <v>2.4500000000000002</v>
      </c>
      <c r="L80" s="6">
        <v>2.4500000000000002</v>
      </c>
      <c r="M80" s="6">
        <v>2.82</v>
      </c>
      <c r="N80" s="6">
        <v>3</v>
      </c>
      <c r="O80" s="6">
        <v>2.4500000000000002</v>
      </c>
      <c r="P80" s="6">
        <v>1.73</v>
      </c>
      <c r="R80" s="16">
        <f t="shared" si="18"/>
        <v>2.4350000000000001</v>
      </c>
      <c r="S80" s="15">
        <f t="shared" si="19"/>
        <v>0.43977898489531558</v>
      </c>
      <c r="T80" s="16">
        <f t="shared" si="20"/>
        <v>2.2759999999999998</v>
      </c>
      <c r="U80" s="15">
        <f t="shared" si="21"/>
        <v>0.49913703306585017</v>
      </c>
    </row>
    <row r="81" spans="1:21" x14ac:dyDescent="0.3">
      <c r="A81" t="s">
        <v>15</v>
      </c>
      <c r="B81" s="6">
        <v>0.56999999999999995</v>
      </c>
      <c r="C81" s="10">
        <v>0.28999999999999998</v>
      </c>
      <c r="D81" s="6">
        <v>0.71</v>
      </c>
      <c r="E81" s="6">
        <v>0.43</v>
      </c>
      <c r="F81" s="6">
        <v>1.57</v>
      </c>
      <c r="G81" s="6">
        <v>1</v>
      </c>
      <c r="H81" s="6">
        <v>0.71</v>
      </c>
      <c r="I81" s="6">
        <v>1</v>
      </c>
      <c r="J81" s="11">
        <v>0.86</v>
      </c>
      <c r="K81" s="6">
        <v>0.86</v>
      </c>
      <c r="L81" s="6">
        <v>0.86</v>
      </c>
      <c r="M81" s="6">
        <v>1.1399999999999999</v>
      </c>
      <c r="N81" s="6">
        <v>1.29</v>
      </c>
      <c r="O81" s="6">
        <v>0.86</v>
      </c>
      <c r="P81" s="6">
        <v>0.43</v>
      </c>
      <c r="R81" s="16">
        <f t="shared" si="18"/>
        <v>0.87099999999999989</v>
      </c>
      <c r="S81" s="15">
        <f t="shared" si="19"/>
        <v>0.31883294127872785</v>
      </c>
      <c r="T81" s="16">
        <f t="shared" si="20"/>
        <v>0.77300000000000002</v>
      </c>
      <c r="U81" s="15">
        <f t="shared" si="21"/>
        <v>0.31012721404109139</v>
      </c>
    </row>
    <row r="82" spans="1:21" x14ac:dyDescent="0.3">
      <c r="A82" t="s">
        <v>5</v>
      </c>
      <c r="B82" s="7">
        <v>6</v>
      </c>
      <c r="C82" s="12">
        <v>3</v>
      </c>
      <c r="D82" s="7">
        <v>8</v>
      </c>
      <c r="E82" s="7">
        <v>5</v>
      </c>
      <c r="F82" s="7">
        <v>12</v>
      </c>
      <c r="G82" s="7">
        <v>8</v>
      </c>
      <c r="H82" s="7">
        <v>6</v>
      </c>
      <c r="I82" s="7">
        <v>6</v>
      </c>
      <c r="J82" s="12">
        <v>10</v>
      </c>
      <c r="K82" s="7">
        <v>9</v>
      </c>
      <c r="L82" s="7">
        <v>6</v>
      </c>
      <c r="M82" s="7">
        <v>10</v>
      </c>
      <c r="N82" s="7">
        <v>3</v>
      </c>
      <c r="O82" s="7">
        <v>4</v>
      </c>
      <c r="P82" s="7">
        <v>6</v>
      </c>
      <c r="R82" s="17">
        <f t="shared" si="18"/>
        <v>7.4</v>
      </c>
      <c r="S82" s="18">
        <f t="shared" si="19"/>
        <v>2.5033311140691445</v>
      </c>
      <c r="T82" s="17">
        <f>AVERAGE(C82,E82,G82:I82,K82:L82,N82:P82)</f>
        <v>5.6</v>
      </c>
      <c r="U82" s="18">
        <f t="shared" si="21"/>
        <v>1.9550504398153568</v>
      </c>
    </row>
    <row r="83" spans="1:21" x14ac:dyDescent="0.3">
      <c r="A83" t="s">
        <v>88</v>
      </c>
      <c r="B83" s="11">
        <v>22</v>
      </c>
      <c r="C83" s="8" t="s">
        <v>89</v>
      </c>
      <c r="D83" s="11">
        <v>22</v>
      </c>
      <c r="E83" s="8" t="s">
        <v>89</v>
      </c>
      <c r="F83" s="10" t="s">
        <v>89</v>
      </c>
      <c r="G83" s="10" t="s">
        <v>89</v>
      </c>
      <c r="H83" s="11">
        <v>29</v>
      </c>
      <c r="I83" s="10" t="s">
        <v>89</v>
      </c>
      <c r="J83" s="10" t="s">
        <v>89</v>
      </c>
      <c r="K83" s="10" t="s">
        <v>89</v>
      </c>
      <c r="L83" s="11">
        <v>28</v>
      </c>
      <c r="M83" s="10" t="s">
        <v>89</v>
      </c>
      <c r="N83" s="10" t="s">
        <v>89</v>
      </c>
      <c r="O83" s="11">
        <v>23</v>
      </c>
      <c r="P83" s="11">
        <v>22</v>
      </c>
      <c r="R83" s="8"/>
      <c r="S83" s="8"/>
      <c r="T83" s="8"/>
      <c r="U83" s="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Polster--Prieto</dc:creator>
  <cp:lastModifiedBy>Florian Polster--Prieto</cp:lastModifiedBy>
  <dcterms:created xsi:type="dcterms:W3CDTF">2015-06-05T18:17:20Z</dcterms:created>
  <dcterms:modified xsi:type="dcterms:W3CDTF">2022-06-29T14:17:17Z</dcterms:modified>
</cp:coreProperties>
</file>