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e\OneDrive\Escritorio\Excel\"/>
    </mc:Choice>
  </mc:AlternateContent>
  <bookViews>
    <workbookView xWindow="0" yWindow="0" windowWidth="23925" windowHeight="10905" activeTab="1"/>
  </bookViews>
  <sheets>
    <sheet name="BuscarV" sheetId="1" r:id="rId1"/>
    <sheet name="BuscarV aprox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16" i="4"/>
  <c r="D13" i="4"/>
  <c r="D10" i="4"/>
  <c r="D9" i="1"/>
  <c r="D11" i="1"/>
  <c r="D10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17" i="1"/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7" i="1"/>
  <c r="G18" i="1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</calcChain>
</file>

<file path=xl/sharedStrings.xml><?xml version="1.0" encoding="utf-8"?>
<sst xmlns="http://schemas.openxmlformats.org/spreadsheetml/2006/main" count="363" uniqueCount="106">
  <si>
    <t>Orden</t>
  </si>
  <si>
    <t>Fecha</t>
  </si>
  <si>
    <t>Tipo</t>
  </si>
  <si>
    <t>Producto</t>
  </si>
  <si>
    <t>Categoria</t>
  </si>
  <si>
    <t>Precio</t>
  </si>
  <si>
    <t>Costo</t>
  </si>
  <si>
    <t>Ganancia</t>
  </si>
  <si>
    <t>Bebida</t>
  </si>
  <si>
    <t>Comida</t>
  </si>
  <si>
    <t>Tecate</t>
  </si>
  <si>
    <t>Tisana</t>
  </si>
  <si>
    <t>Café americano</t>
  </si>
  <si>
    <t>Te helado</t>
  </si>
  <si>
    <t>Pera Rostizada</t>
  </si>
  <si>
    <t>Pan de Elote</t>
  </si>
  <si>
    <t>Pacifico</t>
  </si>
  <si>
    <t>Prímula Espresso</t>
  </si>
  <si>
    <t>Cítricos</t>
  </si>
  <si>
    <t>Arrachera del Chef</t>
  </si>
  <si>
    <t>Salmón</t>
  </si>
  <si>
    <t>Quesadillas Gobernador</t>
  </si>
  <si>
    <t>Camarones al Coco</t>
  </si>
  <si>
    <t>Mejillones Horneados</t>
  </si>
  <si>
    <t>Espárragos Envueltos</t>
  </si>
  <si>
    <t>Corona</t>
  </si>
  <si>
    <t>Modelo</t>
  </si>
  <si>
    <t>Naranjada</t>
  </si>
  <si>
    <t>Capuccino</t>
  </si>
  <si>
    <t>Esfera del Cheff</t>
  </si>
  <si>
    <t>Strudel de Manzana</t>
  </si>
  <si>
    <t>Lasagna Ratatouille</t>
  </si>
  <si>
    <t>Limonada</t>
  </si>
  <si>
    <t>Refresco</t>
  </si>
  <si>
    <t>Victoria</t>
  </si>
  <si>
    <t>Indio</t>
  </si>
  <si>
    <t>Espresso</t>
  </si>
  <si>
    <t>Pollo Silvestre</t>
  </si>
  <si>
    <t>Margarita</t>
  </si>
  <si>
    <t>Ensalada Prímula</t>
  </si>
  <si>
    <t>Tacos Capeados</t>
  </si>
  <si>
    <t>Tropical</t>
  </si>
  <si>
    <t>Pasta 4 Quesos</t>
  </si>
  <si>
    <t>Minerva</t>
  </si>
  <si>
    <t>Cervezas</t>
  </si>
  <si>
    <t>Bebida no Alcohol</t>
  </si>
  <si>
    <t>Ensaladas</t>
  </si>
  <si>
    <t>Postres</t>
  </si>
  <si>
    <t>Platos Fuertes</t>
  </si>
  <si>
    <t>Tacos</t>
  </si>
  <si>
    <t>Entradas</t>
  </si>
  <si>
    <t>Pastas</t>
  </si>
  <si>
    <t>Pizzas</t>
  </si>
  <si>
    <t>Ingresos Totales</t>
  </si>
  <si>
    <t>Costos totales</t>
  </si>
  <si>
    <t>Ganancia Total</t>
  </si>
  <si>
    <t>Brochetas Hawaiianas</t>
  </si>
  <si>
    <t>Camarones Momia</t>
  </si>
  <si>
    <t>Panela a la Leña</t>
  </si>
  <si>
    <t>Portobello Confitado</t>
  </si>
  <si>
    <t>Rollos Prímula</t>
  </si>
  <si>
    <t>Tártara de atún/salmón Frescto</t>
  </si>
  <si>
    <t>Tacos Arrachera</t>
  </si>
  <si>
    <t>Pesto &amp; Camarón</t>
  </si>
  <si>
    <t>Salmón Ahumado</t>
  </si>
  <si>
    <t>Del Cheff</t>
  </si>
  <si>
    <t>Italiana</t>
  </si>
  <si>
    <t>Mexicana</t>
  </si>
  <si>
    <t>Pollo al Pastor</t>
  </si>
  <si>
    <t>Pizza Prímula</t>
  </si>
  <si>
    <t>Del Huerto</t>
  </si>
  <si>
    <t>Frutos del Bosque</t>
  </si>
  <si>
    <t>Pasta Alfredo</t>
  </si>
  <si>
    <t>Pasta de Tomate Deshidratado</t>
  </si>
  <si>
    <t>Margret de Pato</t>
  </si>
  <si>
    <t>Vacío</t>
  </si>
  <si>
    <t>Salmón al Pesto</t>
  </si>
  <si>
    <t>Atún Encostrado</t>
  </si>
  <si>
    <t>Pay de Temporada</t>
  </si>
  <si>
    <t>Tiramisú</t>
  </si>
  <si>
    <t>Pannacotta Vainilla y Café</t>
  </si>
  <si>
    <t>Kani</t>
  </si>
  <si>
    <t>Sushi</t>
  </si>
  <si>
    <t>Ebi</t>
  </si>
  <si>
    <t>Sake</t>
  </si>
  <si>
    <t>Tako</t>
  </si>
  <si>
    <t>Empanizado</t>
  </si>
  <si>
    <t>Philadelphia</t>
  </si>
  <si>
    <t>Tempura</t>
  </si>
  <si>
    <t>California Horizonte</t>
  </si>
  <si>
    <t>Vino 1</t>
  </si>
  <si>
    <t>Vinos</t>
  </si>
  <si>
    <t>Vino 2</t>
  </si>
  <si>
    <t>Vino 3</t>
  </si>
  <si>
    <t>Vino 4</t>
  </si>
  <si>
    <t>Vino 5</t>
  </si>
  <si>
    <t>Vino 6</t>
  </si>
  <si>
    <t>Vino 7</t>
  </si>
  <si>
    <t>Vino 8</t>
  </si>
  <si>
    <t xml:space="preserve">Vino 9 </t>
  </si>
  <si>
    <t>Vino 10</t>
  </si>
  <si>
    <t>Ingreso</t>
  </si>
  <si>
    <t>Tasa de impuestos</t>
  </si>
  <si>
    <t>Ingreso mayor a:</t>
  </si>
  <si>
    <t>Pero menor a: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</si>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</sst>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#,##0.00;[Red]\-&quot;$&quot;#,##0.00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3" borderId="1" xfId="2" applyFont="1" applyBorder="1"/>
    <xf numFmtId="0" fontId="1" fillId="3" borderId="2" xfId="2" applyFont="1" applyBorder="1"/>
    <xf numFmtId="164" fontId="4" fillId="2" borderId="4" xfId="1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8" fontId="0" fillId="0" borderId="0" xfId="0" applyNumberFormat="1"/>
    <xf numFmtId="8" fontId="1" fillId="3" borderId="2" xfId="2" applyNumberFormat="1" applyFont="1" applyBorder="1"/>
    <xf numFmtId="8" fontId="4" fillId="2" borderId="0" xfId="1" applyNumberFormat="1" applyFont="1" applyBorder="1" applyProtection="1">
      <protection locked="0"/>
    </xf>
    <xf numFmtId="8" fontId="1" fillId="3" borderId="2" xfId="2" applyNumberFormat="1" applyFont="1" applyBorder="1" applyAlignment="1">
      <alignment horizontal="right"/>
    </xf>
    <xf numFmtId="0" fontId="1" fillId="3" borderId="3" xfId="2" applyFont="1" applyBorder="1" applyAlignment="1">
      <alignment horizontal="right"/>
    </xf>
    <xf numFmtId="14" fontId="0" fillId="4" borderId="7" xfId="0" applyNumberFormat="1" applyFont="1" applyFill="1" applyBorder="1"/>
    <xf numFmtId="14" fontId="0" fillId="5" borderId="7" xfId="0" applyNumberFormat="1" applyFont="1" applyFill="1" applyBorder="1"/>
    <xf numFmtId="0" fontId="0" fillId="4" borderId="7" xfId="0" applyFont="1" applyFill="1" applyBorder="1"/>
    <xf numFmtId="0" fontId="0" fillId="5" borderId="7" xfId="0" applyFont="1" applyFill="1" applyBorder="1"/>
    <xf numFmtId="0" fontId="0" fillId="0" borderId="0" xfId="0" applyAlignment="1">
      <alignment horizontal="center"/>
    </xf>
    <xf numFmtId="164" fontId="4" fillId="2" borderId="4" xfId="1" applyNumberFormat="1" applyFont="1" applyBorder="1" applyAlignment="1" applyProtection="1">
      <alignment horizontal="center"/>
      <protection locked="0"/>
    </xf>
    <xf numFmtId="164" fontId="4" fillId="2" borderId="6" xfId="1" applyNumberFormat="1" applyFont="1" applyBorder="1" applyAlignment="1" applyProtection="1">
      <alignment horizontal="center"/>
      <protection locked="0"/>
    </xf>
    <xf numFmtId="0" fontId="1" fillId="3" borderId="8" xfId="2" applyFont="1" applyBorder="1"/>
    <xf numFmtId="0" fontId="1" fillId="3" borderId="5" xfId="2" applyFont="1" applyBorder="1"/>
    <xf numFmtId="0" fontId="1" fillId="3" borderId="9" xfId="2" applyFont="1" applyBorder="1"/>
    <xf numFmtId="164" fontId="4" fillId="2" borderId="3" xfId="1" applyNumberFormat="1" applyFont="1" applyBorder="1" applyAlignment="1" applyProtection="1">
      <alignment horizontal="center"/>
      <protection locked="0"/>
    </xf>
    <xf numFmtId="0" fontId="0" fillId="4" borderId="10" xfId="0" applyFont="1" applyFill="1" applyBorder="1"/>
    <xf numFmtId="0" fontId="0" fillId="5" borderId="10" xfId="0" applyFont="1" applyFill="1" applyBorder="1"/>
    <xf numFmtId="0" fontId="0" fillId="4" borderId="11" xfId="0" applyFont="1" applyFill="1" applyBorder="1"/>
    <xf numFmtId="14" fontId="0" fillId="4" borderId="12" xfId="0" applyNumberFormat="1" applyFont="1" applyFill="1" applyBorder="1"/>
    <xf numFmtId="0" fontId="0" fillId="4" borderId="12" xfId="0" applyFont="1" applyFill="1" applyBorder="1"/>
    <xf numFmtId="0" fontId="2" fillId="0" borderId="0" xfId="0" applyFont="1"/>
    <xf numFmtId="44" fontId="0" fillId="0" borderId="0" xfId="3" applyFont="1"/>
    <xf numFmtId="165" fontId="0" fillId="0" borderId="0" xfId="0" applyNumberFormat="1"/>
    <xf numFmtId="44" fontId="1" fillId="3" borderId="2" xfId="3" applyFont="1" applyFill="1" applyBorder="1" applyAlignment="1">
      <alignment horizontal="right"/>
    </xf>
    <xf numFmtId="44" fontId="4" fillId="2" borderId="0" xfId="3" applyFont="1" applyFill="1" applyBorder="1" applyAlignment="1" applyProtection="1">
      <alignment horizontal="center"/>
      <protection locked="0"/>
    </xf>
    <xf numFmtId="0" fontId="1" fillId="3" borderId="1" xfId="2" applyFont="1" applyBorder="1" applyAlignment="1">
      <alignment horizontal="left" vertical="center"/>
    </xf>
    <xf numFmtId="0" fontId="1" fillId="3" borderId="13" xfId="2" applyFont="1" applyBorder="1" applyAlignment="1">
      <alignment horizontal="left" vertical="center"/>
    </xf>
    <xf numFmtId="44" fontId="0" fillId="0" borderId="0" xfId="3" applyFont="1" applyAlignment="1">
      <alignment horizontal="center"/>
    </xf>
    <xf numFmtId="9" fontId="0" fillId="0" borderId="0" xfId="0" applyNumberFormat="1"/>
    <xf numFmtId="8" fontId="3" fillId="0" borderId="0" xfId="0" applyNumberFormat="1" applyFont="1" applyAlignment="1">
      <alignment horizontal="center"/>
    </xf>
    <xf numFmtId="9" fontId="4" fillId="2" borderId="3" xfId="4" applyFont="1" applyFill="1" applyBorder="1" applyAlignment="1" applyProtection="1">
      <alignment horizontal="center"/>
      <protection locked="0"/>
    </xf>
  </cellXfs>
  <cellStyles count="5">
    <cellStyle name="60% - Énfasis4" xfId="1" builtinId="44"/>
    <cellStyle name="Énfasis5" xfId="2" builtinId="45"/>
    <cellStyle name="Moneda" xfId="3" builtinId="4"/>
    <cellStyle name="Normal" xfId="0" builtinId="0"/>
    <cellStyle name="Porcentaje" xfId="4" builtinId="5"/>
  </cellStyles>
  <dxfs count="9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2" formatCode="&quot;$&quot;\ #,##0.00;[Red]\-&quot;$&quot;\ #,##0.0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1271016</xdr:colOff>
      <xdr:row>5</xdr:row>
      <xdr:rowOff>126492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A837E86-74BB-4445-B710-37DA0563D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19016" cy="1078992"/>
        </a:xfrm>
        <a:prstGeom prst="rect">
          <a:avLst/>
        </a:prstGeom>
      </xdr:spPr>
    </xdr:pic>
    <xdr:clientData/>
  </xdr:twoCellAnchor>
  <xdr:twoCellAnchor>
    <xdr:from>
      <xdr:col>5</xdr:col>
      <xdr:colOff>152399</xdr:colOff>
      <xdr:row>0</xdr:row>
      <xdr:rowOff>180975</xdr:rowOff>
    </xdr:from>
    <xdr:to>
      <xdr:col>10</xdr:col>
      <xdr:colOff>152400</xdr:colOff>
      <xdr:row>7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4705349" y="180975"/>
          <a:ext cx="5067301" cy="115252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Esta tabla viene de las ventas de un restaurant. Pero le faltan los precios y los costos.</a:t>
          </a:r>
          <a:r>
            <a:rPr lang="es-MX" sz="1100" b="0" baseline="0"/>
            <a:t> Esa informacion se encuentra resumida en la tabla que esta al costado. </a:t>
          </a:r>
        </a:p>
        <a:p>
          <a:r>
            <a:rPr lang="es-MX" sz="1100" b="0" baseline="0"/>
            <a:t>Rellenamos la tabla con los datos faltantes y calculamos la ganancia total.</a:t>
          </a:r>
        </a:p>
        <a:p>
          <a:r>
            <a:rPr lang="es-MX" sz="1100" b="1" baseline="0"/>
            <a:t>Opcional:</a:t>
          </a:r>
          <a:r>
            <a:rPr lang="es-MX" sz="1100" b="0" baseline="0"/>
            <a:t> usa un formato condicional para constatar la ganancia total (verificacion).</a:t>
          </a:r>
        </a:p>
        <a:p>
          <a:endParaRPr lang="es-MX" sz="1100" b="0" baseline="0"/>
        </a:p>
      </xdr:txBody>
    </xdr:sp>
    <xdr:clientData/>
  </xdr:twoCellAnchor>
  <xdr:twoCellAnchor>
    <xdr:from>
      <xdr:col>1</xdr:col>
      <xdr:colOff>381000</xdr:colOff>
      <xdr:row>1</xdr:row>
      <xdr:rowOff>28575</xdr:rowOff>
    </xdr:from>
    <xdr:to>
      <xdr:col>4</xdr:col>
      <xdr:colOff>1209675</xdr:colOff>
      <xdr:row>4</xdr:row>
      <xdr:rowOff>180975</xdr:rowOff>
    </xdr:to>
    <xdr:sp macro="" textlink="">
      <xdr:nvSpPr>
        <xdr:cNvPr id="4" name="CuadroTexto 3"/>
        <xdr:cNvSpPr txBox="1"/>
      </xdr:nvSpPr>
      <xdr:spPr>
        <a:xfrm>
          <a:off x="1143000" y="219075"/>
          <a:ext cx="3114675" cy="7239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4000">
              <a:solidFill>
                <a:schemeClr val="bg1"/>
              </a:solidFill>
              <a:latin typeface="Rockwell Extra Bold" panose="02060903040505020403" pitchFamily="18" charset="0"/>
            </a:rPr>
            <a:t>Buscar 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1271016</xdr:colOff>
      <xdr:row>5</xdr:row>
      <xdr:rowOff>126492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A837E86-74BB-4445-B710-37DA0563D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19016" cy="1078992"/>
        </a:xfrm>
        <a:prstGeom prst="rect">
          <a:avLst/>
        </a:prstGeom>
      </xdr:spPr>
    </xdr:pic>
    <xdr:clientData/>
  </xdr:twoCellAnchor>
  <xdr:twoCellAnchor>
    <xdr:from>
      <xdr:col>5</xdr:col>
      <xdr:colOff>152399</xdr:colOff>
      <xdr:row>0</xdr:row>
      <xdr:rowOff>180975</xdr:rowOff>
    </xdr:from>
    <xdr:to>
      <xdr:col>10</xdr:col>
      <xdr:colOff>152400</xdr:colOff>
      <xdr:row>7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4705349" y="180975"/>
          <a:ext cx="5067301" cy="115252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1, Introduce un ingreso que te guste en la celda D9 y uso la funcion Buscar V para ver cual es la tasa impositiva que le corresponde.</a:t>
          </a:r>
          <a:endParaRPr lang="es-MX" sz="1100" b="0" baseline="0"/>
        </a:p>
        <a:p>
          <a:r>
            <a:rPr lang="es-MX" sz="1100" b="0" baseline="0"/>
            <a:t>2. Introduce un ingreso que te guste D12, D15 y D18  y  usa BuscarV para encontrar la tasa que se debe pagar.</a:t>
          </a:r>
        </a:p>
      </xdr:txBody>
    </xdr:sp>
    <xdr:clientData/>
  </xdr:twoCellAnchor>
  <xdr:twoCellAnchor>
    <xdr:from>
      <xdr:col>1</xdr:col>
      <xdr:colOff>381001</xdr:colOff>
      <xdr:row>1</xdr:row>
      <xdr:rowOff>28575</xdr:rowOff>
    </xdr:from>
    <xdr:to>
      <xdr:col>4</xdr:col>
      <xdr:colOff>1181101</xdr:colOff>
      <xdr:row>4</xdr:row>
      <xdr:rowOff>66675</xdr:rowOff>
    </xdr:to>
    <xdr:sp macro="" textlink="">
      <xdr:nvSpPr>
        <xdr:cNvPr id="4" name="CuadroTexto 3"/>
        <xdr:cNvSpPr txBox="1"/>
      </xdr:nvSpPr>
      <xdr:spPr>
        <a:xfrm>
          <a:off x="1143001" y="219075"/>
          <a:ext cx="3086100" cy="6096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800">
              <a:solidFill>
                <a:schemeClr val="bg1"/>
              </a:solidFill>
              <a:latin typeface="Rockwell Extra Bold" panose="02060903040505020403" pitchFamily="18" charset="0"/>
            </a:rPr>
            <a:t>IMPUESTOS</a:t>
          </a:r>
          <a:r>
            <a:rPr lang="es-AR" sz="9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Tipo</a:t>
          </a:r>
          <a:r>
            <a:rPr lang="es-AR" sz="2800"/>
            <a:t> </a:t>
          </a:r>
          <a:r>
            <a:rPr lang="es-AR" sz="9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Precio</a:t>
          </a:r>
          <a:r>
            <a:rPr lang="es-AR" sz="28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Brochetas Hawaiianas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74,00  $          64,35 Camarones Momia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Espárragos Envueltos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78,00  $          67,83 Mejillones Horneados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Panela a la Leña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53,00  $          46,09 Portobello Confitado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64,00  $          55,65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Ingresos Totales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$2.889,00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Rollos Prímula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73,00  $          63,48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Costos totales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$2.393,77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Tártara de atún/salmón Frescto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79,00  $          68,70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Ganancia Total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$495,23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Quesadillas Gobernador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78,00  $          67,83 Tacos Arrachera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79,00  $          68,70 Tacos Capeados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Pesto &amp; Camarón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125,00  $       108,70 Salmón Ahumado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135,00  $       117,39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Tipo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Precio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Costo 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Ganancia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 Cheff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135,00  $       117,39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Tecate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18,00 $7,00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Italiana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123,00  $       106,96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Tisana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18,00 $7,00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Margarita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105,00  $          91,30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Café americano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12,60 $5,40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Mexicana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115,00  $       100,00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18,50 $6,50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Pollo al Pastor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115,00  $       100,00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Pera Rostizada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$ 89,00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77,39 $11,61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 Prímula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105,00  $          91,30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 de Elote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$ 40,00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34,78 $5,22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Tropical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125,00  $       108,70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Tecate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18,00 $7,00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Camarones al Coco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84,00  $          73,04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Pacifico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21,90 $8,10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Cítricos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69,00  $          60,00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Café americano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12,60 $5,40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Pera Rostizada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89,00  $          77,39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Prímula 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17,75 $7,25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Salmón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84,00  $          73,04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18,50 $6,50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 Huerto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65,00  $          56,52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18,50 $6,50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Frutos del Bosque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83,00  $          72,17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18,50 $6,50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 Prímula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80,00  $          69,57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18,50 $6,50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Lasagna Ratatouille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18,50 $6,50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 4 Quesos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69,00  $          60,00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Pacifico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21,90 $8,10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 Alfredo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67,00  $          58,26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Cítricos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$ 69,00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60,00 $9,00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 de Tomate Deshidratado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65,00  $          56,52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Cítricos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$ 69,00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60,00 $9,00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Pollo Silvestre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125,00  $       108,70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Pollo Silvestre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108,70 $16,30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Margret de Pato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198,00  $       172,17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Salmón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$ 84,00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73,04 $10,96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Vacío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164,00  $       142,61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Quesadillas Gobernador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67,83 $10,17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Arrachera del Chef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135,00  $       117,39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Camarones al Coco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$ 84,00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73,04 $10,96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Salmón al Pesto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174,00  $       151,30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Mejillones Horneados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65,22 $9,78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Atún Encostrado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178,00  $       154,78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Pollo Silvestre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108,70 $16,30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 de Temporada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42,00  $          36,52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Espárragos Envueltos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67,83 $10,17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Tiramisú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42,00  $          36,52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Corona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24,90 $5,10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Esfera del Cheff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50,00  $          43,48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23,70 $6,30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 de Elote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40,00  $          34,78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Naranjada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18,25 $6,75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Pannacotta Vainilla y Café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40,00  $          34,78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Prímula 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17,75 $7,25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Strudel de Manzana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45,00  $          39,13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Capuccino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21,60 $8,40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65,00  $          56,52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Esfera del Cheff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$ 50,00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43,48 $6,52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65,00  $          56,52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Strudel de Manzana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Postres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$ 45,00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39,13 $5,87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Sake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Lasagna Ratatouille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65,22 $9,78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21/4/2014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Camarones al Coco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$ 84,00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73,04 $10,96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Empanizado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65,00  $          56,52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Limonada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20,00 $5,00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Philadelphia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Refresco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16,00 $4,00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Tempura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75,00  $          65,22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Capuccino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21,60 $8,40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California Horizonte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Sushi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65,00  $          56,52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Café americano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12,60 $5,40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Refresco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20,00  $          16,00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21,30 $8,70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Limonada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20,00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21,30 $8,70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Naranjada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18,25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21,25 $3,75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Tisana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18,00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Pacifico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21,90 $8,10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 helado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18,50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Limonada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20,00 $5,00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Café americano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18,00  $          12,60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14,60 $5,40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Capuccino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30,00  $          21,60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Pollo Silvestre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Platos Fuertes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108,70 $16,30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20,00  $          14,60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Margarita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$ 105,00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91,30 $13,70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Prímula 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17,75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 Prímula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Ensaladas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$ 80,00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69,57 $10,43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30,00  $          23,70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 Capeados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65,22 $9,78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Tecate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18,00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Tropical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Pizzas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$ 125,00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108,70 $16,30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Pacifico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30,00  $          21,90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Espárragos Envueltos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Entradas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67,83 $10,17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30,00  $          21,30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 4 Quesos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$ 69,00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60,00 $9,00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Minerva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40,00  $          32,40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9/1/2015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Quesadillas Gobernador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Tacos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$ 78,00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67,83 $10,17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Corona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30,00  $          24,90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Prímula 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17,75 $7,25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25,00  $          21,25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Naranjada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18,25 $6,75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1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587,00  $       422,64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23,70 $6,30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2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545,00  $       397,85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$ 25,00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21,25 $3,75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3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670,00  $       415,40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Victoria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21,30 $8,70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410,00  $       270,60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14,60 $5,40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758,00  $       553,34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Corona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$ 30,00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24,90 $5,10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6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715,00  $       536,25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Espresso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 no Alcohol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$ 20,00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14,60 $5,40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7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748,00  $       501,16 5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25/3/2014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Bebida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Minerva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Cervezas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$ 40,00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                  32,40 $7,60</a:t>
          </a:r>
          <a:r>
            <a:rPr lang="es-AR" sz="4000"/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 8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383,00  $       256,61 Vino 9 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647,00  $       478,78 Vino 10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Vinos</a:t>
          </a:r>
          <a:r>
            <a:rPr lang="es-AR" sz="4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       708,00  $       431,88 </a:t>
          </a:r>
          <a:endParaRPr lang="es-AR" sz="4000">
            <a:solidFill>
              <a:schemeClr val="bg1"/>
            </a:solidFill>
            <a:latin typeface="Rockwell Extra Bold" panose="02060903040505020403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L2:O79" totalsRowShown="0" headerRowDxfId="8">
  <autoFilter ref="L2:O79"/>
  <tableColumns count="4">
    <tableColumn id="1" name="Producto"/>
    <tableColumn id="2" name="Tipo"/>
    <tableColumn id="3" name="Precio" dataDxfId="7" dataCellStyle="Moneda"/>
    <tableColumn id="4" name="Costo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G9:I20" totalsRowShown="0">
  <autoFilter ref="G9:I20"/>
  <tableColumns count="3">
    <tableColumn id="1" name="Ingreso mayor a:" dataDxfId="5"/>
    <tableColumn id="2" name="Pero menor a:" dataDxfId="4" dataCellStyle="Moneda"/>
    <tableColumn id="3" name="Tas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9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5" max="5" width="22.5703125" bestFit="1" customWidth="1"/>
    <col min="6" max="6" width="17.140625" bestFit="1" customWidth="1"/>
    <col min="7" max="7" width="13.140625" style="5" customWidth="1"/>
    <col min="8" max="8" width="17.85546875" style="27" customWidth="1"/>
    <col min="9" max="9" width="16.42578125" customWidth="1"/>
    <col min="12" max="12" width="21.42578125" bestFit="1" customWidth="1"/>
  </cols>
  <sheetData>
    <row r="2" spans="2:15" x14ac:dyDescent="0.25">
      <c r="L2" s="26" t="s">
        <v>3</v>
      </c>
      <c r="M2" s="26" t="s">
        <v>2</v>
      </c>
      <c r="N2" s="26" t="s">
        <v>5</v>
      </c>
      <c r="O2" s="26" t="s">
        <v>6</v>
      </c>
    </row>
    <row r="3" spans="2:15" x14ac:dyDescent="0.25">
      <c r="L3" t="s">
        <v>56</v>
      </c>
      <c r="M3" t="s">
        <v>50</v>
      </c>
      <c r="N3" s="27">
        <v>74</v>
      </c>
      <c r="O3" s="28">
        <f>N3/1.15</f>
        <v>64.34782608695653</v>
      </c>
    </row>
    <row r="4" spans="2:15" x14ac:dyDescent="0.25">
      <c r="L4" t="s">
        <v>57</v>
      </c>
      <c r="M4" t="s">
        <v>50</v>
      </c>
      <c r="N4" s="27">
        <v>75</v>
      </c>
      <c r="O4" s="28">
        <f>N4/1.15</f>
        <v>65.217391304347828</v>
      </c>
    </row>
    <row r="5" spans="2:15" x14ac:dyDescent="0.25">
      <c r="L5" t="s">
        <v>24</v>
      </c>
      <c r="M5" t="s">
        <v>50</v>
      </c>
      <c r="N5" s="27">
        <v>78</v>
      </c>
      <c r="O5" s="28">
        <f>N5/1.15</f>
        <v>67.826086956521749</v>
      </c>
    </row>
    <row r="6" spans="2:15" x14ac:dyDescent="0.25">
      <c r="L6" t="s">
        <v>23</v>
      </c>
      <c r="M6" t="s">
        <v>50</v>
      </c>
      <c r="N6" s="27">
        <v>75</v>
      </c>
      <c r="O6" s="28">
        <f>N6/1.15</f>
        <v>65.217391304347828</v>
      </c>
    </row>
    <row r="7" spans="2:15" x14ac:dyDescent="0.25">
      <c r="L7" t="s">
        <v>58</v>
      </c>
      <c r="M7" t="s">
        <v>50</v>
      </c>
      <c r="N7" s="27">
        <v>53</v>
      </c>
      <c r="O7" s="28">
        <f>N7/1.15</f>
        <v>46.086956521739133</v>
      </c>
    </row>
    <row r="8" spans="2:15" ht="15.75" thickBot="1" x14ac:dyDescent="0.3">
      <c r="L8" t="s">
        <v>59</v>
      </c>
      <c r="M8" t="s">
        <v>50</v>
      </c>
      <c r="N8" s="27">
        <v>64</v>
      </c>
      <c r="O8" s="28">
        <f>N8/1.15</f>
        <v>55.652173913043484</v>
      </c>
    </row>
    <row r="9" spans="2:15" ht="15.75" thickBot="1" x14ac:dyDescent="0.3">
      <c r="B9" s="1" t="s">
        <v>53</v>
      </c>
      <c r="C9" s="17"/>
      <c r="D9" s="16">
        <f>SUM(G17:G77)</f>
        <v>2889</v>
      </c>
      <c r="E9" s="16"/>
      <c r="L9" t="s">
        <v>60</v>
      </c>
      <c r="M9" t="s">
        <v>50</v>
      </c>
      <c r="N9" s="27">
        <v>73</v>
      </c>
      <c r="O9" s="28">
        <f>N9/1.15</f>
        <v>63.478260869565226</v>
      </c>
    </row>
    <row r="10" spans="2:15" ht="15.75" thickBot="1" x14ac:dyDescent="0.3">
      <c r="B10" s="18" t="s">
        <v>54</v>
      </c>
      <c r="C10" s="19"/>
      <c r="D10" s="15">
        <f>SUM(H17:H77)</f>
        <v>2393.771739130435</v>
      </c>
      <c r="E10" s="15"/>
      <c r="L10" t="s">
        <v>61</v>
      </c>
      <c r="M10" t="s">
        <v>50</v>
      </c>
      <c r="N10" s="27">
        <v>79</v>
      </c>
      <c r="O10" s="28">
        <f>N10/1.15</f>
        <v>68.695652173913047</v>
      </c>
    </row>
    <row r="11" spans="2:15" ht="15.75" thickBot="1" x14ac:dyDescent="0.3">
      <c r="B11" s="1" t="s">
        <v>55</v>
      </c>
      <c r="C11" s="17"/>
      <c r="D11" s="20">
        <f>SUM(I17:I77)</f>
        <v>495.22826086956502</v>
      </c>
      <c r="E11" s="20"/>
      <c r="L11" t="s">
        <v>21</v>
      </c>
      <c r="M11" t="s">
        <v>49</v>
      </c>
      <c r="N11" s="27">
        <v>78</v>
      </c>
      <c r="O11" s="28">
        <f>N11/1.15</f>
        <v>67.826086956521749</v>
      </c>
    </row>
    <row r="12" spans="2:15" x14ac:dyDescent="0.25">
      <c r="L12" t="s">
        <v>62</v>
      </c>
      <c r="M12" t="s">
        <v>49</v>
      </c>
      <c r="N12" s="27">
        <v>79</v>
      </c>
      <c r="O12" s="28">
        <f>N12/1.15</f>
        <v>68.695652173913047</v>
      </c>
    </row>
    <row r="13" spans="2:15" x14ac:dyDescent="0.25">
      <c r="L13" t="s">
        <v>40</v>
      </c>
      <c r="M13" t="s">
        <v>49</v>
      </c>
      <c r="N13" s="27">
        <v>75</v>
      </c>
      <c r="O13" s="28">
        <f>N13/1.15</f>
        <v>65.217391304347828</v>
      </c>
    </row>
    <row r="14" spans="2:15" x14ac:dyDescent="0.25">
      <c r="L14" t="s">
        <v>63</v>
      </c>
      <c r="M14" t="s">
        <v>52</v>
      </c>
      <c r="N14" s="27">
        <v>125</v>
      </c>
      <c r="O14" s="28">
        <f>N14/1.15</f>
        <v>108.69565217391305</v>
      </c>
    </row>
    <row r="15" spans="2:15" ht="15.75" thickBot="1" x14ac:dyDescent="0.3">
      <c r="L15" t="s">
        <v>64</v>
      </c>
      <c r="M15" t="s">
        <v>52</v>
      </c>
      <c r="N15" s="27">
        <v>135</v>
      </c>
      <c r="O15" s="28">
        <f>N15/1.15</f>
        <v>117.39130434782609</v>
      </c>
    </row>
    <row r="16" spans="2:15" ht="15.75" thickBot="1" x14ac:dyDescent="0.3">
      <c r="B16" s="1" t="s">
        <v>0</v>
      </c>
      <c r="C16" s="2" t="s">
        <v>1</v>
      </c>
      <c r="D16" s="2" t="s">
        <v>2</v>
      </c>
      <c r="E16" s="6" t="s">
        <v>3</v>
      </c>
      <c r="F16" s="2" t="s">
        <v>4</v>
      </c>
      <c r="G16" s="8" t="s">
        <v>5</v>
      </c>
      <c r="H16" s="29" t="s">
        <v>6</v>
      </c>
      <c r="I16" s="9" t="s">
        <v>7</v>
      </c>
      <c r="L16" t="s">
        <v>65</v>
      </c>
      <c r="M16" t="s">
        <v>52</v>
      </c>
      <c r="N16" s="27">
        <v>135</v>
      </c>
      <c r="O16" s="28">
        <f>N16/1.15</f>
        <v>117.39130434782609</v>
      </c>
    </row>
    <row r="17" spans="2:15" ht="15" customHeight="1" x14ac:dyDescent="0.25">
      <c r="B17" s="21">
        <v>1</v>
      </c>
      <c r="C17" s="10">
        <v>41671</v>
      </c>
      <c r="D17" s="12" t="s">
        <v>8</v>
      </c>
      <c r="E17" s="12" t="s">
        <v>10</v>
      </c>
      <c r="F17" s="12" t="s">
        <v>44</v>
      </c>
      <c r="G17" s="7">
        <f>VLOOKUP(E17,$L$2:$O$79,3,0)</f>
        <v>25</v>
      </c>
      <c r="H17" s="30">
        <f>VLOOKUP(E17,$L$2:$O$79,4,0)</f>
        <v>18</v>
      </c>
      <c r="I17" s="3">
        <f>G17-H17</f>
        <v>7</v>
      </c>
      <c r="J17" s="4" t="str">
        <f>IF(G17&gt;H17,"✔","✘")</f>
        <v>✔</v>
      </c>
      <c r="L17" t="s">
        <v>66</v>
      </c>
      <c r="M17" t="s">
        <v>52</v>
      </c>
      <c r="N17" s="27">
        <v>123</v>
      </c>
      <c r="O17" s="28">
        <f>N17/1.15</f>
        <v>106.95652173913044</v>
      </c>
    </row>
    <row r="18" spans="2:15" x14ac:dyDescent="0.25">
      <c r="B18" s="22">
        <v>1</v>
      </c>
      <c r="C18" s="11">
        <v>41671</v>
      </c>
      <c r="D18" s="13" t="s">
        <v>8</v>
      </c>
      <c r="E18" s="13" t="s">
        <v>11</v>
      </c>
      <c r="F18" s="13" t="s">
        <v>45</v>
      </c>
      <c r="G18" s="7">
        <f>VLOOKUP(E18,$L$2:$O$79,3,0)</f>
        <v>25</v>
      </c>
      <c r="H18" s="30">
        <f t="shared" ref="H18:H77" si="0">VLOOKUP(E18,$L$2:$O$79,4,0)</f>
        <v>18</v>
      </c>
      <c r="I18" s="3">
        <f t="shared" ref="I18:I77" si="1">G18-H18</f>
        <v>7</v>
      </c>
      <c r="J18" s="4" t="str">
        <f t="shared" ref="J18:J77" si="2">IF(G18&gt;H18,"✔","✘")</f>
        <v>✔</v>
      </c>
      <c r="L18" t="s">
        <v>38</v>
      </c>
      <c r="M18" t="s">
        <v>52</v>
      </c>
      <c r="N18" s="27">
        <v>105</v>
      </c>
      <c r="O18" s="28">
        <f>N18/1.15</f>
        <v>91.304347826086968</v>
      </c>
    </row>
    <row r="19" spans="2:15" x14ac:dyDescent="0.25">
      <c r="B19" s="21">
        <v>1</v>
      </c>
      <c r="C19" s="10">
        <v>41671</v>
      </c>
      <c r="D19" s="12" t="s">
        <v>8</v>
      </c>
      <c r="E19" s="12" t="s">
        <v>12</v>
      </c>
      <c r="F19" s="12" t="s">
        <v>45</v>
      </c>
      <c r="G19" s="7">
        <f>VLOOKUP(E19,$L$2:$O$79,3,0)</f>
        <v>18</v>
      </c>
      <c r="H19" s="30">
        <f t="shared" si="0"/>
        <v>12.6</v>
      </c>
      <c r="I19" s="3">
        <f t="shared" si="1"/>
        <v>5.4</v>
      </c>
      <c r="J19" s="4" t="str">
        <f t="shared" si="2"/>
        <v>✔</v>
      </c>
      <c r="L19" t="s">
        <v>67</v>
      </c>
      <c r="M19" t="s">
        <v>52</v>
      </c>
      <c r="N19" s="27">
        <v>115</v>
      </c>
      <c r="O19" s="28">
        <f>N19/1.15</f>
        <v>100.00000000000001</v>
      </c>
    </row>
    <row r="20" spans="2:15" x14ac:dyDescent="0.25">
      <c r="B20" s="22">
        <v>1</v>
      </c>
      <c r="C20" s="11">
        <v>41671</v>
      </c>
      <c r="D20" s="13" t="s">
        <v>8</v>
      </c>
      <c r="E20" s="13" t="s">
        <v>13</v>
      </c>
      <c r="F20" s="13" t="s">
        <v>45</v>
      </c>
      <c r="G20" s="7">
        <f t="shared" ref="G20:G77" si="3">VLOOKUP(E20,$L$2:$O$79,3,0)</f>
        <v>25</v>
      </c>
      <c r="H20" s="30">
        <f t="shared" si="0"/>
        <v>18.5</v>
      </c>
      <c r="I20" s="3">
        <f t="shared" si="1"/>
        <v>6.5</v>
      </c>
      <c r="J20" s="4" t="str">
        <f t="shared" si="2"/>
        <v>✔</v>
      </c>
      <c r="L20" t="s">
        <v>68</v>
      </c>
      <c r="M20" t="s">
        <v>52</v>
      </c>
      <c r="N20" s="27">
        <v>115</v>
      </c>
      <c r="O20" s="28">
        <f>N20/1.15</f>
        <v>100.00000000000001</v>
      </c>
    </row>
    <row r="21" spans="2:15" x14ac:dyDescent="0.25">
      <c r="B21" s="21">
        <v>1</v>
      </c>
      <c r="C21" s="10">
        <v>41671</v>
      </c>
      <c r="D21" s="12" t="s">
        <v>9</v>
      </c>
      <c r="E21" s="12" t="s">
        <v>14</v>
      </c>
      <c r="F21" s="12" t="s">
        <v>46</v>
      </c>
      <c r="G21" s="7">
        <f t="shared" si="3"/>
        <v>89</v>
      </c>
      <c r="H21" s="30">
        <f t="shared" si="0"/>
        <v>77.391304347826093</v>
      </c>
      <c r="I21" s="3">
        <f t="shared" si="1"/>
        <v>11.608695652173907</v>
      </c>
      <c r="J21" s="4" t="str">
        <f t="shared" si="2"/>
        <v>✔</v>
      </c>
      <c r="L21" t="s">
        <v>69</v>
      </c>
      <c r="M21" t="s">
        <v>52</v>
      </c>
      <c r="N21" s="27">
        <v>105</v>
      </c>
      <c r="O21" s="28">
        <f>N21/1.15</f>
        <v>91.304347826086968</v>
      </c>
    </row>
    <row r="22" spans="2:15" ht="15.75" customHeight="1" x14ac:dyDescent="0.25">
      <c r="B22" s="22">
        <v>1</v>
      </c>
      <c r="C22" s="11">
        <v>41671</v>
      </c>
      <c r="D22" s="13" t="s">
        <v>9</v>
      </c>
      <c r="E22" s="13" t="s">
        <v>15</v>
      </c>
      <c r="F22" s="13" t="s">
        <v>47</v>
      </c>
      <c r="G22" s="7">
        <f t="shared" si="3"/>
        <v>40</v>
      </c>
      <c r="H22" s="30">
        <f t="shared" si="0"/>
        <v>34.782608695652179</v>
      </c>
      <c r="I22" s="3">
        <f t="shared" si="1"/>
        <v>5.2173913043478208</v>
      </c>
      <c r="J22" s="4" t="str">
        <f t="shared" si="2"/>
        <v>✔</v>
      </c>
      <c r="L22" t="s">
        <v>41</v>
      </c>
      <c r="M22" t="s">
        <v>52</v>
      </c>
      <c r="N22" s="27">
        <v>125</v>
      </c>
      <c r="O22" s="28">
        <f>N22/1.15</f>
        <v>108.69565217391305</v>
      </c>
    </row>
    <row r="23" spans="2:15" x14ac:dyDescent="0.25">
      <c r="B23" s="21">
        <v>2</v>
      </c>
      <c r="C23" s="10">
        <v>42034</v>
      </c>
      <c r="D23" s="12" t="s">
        <v>8</v>
      </c>
      <c r="E23" s="12" t="s">
        <v>10</v>
      </c>
      <c r="F23" s="12" t="s">
        <v>44</v>
      </c>
      <c r="G23" s="7">
        <f t="shared" si="3"/>
        <v>25</v>
      </c>
      <c r="H23" s="30">
        <f t="shared" si="0"/>
        <v>18</v>
      </c>
      <c r="I23" s="3">
        <f t="shared" si="1"/>
        <v>7</v>
      </c>
      <c r="J23" s="4" t="str">
        <f t="shared" si="2"/>
        <v>✔</v>
      </c>
      <c r="L23" t="s">
        <v>22</v>
      </c>
      <c r="M23" t="s">
        <v>46</v>
      </c>
      <c r="N23" s="27">
        <v>84</v>
      </c>
      <c r="O23" s="28">
        <f>N23/1.15</f>
        <v>73.043478260869577</v>
      </c>
    </row>
    <row r="24" spans="2:15" x14ac:dyDescent="0.25">
      <c r="B24" s="22">
        <v>2</v>
      </c>
      <c r="C24" s="11">
        <v>42034</v>
      </c>
      <c r="D24" s="13" t="s">
        <v>8</v>
      </c>
      <c r="E24" s="13" t="s">
        <v>16</v>
      </c>
      <c r="F24" s="13" t="s">
        <v>44</v>
      </c>
      <c r="G24" s="7">
        <f t="shared" si="3"/>
        <v>30</v>
      </c>
      <c r="H24" s="30">
        <f t="shared" si="0"/>
        <v>21.9</v>
      </c>
      <c r="I24" s="3">
        <f t="shared" si="1"/>
        <v>8.1000000000000014</v>
      </c>
      <c r="J24" s="4" t="str">
        <f t="shared" si="2"/>
        <v>✔</v>
      </c>
      <c r="L24" t="s">
        <v>18</v>
      </c>
      <c r="M24" t="s">
        <v>46</v>
      </c>
      <c r="N24" s="27">
        <v>69</v>
      </c>
      <c r="O24" s="28">
        <f>N24/1.15</f>
        <v>60.000000000000007</v>
      </c>
    </row>
    <row r="25" spans="2:15" x14ac:dyDescent="0.25">
      <c r="B25" s="21">
        <v>2</v>
      </c>
      <c r="C25" s="10">
        <v>42034</v>
      </c>
      <c r="D25" s="12" t="s">
        <v>8</v>
      </c>
      <c r="E25" s="12" t="s">
        <v>12</v>
      </c>
      <c r="F25" s="12" t="s">
        <v>45</v>
      </c>
      <c r="G25" s="7">
        <f t="shared" si="3"/>
        <v>18</v>
      </c>
      <c r="H25" s="30">
        <f t="shared" si="0"/>
        <v>12.6</v>
      </c>
      <c r="I25" s="3">
        <f t="shared" si="1"/>
        <v>5.4</v>
      </c>
      <c r="J25" s="4" t="str">
        <f t="shared" si="2"/>
        <v>✔</v>
      </c>
      <c r="L25" t="s">
        <v>14</v>
      </c>
      <c r="M25" t="s">
        <v>46</v>
      </c>
      <c r="N25" s="27">
        <v>89</v>
      </c>
      <c r="O25" s="28">
        <f>N25/1.15</f>
        <v>77.391304347826093</v>
      </c>
    </row>
    <row r="26" spans="2:15" x14ac:dyDescent="0.25">
      <c r="B26" s="22">
        <v>2</v>
      </c>
      <c r="C26" s="11">
        <v>42034</v>
      </c>
      <c r="D26" s="13" t="s">
        <v>8</v>
      </c>
      <c r="E26" s="13" t="s">
        <v>17</v>
      </c>
      <c r="F26" s="13" t="s">
        <v>45</v>
      </c>
      <c r="G26" s="7">
        <f t="shared" si="3"/>
        <v>25</v>
      </c>
      <c r="H26" s="30">
        <f t="shared" si="0"/>
        <v>17.75</v>
      </c>
      <c r="I26" s="3">
        <f t="shared" si="1"/>
        <v>7.25</v>
      </c>
      <c r="J26" s="4" t="str">
        <f t="shared" si="2"/>
        <v>✔</v>
      </c>
      <c r="L26" t="s">
        <v>20</v>
      </c>
      <c r="M26" t="s">
        <v>46</v>
      </c>
      <c r="N26" s="27">
        <v>84</v>
      </c>
      <c r="O26" s="28">
        <f>N26/1.15</f>
        <v>73.043478260869577</v>
      </c>
    </row>
    <row r="27" spans="2:15" x14ac:dyDescent="0.25">
      <c r="B27" s="21">
        <v>2</v>
      </c>
      <c r="C27" s="10">
        <v>42034</v>
      </c>
      <c r="D27" s="12" t="s">
        <v>8</v>
      </c>
      <c r="E27" s="12" t="s">
        <v>13</v>
      </c>
      <c r="F27" s="12" t="s">
        <v>45</v>
      </c>
      <c r="G27" s="7">
        <f t="shared" si="3"/>
        <v>25</v>
      </c>
      <c r="H27" s="30">
        <f t="shared" si="0"/>
        <v>18.5</v>
      </c>
      <c r="I27" s="3">
        <f t="shared" si="1"/>
        <v>6.5</v>
      </c>
      <c r="J27" s="4" t="str">
        <f t="shared" si="2"/>
        <v>✔</v>
      </c>
      <c r="L27" t="s">
        <v>70</v>
      </c>
      <c r="M27" t="s">
        <v>46</v>
      </c>
      <c r="N27" s="27">
        <v>65</v>
      </c>
      <c r="O27" s="28">
        <f>N27/1.15</f>
        <v>56.521739130434788</v>
      </c>
    </row>
    <row r="28" spans="2:15" x14ac:dyDescent="0.25">
      <c r="B28" s="22">
        <v>2</v>
      </c>
      <c r="C28" s="11">
        <v>42034</v>
      </c>
      <c r="D28" s="13" t="s">
        <v>8</v>
      </c>
      <c r="E28" s="13" t="s">
        <v>13</v>
      </c>
      <c r="F28" s="13" t="s">
        <v>45</v>
      </c>
      <c r="G28" s="7">
        <f t="shared" si="3"/>
        <v>25</v>
      </c>
      <c r="H28" s="30">
        <f t="shared" si="0"/>
        <v>18.5</v>
      </c>
      <c r="I28" s="3">
        <f t="shared" si="1"/>
        <v>6.5</v>
      </c>
      <c r="J28" s="4" t="str">
        <f t="shared" si="2"/>
        <v>✔</v>
      </c>
      <c r="L28" t="s">
        <v>71</v>
      </c>
      <c r="M28" t="s">
        <v>46</v>
      </c>
      <c r="N28" s="27">
        <v>83</v>
      </c>
      <c r="O28" s="28">
        <f>N28/1.15</f>
        <v>72.173913043478265</v>
      </c>
    </row>
    <row r="29" spans="2:15" x14ac:dyDescent="0.25">
      <c r="B29" s="21">
        <v>2</v>
      </c>
      <c r="C29" s="10">
        <v>42034</v>
      </c>
      <c r="D29" s="12" t="s">
        <v>8</v>
      </c>
      <c r="E29" s="12" t="s">
        <v>13</v>
      </c>
      <c r="F29" s="12" t="s">
        <v>45</v>
      </c>
      <c r="G29" s="7">
        <f t="shared" si="3"/>
        <v>25</v>
      </c>
      <c r="H29" s="30">
        <f t="shared" si="0"/>
        <v>18.5</v>
      </c>
      <c r="I29" s="3">
        <f t="shared" si="1"/>
        <v>6.5</v>
      </c>
      <c r="J29" s="4" t="str">
        <f t="shared" si="2"/>
        <v>✔</v>
      </c>
      <c r="L29" t="s">
        <v>39</v>
      </c>
      <c r="M29" t="s">
        <v>46</v>
      </c>
      <c r="N29" s="27">
        <v>80</v>
      </c>
      <c r="O29" s="28">
        <f>N29/1.15</f>
        <v>69.565217391304358</v>
      </c>
    </row>
    <row r="30" spans="2:15" x14ac:dyDescent="0.25">
      <c r="B30" s="22">
        <v>2</v>
      </c>
      <c r="C30" s="11">
        <v>42034</v>
      </c>
      <c r="D30" s="13" t="s">
        <v>8</v>
      </c>
      <c r="E30" s="13" t="s">
        <v>13</v>
      </c>
      <c r="F30" s="13" t="s">
        <v>45</v>
      </c>
      <c r="G30" s="7">
        <f t="shared" si="3"/>
        <v>25</v>
      </c>
      <c r="H30" s="30">
        <f t="shared" si="0"/>
        <v>18.5</v>
      </c>
      <c r="I30" s="3">
        <f t="shared" si="1"/>
        <v>6.5</v>
      </c>
      <c r="J30" s="4" t="str">
        <f t="shared" si="2"/>
        <v>✔</v>
      </c>
      <c r="L30" t="s">
        <v>31</v>
      </c>
      <c r="M30" t="s">
        <v>51</v>
      </c>
      <c r="N30" s="27">
        <v>75</v>
      </c>
      <c r="O30" s="28">
        <f>N30/1.15</f>
        <v>65.217391304347828</v>
      </c>
    </row>
    <row r="31" spans="2:15" x14ac:dyDescent="0.25">
      <c r="B31" s="21">
        <v>2</v>
      </c>
      <c r="C31" s="10">
        <v>42034</v>
      </c>
      <c r="D31" s="12" t="s">
        <v>8</v>
      </c>
      <c r="E31" s="12" t="s">
        <v>13</v>
      </c>
      <c r="F31" s="12" t="s">
        <v>45</v>
      </c>
      <c r="G31" s="7">
        <f t="shared" si="3"/>
        <v>25</v>
      </c>
      <c r="H31" s="30">
        <f t="shared" si="0"/>
        <v>18.5</v>
      </c>
      <c r="I31" s="3">
        <f t="shared" si="1"/>
        <v>6.5</v>
      </c>
      <c r="J31" s="4" t="str">
        <f t="shared" si="2"/>
        <v>✔</v>
      </c>
      <c r="L31" t="s">
        <v>42</v>
      </c>
      <c r="M31" t="s">
        <v>51</v>
      </c>
      <c r="N31" s="27">
        <v>69</v>
      </c>
      <c r="O31" s="28">
        <f>N31/1.15</f>
        <v>60.000000000000007</v>
      </c>
    </row>
    <row r="32" spans="2:15" x14ac:dyDescent="0.25">
      <c r="B32" s="22">
        <v>2</v>
      </c>
      <c r="C32" s="11">
        <v>42034</v>
      </c>
      <c r="D32" s="13" t="s">
        <v>8</v>
      </c>
      <c r="E32" s="13" t="s">
        <v>16</v>
      </c>
      <c r="F32" s="13" t="s">
        <v>44</v>
      </c>
      <c r="G32" s="7">
        <f t="shared" si="3"/>
        <v>30</v>
      </c>
      <c r="H32" s="30">
        <f t="shared" si="0"/>
        <v>21.9</v>
      </c>
      <c r="I32" s="3">
        <f t="shared" si="1"/>
        <v>8.1000000000000014</v>
      </c>
      <c r="J32" s="4" t="str">
        <f t="shared" si="2"/>
        <v>✔</v>
      </c>
      <c r="L32" t="s">
        <v>72</v>
      </c>
      <c r="M32" t="s">
        <v>51</v>
      </c>
      <c r="N32" s="27">
        <v>67</v>
      </c>
      <c r="O32" s="28">
        <f>N32/1.15</f>
        <v>58.260869565217398</v>
      </c>
    </row>
    <row r="33" spans="2:15" x14ac:dyDescent="0.25">
      <c r="B33" s="21">
        <v>2</v>
      </c>
      <c r="C33" s="10">
        <v>42034</v>
      </c>
      <c r="D33" s="12" t="s">
        <v>9</v>
      </c>
      <c r="E33" s="12" t="s">
        <v>18</v>
      </c>
      <c r="F33" s="12" t="s">
        <v>46</v>
      </c>
      <c r="G33" s="7">
        <f t="shared" si="3"/>
        <v>69</v>
      </c>
      <c r="H33" s="30">
        <f t="shared" si="0"/>
        <v>60.000000000000007</v>
      </c>
      <c r="I33" s="3">
        <f t="shared" si="1"/>
        <v>8.9999999999999929</v>
      </c>
      <c r="J33" s="4" t="str">
        <f t="shared" si="2"/>
        <v>✔</v>
      </c>
      <c r="L33" t="s">
        <v>73</v>
      </c>
      <c r="M33" t="s">
        <v>51</v>
      </c>
      <c r="N33" s="27">
        <v>65</v>
      </c>
      <c r="O33" s="28">
        <f>N33/1.15</f>
        <v>56.521739130434788</v>
      </c>
    </row>
    <row r="34" spans="2:15" x14ac:dyDescent="0.25">
      <c r="B34" s="22">
        <v>2</v>
      </c>
      <c r="C34" s="11">
        <v>42034</v>
      </c>
      <c r="D34" s="13" t="s">
        <v>9</v>
      </c>
      <c r="E34" s="13" t="s">
        <v>18</v>
      </c>
      <c r="F34" s="13" t="s">
        <v>46</v>
      </c>
      <c r="G34" s="7">
        <f t="shared" si="3"/>
        <v>69</v>
      </c>
      <c r="H34" s="30">
        <f t="shared" si="0"/>
        <v>60.000000000000007</v>
      </c>
      <c r="I34" s="3">
        <f t="shared" si="1"/>
        <v>8.9999999999999929</v>
      </c>
      <c r="J34" s="4" t="str">
        <f t="shared" si="2"/>
        <v>✔</v>
      </c>
      <c r="L34" t="s">
        <v>37</v>
      </c>
      <c r="M34" t="s">
        <v>48</v>
      </c>
      <c r="N34" s="27">
        <v>125</v>
      </c>
      <c r="O34" s="28">
        <f>N34/1.15</f>
        <v>108.69565217391305</v>
      </c>
    </row>
    <row r="35" spans="2:15" x14ac:dyDescent="0.25">
      <c r="B35" s="21">
        <v>2</v>
      </c>
      <c r="C35" s="10">
        <v>42034</v>
      </c>
      <c r="D35" s="12" t="s">
        <v>9</v>
      </c>
      <c r="E35" s="12" t="s">
        <v>37</v>
      </c>
      <c r="F35" s="12" t="s">
        <v>48</v>
      </c>
      <c r="G35" s="7">
        <f t="shared" si="3"/>
        <v>125</v>
      </c>
      <c r="H35" s="30">
        <f t="shared" si="0"/>
        <v>108.69565217391305</v>
      </c>
      <c r="I35" s="3">
        <f t="shared" si="1"/>
        <v>16.304347826086953</v>
      </c>
      <c r="J35" s="4" t="str">
        <f t="shared" si="2"/>
        <v>✔</v>
      </c>
      <c r="L35" t="s">
        <v>74</v>
      </c>
      <c r="M35" t="s">
        <v>48</v>
      </c>
      <c r="N35" s="27">
        <v>198</v>
      </c>
      <c r="O35" s="28">
        <f>N35/1.15</f>
        <v>172.17391304347828</v>
      </c>
    </row>
    <row r="36" spans="2:15" x14ac:dyDescent="0.25">
      <c r="B36" s="22">
        <v>2</v>
      </c>
      <c r="C36" s="11">
        <v>42034</v>
      </c>
      <c r="D36" s="13" t="s">
        <v>9</v>
      </c>
      <c r="E36" s="13" t="s">
        <v>20</v>
      </c>
      <c r="F36" s="13" t="s">
        <v>46</v>
      </c>
      <c r="G36" s="7">
        <f t="shared" si="3"/>
        <v>84</v>
      </c>
      <c r="H36" s="30">
        <f t="shared" si="0"/>
        <v>73.043478260869577</v>
      </c>
      <c r="I36" s="3">
        <f t="shared" si="1"/>
        <v>10.956521739130423</v>
      </c>
      <c r="J36" s="4" t="str">
        <f t="shared" si="2"/>
        <v>✔</v>
      </c>
      <c r="L36" t="s">
        <v>75</v>
      </c>
      <c r="M36" t="s">
        <v>48</v>
      </c>
      <c r="N36" s="27">
        <v>164</v>
      </c>
      <c r="O36" s="28">
        <f>N36/1.15</f>
        <v>142.60869565217394</v>
      </c>
    </row>
    <row r="37" spans="2:15" x14ac:dyDescent="0.25">
      <c r="B37" s="21">
        <v>2</v>
      </c>
      <c r="C37" s="10">
        <v>42034</v>
      </c>
      <c r="D37" s="12" t="s">
        <v>9</v>
      </c>
      <c r="E37" s="12" t="s">
        <v>21</v>
      </c>
      <c r="F37" s="12" t="s">
        <v>49</v>
      </c>
      <c r="G37" s="7">
        <f t="shared" si="3"/>
        <v>78</v>
      </c>
      <c r="H37" s="30">
        <f t="shared" si="0"/>
        <v>67.826086956521749</v>
      </c>
      <c r="I37" s="3">
        <f t="shared" si="1"/>
        <v>10.173913043478251</v>
      </c>
      <c r="J37" s="4" t="str">
        <f t="shared" si="2"/>
        <v>✔</v>
      </c>
      <c r="L37" t="s">
        <v>19</v>
      </c>
      <c r="M37" t="s">
        <v>48</v>
      </c>
      <c r="N37" s="27">
        <v>135</v>
      </c>
      <c r="O37" s="28">
        <f>N37/1.15</f>
        <v>117.39130434782609</v>
      </c>
    </row>
    <row r="38" spans="2:15" x14ac:dyDescent="0.25">
      <c r="B38" s="22">
        <v>2</v>
      </c>
      <c r="C38" s="11">
        <v>42034</v>
      </c>
      <c r="D38" s="13" t="s">
        <v>9</v>
      </c>
      <c r="E38" s="13" t="s">
        <v>22</v>
      </c>
      <c r="F38" s="13" t="s">
        <v>46</v>
      </c>
      <c r="G38" s="7">
        <f t="shared" si="3"/>
        <v>84</v>
      </c>
      <c r="H38" s="30">
        <f t="shared" si="0"/>
        <v>73.043478260869577</v>
      </c>
      <c r="I38" s="3">
        <f t="shared" si="1"/>
        <v>10.956521739130423</v>
      </c>
      <c r="J38" s="4" t="str">
        <f t="shared" si="2"/>
        <v>✔</v>
      </c>
      <c r="L38" t="s">
        <v>76</v>
      </c>
      <c r="M38" t="s">
        <v>48</v>
      </c>
      <c r="N38" s="27">
        <v>174</v>
      </c>
      <c r="O38" s="28">
        <f>N38/1.15</f>
        <v>151.30434782608697</v>
      </c>
    </row>
    <row r="39" spans="2:15" x14ac:dyDescent="0.25">
      <c r="B39" s="21">
        <v>2</v>
      </c>
      <c r="C39" s="10">
        <v>42034</v>
      </c>
      <c r="D39" s="12" t="s">
        <v>9</v>
      </c>
      <c r="E39" s="12" t="s">
        <v>23</v>
      </c>
      <c r="F39" s="12" t="s">
        <v>50</v>
      </c>
      <c r="G39" s="7">
        <f t="shared" si="3"/>
        <v>75</v>
      </c>
      <c r="H39" s="30">
        <f t="shared" si="0"/>
        <v>65.217391304347828</v>
      </c>
      <c r="I39" s="3">
        <f t="shared" si="1"/>
        <v>9.7826086956521721</v>
      </c>
      <c r="J39" s="4" t="str">
        <f t="shared" si="2"/>
        <v>✔</v>
      </c>
      <c r="L39" t="s">
        <v>77</v>
      </c>
      <c r="M39" t="s">
        <v>48</v>
      </c>
      <c r="N39" s="27">
        <v>178</v>
      </c>
      <c r="O39" s="28">
        <f>N39/1.15</f>
        <v>154.78260869565219</v>
      </c>
    </row>
    <row r="40" spans="2:15" x14ac:dyDescent="0.25">
      <c r="B40" s="22">
        <v>2</v>
      </c>
      <c r="C40" s="11">
        <v>42034</v>
      </c>
      <c r="D40" s="13" t="s">
        <v>9</v>
      </c>
      <c r="E40" s="13" t="s">
        <v>37</v>
      </c>
      <c r="F40" s="13" t="s">
        <v>48</v>
      </c>
      <c r="G40" s="7">
        <f t="shared" si="3"/>
        <v>125</v>
      </c>
      <c r="H40" s="30">
        <f t="shared" si="0"/>
        <v>108.69565217391305</v>
      </c>
      <c r="I40" s="3">
        <f t="shared" si="1"/>
        <v>16.304347826086953</v>
      </c>
      <c r="J40" s="4" t="str">
        <f t="shared" si="2"/>
        <v>✔</v>
      </c>
      <c r="L40" t="s">
        <v>78</v>
      </c>
      <c r="M40" t="s">
        <v>47</v>
      </c>
      <c r="N40" s="27">
        <v>42</v>
      </c>
      <c r="O40" s="28">
        <f>N40/1.15</f>
        <v>36.521739130434788</v>
      </c>
    </row>
    <row r="41" spans="2:15" x14ac:dyDescent="0.25">
      <c r="B41" s="21">
        <v>2</v>
      </c>
      <c r="C41" s="10">
        <v>42034</v>
      </c>
      <c r="D41" s="12" t="s">
        <v>9</v>
      </c>
      <c r="E41" s="12" t="s">
        <v>24</v>
      </c>
      <c r="F41" s="12" t="s">
        <v>50</v>
      </c>
      <c r="G41" s="7">
        <f t="shared" si="3"/>
        <v>78</v>
      </c>
      <c r="H41" s="30">
        <f t="shared" si="0"/>
        <v>67.826086956521749</v>
      </c>
      <c r="I41" s="3">
        <f t="shared" si="1"/>
        <v>10.173913043478251</v>
      </c>
      <c r="J41" s="4" t="str">
        <f t="shared" si="2"/>
        <v>✔</v>
      </c>
      <c r="L41" t="s">
        <v>79</v>
      </c>
      <c r="M41" t="s">
        <v>47</v>
      </c>
      <c r="N41" s="27">
        <v>42</v>
      </c>
      <c r="O41" s="28">
        <f>N41/1.15</f>
        <v>36.521739130434788</v>
      </c>
    </row>
    <row r="42" spans="2:15" x14ac:dyDescent="0.25">
      <c r="B42" s="22">
        <v>3</v>
      </c>
      <c r="C42" s="11">
        <v>41750</v>
      </c>
      <c r="D42" s="13" t="s">
        <v>8</v>
      </c>
      <c r="E42" s="13" t="s">
        <v>25</v>
      </c>
      <c r="F42" s="13" t="s">
        <v>44</v>
      </c>
      <c r="G42" s="7">
        <f t="shared" si="3"/>
        <v>30</v>
      </c>
      <c r="H42" s="30">
        <f t="shared" si="0"/>
        <v>24.9</v>
      </c>
      <c r="I42" s="3">
        <f t="shared" si="1"/>
        <v>5.1000000000000014</v>
      </c>
      <c r="J42" s="4" t="str">
        <f t="shared" si="2"/>
        <v>✔</v>
      </c>
      <c r="L42" t="s">
        <v>29</v>
      </c>
      <c r="M42" t="s">
        <v>47</v>
      </c>
      <c r="N42" s="27">
        <v>50</v>
      </c>
      <c r="O42" s="28">
        <f>N42/1.15</f>
        <v>43.478260869565219</v>
      </c>
    </row>
    <row r="43" spans="2:15" x14ac:dyDescent="0.25">
      <c r="B43" s="21">
        <v>3</v>
      </c>
      <c r="C43" s="10">
        <v>41750</v>
      </c>
      <c r="D43" s="12" t="s">
        <v>8</v>
      </c>
      <c r="E43" s="12" t="s">
        <v>26</v>
      </c>
      <c r="F43" s="12" t="s">
        <v>44</v>
      </c>
      <c r="G43" s="7">
        <f t="shared" si="3"/>
        <v>30</v>
      </c>
      <c r="H43" s="30">
        <f t="shared" si="0"/>
        <v>23.700000000000003</v>
      </c>
      <c r="I43" s="3">
        <f t="shared" si="1"/>
        <v>6.2999999999999972</v>
      </c>
      <c r="J43" s="4" t="str">
        <f t="shared" si="2"/>
        <v>✔</v>
      </c>
      <c r="L43" t="s">
        <v>15</v>
      </c>
      <c r="M43" t="s">
        <v>47</v>
      </c>
      <c r="N43" s="27">
        <v>40</v>
      </c>
      <c r="O43" s="28">
        <f>N43/1.15</f>
        <v>34.782608695652179</v>
      </c>
    </row>
    <row r="44" spans="2:15" x14ac:dyDescent="0.25">
      <c r="B44" s="22">
        <v>3</v>
      </c>
      <c r="C44" s="11">
        <v>41750</v>
      </c>
      <c r="D44" s="13" t="s">
        <v>8</v>
      </c>
      <c r="E44" s="13" t="s">
        <v>27</v>
      </c>
      <c r="F44" s="13" t="s">
        <v>45</v>
      </c>
      <c r="G44" s="7">
        <f t="shared" si="3"/>
        <v>25</v>
      </c>
      <c r="H44" s="30">
        <f t="shared" si="0"/>
        <v>18.25</v>
      </c>
      <c r="I44" s="3">
        <f t="shared" si="1"/>
        <v>6.75</v>
      </c>
      <c r="J44" s="4" t="str">
        <f t="shared" si="2"/>
        <v>✔</v>
      </c>
      <c r="L44" t="s">
        <v>80</v>
      </c>
      <c r="M44" t="s">
        <v>47</v>
      </c>
      <c r="N44" s="27">
        <v>40</v>
      </c>
      <c r="O44" s="28">
        <f>N44/1.15</f>
        <v>34.782608695652179</v>
      </c>
    </row>
    <row r="45" spans="2:15" x14ac:dyDescent="0.25">
      <c r="B45" s="21">
        <v>3</v>
      </c>
      <c r="C45" s="10">
        <v>41750</v>
      </c>
      <c r="D45" s="12" t="s">
        <v>8</v>
      </c>
      <c r="E45" s="12" t="s">
        <v>17</v>
      </c>
      <c r="F45" s="12" t="s">
        <v>45</v>
      </c>
      <c r="G45" s="7">
        <f t="shared" si="3"/>
        <v>25</v>
      </c>
      <c r="H45" s="30">
        <f t="shared" si="0"/>
        <v>17.75</v>
      </c>
      <c r="I45" s="3">
        <f t="shared" si="1"/>
        <v>7.25</v>
      </c>
      <c r="J45" s="4" t="str">
        <f t="shared" si="2"/>
        <v>✔</v>
      </c>
      <c r="L45" t="s">
        <v>30</v>
      </c>
      <c r="M45" t="s">
        <v>47</v>
      </c>
      <c r="N45" s="27">
        <v>45</v>
      </c>
      <c r="O45" s="28">
        <f>N45/1.15</f>
        <v>39.130434782608695</v>
      </c>
    </row>
    <row r="46" spans="2:15" x14ac:dyDescent="0.25">
      <c r="B46" s="22">
        <v>3</v>
      </c>
      <c r="C46" s="11">
        <v>41750</v>
      </c>
      <c r="D46" s="13" t="s">
        <v>8</v>
      </c>
      <c r="E46" s="13" t="s">
        <v>28</v>
      </c>
      <c r="F46" s="13" t="s">
        <v>45</v>
      </c>
      <c r="G46" s="7">
        <f t="shared" si="3"/>
        <v>30</v>
      </c>
      <c r="H46" s="30">
        <f t="shared" si="0"/>
        <v>21.599999999999998</v>
      </c>
      <c r="I46" s="3">
        <f t="shared" si="1"/>
        <v>8.4000000000000021</v>
      </c>
      <c r="J46" s="4" t="str">
        <f t="shared" si="2"/>
        <v>✔</v>
      </c>
      <c r="L46" t="s">
        <v>81</v>
      </c>
      <c r="M46" t="s">
        <v>82</v>
      </c>
      <c r="N46" s="27">
        <v>65</v>
      </c>
      <c r="O46" s="28">
        <f>N46/1.15</f>
        <v>56.521739130434788</v>
      </c>
    </row>
    <row r="47" spans="2:15" x14ac:dyDescent="0.25">
      <c r="B47" s="21">
        <v>3</v>
      </c>
      <c r="C47" s="10">
        <v>41750</v>
      </c>
      <c r="D47" s="12" t="s">
        <v>9</v>
      </c>
      <c r="E47" s="12" t="s">
        <v>29</v>
      </c>
      <c r="F47" s="12" t="s">
        <v>47</v>
      </c>
      <c r="G47" s="7">
        <f t="shared" si="3"/>
        <v>50</v>
      </c>
      <c r="H47" s="30">
        <f t="shared" si="0"/>
        <v>43.478260869565219</v>
      </c>
      <c r="I47" s="3">
        <f t="shared" si="1"/>
        <v>6.5217391304347814</v>
      </c>
      <c r="J47" s="4" t="str">
        <f t="shared" si="2"/>
        <v>✔</v>
      </c>
      <c r="L47" t="s">
        <v>83</v>
      </c>
      <c r="M47" t="s">
        <v>82</v>
      </c>
      <c r="N47" s="27">
        <v>65</v>
      </c>
      <c r="O47" s="28">
        <f>N47/1.15</f>
        <v>56.521739130434788</v>
      </c>
    </row>
    <row r="48" spans="2:15" x14ac:dyDescent="0.25">
      <c r="B48" s="22">
        <v>3</v>
      </c>
      <c r="C48" s="11">
        <v>41750</v>
      </c>
      <c r="D48" s="13" t="s">
        <v>9</v>
      </c>
      <c r="E48" s="13" t="s">
        <v>30</v>
      </c>
      <c r="F48" s="13" t="s">
        <v>47</v>
      </c>
      <c r="G48" s="7">
        <f t="shared" si="3"/>
        <v>45</v>
      </c>
      <c r="H48" s="30">
        <f t="shared" si="0"/>
        <v>39.130434782608695</v>
      </c>
      <c r="I48" s="3">
        <f t="shared" si="1"/>
        <v>5.8695652173913047</v>
      </c>
      <c r="J48" s="4" t="str">
        <f t="shared" si="2"/>
        <v>✔</v>
      </c>
      <c r="L48" t="s">
        <v>84</v>
      </c>
      <c r="M48" t="s">
        <v>82</v>
      </c>
      <c r="N48" s="27">
        <v>75</v>
      </c>
      <c r="O48" s="28">
        <f>N48/1.15</f>
        <v>65.217391304347828</v>
      </c>
    </row>
    <row r="49" spans="2:15" x14ac:dyDescent="0.25">
      <c r="B49" s="21">
        <v>3</v>
      </c>
      <c r="C49" s="10">
        <v>41750</v>
      </c>
      <c r="D49" s="12" t="s">
        <v>9</v>
      </c>
      <c r="E49" s="12" t="s">
        <v>31</v>
      </c>
      <c r="F49" s="12" t="s">
        <v>51</v>
      </c>
      <c r="G49" s="7">
        <f t="shared" si="3"/>
        <v>75</v>
      </c>
      <c r="H49" s="30">
        <f t="shared" si="0"/>
        <v>65.217391304347828</v>
      </c>
      <c r="I49" s="3">
        <f t="shared" si="1"/>
        <v>9.7826086956521721</v>
      </c>
      <c r="J49" s="4" t="str">
        <f t="shared" si="2"/>
        <v>✔</v>
      </c>
      <c r="L49" t="s">
        <v>85</v>
      </c>
      <c r="M49" t="s">
        <v>82</v>
      </c>
      <c r="N49" s="27">
        <v>75</v>
      </c>
      <c r="O49" s="28">
        <f>N49/1.15</f>
        <v>65.217391304347828</v>
      </c>
    </row>
    <row r="50" spans="2:15" x14ac:dyDescent="0.25">
      <c r="B50" s="22">
        <v>3</v>
      </c>
      <c r="C50" s="11">
        <v>41750</v>
      </c>
      <c r="D50" s="13" t="s">
        <v>9</v>
      </c>
      <c r="E50" s="13" t="s">
        <v>22</v>
      </c>
      <c r="F50" s="13" t="s">
        <v>46</v>
      </c>
      <c r="G50" s="7">
        <f t="shared" si="3"/>
        <v>84</v>
      </c>
      <c r="H50" s="30">
        <f t="shared" si="0"/>
        <v>73.043478260869577</v>
      </c>
      <c r="I50" s="3">
        <f t="shared" si="1"/>
        <v>10.956521739130423</v>
      </c>
      <c r="J50" s="4" t="str">
        <f t="shared" si="2"/>
        <v>✔</v>
      </c>
      <c r="L50" t="s">
        <v>86</v>
      </c>
      <c r="M50" t="s">
        <v>82</v>
      </c>
      <c r="N50" s="27">
        <v>65</v>
      </c>
      <c r="O50" s="28">
        <f>N50/1.15</f>
        <v>56.521739130434788</v>
      </c>
    </row>
    <row r="51" spans="2:15" x14ac:dyDescent="0.25">
      <c r="B51" s="21">
        <v>4</v>
      </c>
      <c r="C51" s="10">
        <v>42013</v>
      </c>
      <c r="D51" s="12" t="s">
        <v>8</v>
      </c>
      <c r="E51" s="12" t="s">
        <v>32</v>
      </c>
      <c r="F51" s="12" t="s">
        <v>45</v>
      </c>
      <c r="G51" s="7">
        <f t="shared" si="3"/>
        <v>25</v>
      </c>
      <c r="H51" s="30">
        <f t="shared" si="0"/>
        <v>20</v>
      </c>
      <c r="I51" s="3">
        <f t="shared" si="1"/>
        <v>5</v>
      </c>
      <c r="J51" s="4" t="str">
        <f t="shared" si="2"/>
        <v>✔</v>
      </c>
      <c r="L51" t="s">
        <v>87</v>
      </c>
      <c r="M51" t="s">
        <v>82</v>
      </c>
      <c r="N51" s="27">
        <v>75</v>
      </c>
      <c r="O51" s="28">
        <f>N51/1.15</f>
        <v>65.217391304347828</v>
      </c>
    </row>
    <row r="52" spans="2:15" x14ac:dyDescent="0.25">
      <c r="B52" s="22">
        <v>4</v>
      </c>
      <c r="C52" s="11">
        <v>42013</v>
      </c>
      <c r="D52" s="13" t="s">
        <v>8</v>
      </c>
      <c r="E52" s="13" t="s">
        <v>33</v>
      </c>
      <c r="F52" s="13" t="s">
        <v>45</v>
      </c>
      <c r="G52" s="7">
        <f t="shared" si="3"/>
        <v>20</v>
      </c>
      <c r="H52" s="30">
        <f t="shared" si="0"/>
        <v>16</v>
      </c>
      <c r="I52" s="3">
        <f t="shared" si="1"/>
        <v>4</v>
      </c>
      <c r="J52" s="4" t="str">
        <f t="shared" si="2"/>
        <v>✔</v>
      </c>
      <c r="L52" t="s">
        <v>88</v>
      </c>
      <c r="M52" t="s">
        <v>82</v>
      </c>
      <c r="N52" s="27">
        <v>75</v>
      </c>
      <c r="O52" s="28">
        <f>N52/1.15</f>
        <v>65.217391304347828</v>
      </c>
    </row>
    <row r="53" spans="2:15" x14ac:dyDescent="0.25">
      <c r="B53" s="21">
        <v>4</v>
      </c>
      <c r="C53" s="10">
        <v>42013</v>
      </c>
      <c r="D53" s="12" t="s">
        <v>8</v>
      </c>
      <c r="E53" s="12" t="s">
        <v>28</v>
      </c>
      <c r="F53" s="12" t="s">
        <v>45</v>
      </c>
      <c r="G53" s="7">
        <f t="shared" si="3"/>
        <v>30</v>
      </c>
      <c r="H53" s="30">
        <f t="shared" si="0"/>
        <v>21.599999999999998</v>
      </c>
      <c r="I53" s="3">
        <f t="shared" si="1"/>
        <v>8.4000000000000021</v>
      </c>
      <c r="J53" s="4" t="str">
        <f t="shared" si="2"/>
        <v>✔</v>
      </c>
      <c r="L53" t="s">
        <v>89</v>
      </c>
      <c r="M53" t="s">
        <v>82</v>
      </c>
      <c r="N53" s="27">
        <v>65</v>
      </c>
      <c r="O53" s="28">
        <f>N53/1.15</f>
        <v>56.521739130434788</v>
      </c>
    </row>
    <row r="54" spans="2:15" x14ac:dyDescent="0.25">
      <c r="B54" s="22">
        <v>4</v>
      </c>
      <c r="C54" s="11">
        <v>42013</v>
      </c>
      <c r="D54" s="13" t="s">
        <v>8</v>
      </c>
      <c r="E54" s="13" t="s">
        <v>12</v>
      </c>
      <c r="F54" s="13" t="s">
        <v>45</v>
      </c>
      <c r="G54" s="7">
        <f t="shared" si="3"/>
        <v>18</v>
      </c>
      <c r="H54" s="30">
        <f t="shared" si="0"/>
        <v>12.6</v>
      </c>
      <c r="I54" s="3">
        <f t="shared" si="1"/>
        <v>5.4</v>
      </c>
      <c r="J54" s="4" t="str">
        <f t="shared" si="2"/>
        <v>✔</v>
      </c>
      <c r="L54" t="s">
        <v>33</v>
      </c>
      <c r="M54" t="s">
        <v>45</v>
      </c>
      <c r="N54" s="27">
        <v>20</v>
      </c>
      <c r="O54" s="28">
        <v>16</v>
      </c>
    </row>
    <row r="55" spans="2:15" x14ac:dyDescent="0.25">
      <c r="B55" s="21">
        <v>4</v>
      </c>
      <c r="C55" s="10">
        <v>42013</v>
      </c>
      <c r="D55" s="12" t="s">
        <v>8</v>
      </c>
      <c r="E55" s="12" t="s">
        <v>34</v>
      </c>
      <c r="F55" s="12" t="s">
        <v>44</v>
      </c>
      <c r="G55" s="7">
        <f t="shared" si="3"/>
        <v>30</v>
      </c>
      <c r="H55" s="30">
        <f t="shared" si="0"/>
        <v>21.299999999999997</v>
      </c>
      <c r="I55" s="3">
        <f t="shared" si="1"/>
        <v>8.7000000000000028</v>
      </c>
      <c r="J55" s="4" t="str">
        <f t="shared" si="2"/>
        <v>✔</v>
      </c>
      <c r="L55" t="s">
        <v>32</v>
      </c>
      <c r="M55" t="s">
        <v>45</v>
      </c>
      <c r="N55" s="27">
        <v>25</v>
      </c>
      <c r="O55" s="28">
        <v>20</v>
      </c>
    </row>
    <row r="56" spans="2:15" x14ac:dyDescent="0.25">
      <c r="B56" s="22">
        <v>4</v>
      </c>
      <c r="C56" s="11">
        <v>42013</v>
      </c>
      <c r="D56" s="13" t="s">
        <v>8</v>
      </c>
      <c r="E56" s="13" t="s">
        <v>34</v>
      </c>
      <c r="F56" s="13" t="s">
        <v>44</v>
      </c>
      <c r="G56" s="7">
        <f t="shared" si="3"/>
        <v>30</v>
      </c>
      <c r="H56" s="30">
        <f t="shared" si="0"/>
        <v>21.299999999999997</v>
      </c>
      <c r="I56" s="3">
        <f t="shared" si="1"/>
        <v>8.7000000000000028</v>
      </c>
      <c r="J56" s="4" t="str">
        <f t="shared" si="2"/>
        <v>✔</v>
      </c>
      <c r="L56" t="s">
        <v>27</v>
      </c>
      <c r="M56" t="s">
        <v>45</v>
      </c>
      <c r="N56" s="27">
        <v>25</v>
      </c>
      <c r="O56" s="28">
        <v>18.25</v>
      </c>
    </row>
    <row r="57" spans="2:15" x14ac:dyDescent="0.25">
      <c r="B57" s="21">
        <v>4</v>
      </c>
      <c r="C57" s="10">
        <v>42013</v>
      </c>
      <c r="D57" s="12" t="s">
        <v>8</v>
      </c>
      <c r="E57" s="12" t="s">
        <v>35</v>
      </c>
      <c r="F57" s="12" t="s">
        <v>44</v>
      </c>
      <c r="G57" s="7">
        <f t="shared" si="3"/>
        <v>25</v>
      </c>
      <c r="H57" s="30">
        <f t="shared" si="0"/>
        <v>21.25</v>
      </c>
      <c r="I57" s="3">
        <f t="shared" si="1"/>
        <v>3.75</v>
      </c>
      <c r="J57" s="4" t="str">
        <f t="shared" si="2"/>
        <v>✔</v>
      </c>
      <c r="L57" t="s">
        <v>11</v>
      </c>
      <c r="M57" t="s">
        <v>45</v>
      </c>
      <c r="N57" s="27">
        <v>25</v>
      </c>
      <c r="O57" s="28">
        <v>18</v>
      </c>
    </row>
    <row r="58" spans="2:15" x14ac:dyDescent="0.25">
      <c r="B58" s="22">
        <v>4</v>
      </c>
      <c r="C58" s="11">
        <v>42013</v>
      </c>
      <c r="D58" s="13" t="s">
        <v>8</v>
      </c>
      <c r="E58" s="13" t="s">
        <v>16</v>
      </c>
      <c r="F58" s="13" t="s">
        <v>44</v>
      </c>
      <c r="G58" s="7">
        <f t="shared" si="3"/>
        <v>30</v>
      </c>
      <c r="H58" s="30">
        <f t="shared" si="0"/>
        <v>21.9</v>
      </c>
      <c r="I58" s="3">
        <f t="shared" si="1"/>
        <v>8.1000000000000014</v>
      </c>
      <c r="J58" s="4" t="str">
        <f t="shared" si="2"/>
        <v>✔</v>
      </c>
      <c r="L58" t="s">
        <v>13</v>
      </c>
      <c r="M58" t="s">
        <v>45</v>
      </c>
      <c r="N58" s="27">
        <v>25</v>
      </c>
      <c r="O58" s="28">
        <v>18.5</v>
      </c>
    </row>
    <row r="59" spans="2:15" x14ac:dyDescent="0.25">
      <c r="B59" s="21">
        <v>4</v>
      </c>
      <c r="C59" s="10">
        <v>42013</v>
      </c>
      <c r="D59" s="12" t="s">
        <v>8</v>
      </c>
      <c r="E59" s="12" t="s">
        <v>32</v>
      </c>
      <c r="F59" s="12" t="s">
        <v>45</v>
      </c>
      <c r="G59" s="7">
        <f t="shared" si="3"/>
        <v>25</v>
      </c>
      <c r="H59" s="30">
        <f t="shared" si="0"/>
        <v>20</v>
      </c>
      <c r="I59" s="3">
        <f t="shared" si="1"/>
        <v>5</v>
      </c>
      <c r="J59" s="4" t="str">
        <f t="shared" si="2"/>
        <v>✔</v>
      </c>
      <c r="L59" t="s">
        <v>12</v>
      </c>
      <c r="M59" t="s">
        <v>45</v>
      </c>
      <c r="N59" s="27">
        <v>18</v>
      </c>
      <c r="O59" s="28">
        <v>12.6</v>
      </c>
    </row>
    <row r="60" spans="2:15" x14ac:dyDescent="0.25">
      <c r="B60" s="22">
        <v>4</v>
      </c>
      <c r="C60" s="11">
        <v>42013</v>
      </c>
      <c r="D60" s="13" t="s">
        <v>8</v>
      </c>
      <c r="E60" s="13" t="s">
        <v>36</v>
      </c>
      <c r="F60" s="13" t="s">
        <v>45</v>
      </c>
      <c r="G60" s="7">
        <f t="shared" si="3"/>
        <v>20</v>
      </c>
      <c r="H60" s="30">
        <f t="shared" si="0"/>
        <v>14.6</v>
      </c>
      <c r="I60" s="3">
        <f t="shared" si="1"/>
        <v>5.4</v>
      </c>
      <c r="J60" s="4" t="str">
        <f t="shared" si="2"/>
        <v>✔</v>
      </c>
      <c r="L60" t="s">
        <v>28</v>
      </c>
      <c r="M60" t="s">
        <v>45</v>
      </c>
      <c r="N60" s="27">
        <v>30</v>
      </c>
      <c r="O60" s="28">
        <v>21.599999999999998</v>
      </c>
    </row>
    <row r="61" spans="2:15" x14ac:dyDescent="0.25">
      <c r="B61" s="21">
        <v>4</v>
      </c>
      <c r="C61" s="10">
        <v>42013</v>
      </c>
      <c r="D61" s="12" t="s">
        <v>9</v>
      </c>
      <c r="E61" s="12" t="s">
        <v>37</v>
      </c>
      <c r="F61" s="12" t="s">
        <v>48</v>
      </c>
      <c r="G61" s="7">
        <f t="shared" si="3"/>
        <v>125</v>
      </c>
      <c r="H61" s="30">
        <f t="shared" si="0"/>
        <v>108.69565217391305</v>
      </c>
      <c r="I61" s="3">
        <f t="shared" si="1"/>
        <v>16.304347826086953</v>
      </c>
      <c r="J61" s="4" t="str">
        <f t="shared" si="2"/>
        <v>✔</v>
      </c>
      <c r="L61" t="s">
        <v>36</v>
      </c>
      <c r="M61" t="s">
        <v>45</v>
      </c>
      <c r="N61" s="27">
        <v>20</v>
      </c>
      <c r="O61" s="28">
        <v>14.6</v>
      </c>
    </row>
    <row r="62" spans="2:15" x14ac:dyDescent="0.25">
      <c r="B62" s="22">
        <v>4</v>
      </c>
      <c r="C62" s="11">
        <v>42013</v>
      </c>
      <c r="D62" s="13" t="s">
        <v>9</v>
      </c>
      <c r="E62" s="13" t="s">
        <v>38</v>
      </c>
      <c r="F62" s="13" t="s">
        <v>52</v>
      </c>
      <c r="G62" s="7">
        <f t="shared" si="3"/>
        <v>105</v>
      </c>
      <c r="H62" s="30">
        <f t="shared" si="0"/>
        <v>91.304347826086968</v>
      </c>
      <c r="I62" s="3">
        <f t="shared" si="1"/>
        <v>13.695652173913032</v>
      </c>
      <c r="J62" s="4" t="str">
        <f t="shared" si="2"/>
        <v>✔</v>
      </c>
      <c r="L62" t="s">
        <v>17</v>
      </c>
      <c r="M62" t="s">
        <v>45</v>
      </c>
      <c r="N62" s="27">
        <v>25</v>
      </c>
      <c r="O62" s="28">
        <v>17.75</v>
      </c>
    </row>
    <row r="63" spans="2:15" x14ac:dyDescent="0.25">
      <c r="B63" s="21">
        <v>4</v>
      </c>
      <c r="C63" s="10">
        <v>42013</v>
      </c>
      <c r="D63" s="12" t="s">
        <v>9</v>
      </c>
      <c r="E63" s="12" t="s">
        <v>39</v>
      </c>
      <c r="F63" s="12" t="s">
        <v>46</v>
      </c>
      <c r="G63" s="7">
        <f t="shared" si="3"/>
        <v>80</v>
      </c>
      <c r="H63" s="30">
        <f t="shared" si="0"/>
        <v>69.565217391304358</v>
      </c>
      <c r="I63" s="3">
        <f t="shared" si="1"/>
        <v>10.434782608695642</v>
      </c>
      <c r="J63" s="4" t="str">
        <f t="shared" si="2"/>
        <v>✔</v>
      </c>
      <c r="L63" t="s">
        <v>26</v>
      </c>
      <c r="M63" t="s">
        <v>44</v>
      </c>
      <c r="N63" s="27">
        <v>30</v>
      </c>
      <c r="O63" s="28">
        <v>23.700000000000003</v>
      </c>
    </row>
    <row r="64" spans="2:15" x14ac:dyDescent="0.25">
      <c r="B64" s="22">
        <v>4</v>
      </c>
      <c r="C64" s="11">
        <v>42013</v>
      </c>
      <c r="D64" s="13" t="s">
        <v>9</v>
      </c>
      <c r="E64" s="13" t="s">
        <v>40</v>
      </c>
      <c r="F64" s="13" t="s">
        <v>49</v>
      </c>
      <c r="G64" s="7">
        <f t="shared" si="3"/>
        <v>75</v>
      </c>
      <c r="H64" s="30">
        <f t="shared" si="0"/>
        <v>65.217391304347828</v>
      </c>
      <c r="I64" s="3">
        <f t="shared" si="1"/>
        <v>9.7826086956521721</v>
      </c>
      <c r="J64" s="4" t="str">
        <f t="shared" si="2"/>
        <v>✔</v>
      </c>
      <c r="L64" t="s">
        <v>10</v>
      </c>
      <c r="M64" t="s">
        <v>44</v>
      </c>
      <c r="N64" s="27">
        <v>25</v>
      </c>
      <c r="O64" s="28">
        <v>18</v>
      </c>
    </row>
    <row r="65" spans="2:15" x14ac:dyDescent="0.25">
      <c r="B65" s="21">
        <v>4</v>
      </c>
      <c r="C65" s="10">
        <v>42013</v>
      </c>
      <c r="D65" s="12" t="s">
        <v>9</v>
      </c>
      <c r="E65" s="12" t="s">
        <v>41</v>
      </c>
      <c r="F65" s="12" t="s">
        <v>52</v>
      </c>
      <c r="G65" s="7">
        <f t="shared" si="3"/>
        <v>125</v>
      </c>
      <c r="H65" s="30">
        <f t="shared" si="0"/>
        <v>108.69565217391305</v>
      </c>
      <c r="I65" s="3">
        <f t="shared" si="1"/>
        <v>16.304347826086953</v>
      </c>
      <c r="J65" s="4" t="str">
        <f t="shared" si="2"/>
        <v>✔</v>
      </c>
      <c r="L65" t="s">
        <v>16</v>
      </c>
      <c r="M65" t="s">
        <v>44</v>
      </c>
      <c r="N65" s="27">
        <v>30</v>
      </c>
      <c r="O65" s="28">
        <v>21.9</v>
      </c>
    </row>
    <row r="66" spans="2:15" x14ac:dyDescent="0.25">
      <c r="B66" s="22">
        <v>4</v>
      </c>
      <c r="C66" s="11">
        <v>42013</v>
      </c>
      <c r="D66" s="13" t="s">
        <v>9</v>
      </c>
      <c r="E66" s="13" t="s">
        <v>24</v>
      </c>
      <c r="F66" s="13" t="s">
        <v>50</v>
      </c>
      <c r="G66" s="7">
        <f t="shared" si="3"/>
        <v>78</v>
      </c>
      <c r="H66" s="30">
        <f t="shared" si="0"/>
        <v>67.826086956521749</v>
      </c>
      <c r="I66" s="3">
        <f t="shared" si="1"/>
        <v>10.173913043478251</v>
      </c>
      <c r="J66" s="4" t="str">
        <f t="shared" si="2"/>
        <v>✔</v>
      </c>
      <c r="L66" t="s">
        <v>34</v>
      </c>
      <c r="M66" t="s">
        <v>44</v>
      </c>
      <c r="N66" s="27">
        <v>30</v>
      </c>
      <c r="O66" s="28">
        <v>21.299999999999997</v>
      </c>
    </row>
    <row r="67" spans="2:15" x14ac:dyDescent="0.25">
      <c r="B67" s="21">
        <v>4</v>
      </c>
      <c r="C67" s="10">
        <v>42013</v>
      </c>
      <c r="D67" s="12" t="s">
        <v>9</v>
      </c>
      <c r="E67" s="12" t="s">
        <v>42</v>
      </c>
      <c r="F67" s="12" t="s">
        <v>51</v>
      </c>
      <c r="G67" s="7">
        <f t="shared" si="3"/>
        <v>69</v>
      </c>
      <c r="H67" s="30">
        <f t="shared" si="0"/>
        <v>60.000000000000007</v>
      </c>
      <c r="I67" s="3">
        <f t="shared" si="1"/>
        <v>8.9999999999999929</v>
      </c>
      <c r="J67" s="4" t="str">
        <f t="shared" si="2"/>
        <v>✔</v>
      </c>
      <c r="L67" t="s">
        <v>43</v>
      </c>
      <c r="M67" t="s">
        <v>44</v>
      </c>
      <c r="N67" s="27">
        <v>40</v>
      </c>
      <c r="O67" s="28">
        <v>32.400000000000006</v>
      </c>
    </row>
    <row r="68" spans="2:15" x14ac:dyDescent="0.25">
      <c r="B68" s="22">
        <v>4</v>
      </c>
      <c r="C68" s="11">
        <v>42013</v>
      </c>
      <c r="D68" s="13" t="s">
        <v>9</v>
      </c>
      <c r="E68" s="13" t="s">
        <v>21</v>
      </c>
      <c r="F68" s="13" t="s">
        <v>49</v>
      </c>
      <c r="G68" s="7">
        <f t="shared" si="3"/>
        <v>78</v>
      </c>
      <c r="H68" s="30">
        <f t="shared" si="0"/>
        <v>67.826086956521749</v>
      </c>
      <c r="I68" s="3">
        <f t="shared" si="1"/>
        <v>10.173913043478251</v>
      </c>
      <c r="J68" s="4" t="str">
        <f t="shared" si="2"/>
        <v>✔</v>
      </c>
      <c r="L68" t="s">
        <v>25</v>
      </c>
      <c r="M68" t="s">
        <v>44</v>
      </c>
      <c r="N68" s="27">
        <v>30</v>
      </c>
      <c r="O68" s="28">
        <v>24.9</v>
      </c>
    </row>
    <row r="69" spans="2:15" x14ac:dyDescent="0.25">
      <c r="B69" s="21">
        <v>5</v>
      </c>
      <c r="C69" s="10">
        <v>41723</v>
      </c>
      <c r="D69" s="12" t="s">
        <v>8</v>
      </c>
      <c r="E69" s="12" t="s">
        <v>17</v>
      </c>
      <c r="F69" s="12" t="s">
        <v>45</v>
      </c>
      <c r="G69" s="7">
        <f t="shared" si="3"/>
        <v>25</v>
      </c>
      <c r="H69" s="30">
        <f t="shared" si="0"/>
        <v>17.75</v>
      </c>
      <c r="I69" s="3">
        <f t="shared" si="1"/>
        <v>7.25</v>
      </c>
      <c r="J69" s="4" t="str">
        <f t="shared" si="2"/>
        <v>✔</v>
      </c>
      <c r="L69" t="s">
        <v>35</v>
      </c>
      <c r="M69" t="s">
        <v>44</v>
      </c>
      <c r="N69" s="27">
        <v>25</v>
      </c>
      <c r="O69" s="28">
        <v>21.25</v>
      </c>
    </row>
    <row r="70" spans="2:15" x14ac:dyDescent="0.25">
      <c r="B70" s="22">
        <v>5</v>
      </c>
      <c r="C70" s="11">
        <v>41723</v>
      </c>
      <c r="D70" s="13" t="s">
        <v>8</v>
      </c>
      <c r="E70" s="13" t="s">
        <v>27</v>
      </c>
      <c r="F70" s="13" t="s">
        <v>45</v>
      </c>
      <c r="G70" s="7">
        <f t="shared" si="3"/>
        <v>25</v>
      </c>
      <c r="H70" s="30">
        <f t="shared" si="0"/>
        <v>18.25</v>
      </c>
      <c r="I70" s="3">
        <f t="shared" si="1"/>
        <v>6.75</v>
      </c>
      <c r="J70" s="4" t="str">
        <f t="shared" si="2"/>
        <v>✔</v>
      </c>
      <c r="L70" t="s">
        <v>90</v>
      </c>
      <c r="M70" t="s">
        <v>91</v>
      </c>
      <c r="N70" s="27">
        <v>587</v>
      </c>
      <c r="O70" s="28">
        <v>422.64</v>
      </c>
    </row>
    <row r="71" spans="2:15" x14ac:dyDescent="0.25">
      <c r="B71" s="21">
        <v>5</v>
      </c>
      <c r="C71" s="10">
        <v>41723</v>
      </c>
      <c r="D71" s="12" t="s">
        <v>8</v>
      </c>
      <c r="E71" s="12" t="s">
        <v>26</v>
      </c>
      <c r="F71" s="12" t="s">
        <v>44</v>
      </c>
      <c r="G71" s="7">
        <f t="shared" si="3"/>
        <v>30</v>
      </c>
      <c r="H71" s="30">
        <f t="shared" si="0"/>
        <v>23.700000000000003</v>
      </c>
      <c r="I71" s="3">
        <f t="shared" si="1"/>
        <v>6.2999999999999972</v>
      </c>
      <c r="J71" s="4" t="str">
        <f t="shared" si="2"/>
        <v>✔</v>
      </c>
      <c r="L71" t="s">
        <v>92</v>
      </c>
      <c r="M71" t="s">
        <v>91</v>
      </c>
      <c r="N71" s="27">
        <v>545</v>
      </c>
      <c r="O71" s="28">
        <v>397.84999999999997</v>
      </c>
    </row>
    <row r="72" spans="2:15" x14ac:dyDescent="0.25">
      <c r="B72" s="22">
        <v>5</v>
      </c>
      <c r="C72" s="11">
        <v>41723</v>
      </c>
      <c r="D72" s="13" t="s">
        <v>8</v>
      </c>
      <c r="E72" s="13" t="s">
        <v>35</v>
      </c>
      <c r="F72" s="13" t="s">
        <v>44</v>
      </c>
      <c r="G72" s="7">
        <f t="shared" si="3"/>
        <v>25</v>
      </c>
      <c r="H72" s="30">
        <f t="shared" si="0"/>
        <v>21.25</v>
      </c>
      <c r="I72" s="3">
        <f t="shared" si="1"/>
        <v>3.75</v>
      </c>
      <c r="J72" s="4" t="str">
        <f t="shared" si="2"/>
        <v>✔</v>
      </c>
      <c r="L72" t="s">
        <v>93</v>
      </c>
      <c r="M72" t="s">
        <v>91</v>
      </c>
      <c r="N72" s="27">
        <v>670</v>
      </c>
      <c r="O72" s="28">
        <v>415.4</v>
      </c>
    </row>
    <row r="73" spans="2:15" x14ac:dyDescent="0.25">
      <c r="B73" s="21">
        <v>5</v>
      </c>
      <c r="C73" s="10">
        <v>41723</v>
      </c>
      <c r="D73" s="12" t="s">
        <v>8</v>
      </c>
      <c r="E73" s="12" t="s">
        <v>34</v>
      </c>
      <c r="F73" s="12" t="s">
        <v>44</v>
      </c>
      <c r="G73" s="7">
        <f t="shared" si="3"/>
        <v>30</v>
      </c>
      <c r="H73" s="30">
        <f t="shared" si="0"/>
        <v>21.299999999999997</v>
      </c>
      <c r="I73" s="3">
        <f t="shared" si="1"/>
        <v>8.7000000000000028</v>
      </c>
      <c r="J73" s="4" t="str">
        <f t="shared" si="2"/>
        <v>✔</v>
      </c>
      <c r="L73" t="s">
        <v>94</v>
      </c>
      <c r="M73" t="s">
        <v>91</v>
      </c>
      <c r="N73" s="27">
        <v>410</v>
      </c>
      <c r="O73" s="28">
        <v>270.60000000000002</v>
      </c>
    </row>
    <row r="74" spans="2:15" x14ac:dyDescent="0.25">
      <c r="B74" s="22">
        <v>5</v>
      </c>
      <c r="C74" s="11">
        <v>41723</v>
      </c>
      <c r="D74" s="13" t="s">
        <v>8</v>
      </c>
      <c r="E74" s="13" t="s">
        <v>36</v>
      </c>
      <c r="F74" s="13" t="s">
        <v>45</v>
      </c>
      <c r="G74" s="7">
        <f t="shared" si="3"/>
        <v>20</v>
      </c>
      <c r="H74" s="30">
        <f t="shared" si="0"/>
        <v>14.6</v>
      </c>
      <c r="I74" s="3">
        <f t="shared" si="1"/>
        <v>5.4</v>
      </c>
      <c r="J74" s="4" t="str">
        <f t="shared" si="2"/>
        <v>✔</v>
      </c>
      <c r="L74" t="s">
        <v>95</v>
      </c>
      <c r="M74" t="s">
        <v>91</v>
      </c>
      <c r="N74" s="27">
        <v>758</v>
      </c>
      <c r="O74" s="28">
        <v>553.34</v>
      </c>
    </row>
    <row r="75" spans="2:15" x14ac:dyDescent="0.25">
      <c r="B75" s="21">
        <v>5</v>
      </c>
      <c r="C75" s="10">
        <v>41723</v>
      </c>
      <c r="D75" s="12" t="s">
        <v>8</v>
      </c>
      <c r="E75" s="12" t="s">
        <v>25</v>
      </c>
      <c r="F75" s="12" t="s">
        <v>44</v>
      </c>
      <c r="G75" s="7">
        <f t="shared" si="3"/>
        <v>30</v>
      </c>
      <c r="H75" s="30">
        <f t="shared" si="0"/>
        <v>24.9</v>
      </c>
      <c r="I75" s="3">
        <f t="shared" si="1"/>
        <v>5.1000000000000014</v>
      </c>
      <c r="J75" s="4" t="str">
        <f t="shared" si="2"/>
        <v>✔</v>
      </c>
      <c r="L75" t="s">
        <v>96</v>
      </c>
      <c r="M75" t="s">
        <v>91</v>
      </c>
      <c r="N75" s="27">
        <v>715</v>
      </c>
      <c r="O75" s="28">
        <v>536.25</v>
      </c>
    </row>
    <row r="76" spans="2:15" x14ac:dyDescent="0.25">
      <c r="B76" s="22">
        <v>5</v>
      </c>
      <c r="C76" s="11">
        <v>41723</v>
      </c>
      <c r="D76" s="13" t="s">
        <v>8</v>
      </c>
      <c r="E76" s="13" t="s">
        <v>36</v>
      </c>
      <c r="F76" s="13" t="s">
        <v>45</v>
      </c>
      <c r="G76" s="7">
        <f t="shared" si="3"/>
        <v>20</v>
      </c>
      <c r="H76" s="30">
        <f t="shared" si="0"/>
        <v>14.6</v>
      </c>
      <c r="I76" s="3">
        <f t="shared" si="1"/>
        <v>5.4</v>
      </c>
      <c r="J76" s="4" t="str">
        <f t="shared" si="2"/>
        <v>✔</v>
      </c>
      <c r="L76" t="s">
        <v>97</v>
      </c>
      <c r="M76" t="s">
        <v>91</v>
      </c>
      <c r="N76" s="27">
        <v>748</v>
      </c>
      <c r="O76" s="28">
        <v>501.16</v>
      </c>
    </row>
    <row r="77" spans="2:15" ht="15.75" thickBot="1" x14ac:dyDescent="0.3">
      <c r="B77" s="23">
        <v>5</v>
      </c>
      <c r="C77" s="24">
        <v>41723</v>
      </c>
      <c r="D77" s="25" t="s">
        <v>8</v>
      </c>
      <c r="E77" s="25" t="s">
        <v>43</v>
      </c>
      <c r="F77" s="25" t="s">
        <v>44</v>
      </c>
      <c r="G77" s="7">
        <f t="shared" si="3"/>
        <v>40</v>
      </c>
      <c r="H77" s="30">
        <f t="shared" si="0"/>
        <v>32.400000000000006</v>
      </c>
      <c r="I77" s="3">
        <f t="shared" si="1"/>
        <v>7.5999999999999943</v>
      </c>
      <c r="J77" s="4" t="str">
        <f t="shared" si="2"/>
        <v>✔</v>
      </c>
      <c r="L77" t="s">
        <v>98</v>
      </c>
      <c r="M77" t="s">
        <v>91</v>
      </c>
      <c r="N77" s="27">
        <v>383</v>
      </c>
      <c r="O77" s="28">
        <v>256.61</v>
      </c>
    </row>
    <row r="78" spans="2:15" x14ac:dyDescent="0.25">
      <c r="L78" t="s">
        <v>99</v>
      </c>
      <c r="M78" t="s">
        <v>91</v>
      </c>
      <c r="N78" s="27">
        <v>647</v>
      </c>
      <c r="O78" s="28">
        <v>478.78</v>
      </c>
    </row>
    <row r="79" spans="2:15" x14ac:dyDescent="0.25">
      <c r="L79" t="s">
        <v>100</v>
      </c>
      <c r="M79" t="s">
        <v>91</v>
      </c>
      <c r="N79" s="27">
        <v>708</v>
      </c>
      <c r="O79" s="28">
        <v>431.88</v>
      </c>
    </row>
  </sheetData>
  <mergeCells count="3">
    <mergeCell ref="D9:E9"/>
    <mergeCell ref="D10:E10"/>
    <mergeCell ref="D11:E11"/>
  </mergeCells>
  <conditionalFormatting sqref="J17:J77">
    <cfRule type="expression" dxfId="2" priority="1">
      <formula>#REF!=""</formula>
    </cfRule>
    <cfRule type="containsText" dxfId="1" priority="2" operator="containsText" text="✘">
      <formula>NOT(ISERROR(SEARCH("✘",J17)))</formula>
    </cfRule>
    <cfRule type="containsText" dxfId="0" priority="3" operator="containsText" text="✔">
      <formula>NOT(ISERROR(SEARCH("✔",J17)))</formula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20"/>
  <sheetViews>
    <sheetView tabSelected="1" workbookViewId="0">
      <selection activeCell="K15" sqref="K15"/>
    </sheetView>
  </sheetViews>
  <sheetFormatPr baseColWidth="10" defaultColWidth="11.42578125" defaultRowHeight="15" x14ac:dyDescent="0.25"/>
  <cols>
    <col min="5" max="5" width="22.5703125" bestFit="1" customWidth="1"/>
    <col min="6" max="6" width="17.140625" bestFit="1" customWidth="1"/>
    <col min="7" max="7" width="20.140625" style="5" bestFit="1" customWidth="1"/>
    <col min="8" max="8" width="19.42578125" style="27" bestFit="1" customWidth="1"/>
    <col min="9" max="9" width="16.42578125" customWidth="1"/>
    <col min="12" max="12" width="21.42578125" bestFit="1" customWidth="1"/>
  </cols>
  <sheetData>
    <row r="8" spans="2:9" ht="15.75" thickBot="1" x14ac:dyDescent="0.3"/>
    <row r="9" spans="2:9" ht="15.75" thickBot="1" x14ac:dyDescent="0.3">
      <c r="B9" s="31" t="s">
        <v>101</v>
      </c>
      <c r="C9" s="32"/>
      <c r="D9" s="16">
        <v>80000</v>
      </c>
      <c r="E9" s="16"/>
      <c r="G9" s="35" t="s">
        <v>103</v>
      </c>
      <c r="H9" s="33" t="s">
        <v>104</v>
      </c>
      <c r="I9" s="14" t="s">
        <v>105</v>
      </c>
    </row>
    <row r="10" spans="2:9" ht="15.75" thickBot="1" x14ac:dyDescent="0.3">
      <c r="B10" s="1" t="s">
        <v>102</v>
      </c>
      <c r="C10" s="17"/>
      <c r="D10" s="36">
        <f>VLOOKUP(D9,$G$10:$I$20,3,1)</f>
        <v>0.32</v>
      </c>
      <c r="E10" s="36"/>
      <c r="G10" s="5">
        <v>0</v>
      </c>
      <c r="H10" s="27">
        <v>496</v>
      </c>
      <c r="I10" s="34">
        <v>0.02</v>
      </c>
    </row>
    <row r="11" spans="2:9" ht="15.75" thickBot="1" x14ac:dyDescent="0.3">
      <c r="G11" s="5">
        <v>496</v>
      </c>
      <c r="H11" s="27">
        <v>4210</v>
      </c>
      <c r="I11" s="34">
        <v>0.06</v>
      </c>
    </row>
    <row r="12" spans="2:9" ht="15.75" thickBot="1" x14ac:dyDescent="0.3">
      <c r="B12" s="31" t="s">
        <v>101</v>
      </c>
      <c r="C12" s="32"/>
      <c r="D12" s="16">
        <v>50000</v>
      </c>
      <c r="E12" s="16"/>
      <c r="G12" s="5">
        <v>4210</v>
      </c>
      <c r="H12" s="27">
        <v>7399</v>
      </c>
      <c r="I12" s="34">
        <v>0.11</v>
      </c>
    </row>
    <row r="13" spans="2:9" ht="15.75" thickBot="1" x14ac:dyDescent="0.3">
      <c r="B13" s="1" t="s">
        <v>102</v>
      </c>
      <c r="C13" s="17"/>
      <c r="D13" s="36">
        <f>VLOOKUP(D12,$G$10:$I$20,3,1)</f>
        <v>0.3</v>
      </c>
      <c r="E13" s="36"/>
      <c r="G13" s="5">
        <v>7399</v>
      </c>
      <c r="H13" s="27">
        <v>8601</v>
      </c>
      <c r="I13" s="34">
        <v>0.16</v>
      </c>
    </row>
    <row r="14" spans="2:9" ht="15.75" thickBot="1" x14ac:dyDescent="0.3">
      <c r="G14" s="5">
        <v>8601</v>
      </c>
      <c r="H14" s="27">
        <v>10298</v>
      </c>
      <c r="I14" s="34">
        <v>0.18</v>
      </c>
    </row>
    <row r="15" spans="2:9" ht="15.75" thickBot="1" x14ac:dyDescent="0.3">
      <c r="B15" s="31" t="s">
        <v>101</v>
      </c>
      <c r="C15" s="32"/>
      <c r="D15" s="16">
        <v>4000</v>
      </c>
      <c r="E15" s="16"/>
      <c r="G15" s="5">
        <v>10298</v>
      </c>
      <c r="H15" s="27">
        <v>20770</v>
      </c>
      <c r="I15" s="34">
        <v>0.21</v>
      </c>
    </row>
    <row r="16" spans="2:9" ht="15.75" thickBot="1" x14ac:dyDescent="0.3">
      <c r="B16" s="1" t="s">
        <v>102</v>
      </c>
      <c r="C16" s="17"/>
      <c r="D16" s="36">
        <f>VLOOKUP(D15,$G$10:$I$20,3,1)</f>
        <v>0.06</v>
      </c>
      <c r="E16" s="36"/>
      <c r="G16" s="5">
        <v>20770</v>
      </c>
      <c r="H16" s="27">
        <v>32763</v>
      </c>
      <c r="I16" s="34">
        <v>0.24</v>
      </c>
    </row>
    <row r="17" spans="2:9" ht="15.75" thickBot="1" x14ac:dyDescent="0.3">
      <c r="G17" s="5">
        <v>32763</v>
      </c>
      <c r="H17" s="27">
        <v>62500</v>
      </c>
      <c r="I17" s="34">
        <v>0.3</v>
      </c>
    </row>
    <row r="18" spans="2:9" ht="15.75" thickBot="1" x14ac:dyDescent="0.3">
      <c r="B18" s="31" t="s">
        <v>101</v>
      </c>
      <c r="C18" s="32"/>
      <c r="D18" s="16">
        <v>12000</v>
      </c>
      <c r="E18" s="16"/>
      <c r="G18" s="5">
        <v>62500</v>
      </c>
      <c r="H18" s="27">
        <v>250000</v>
      </c>
      <c r="I18" s="34">
        <v>0.32</v>
      </c>
    </row>
    <row r="19" spans="2:9" ht="15.75" thickBot="1" x14ac:dyDescent="0.3">
      <c r="B19" s="1" t="s">
        <v>102</v>
      </c>
      <c r="C19" s="17"/>
      <c r="D19" s="36">
        <f>VLOOKUP(D18,$G$10:$I$20,3,1)</f>
        <v>0.21</v>
      </c>
      <c r="E19" s="36"/>
      <c r="G19" s="5">
        <v>250000</v>
      </c>
      <c r="H19" s="27">
        <v>833333</v>
      </c>
      <c r="I19" s="34">
        <v>0.34</v>
      </c>
    </row>
    <row r="20" spans="2:9" x14ac:dyDescent="0.25">
      <c r="G20" s="5">
        <v>833333</v>
      </c>
      <c r="H20" s="27">
        <v>1000000</v>
      </c>
      <c r="I20" s="34">
        <v>0.35</v>
      </c>
    </row>
  </sheetData>
  <mergeCells count="12">
    <mergeCell ref="D19:E19"/>
    <mergeCell ref="D13:E13"/>
    <mergeCell ref="B15:C15"/>
    <mergeCell ref="D15:E15"/>
    <mergeCell ref="D16:E16"/>
    <mergeCell ref="B18:C18"/>
    <mergeCell ref="D18:E18"/>
    <mergeCell ref="D9:E9"/>
    <mergeCell ref="D10:E10"/>
    <mergeCell ref="B9:C9"/>
    <mergeCell ref="B12:C12"/>
    <mergeCell ref="D12:E1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BuscarV</vt:lpstr>
      <vt:lpstr>BuscarV aprox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Florencia Annichini</cp:lastModifiedBy>
  <dcterms:created xsi:type="dcterms:W3CDTF">2017-06-26T13:53:37Z</dcterms:created>
  <dcterms:modified xsi:type="dcterms:W3CDTF">2023-04-28T18:57:49Z</dcterms:modified>
</cp:coreProperties>
</file>