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15" windowWidth="21135" windowHeight="10170"/>
  </bookViews>
  <sheets>
    <sheet name="Métricas" sheetId="2" r:id="rId1"/>
  </sheets>
  <calcPr calcId="152511"/>
</workbook>
</file>

<file path=xl/calcChain.xml><?xml version="1.0" encoding="utf-8"?>
<calcChain xmlns="http://schemas.openxmlformats.org/spreadsheetml/2006/main">
  <c r="L17" i="2" l="1"/>
  <c r="E31" i="2" s="1"/>
  <c r="E21" i="2"/>
  <c r="E30" i="2" s="1"/>
  <c r="E8" i="2"/>
  <c r="E29" i="2" s="1"/>
  <c r="E4" i="2"/>
  <c r="E28" i="2" s="1"/>
  <c r="J15" i="2"/>
  <c r="N15" i="2" s="1"/>
  <c r="J14" i="2"/>
  <c r="N14" i="2" s="1"/>
  <c r="J16" i="2"/>
  <c r="N16" i="2" s="1"/>
  <c r="J13" i="2"/>
  <c r="N13" i="2" s="1"/>
  <c r="K17" i="2"/>
  <c r="B14" i="2"/>
  <c r="B15" i="2"/>
  <c r="B16" i="2"/>
  <c r="B13" i="2"/>
  <c r="M17" i="2"/>
  <c r="E24" i="2" s="1"/>
  <c r="F17" i="2"/>
  <c r="G17" i="2"/>
  <c r="J17" i="2" l="1"/>
  <c r="E32" i="2" s="1"/>
  <c r="N17" i="2"/>
  <c r="E25" i="2" s="1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<sst xmlns="http://schemas.openxmlformats.org/spreadsheetml/2006/main" count="47" uniqueCount="35">
  <si>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</si>
  <si>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</si>
  <si>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</si>
  <si>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</si>
  <si>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</si>
  <si>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</si>
  <si>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</si>
  <si>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</si>
  <si>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</si>
  <si>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</si>
  <si>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</si>
  <si>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</si>
  <si>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</si>
  <si>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</si>
  <si>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</si>
  <si>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</si>
  <si>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</si>
  <si>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</si>
  <si>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</si>
  <si>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</si>
  <si>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</si>
  <si>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</si>
  <si>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</si>
  <si>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</si>
  <si>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</si>
  <si>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</si>
  <si>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</si>
  <si>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</si>
  <si>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</si>
  <si>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</si>
  <si>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</si>
  <si>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Clase Archivero</t>
  </si>
  <si>
    <t>Clase FuncionCompuesta</t>
  </si>
  <si>
    <t>Paquete de operaciones</t>
  </si>
  <si>
    <t>Paquete de operandos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</si>
</sst>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4.8611111111111494E-3</c:v>
                </c:pt>
                <c:pt idx="1">
                  <c:v>2.777777777777779E-2</c:v>
                </c:pt>
                <c:pt idx="2">
                  <c:v>0</c:v>
                </c:pt>
                <c:pt idx="3">
                  <c:v>0</c:v>
                </c:pt>
                <c:pt idx="4">
                  <c:v>8.8888888888888851E-2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M15" sqref="M15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6" s="2" customFormat="1" x14ac:dyDescent="0.25">
      <c r="A2" s="13"/>
      <c r="B2" s="61" t="s">
        <v>3</v>
      </c>
      <c r="C2" s="62"/>
      <c r="D2" s="62"/>
      <c r="E2" s="63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82"/>
      <c r="G3" s="82"/>
      <c r="H3" s="82"/>
      <c r="I3" s="82"/>
      <c r="J3" s="82"/>
      <c r="K3" s="82"/>
      <c r="L3" s="82"/>
      <c r="M3" s="82"/>
      <c r="N3" s="82"/>
      <c r="O3" s="14"/>
      <c r="P3" s="9"/>
    </row>
    <row r="4" spans="1:16" s="3" customFormat="1" ht="15.75" thickBot="1" x14ac:dyDescent="0.3">
      <c r="A4" s="15"/>
      <c r="B4" s="45">
        <v>6.9444444444444441E-3</v>
      </c>
      <c r="C4" s="46">
        <v>0.3833333333333333</v>
      </c>
      <c r="D4" s="46">
        <v>0.38819444444444445</v>
      </c>
      <c r="E4" s="33">
        <f>IFERROR(IF(OR(ISBLANK(C4),ISBLANK(D4)),"Completar",IF(D4&gt;=C4,D4-C4,"Error")),"Error")</f>
        <v>4.8611111111111494E-3</v>
      </c>
      <c r="F4" s="64"/>
      <c r="G4" s="64"/>
      <c r="H4" s="64"/>
      <c r="I4" s="64"/>
      <c r="J4" s="64"/>
      <c r="K4" s="64"/>
      <c r="L4" s="64"/>
      <c r="M4" s="64"/>
      <c r="N4" s="64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61" t="s">
        <v>0</v>
      </c>
      <c r="C6" s="62"/>
      <c r="D6" s="62"/>
      <c r="E6" s="63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82"/>
      <c r="G7" s="82"/>
      <c r="H7" s="82"/>
      <c r="I7" s="82"/>
      <c r="J7" s="82"/>
      <c r="K7" s="82"/>
      <c r="L7" s="82"/>
      <c r="M7" s="82"/>
      <c r="N7" s="82"/>
      <c r="O7" s="14"/>
      <c r="P7" s="9"/>
    </row>
    <row r="8" spans="1:16" s="3" customFormat="1" ht="15.75" thickBot="1" x14ac:dyDescent="0.3">
      <c r="A8" s="15"/>
      <c r="B8" s="45">
        <v>2.0833333333333332E-2</v>
      </c>
      <c r="C8" s="46">
        <v>0.39027777777777778</v>
      </c>
      <c r="D8" s="46">
        <v>0.41805555555555557</v>
      </c>
      <c r="E8" s="33">
        <f>IFERROR(IF(OR(ISBLANK(C8),ISBLANK(D8)),"Completar",IF(D8&gt;=C8,D8-C8,"Error")),"Error")</f>
        <v>2.777777777777779E-2</v>
      </c>
      <c r="F8" s="64"/>
      <c r="G8" s="64"/>
      <c r="H8" s="64"/>
      <c r="I8" s="64"/>
      <c r="J8" s="64"/>
      <c r="K8" s="64"/>
      <c r="L8" s="64"/>
      <c r="M8" s="64"/>
      <c r="N8" s="64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61" t="s">
        <v>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3"/>
      <c r="O10" s="13"/>
    </row>
    <row r="11" spans="1:16" s="5" customFormat="1" ht="16.5" customHeight="1" x14ac:dyDescent="0.25">
      <c r="A11" s="14"/>
      <c r="B11" s="65" t="s">
        <v>9</v>
      </c>
      <c r="C11" s="74" t="s">
        <v>10</v>
      </c>
      <c r="D11" s="74"/>
      <c r="E11" s="75"/>
      <c r="F11" s="76" t="s">
        <v>12</v>
      </c>
      <c r="G11" s="77"/>
      <c r="H11" s="73" t="s">
        <v>14</v>
      </c>
      <c r="I11" s="74"/>
      <c r="J11" s="75"/>
      <c r="K11" s="76" t="s">
        <v>16</v>
      </c>
      <c r="L11" s="77"/>
      <c r="M11" s="73" t="s">
        <v>18</v>
      </c>
      <c r="N11" s="81" t="s">
        <v>2</v>
      </c>
      <c r="O11" s="14"/>
      <c r="P11" s="9"/>
    </row>
    <row r="12" spans="1:16" s="5" customFormat="1" ht="30" x14ac:dyDescent="0.25">
      <c r="A12" s="14"/>
      <c r="B12" s="65"/>
      <c r="C12" s="74"/>
      <c r="D12" s="74"/>
      <c r="E12" s="75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73"/>
      <c r="N12" s="81"/>
      <c r="O12" s="14"/>
      <c r="P12" s="9"/>
    </row>
    <row r="13" spans="1:16" s="3" customFormat="1" x14ac:dyDescent="0.25">
      <c r="A13" s="15"/>
      <c r="B13" s="24">
        <f>ROW($B13)-12</f>
        <v>1</v>
      </c>
      <c r="C13" s="78" t="s">
        <v>31</v>
      </c>
      <c r="D13" s="78"/>
      <c r="E13" s="79"/>
      <c r="F13" s="47">
        <v>70</v>
      </c>
      <c r="G13" s="48">
        <v>1.3888888888888888E-2</v>
      </c>
      <c r="H13" s="49">
        <v>0.4201388888888889</v>
      </c>
      <c r="I13" s="50">
        <v>0.43888888888888888</v>
      </c>
      <c r="J13" s="20">
        <f>IFERROR(IF(OR(ISBLANK(H13),ISBLANK(I13)),"Completar",IF(I13&gt;=H13,I13-H13,"Error")),"Error")</f>
        <v>1.8749999999999989E-2</v>
      </c>
      <c r="K13" s="51">
        <v>0</v>
      </c>
      <c r="L13" s="52">
        <v>0</v>
      </c>
      <c r="M13" s="53">
        <v>105</v>
      </c>
      <c r="N13" s="25">
        <f>IFERROR(IF(OR(J13="Completar",ISBLANK(L13)),"Completar",J13+L13),"Error")</f>
        <v>1.8749999999999989E-2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78" t="s">
        <v>32</v>
      </c>
      <c r="D14" s="78"/>
      <c r="E14" s="79"/>
      <c r="F14" s="47">
        <v>15</v>
      </c>
      <c r="G14" s="48">
        <v>6.9444444444444441E-3</v>
      </c>
      <c r="H14" s="49">
        <v>0.43958333333333338</v>
      </c>
      <c r="I14" s="50">
        <v>0.44722222222222219</v>
      </c>
      <c r="J14" s="20">
        <f t="shared" ref="J14:J16" si="1">IFERROR(IF(OR(ISBLANK(H14),ISBLANK(I14)),"Completar",IF(I14&gt;=H14,I14-H14,"Error")),"Error")</f>
        <v>7.6388888888888062E-3</v>
      </c>
      <c r="K14" s="51">
        <v>0</v>
      </c>
      <c r="L14" s="52">
        <v>0</v>
      </c>
      <c r="M14" s="53">
        <v>17</v>
      </c>
      <c r="N14" s="25">
        <f t="shared" ref="N14:N16" si="2">IFERROR(IF(OR(J14="Completar",ISBLANK(L14)),"Completar",J14+L14),"Error")</f>
        <v>7.6388888888888062E-3</v>
      </c>
      <c r="O14" s="15"/>
      <c r="P14" s="11"/>
    </row>
    <row r="15" spans="1:16" s="3" customFormat="1" x14ac:dyDescent="0.25">
      <c r="A15" s="15"/>
      <c r="B15" s="24">
        <f t="shared" si="0"/>
        <v>3</v>
      </c>
      <c r="C15" s="78" t="s">
        <v>33</v>
      </c>
      <c r="D15" s="78"/>
      <c r="E15" s="79"/>
      <c r="F15" s="47">
        <v>100</v>
      </c>
      <c r="G15" s="48">
        <v>4.1666666666666664E-2</v>
      </c>
      <c r="H15" s="49">
        <v>0.44930555555555557</v>
      </c>
      <c r="I15" s="50">
        <v>0.48333333333333334</v>
      </c>
      <c r="J15" s="20">
        <f t="shared" si="1"/>
        <v>3.4027777777777768E-2</v>
      </c>
      <c r="K15" s="51">
        <v>0</v>
      </c>
      <c r="L15" s="52">
        <v>0</v>
      </c>
      <c r="M15" s="53">
        <v>109</v>
      </c>
      <c r="N15" s="25">
        <f t="shared" si="2"/>
        <v>3.4027777777777768E-2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78" t="s">
        <v>34</v>
      </c>
      <c r="D16" s="78"/>
      <c r="E16" s="79"/>
      <c r="F16" s="47">
        <v>80</v>
      </c>
      <c r="G16" s="48">
        <v>3.125E-2</v>
      </c>
      <c r="H16" s="49">
        <v>0.48402777777777778</v>
      </c>
      <c r="I16" s="50">
        <v>0.51250000000000007</v>
      </c>
      <c r="J16" s="20">
        <f t="shared" si="1"/>
        <v>2.8472222222222288E-2</v>
      </c>
      <c r="K16" s="51">
        <v>0</v>
      </c>
      <c r="L16" s="52">
        <v>0</v>
      </c>
      <c r="M16" s="53">
        <v>62</v>
      </c>
      <c r="N16" s="25">
        <f t="shared" si="2"/>
        <v>2.8472222222222288E-2</v>
      </c>
      <c r="O16" s="15"/>
      <c r="P16" s="11"/>
    </row>
    <row r="17" spans="1:16" s="4" customFormat="1" ht="15.75" thickBot="1" x14ac:dyDescent="0.3">
      <c r="A17" s="14"/>
      <c r="B17" s="83" t="s">
        <v>7</v>
      </c>
      <c r="C17" s="84"/>
      <c r="D17" s="84"/>
      <c r="E17" s="85"/>
      <c r="F17" s="26">
        <f>SUM(F13:F16)</f>
        <v>265</v>
      </c>
      <c r="G17" s="27">
        <f>SUM(G13:G16)</f>
        <v>9.375E-2</v>
      </c>
      <c r="H17" s="28"/>
      <c r="I17" s="29"/>
      <c r="J17" s="30">
        <f>IF(OR(COUNTIF(J13:J16,"Error")&gt;0,COUNTIF(J13:J16,"Completar")&gt;0),"Error",SUM(J13:J16))</f>
        <v>8.8888888888888851E-2</v>
      </c>
      <c r="K17" s="31">
        <f>SUM(K13:K16)</f>
        <v>0</v>
      </c>
      <c r="L17" s="27">
        <f>SUM(L13:L16)</f>
        <v>0</v>
      </c>
      <c r="M17" s="32">
        <f>SUM(M13:M16)</f>
        <v>293</v>
      </c>
      <c r="N17" s="33">
        <f>IF(OR(COUNTIF(N13:N16,"Error")&gt;0,COUNTIF(N13:N16,"Completar")&gt;0),"Error",SUM(N13:N16))</f>
        <v>8.8888888888888851E-2</v>
      </c>
      <c r="O17" s="14"/>
      <c r="P17" s="17"/>
    </row>
    <row r="18" spans="1:16" s="7" customFormat="1" ht="6" customHeight="1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 x14ac:dyDescent="0.25">
      <c r="A19" s="13"/>
      <c r="B19" s="61" t="s">
        <v>19</v>
      </c>
      <c r="C19" s="62"/>
      <c r="D19" s="62"/>
      <c r="E19" s="63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5"/>
      <c r="C21" s="46"/>
      <c r="D21" s="46"/>
      <c r="E21" s="33" t="str">
        <f>IFERROR(IF(OR(ISBLANK(C21),ISBLANK(D21)),"Completar",IF(D21&gt;=C21,D21-C21,"Error")),"Error")</f>
        <v>Completar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61" t="s">
        <v>21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</row>
    <row r="24" spans="1:16" ht="15" customHeight="1" x14ac:dyDescent="0.25">
      <c r="B24" s="56" t="s">
        <v>23</v>
      </c>
      <c r="C24" s="57"/>
      <c r="D24" s="58"/>
      <c r="E24" s="69">
        <f>M17</f>
        <v>293</v>
      </c>
      <c r="F24" s="70"/>
      <c r="G24" s="34"/>
      <c r="H24" s="35"/>
      <c r="I24" s="35"/>
      <c r="J24" s="35"/>
      <c r="K24" s="35"/>
      <c r="L24" s="35"/>
      <c r="M24" s="35"/>
      <c r="N24" s="38"/>
    </row>
    <row r="25" spans="1:16" x14ac:dyDescent="0.25">
      <c r="B25" s="56" t="s">
        <v>24</v>
      </c>
      <c r="C25" s="57"/>
      <c r="D25" s="58"/>
      <c r="E25" s="71">
        <f>IF(M17=0,0,IFERROR(M17/(N17*24),"Error"))</f>
        <v>137.34375000000006</v>
      </c>
      <c r="F25" s="72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6" t="s">
        <v>22</v>
      </c>
      <c r="C26" s="57"/>
      <c r="D26" s="58"/>
      <c r="E26" s="69">
        <f>IF(K17=0,0,IFERROR(ROUNDUP(K17/(M17/100),0),"Error"))</f>
        <v>0</v>
      </c>
      <c r="F26" s="70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6" t="s">
        <v>25</v>
      </c>
      <c r="C27" s="57"/>
      <c r="D27" s="58"/>
      <c r="E27" s="54">
        <f>IF(K17=0,0,IFERROR(K17/M17,"Error"))</f>
        <v>0</v>
      </c>
      <c r="F27" s="55"/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6" t="s">
        <v>28</v>
      </c>
      <c r="C28" s="57"/>
      <c r="D28" s="58"/>
      <c r="E28" s="43">
        <f>E4</f>
        <v>4.8611111111111494E-3</v>
      </c>
      <c r="F28" s="44">
        <f t="shared" ref="F28:F32" si="3">IF(E28="Completar",E28,IFERROR(E28/$E$33,"Error"))</f>
        <v>4.0000000000000313E-2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6" t="s">
        <v>29</v>
      </c>
      <c r="C29" s="57"/>
      <c r="D29" s="58"/>
      <c r="E29" s="43">
        <f>E8</f>
        <v>2.777777777777779E-2</v>
      </c>
      <c r="F29" s="44">
        <f t="shared" si="3"/>
        <v>0.22857142857142865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6" t="s">
        <v>30</v>
      </c>
      <c r="C30" s="57"/>
      <c r="D30" s="58"/>
      <c r="E30" s="43" t="str">
        <f>E21</f>
        <v>Completar</v>
      </c>
      <c r="F30" s="44" t="str">
        <f>IF(E30="Completar",E30,IFERROR(E30/$E$33,"Error"))</f>
        <v>Completar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6" t="s">
        <v>26</v>
      </c>
      <c r="C31" s="57"/>
      <c r="D31" s="58"/>
      <c r="E31" s="43">
        <f>L17</f>
        <v>0</v>
      </c>
      <c r="F31" s="44">
        <f t="shared" si="3"/>
        <v>0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6" t="s">
        <v>27</v>
      </c>
      <c r="C32" s="57"/>
      <c r="D32" s="58"/>
      <c r="E32" s="43">
        <f>J17</f>
        <v>8.8888888888888851E-2</v>
      </c>
      <c r="F32" s="44">
        <f t="shared" si="3"/>
        <v>0.73142857142857109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 x14ac:dyDescent="0.3">
      <c r="B33" s="66" t="s">
        <v>6</v>
      </c>
      <c r="C33" s="67"/>
      <c r="D33" s="68"/>
      <c r="E33" s="59">
        <f>IF(COUNTIF(E28:E32,"Error")=0,SUM(E28:E32),"Error")</f>
        <v>0.12152777777777779</v>
      </c>
      <c r="F33" s="60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 x14ac:dyDescent="0.25">
      <c r="A34" s="16"/>
      <c r="O34" s="16"/>
    </row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sheetProtection formatCells="0" formatColumns="0" formatRows="0" insertColumns="0" insertRows="0" deleteColumns="0" deleteRows="0"/>
  <mergeCells count="37"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  <mergeCell ref="F11:G11"/>
    <mergeCell ref="C11:E12"/>
    <mergeCell ref="C13:E13"/>
    <mergeCell ref="B25:D25"/>
    <mergeCell ref="B26:D26"/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Diego</cp:lastModifiedBy>
  <dcterms:created xsi:type="dcterms:W3CDTF">2014-04-14T14:00:11Z</dcterms:created>
  <dcterms:modified xsi:type="dcterms:W3CDTF">2015-10-19T02:11:29Z</dcterms:modified>
</cp:coreProperties>
</file>