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flore_verbist_kuleuven_be/Documents/TA/H0H00A-Thermal systems/GEOTABS-development/GEOTABS/"/>
    </mc:Choice>
  </mc:AlternateContent>
  <xr:revisionPtr revIDLastSave="8" documentId="11_0F7A48BE57D57771E6BEBD75138D21A62742C012" xr6:coauthVersionLast="47" xr6:coauthVersionMax="47" xr10:uidLastSave="{8CAE5D4A-36AA-4BF5-B203-5A15E4BF028A}"/>
  <bookViews>
    <workbookView xWindow="-4140" yWindow="-17388" windowWidth="30936" windowHeight="16896" activeTab="1" xr2:uid="{00000000-000D-0000-FFFF-FFFF00000000}"/>
  </bookViews>
  <sheets>
    <sheet name="Data" sheetId="1" r:id="rId1"/>
    <sheet name="Building loads" sheetId="4" r:id="rId2"/>
    <sheet name="Ground load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3" l="1"/>
  <c r="G17" i="3"/>
  <c r="F16" i="3"/>
  <c r="E16" i="3"/>
  <c r="C16" i="3"/>
  <c r="B16" i="3"/>
  <c r="G30" i="4"/>
  <c r="K29" i="4"/>
  <c r="L29" i="4" s="1"/>
  <c r="F29" i="4"/>
  <c r="K28" i="4"/>
  <c r="L28" i="4" s="1"/>
  <c r="F28" i="4"/>
  <c r="K27" i="4"/>
  <c r="L27" i="4" s="1"/>
  <c r="F27" i="4"/>
  <c r="K26" i="4"/>
  <c r="L26" i="4" s="1"/>
  <c r="F26" i="4"/>
  <c r="K25" i="4"/>
  <c r="L25" i="4" s="1"/>
  <c r="F25" i="4"/>
  <c r="K24" i="4"/>
  <c r="L24" i="4" s="1"/>
  <c r="F24" i="4"/>
  <c r="L23" i="4"/>
  <c r="K23" i="4"/>
  <c r="F23" i="4"/>
  <c r="K22" i="4"/>
  <c r="L22" i="4" s="1"/>
  <c r="F22" i="4"/>
  <c r="K21" i="4"/>
  <c r="L21" i="4" s="1"/>
  <c r="F21" i="4"/>
  <c r="K20" i="4"/>
  <c r="L20" i="4" s="1"/>
  <c r="F20" i="4"/>
  <c r="L19" i="4"/>
  <c r="K19" i="4"/>
  <c r="F19" i="4"/>
  <c r="K18" i="4"/>
  <c r="L18" i="4" s="1"/>
  <c r="M30" i="4" s="1"/>
  <c r="F18" i="4"/>
  <c r="G15" i="4"/>
  <c r="K14" i="4"/>
  <c r="L14" i="4" s="1"/>
  <c r="F14" i="4"/>
  <c r="L13" i="4"/>
  <c r="K13" i="4"/>
  <c r="F13" i="4"/>
  <c r="K12" i="4"/>
  <c r="L12" i="4" s="1"/>
  <c r="F12" i="4"/>
  <c r="K11" i="4"/>
  <c r="L11" i="4" s="1"/>
  <c r="F11" i="4"/>
  <c r="K10" i="4"/>
  <c r="L10" i="4" s="1"/>
  <c r="F10" i="4"/>
  <c r="L9" i="4"/>
  <c r="K9" i="4"/>
  <c r="F9" i="4"/>
  <c r="K8" i="4"/>
  <c r="L8" i="4" s="1"/>
  <c r="F8" i="4"/>
  <c r="K7" i="4"/>
  <c r="L7" i="4" s="1"/>
  <c r="F7" i="4"/>
  <c r="K6" i="4"/>
  <c r="L6" i="4" s="1"/>
  <c r="F6" i="4"/>
  <c r="L5" i="4"/>
  <c r="K5" i="4"/>
  <c r="F5" i="4"/>
  <c r="K4" i="4"/>
  <c r="L4" i="4" s="1"/>
  <c r="F4" i="4"/>
  <c r="K3" i="4"/>
  <c r="L3" i="4" s="1"/>
  <c r="M15" i="4" s="1"/>
  <c r="F3" i="4"/>
  <c r="D65" i="1"/>
  <c r="D64" i="1"/>
  <c r="D63" i="1"/>
  <c r="D62" i="1"/>
  <c r="D61" i="1"/>
  <c r="D60" i="1"/>
  <c r="D59" i="1"/>
  <c r="D58" i="1"/>
  <c r="D57" i="1"/>
  <c r="D56" i="1"/>
  <c r="D55" i="1"/>
  <c r="D54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</calcChain>
</file>

<file path=xl/sharedStrings.xml><?xml version="1.0" encoding="utf-8"?>
<sst xmlns="http://schemas.openxmlformats.org/spreadsheetml/2006/main" count="188" uniqueCount="110">
  <si>
    <t>Weather data</t>
  </si>
  <si>
    <t>No. days</t>
  </si>
  <si>
    <t>Cumulative seconds</t>
  </si>
  <si>
    <t>Average outdoor temperature (°C)</t>
  </si>
  <si>
    <t>Maximum outdoor temperature (°C)</t>
  </si>
  <si>
    <t>Minimum outdoor temperature (°C)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</si>
  <si>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</si>
  <si>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</si>
  <si>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</si>
  <si>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</si>
  <si>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</si>
  <si>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</si>
  <si>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</si>
  <si>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</si>
  <si>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</si>
  <si>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</si>
  <si>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</si>
  <si>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</si>
  <si>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Air properties</t>
  </si>
  <si>
    <t>Density</t>
  </si>
  <si>
    <t>kg/m3</t>
  </si>
  <si>
    <t>Heat capacity</t>
  </si>
  <si>
    <t>J/kg/K</t>
  </si>
  <si>
    <t>Building data</t>
  </si>
  <si>
    <t>Area zone north</t>
  </si>
  <si>
    <t>m²</t>
  </si>
  <si>
    <t>Area zone south</t>
  </si>
  <si>
    <t>Building lenght</t>
  </si>
  <si>
    <t>m</t>
  </si>
  <si>
    <t>Building width</t>
  </si>
  <si>
    <t>Building height</t>
  </si>
  <si>
    <t>Window-to-wall ratio</t>
  </si>
  <si>
    <t>A_roof</t>
  </si>
  <si>
    <t>A_floor</t>
  </si>
  <si>
    <t>A_envelope</t>
  </si>
  <si>
    <t>A_wall_north</t>
  </si>
  <si>
    <t>A_wall_east</t>
  </si>
  <si>
    <t>A_wall_south</t>
  </si>
  <si>
    <t>A_wall_west</t>
  </si>
  <si>
    <t>A_windows_north</t>
  </si>
  <si>
    <t>A_windows_south</t>
  </si>
  <si>
    <t>Occupants</t>
  </si>
  <si>
    <t>p</t>
  </si>
  <si>
    <t>Set-points</t>
  </si>
  <si>
    <t>TdesHea</t>
  </si>
  <si>
    <t>°C</t>
  </si>
  <si>
    <t>TdesCoo</t>
  </si>
  <si>
    <t>Building 1</t>
  </si>
  <si>
    <t>Building 2</t>
  </si>
  <si>
    <t>U_roof</t>
  </si>
  <si>
    <t>W/(m²K)</t>
  </si>
  <si>
    <t>U_walls</t>
  </si>
  <si>
    <t>U_floor</t>
  </si>
  <si>
    <t>U_windows</t>
  </si>
  <si>
    <t>g_windows</t>
  </si>
  <si>
    <t>-</t>
  </si>
  <si>
    <t>n50</t>
  </si>
  <si>
    <t>1/h</t>
  </si>
  <si>
    <t>Building evaluated</t>
  </si>
  <si>
    <t>Evaluated</t>
  </si>
  <si>
    <t>UA_roof</t>
  </si>
  <si>
    <t>UA_floor</t>
  </si>
  <si>
    <t>UA_wall_noth</t>
  </si>
  <si>
    <t>UA_wall_east</t>
  </si>
  <si>
    <t>UA_wall_south</t>
  </si>
  <si>
    <t>UA_wall_west</t>
  </si>
  <si>
    <t>UA_windows_north</t>
  </si>
  <si>
    <t>UA_windows_south</t>
  </si>
  <si>
    <t>gA_windows_north</t>
  </si>
  <si>
    <t>gA_windows_south</t>
  </si>
  <si>
    <t>PEAK LOADS</t>
  </si>
  <si>
    <t>Heating loads</t>
  </si>
  <si>
    <t>Cooling loads</t>
  </si>
  <si>
    <t>Hea?</t>
  </si>
  <si>
    <t>Coo?</t>
  </si>
  <si>
    <t>Transmission losses (W)</t>
  </si>
  <si>
    <t>Infiltration losses (W)</t>
  </si>
  <si>
    <t>Total heating (W)</t>
  </si>
  <si>
    <t>Heating per m² (W)</t>
  </si>
  <si>
    <t>Transmission gains (W)</t>
  </si>
  <si>
    <t>Radiation gains (W)</t>
  </si>
  <si>
    <t>Internal gains (W)</t>
  </si>
  <si>
    <t>Total cooling (W)</t>
  </si>
  <si>
    <t>Cooling per m² (W)</t>
  </si>
  <si>
    <t>MAX</t>
  </si>
  <si>
    <t>MONTHLY LOADS</t>
  </si>
  <si>
    <t>COP =</t>
  </si>
  <si>
    <t>GROUND MONTHLY LOADS</t>
  </si>
  <si>
    <t>GROUND YEARLY LOAD</t>
  </si>
  <si>
    <t>GROUND PEAK LOADS</t>
  </si>
  <si>
    <t>Heating (W)</t>
  </si>
  <si>
    <t>Cooling (W)</t>
  </si>
  <si>
    <t>No.days</t>
  </si>
  <si>
    <t>Heating energy (W.day)</t>
  </si>
  <si>
    <t>Cooling energy (W.day)</t>
  </si>
  <si>
    <t>Heating</t>
  </si>
  <si>
    <t>Cooling</t>
  </si>
  <si>
    <t>SUM</t>
  </si>
  <si>
    <t>MAX HEA</t>
  </si>
  <si>
    <t>MAX COO</t>
  </si>
  <si>
    <t>UNBALANCE</t>
  </si>
  <si>
    <t>W</t>
  </si>
  <si>
    <t>Auxiliary parameters</t>
  </si>
  <si>
    <t>Average yearly temperature</t>
  </si>
  <si>
    <t>Total building UA (without floor)</t>
  </si>
  <si>
    <t>Gain per occupant</t>
  </si>
  <si>
    <t>Max 6h average radiation (north) [W/m2]</t>
  </si>
  <si>
    <t>Average monthly radiation (north) [W/m2]</t>
  </si>
  <si>
    <t>Average monthly radiation (south) [W/m2]</t>
  </si>
  <si>
    <t>Max 6h average radiation (south) 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</si>
</sst>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_ "/>
    <numFmt numFmtId="168" formatCode="0.00_ 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4" fillId="3" borderId="8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5" fillId="4" borderId="14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vertical="center"/>
    </xf>
    <xf numFmtId="165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165" fontId="0" fillId="0" borderId="15" xfId="0" applyNumberFormat="1" applyFill="1" applyBorder="1" applyAlignment="1">
      <alignment vertical="center"/>
    </xf>
    <xf numFmtId="164" fontId="0" fillId="0" borderId="15" xfId="0" applyNumberForma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9" fontId="0" fillId="0" borderId="8" xfId="0" applyNumberForma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9" fontId="0" fillId="0" borderId="0" xfId="0" applyNumberFormat="1" applyFill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6" fillId="7" borderId="7" xfId="0" applyFont="1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164" fontId="0" fillId="0" borderId="8" xfId="0" applyNumberFormat="1" applyFill="1" applyBorder="1" applyAlignment="1">
      <alignment vertical="center"/>
    </xf>
    <xf numFmtId="164" fontId="0" fillId="0" borderId="10" xfId="0" applyNumberForma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64" fontId="0" fillId="0" borderId="7" xfId="0" applyNumberFormat="1" applyBorder="1">
      <alignment vertical="center"/>
    </xf>
    <xf numFmtId="0" fontId="0" fillId="0" borderId="4" xfId="0" applyBorder="1" applyAlignment="1">
      <alignment horizontal="center" vertical="center" wrapText="1"/>
    </xf>
    <xf numFmtId="168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opLeftCell="A34" workbookViewId="0">
      <selection activeCell="G3" sqref="G3"/>
    </sheetView>
  </sheetViews>
  <sheetFormatPr defaultColWidth="9" defaultRowHeight="14.5"/>
  <cols>
    <col min="1" max="1" width="18.6328125" customWidth="1"/>
    <col min="2" max="2" width="10.26953125" customWidth="1"/>
    <col min="3" max="3" width="12.6328125" customWidth="1"/>
    <col min="4" max="4" width="11.26953125" customWidth="1"/>
    <col min="5" max="5" width="12.453125" customWidth="1"/>
    <col min="6" max="6" width="13.08984375" customWidth="1"/>
    <col min="7" max="7" width="11.08984375" customWidth="1"/>
    <col min="8" max="8" width="10.453125" customWidth="1"/>
    <col min="9" max="9" width="10.6328125" customWidth="1"/>
    <col min="10" max="10" width="11.26953125" customWidth="1"/>
  </cols>
  <sheetData>
    <row r="1" spans="1:10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7"/>
    </row>
    <row r="2" spans="1:10" ht="72.5">
      <c r="A2" s="54"/>
      <c r="B2" s="55" t="s">
        <v>1</v>
      </c>
      <c r="C2" s="55" t="s">
        <v>2</v>
      </c>
      <c r="D2" s="55" t="s">
        <v>3</v>
      </c>
      <c r="E2" s="55" t="s">
        <v>4</v>
      </c>
      <c r="F2" s="55" t="s">
        <v>5</v>
      </c>
      <c r="G2" s="55" t="s">
        <v>109</v>
      </c>
      <c r="H2" s="55" t="s">
        <v>108</v>
      </c>
      <c r="I2" s="55" t="s">
        <v>106</v>
      </c>
      <c r="J2" s="79" t="s">
        <v>107</v>
      </c>
    </row>
    <row r="3" spans="1:10">
      <c r="A3" s="56" t="s">
        <v>6</v>
      </c>
      <c r="B3" s="57">
        <v>31</v>
      </c>
      <c r="C3" s="57">
        <f>B3*60*60*24</f>
        <v>2678400</v>
      </c>
      <c r="D3" s="58">
        <v>3.6</v>
      </c>
      <c r="E3" s="58">
        <v>14.3</v>
      </c>
      <c r="F3" s="58">
        <v>-7.6</v>
      </c>
      <c r="G3" s="58">
        <v>718.39</v>
      </c>
      <c r="H3" s="58">
        <v>41.31</v>
      </c>
      <c r="I3" s="58">
        <v>66.64</v>
      </c>
      <c r="J3" s="80">
        <v>7.76</v>
      </c>
    </row>
    <row r="4" spans="1:10">
      <c r="A4" s="59" t="s">
        <v>7</v>
      </c>
      <c r="B4" s="57">
        <v>28</v>
      </c>
      <c r="C4" s="57">
        <f t="shared" ref="C4:C14" si="0">B4*60*60*24+C3</f>
        <v>5097600</v>
      </c>
      <c r="D4" s="58">
        <v>4.5</v>
      </c>
      <c r="E4" s="58">
        <v>14.7</v>
      </c>
      <c r="F4" s="58">
        <v>-5.5</v>
      </c>
      <c r="G4" s="58">
        <v>734</v>
      </c>
      <c r="H4" s="58">
        <v>69.09</v>
      </c>
      <c r="I4" s="58">
        <v>101.6</v>
      </c>
      <c r="J4" s="80">
        <v>13.85</v>
      </c>
    </row>
    <row r="5" spans="1:10">
      <c r="A5" s="59" t="s">
        <v>8</v>
      </c>
      <c r="B5" s="57">
        <v>31</v>
      </c>
      <c r="C5" s="57">
        <f t="shared" si="0"/>
        <v>7776000</v>
      </c>
      <c r="D5" s="58">
        <v>7.3</v>
      </c>
      <c r="E5" s="58">
        <v>17.899999999999999</v>
      </c>
      <c r="F5" s="58">
        <v>-2.1</v>
      </c>
      <c r="G5" s="58">
        <v>729.7</v>
      </c>
      <c r="H5" s="58">
        <v>80.69</v>
      </c>
      <c r="I5" s="58">
        <v>140.1</v>
      </c>
      <c r="J5" s="80">
        <v>23.61</v>
      </c>
    </row>
    <row r="6" spans="1:10">
      <c r="A6" s="59" t="s">
        <v>9</v>
      </c>
      <c r="B6" s="57">
        <v>30</v>
      </c>
      <c r="C6" s="57">
        <f t="shared" si="0"/>
        <v>10368000</v>
      </c>
      <c r="D6" s="58">
        <v>9.8000000000000007</v>
      </c>
      <c r="E6" s="58">
        <v>19.899999999999999</v>
      </c>
      <c r="F6" s="58">
        <v>-0.7</v>
      </c>
      <c r="G6" s="58">
        <v>636.6</v>
      </c>
      <c r="H6" s="58">
        <v>92.05</v>
      </c>
      <c r="I6" s="58">
        <v>169.8</v>
      </c>
      <c r="J6" s="80">
        <v>38.42</v>
      </c>
    </row>
    <row r="7" spans="1:10">
      <c r="A7" s="59" t="s">
        <v>10</v>
      </c>
      <c r="B7" s="57">
        <v>31</v>
      </c>
      <c r="C7" s="57">
        <f t="shared" si="0"/>
        <v>13046400</v>
      </c>
      <c r="D7" s="58">
        <v>13.9</v>
      </c>
      <c r="E7" s="58">
        <v>26.3</v>
      </c>
      <c r="F7" s="58">
        <v>3.6</v>
      </c>
      <c r="G7" s="58">
        <v>574.96400000000006</v>
      </c>
      <c r="H7" s="58">
        <v>87.5</v>
      </c>
      <c r="I7" s="58">
        <v>234.62073000000001</v>
      </c>
      <c r="J7" s="80">
        <v>58.14</v>
      </c>
    </row>
    <row r="8" spans="1:10">
      <c r="A8" s="59" t="s">
        <v>11</v>
      </c>
      <c r="B8" s="57">
        <v>30</v>
      </c>
      <c r="C8" s="57">
        <f t="shared" si="0"/>
        <v>15638400</v>
      </c>
      <c r="D8" s="58">
        <v>16.600000000000001</v>
      </c>
      <c r="E8" s="58">
        <v>27.5</v>
      </c>
      <c r="F8" s="58">
        <v>7.4</v>
      </c>
      <c r="G8" s="58">
        <v>534.01890000000003</v>
      </c>
      <c r="H8" s="58">
        <v>82.42</v>
      </c>
      <c r="I8" s="58">
        <v>242.50539000000001</v>
      </c>
      <c r="J8" s="80">
        <v>57.57</v>
      </c>
    </row>
    <row r="9" spans="1:10">
      <c r="A9" s="59" t="s">
        <v>12</v>
      </c>
      <c r="B9" s="57">
        <v>31</v>
      </c>
      <c r="C9" s="57">
        <f t="shared" si="0"/>
        <v>18316800</v>
      </c>
      <c r="D9" s="58">
        <v>18.100000000000001</v>
      </c>
      <c r="E9" s="58">
        <v>29.4</v>
      </c>
      <c r="F9" s="58">
        <v>10.199999999999999</v>
      </c>
      <c r="G9" s="58">
        <v>555.03264999999999</v>
      </c>
      <c r="H9" s="58">
        <v>83.65</v>
      </c>
      <c r="I9" s="58">
        <v>257.51010000000002</v>
      </c>
      <c r="J9" s="80">
        <v>58.42</v>
      </c>
    </row>
    <row r="10" spans="1:10">
      <c r="A10" s="59" t="s">
        <v>13</v>
      </c>
      <c r="B10" s="57">
        <v>31</v>
      </c>
      <c r="C10" s="57">
        <f t="shared" si="0"/>
        <v>20995200</v>
      </c>
      <c r="D10" s="58">
        <v>18.7</v>
      </c>
      <c r="E10" s="58">
        <v>29.3</v>
      </c>
      <c r="F10" s="58">
        <v>11</v>
      </c>
      <c r="G10" s="58">
        <v>602.13570000000004</v>
      </c>
      <c r="H10" s="58">
        <v>98.07</v>
      </c>
      <c r="I10" s="58">
        <v>177.70411999999999</v>
      </c>
      <c r="J10" s="80">
        <v>54.24</v>
      </c>
    </row>
    <row r="11" spans="1:10">
      <c r="A11" s="59" t="s">
        <v>14</v>
      </c>
      <c r="B11" s="57">
        <v>30</v>
      </c>
      <c r="C11" s="57">
        <f t="shared" si="0"/>
        <v>23587200</v>
      </c>
      <c r="D11" s="58">
        <v>15.2</v>
      </c>
      <c r="E11" s="58">
        <v>29.1</v>
      </c>
      <c r="F11" s="58">
        <v>6.9</v>
      </c>
      <c r="G11" s="58">
        <v>777.90269999999998</v>
      </c>
      <c r="H11" s="58">
        <v>94.15</v>
      </c>
      <c r="I11" s="58">
        <v>160.0384</v>
      </c>
      <c r="J11" s="80">
        <v>27.75</v>
      </c>
    </row>
    <row r="12" spans="1:10">
      <c r="A12" s="59" t="s">
        <v>15</v>
      </c>
      <c r="B12" s="57">
        <v>31</v>
      </c>
      <c r="C12" s="57">
        <f t="shared" si="0"/>
        <v>26265600</v>
      </c>
      <c r="D12" s="58">
        <v>11.4</v>
      </c>
      <c r="E12" s="58">
        <v>21.1</v>
      </c>
      <c r="F12" s="58">
        <v>3.9</v>
      </c>
      <c r="G12" s="58">
        <v>768.97</v>
      </c>
      <c r="H12" s="58">
        <v>87.71</v>
      </c>
      <c r="I12" s="58">
        <v>107.85939</v>
      </c>
      <c r="J12" s="80">
        <v>22.58</v>
      </c>
    </row>
    <row r="13" spans="1:10">
      <c r="A13" s="59" t="s">
        <v>16</v>
      </c>
      <c r="B13" s="57">
        <v>30</v>
      </c>
      <c r="C13" s="57">
        <f t="shared" si="0"/>
        <v>28857600</v>
      </c>
      <c r="D13" s="58">
        <v>6.7</v>
      </c>
      <c r="E13" s="58">
        <v>15.8</v>
      </c>
      <c r="F13" s="58">
        <v>-1.5</v>
      </c>
      <c r="G13" s="58">
        <v>662.30439999999999</v>
      </c>
      <c r="H13" s="58">
        <v>55.34</v>
      </c>
      <c r="I13" s="58">
        <v>70.464169999999996</v>
      </c>
      <c r="J13" s="80">
        <v>8.98</v>
      </c>
    </row>
    <row r="14" spans="1:10">
      <c r="A14" s="60" t="s">
        <v>17</v>
      </c>
      <c r="B14" s="61">
        <v>31</v>
      </c>
      <c r="C14" s="61">
        <f t="shared" si="0"/>
        <v>31536000</v>
      </c>
      <c r="D14" s="62">
        <v>4</v>
      </c>
      <c r="E14" s="62">
        <v>13.4</v>
      </c>
      <c r="F14" s="62">
        <v>-4.8</v>
      </c>
      <c r="G14" s="62">
        <v>519.41143999999997</v>
      </c>
      <c r="H14" s="62">
        <v>30.9</v>
      </c>
      <c r="I14" s="62">
        <v>47.163136000000002</v>
      </c>
      <c r="J14" s="81">
        <v>6.27</v>
      </c>
    </row>
    <row r="16" spans="1:10">
      <c r="A16" s="85" t="s">
        <v>18</v>
      </c>
      <c r="B16" s="86"/>
      <c r="C16" s="87"/>
    </row>
    <row r="17" spans="1:3">
      <c r="A17" s="56" t="s">
        <v>19</v>
      </c>
      <c r="B17" s="3">
        <v>1.2250000000000001</v>
      </c>
      <c r="C17" s="32" t="s">
        <v>20</v>
      </c>
    </row>
    <row r="18" spans="1:3">
      <c r="A18" s="60" t="s">
        <v>21</v>
      </c>
      <c r="B18" s="34">
        <v>1005</v>
      </c>
      <c r="C18" s="35" t="s">
        <v>22</v>
      </c>
    </row>
    <row r="21" spans="1:3">
      <c r="A21" s="85" t="s">
        <v>23</v>
      </c>
      <c r="B21" s="87"/>
      <c r="C21" s="3"/>
    </row>
    <row r="22" spans="1:3">
      <c r="A22" s="56" t="s">
        <v>24</v>
      </c>
      <c r="B22" s="32">
        <v>500</v>
      </c>
      <c r="C22" s="3" t="s">
        <v>25</v>
      </c>
    </row>
    <row r="23" spans="1:3">
      <c r="A23" s="59" t="s">
        <v>26</v>
      </c>
      <c r="B23" s="32">
        <v>500</v>
      </c>
      <c r="C23" s="3" t="s">
        <v>25</v>
      </c>
    </row>
    <row r="24" spans="1:3">
      <c r="A24" s="59" t="s">
        <v>27</v>
      </c>
      <c r="B24" s="32"/>
      <c r="C24" s="3" t="s">
        <v>28</v>
      </c>
    </row>
    <row r="25" spans="1:3">
      <c r="A25" s="59" t="s">
        <v>29</v>
      </c>
      <c r="B25" s="32"/>
      <c r="C25" s="3" t="s">
        <v>28</v>
      </c>
    </row>
    <row r="26" spans="1:3">
      <c r="A26" s="59" t="s">
        <v>30</v>
      </c>
      <c r="B26" s="32">
        <v>2.7</v>
      </c>
      <c r="C26" s="3" t="s">
        <v>28</v>
      </c>
    </row>
    <row r="27" spans="1:3">
      <c r="A27" s="63" t="s">
        <v>31</v>
      </c>
      <c r="B27" s="64">
        <v>0.4</v>
      </c>
      <c r="C27" s="3"/>
    </row>
    <row r="28" spans="1:3">
      <c r="A28" s="65" t="s">
        <v>32</v>
      </c>
      <c r="B28" s="66"/>
      <c r="C28" s="3" t="s">
        <v>25</v>
      </c>
    </row>
    <row r="29" spans="1:3">
      <c r="A29" s="59" t="s">
        <v>33</v>
      </c>
      <c r="B29" s="32"/>
      <c r="C29" s="3" t="s">
        <v>25</v>
      </c>
    </row>
    <row r="30" spans="1:3">
      <c r="A30" s="59" t="s">
        <v>34</v>
      </c>
      <c r="B30" s="32"/>
      <c r="C30" s="3" t="s">
        <v>25</v>
      </c>
    </row>
    <row r="31" spans="1:3">
      <c r="A31" s="59" t="s">
        <v>35</v>
      </c>
      <c r="B31" s="32"/>
      <c r="C31" s="3" t="s">
        <v>25</v>
      </c>
    </row>
    <row r="32" spans="1:3">
      <c r="A32" s="59" t="s">
        <v>36</v>
      </c>
      <c r="B32" s="32"/>
      <c r="C32" s="3" t="s">
        <v>25</v>
      </c>
    </row>
    <row r="33" spans="1:4">
      <c r="A33" s="59" t="s">
        <v>37</v>
      </c>
      <c r="B33" s="32"/>
      <c r="C33" s="3" t="s">
        <v>25</v>
      </c>
    </row>
    <row r="34" spans="1:4">
      <c r="A34" s="59" t="s">
        <v>38</v>
      </c>
      <c r="B34" s="32"/>
      <c r="C34" s="3" t="s">
        <v>25</v>
      </c>
    </row>
    <row r="35" spans="1:4">
      <c r="A35" s="59" t="s">
        <v>39</v>
      </c>
      <c r="B35" s="32"/>
      <c r="C35" s="3" t="s">
        <v>25</v>
      </c>
    </row>
    <row r="36" spans="1:4">
      <c r="A36" s="59" t="s">
        <v>40</v>
      </c>
      <c r="B36" s="32"/>
      <c r="C36" s="3" t="s">
        <v>25</v>
      </c>
    </row>
    <row r="37" spans="1:4">
      <c r="A37" s="60" t="s">
        <v>41</v>
      </c>
      <c r="B37" s="35">
        <v>60</v>
      </c>
      <c r="C37" s="3" t="s">
        <v>42</v>
      </c>
    </row>
    <row r="38" spans="1:4">
      <c r="A38" s="3"/>
      <c r="B38" s="67"/>
      <c r="C38" s="3"/>
    </row>
    <row r="39" spans="1:4">
      <c r="A39" s="85" t="s">
        <v>43</v>
      </c>
      <c r="B39" s="87"/>
      <c r="C39" s="3"/>
    </row>
    <row r="40" spans="1:4">
      <c r="A40" s="56" t="s">
        <v>44</v>
      </c>
      <c r="B40" s="32">
        <v>21</v>
      </c>
      <c r="C40" s="3" t="s">
        <v>45</v>
      </c>
    </row>
    <row r="41" spans="1:4">
      <c r="A41" s="60" t="s">
        <v>46</v>
      </c>
      <c r="B41" s="35">
        <v>24.5</v>
      </c>
      <c r="C41" s="3" t="s">
        <v>45</v>
      </c>
    </row>
    <row r="42" spans="1:4">
      <c r="A42" s="3"/>
      <c r="B42" s="3"/>
      <c r="C42" s="3"/>
    </row>
    <row r="44" spans="1:4">
      <c r="A44" s="3"/>
      <c r="B44" s="68" t="s">
        <v>47</v>
      </c>
      <c r="C44" s="68" t="s">
        <v>48</v>
      </c>
    </row>
    <row r="45" spans="1:4">
      <c r="A45" s="56" t="s">
        <v>49</v>
      </c>
      <c r="B45" s="56">
        <v>0.16</v>
      </c>
      <c r="C45" s="69">
        <v>0.32</v>
      </c>
      <c r="D45" t="s">
        <v>50</v>
      </c>
    </row>
    <row r="46" spans="1:4">
      <c r="A46" s="59" t="s">
        <v>51</v>
      </c>
      <c r="B46" s="59">
        <v>0.2</v>
      </c>
      <c r="C46" s="32">
        <v>0.51</v>
      </c>
      <c r="D46" t="s">
        <v>50</v>
      </c>
    </row>
    <row r="47" spans="1:4">
      <c r="A47" s="59" t="s">
        <v>52</v>
      </c>
      <c r="B47" s="59">
        <v>0.16</v>
      </c>
      <c r="C47" s="32">
        <v>0.32</v>
      </c>
      <c r="D47" t="s">
        <v>50</v>
      </c>
    </row>
    <row r="48" spans="1:4">
      <c r="A48" s="59" t="s">
        <v>53</v>
      </c>
      <c r="B48" s="59">
        <v>1.1000000000000001</v>
      </c>
      <c r="C48" s="32">
        <v>5.95</v>
      </c>
      <c r="D48" t="s">
        <v>50</v>
      </c>
    </row>
    <row r="49" spans="1:4">
      <c r="A49" s="59" t="s">
        <v>54</v>
      </c>
      <c r="B49" s="59">
        <v>0.42</v>
      </c>
      <c r="C49" s="32">
        <v>1</v>
      </c>
      <c r="D49" t="s">
        <v>55</v>
      </c>
    </row>
    <row r="50" spans="1:4">
      <c r="A50" s="60" t="s">
        <v>56</v>
      </c>
      <c r="B50" s="60">
        <v>1.3</v>
      </c>
      <c r="C50" s="35">
        <v>8.1999999999999993</v>
      </c>
      <c r="D50" t="s">
        <v>57</v>
      </c>
    </row>
    <row r="52" spans="1:4">
      <c r="A52" s="3"/>
      <c r="B52" s="88" t="s">
        <v>58</v>
      </c>
      <c r="C52" s="89"/>
      <c r="D52" s="70">
        <v>1</v>
      </c>
    </row>
    <row r="53" spans="1:4">
      <c r="A53" s="71"/>
      <c r="B53" s="72" t="s">
        <v>47</v>
      </c>
      <c r="C53" s="72" t="s">
        <v>48</v>
      </c>
      <c r="D53" s="73" t="s">
        <v>59</v>
      </c>
    </row>
    <row r="54" spans="1:4">
      <c r="A54" s="74" t="s">
        <v>60</v>
      </c>
      <c r="B54" s="75"/>
      <c r="C54" s="75"/>
      <c r="D54" s="76">
        <f>IF($D$52=1,B54,IF($D$52=2,C54,"SELECT 1 OR 2"))</f>
        <v>0</v>
      </c>
    </row>
    <row r="55" spans="1:4">
      <c r="A55" s="77" t="s">
        <v>61</v>
      </c>
      <c r="B55" s="3"/>
      <c r="C55" s="3"/>
      <c r="D55" s="78">
        <f t="shared" ref="D55:D65" si="1">IF($D$52=1,B55,IF($D$52=2,C55,"SELECT 1 OR 2"))</f>
        <v>0</v>
      </c>
    </row>
    <row r="56" spans="1:4">
      <c r="A56" s="77" t="s">
        <v>62</v>
      </c>
      <c r="B56" s="3"/>
      <c r="C56" s="3"/>
      <c r="D56" s="78">
        <f t="shared" si="1"/>
        <v>0</v>
      </c>
    </row>
    <row r="57" spans="1:4">
      <c r="A57" s="77" t="s">
        <v>63</v>
      </c>
      <c r="B57" s="3"/>
      <c r="C57" s="3"/>
      <c r="D57" s="78">
        <f t="shared" si="1"/>
        <v>0</v>
      </c>
    </row>
    <row r="58" spans="1:4">
      <c r="A58" s="77" t="s">
        <v>64</v>
      </c>
      <c r="B58" s="3"/>
      <c r="C58" s="3"/>
      <c r="D58" s="78">
        <f t="shared" si="1"/>
        <v>0</v>
      </c>
    </row>
    <row r="59" spans="1:4">
      <c r="A59" s="77" t="s">
        <v>65</v>
      </c>
      <c r="B59" s="3"/>
      <c r="C59" s="3"/>
      <c r="D59" s="78">
        <f t="shared" si="1"/>
        <v>0</v>
      </c>
    </row>
    <row r="60" spans="1:4">
      <c r="A60" s="77" t="s">
        <v>66</v>
      </c>
      <c r="B60" s="3"/>
      <c r="C60" s="3"/>
      <c r="D60" s="78">
        <f t="shared" si="1"/>
        <v>0</v>
      </c>
    </row>
    <row r="61" spans="1:4">
      <c r="A61" s="77" t="s">
        <v>67</v>
      </c>
      <c r="B61" s="3"/>
      <c r="C61" s="3"/>
      <c r="D61" s="78">
        <f t="shared" si="1"/>
        <v>0</v>
      </c>
    </row>
    <row r="62" spans="1:4">
      <c r="A62" s="77" t="s">
        <v>68</v>
      </c>
      <c r="B62" s="3"/>
      <c r="C62" s="3"/>
      <c r="D62" s="78">
        <f t="shared" si="1"/>
        <v>0</v>
      </c>
    </row>
    <row r="63" spans="1:4">
      <c r="A63" s="77" t="s">
        <v>69</v>
      </c>
      <c r="B63" s="3"/>
      <c r="C63" s="3"/>
      <c r="D63" s="78">
        <f t="shared" si="1"/>
        <v>0</v>
      </c>
    </row>
    <row r="64" spans="1:4">
      <c r="A64" s="77" t="s">
        <v>56</v>
      </c>
      <c r="B64" s="3">
        <v>1.3</v>
      </c>
      <c r="C64" s="3">
        <v>8.1999999999999993</v>
      </c>
      <c r="D64" s="78">
        <f t="shared" si="1"/>
        <v>1.3</v>
      </c>
    </row>
    <row r="65" spans="1:4">
      <c r="A65" s="82" t="s">
        <v>41</v>
      </c>
      <c r="B65" s="83">
        <v>60</v>
      </c>
      <c r="C65" s="83">
        <v>60</v>
      </c>
      <c r="D65" s="84">
        <f t="shared" si="1"/>
        <v>60</v>
      </c>
    </row>
    <row r="66" spans="1:4" ht="15" thickBot="1"/>
    <row r="67" spans="1:4" ht="15" thickBot="1">
      <c r="A67" s="97" t="s">
        <v>102</v>
      </c>
      <c r="B67" s="98"/>
    </row>
    <row r="68" spans="1:4" ht="29">
      <c r="A68" s="99" t="s">
        <v>103</v>
      </c>
      <c r="B68" s="100"/>
      <c r="C68" t="s">
        <v>45</v>
      </c>
    </row>
    <row r="69" spans="1:4" ht="29">
      <c r="A69" s="101" t="s">
        <v>104</v>
      </c>
      <c r="B69" s="102"/>
      <c r="C69" t="s">
        <v>50</v>
      </c>
    </row>
    <row r="70" spans="1:4" ht="15" thickBot="1">
      <c r="A70" s="103" t="s">
        <v>105</v>
      </c>
      <c r="B70" s="104"/>
      <c r="C70" t="s">
        <v>101</v>
      </c>
    </row>
  </sheetData>
  <mergeCells count="6">
    <mergeCell ref="A67:B67"/>
    <mergeCell ref="A1:J1"/>
    <mergeCell ref="A16:C16"/>
    <mergeCell ref="A21:B21"/>
    <mergeCell ref="A39:B39"/>
    <mergeCell ref="B52:C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workbookViewId="0">
      <selection activeCell="A16" sqref="A16:C16"/>
    </sheetView>
  </sheetViews>
  <sheetFormatPr defaultColWidth="9" defaultRowHeight="14.5"/>
  <cols>
    <col min="1" max="1" width="10.26953125" customWidth="1"/>
    <col min="4" max="4" width="15.08984375" customWidth="1"/>
    <col min="5" max="5" width="13.6328125" customWidth="1"/>
    <col min="6" max="6" width="11" customWidth="1"/>
    <col min="7" max="7" width="10.7265625" customWidth="1"/>
    <col min="8" max="8" width="13.453125" customWidth="1"/>
    <col min="9" max="9" width="11.453125" customWidth="1"/>
    <col min="10" max="10" width="12.36328125" customWidth="1"/>
    <col min="11" max="11" width="11.7265625" customWidth="1"/>
    <col min="12" max="12" width="12" customWidth="1"/>
    <col min="13" max="13" width="11.90625" customWidth="1"/>
  </cols>
  <sheetData>
    <row r="1" spans="1:13">
      <c r="A1" s="90" t="s">
        <v>70</v>
      </c>
      <c r="B1" s="91"/>
      <c r="C1" s="91"/>
      <c r="D1" s="92" t="s">
        <v>71</v>
      </c>
      <c r="E1" s="92"/>
      <c r="F1" s="92"/>
      <c r="G1" s="92"/>
      <c r="H1" s="93" t="s">
        <v>72</v>
      </c>
      <c r="I1" s="93"/>
      <c r="J1" s="93"/>
      <c r="K1" s="93"/>
      <c r="L1" s="93"/>
      <c r="M1" s="94"/>
    </row>
    <row r="2" spans="1:13" ht="29">
      <c r="A2" s="28"/>
      <c r="B2" s="29" t="s">
        <v>73</v>
      </c>
      <c r="C2" s="30" t="s">
        <v>74</v>
      </c>
      <c r="D2" s="31" t="s">
        <v>75</v>
      </c>
      <c r="E2" s="36" t="s">
        <v>76</v>
      </c>
      <c r="F2" s="37" t="s">
        <v>77</v>
      </c>
      <c r="G2" s="38" t="s">
        <v>78</v>
      </c>
      <c r="H2" s="31" t="s">
        <v>79</v>
      </c>
      <c r="I2" s="36" t="s">
        <v>80</v>
      </c>
      <c r="J2" s="36" t="s">
        <v>76</v>
      </c>
      <c r="K2" s="36" t="s">
        <v>81</v>
      </c>
      <c r="L2" s="47" t="s">
        <v>82</v>
      </c>
      <c r="M2" s="52" t="s">
        <v>83</v>
      </c>
    </row>
    <row r="3" spans="1:13">
      <c r="A3" s="8" t="s">
        <v>6</v>
      </c>
      <c r="B3" s="3" t="b">
        <v>1</v>
      </c>
      <c r="C3" s="32" t="b">
        <v>0</v>
      </c>
      <c r="D3" s="8"/>
      <c r="E3" s="3"/>
      <c r="F3" s="39">
        <f t="shared" ref="F3:F14" si="0">(D3+E3)*B3</f>
        <v>0</v>
      </c>
      <c r="G3" s="40"/>
      <c r="H3" s="8"/>
      <c r="I3" s="3"/>
      <c r="J3" s="3"/>
      <c r="K3" s="3">
        <f t="shared" ref="K3:K14" si="1">73*$B$49</f>
        <v>0</v>
      </c>
      <c r="L3" s="48">
        <f t="shared" ref="L3:L14" si="2">(H3+I3+J3+K3)*C3</f>
        <v>0</v>
      </c>
      <c r="M3" s="12"/>
    </row>
    <row r="4" spans="1:13">
      <c r="A4" s="8" t="s">
        <v>7</v>
      </c>
      <c r="B4" s="3" t="b">
        <v>1</v>
      </c>
      <c r="C4" s="32" t="b">
        <v>0</v>
      </c>
      <c r="D4" s="8"/>
      <c r="E4" s="3"/>
      <c r="F4" s="39">
        <f t="shared" si="0"/>
        <v>0</v>
      </c>
      <c r="G4" s="40"/>
      <c r="H4" s="8"/>
      <c r="I4" s="3"/>
      <c r="J4" s="3"/>
      <c r="K4" s="3">
        <f t="shared" si="1"/>
        <v>0</v>
      </c>
      <c r="L4" s="48">
        <f t="shared" si="2"/>
        <v>0</v>
      </c>
      <c r="M4" s="12"/>
    </row>
    <row r="5" spans="1:13">
      <c r="A5" s="8" t="s">
        <v>8</v>
      </c>
      <c r="B5" s="3" t="b">
        <v>1</v>
      </c>
      <c r="C5" s="32" t="b">
        <v>0</v>
      </c>
      <c r="D5" s="8"/>
      <c r="E5" s="3"/>
      <c r="F5" s="39">
        <f t="shared" si="0"/>
        <v>0</v>
      </c>
      <c r="G5" s="40"/>
      <c r="H5" s="8"/>
      <c r="I5" s="3"/>
      <c r="J5" s="3"/>
      <c r="K5" s="3">
        <f t="shared" si="1"/>
        <v>0</v>
      </c>
      <c r="L5" s="48">
        <f t="shared" si="2"/>
        <v>0</v>
      </c>
      <c r="M5" s="12"/>
    </row>
    <row r="6" spans="1:13">
      <c r="A6" s="8" t="s">
        <v>9</v>
      </c>
      <c r="B6" s="3" t="b">
        <v>1</v>
      </c>
      <c r="C6" s="32" t="b">
        <v>1</v>
      </c>
      <c r="D6" s="8"/>
      <c r="E6" s="3"/>
      <c r="F6" s="39">
        <f t="shared" si="0"/>
        <v>0</v>
      </c>
      <c r="G6" s="40"/>
      <c r="H6" s="8"/>
      <c r="I6" s="3"/>
      <c r="J6" s="3"/>
      <c r="K6" s="3">
        <f t="shared" si="1"/>
        <v>0</v>
      </c>
      <c r="L6" s="48">
        <f t="shared" si="2"/>
        <v>0</v>
      </c>
      <c r="M6" s="12"/>
    </row>
    <row r="7" spans="1:13">
      <c r="A7" s="8" t="s">
        <v>10</v>
      </c>
      <c r="B7" s="3" t="b">
        <v>0</v>
      </c>
      <c r="C7" s="32" t="b">
        <v>1</v>
      </c>
      <c r="D7" s="8"/>
      <c r="E7" s="3"/>
      <c r="F7" s="39">
        <f t="shared" si="0"/>
        <v>0</v>
      </c>
      <c r="G7" s="40"/>
      <c r="H7" s="8"/>
      <c r="I7" s="3"/>
      <c r="J7" s="3"/>
      <c r="K7" s="3">
        <f t="shared" si="1"/>
        <v>0</v>
      </c>
      <c r="L7" s="48">
        <f t="shared" si="2"/>
        <v>0</v>
      </c>
      <c r="M7" s="12"/>
    </row>
    <row r="8" spans="1:13">
      <c r="A8" s="8" t="s">
        <v>11</v>
      </c>
      <c r="B8" s="3" t="b">
        <v>0</v>
      </c>
      <c r="C8" s="32" t="b">
        <v>1</v>
      </c>
      <c r="D8" s="8"/>
      <c r="E8" s="3"/>
      <c r="F8" s="39">
        <f t="shared" si="0"/>
        <v>0</v>
      </c>
      <c r="G8" s="40"/>
      <c r="H8" s="8"/>
      <c r="I8" s="3"/>
      <c r="J8" s="3"/>
      <c r="K8" s="3">
        <f t="shared" si="1"/>
        <v>0</v>
      </c>
      <c r="L8" s="48">
        <f t="shared" si="2"/>
        <v>0</v>
      </c>
      <c r="M8" s="12"/>
    </row>
    <row r="9" spans="1:13">
      <c r="A9" s="8" t="s">
        <v>12</v>
      </c>
      <c r="B9" s="3" t="b">
        <v>0</v>
      </c>
      <c r="C9" s="32" t="b">
        <v>1</v>
      </c>
      <c r="D9" s="8"/>
      <c r="E9" s="3"/>
      <c r="F9" s="39">
        <f t="shared" si="0"/>
        <v>0</v>
      </c>
      <c r="G9" s="40"/>
      <c r="H9" s="8"/>
      <c r="I9" s="3"/>
      <c r="J9" s="3"/>
      <c r="K9" s="3">
        <f t="shared" si="1"/>
        <v>0</v>
      </c>
      <c r="L9" s="48">
        <f t="shared" si="2"/>
        <v>0</v>
      </c>
      <c r="M9" s="12"/>
    </row>
    <row r="10" spans="1:13">
      <c r="A10" s="8" t="s">
        <v>13</v>
      </c>
      <c r="B10" s="3" t="b">
        <v>0</v>
      </c>
      <c r="C10" s="32" t="b">
        <v>1</v>
      </c>
      <c r="D10" s="8"/>
      <c r="E10" s="3"/>
      <c r="F10" s="39">
        <f t="shared" si="0"/>
        <v>0</v>
      </c>
      <c r="G10" s="40"/>
      <c r="H10" s="8"/>
      <c r="I10" s="3"/>
      <c r="J10" s="3"/>
      <c r="K10" s="3">
        <f t="shared" si="1"/>
        <v>0</v>
      </c>
      <c r="L10" s="48">
        <f t="shared" si="2"/>
        <v>0</v>
      </c>
      <c r="M10" s="12"/>
    </row>
    <row r="11" spans="1:13">
      <c r="A11" s="8" t="s">
        <v>14</v>
      </c>
      <c r="B11" s="3" t="b">
        <v>0</v>
      </c>
      <c r="C11" s="32" t="b">
        <v>1</v>
      </c>
      <c r="D11" s="8"/>
      <c r="E11" s="3"/>
      <c r="F11" s="39">
        <f t="shared" si="0"/>
        <v>0</v>
      </c>
      <c r="G11" s="40"/>
      <c r="H11" s="8"/>
      <c r="I11" s="3"/>
      <c r="J11" s="3"/>
      <c r="K11" s="3">
        <f t="shared" si="1"/>
        <v>0</v>
      </c>
      <c r="L11" s="48">
        <f t="shared" si="2"/>
        <v>0</v>
      </c>
      <c r="M11" s="12"/>
    </row>
    <row r="12" spans="1:13">
      <c r="A12" s="8" t="s">
        <v>15</v>
      </c>
      <c r="B12" s="3" t="b">
        <v>1</v>
      </c>
      <c r="C12" s="32" t="b">
        <v>1</v>
      </c>
      <c r="D12" s="8"/>
      <c r="E12" s="3"/>
      <c r="F12" s="39">
        <f t="shared" si="0"/>
        <v>0</v>
      </c>
      <c r="G12" s="40"/>
      <c r="H12" s="8"/>
      <c r="I12" s="3"/>
      <c r="J12" s="3"/>
      <c r="K12" s="3">
        <f t="shared" si="1"/>
        <v>0</v>
      </c>
      <c r="L12" s="48">
        <f t="shared" si="2"/>
        <v>0</v>
      </c>
      <c r="M12" s="12"/>
    </row>
    <row r="13" spans="1:13">
      <c r="A13" s="8" t="s">
        <v>16</v>
      </c>
      <c r="B13" s="3" t="b">
        <v>1</v>
      </c>
      <c r="C13" s="32" t="b">
        <v>0</v>
      </c>
      <c r="D13" s="8"/>
      <c r="E13" s="3"/>
      <c r="F13" s="39">
        <f t="shared" si="0"/>
        <v>0</v>
      </c>
      <c r="G13" s="40"/>
      <c r="H13" s="8"/>
      <c r="I13" s="3"/>
      <c r="J13" s="3"/>
      <c r="K13" s="3">
        <f t="shared" si="1"/>
        <v>0</v>
      </c>
      <c r="L13" s="48">
        <f t="shared" si="2"/>
        <v>0</v>
      </c>
      <c r="M13" s="12"/>
    </row>
    <row r="14" spans="1:13">
      <c r="A14" s="33" t="s">
        <v>17</v>
      </c>
      <c r="B14" s="34" t="b">
        <v>1</v>
      </c>
      <c r="C14" s="35" t="b">
        <v>0</v>
      </c>
      <c r="D14" s="33"/>
      <c r="E14" s="34"/>
      <c r="F14" s="41">
        <f t="shared" si="0"/>
        <v>0</v>
      </c>
      <c r="G14" s="42"/>
      <c r="H14" s="8"/>
      <c r="I14" s="3"/>
      <c r="J14" s="3"/>
      <c r="K14" s="3">
        <f t="shared" si="1"/>
        <v>0</v>
      </c>
      <c r="L14" s="48">
        <f t="shared" si="2"/>
        <v>0</v>
      </c>
      <c r="M14" s="12"/>
    </row>
    <row r="15" spans="1:13">
      <c r="A15" s="3"/>
      <c r="B15" s="3"/>
      <c r="C15" s="3"/>
      <c r="D15" s="3"/>
      <c r="E15" s="3"/>
      <c r="F15" s="43" t="s">
        <v>84</v>
      </c>
      <c r="G15" s="44">
        <f>MAX(F3:F14)</f>
        <v>0</v>
      </c>
      <c r="H15" s="33"/>
      <c r="I15" s="34"/>
      <c r="J15" s="34"/>
      <c r="K15" s="34"/>
      <c r="L15" s="49" t="s">
        <v>84</v>
      </c>
      <c r="M15" s="53">
        <f>MAX(L3:L14)</f>
        <v>0</v>
      </c>
    </row>
    <row r="16" spans="1:13">
      <c r="A16" s="90" t="s">
        <v>85</v>
      </c>
      <c r="B16" s="91"/>
      <c r="C16" s="91"/>
      <c r="D16" s="92" t="s">
        <v>71</v>
      </c>
      <c r="E16" s="92"/>
      <c r="F16" s="92"/>
      <c r="G16" s="92"/>
      <c r="H16" s="93" t="s">
        <v>72</v>
      </c>
      <c r="I16" s="93"/>
      <c r="J16" s="93"/>
      <c r="K16" s="93"/>
      <c r="L16" s="93"/>
      <c r="M16" s="94"/>
    </row>
    <row r="17" spans="1:13" ht="29">
      <c r="A17" s="28"/>
      <c r="B17" s="29" t="s">
        <v>73</v>
      </c>
      <c r="C17" s="30" t="s">
        <v>74</v>
      </c>
      <c r="D17" s="31" t="s">
        <v>75</v>
      </c>
      <c r="E17" s="36" t="s">
        <v>76</v>
      </c>
      <c r="F17" s="37" t="s">
        <v>77</v>
      </c>
      <c r="G17" s="38" t="s">
        <v>78</v>
      </c>
      <c r="H17" s="31" t="s">
        <v>79</v>
      </c>
      <c r="I17" s="36" t="s">
        <v>80</v>
      </c>
      <c r="J17" s="36" t="s">
        <v>76</v>
      </c>
      <c r="K17" s="36" t="s">
        <v>81</v>
      </c>
      <c r="L17" s="47" t="s">
        <v>82</v>
      </c>
      <c r="M17" s="52" t="s">
        <v>83</v>
      </c>
    </row>
    <row r="18" spans="1:13">
      <c r="A18" s="8" t="s">
        <v>6</v>
      </c>
      <c r="B18" s="3" t="b">
        <v>1</v>
      </c>
      <c r="C18" s="32" t="b">
        <v>0</v>
      </c>
      <c r="D18" s="8"/>
      <c r="E18" s="3"/>
      <c r="F18" s="39">
        <f t="shared" ref="F18:F29" si="3">(D18+E18)*B18</f>
        <v>0</v>
      </c>
      <c r="G18" s="40"/>
      <c r="H18" s="8"/>
      <c r="I18" s="3"/>
      <c r="J18" s="3"/>
      <c r="K18" s="3">
        <f t="shared" ref="K18:K29" si="4">73*$B$49</f>
        <v>0</v>
      </c>
      <c r="L18" s="48">
        <f t="shared" ref="L18:L29" si="5">(H18+I18+J18+K18)*C18</f>
        <v>0</v>
      </c>
      <c r="M18" s="12"/>
    </row>
    <row r="19" spans="1:13">
      <c r="A19" s="8" t="s">
        <v>7</v>
      </c>
      <c r="B19" s="3" t="b">
        <v>1</v>
      </c>
      <c r="C19" s="32" t="b">
        <v>0</v>
      </c>
      <c r="D19" s="8"/>
      <c r="E19" s="3"/>
      <c r="F19" s="39">
        <f t="shared" si="3"/>
        <v>0</v>
      </c>
      <c r="G19" s="40"/>
      <c r="H19" s="8"/>
      <c r="I19" s="3"/>
      <c r="J19" s="3"/>
      <c r="K19" s="3">
        <f t="shared" si="4"/>
        <v>0</v>
      </c>
      <c r="L19" s="48">
        <f t="shared" si="5"/>
        <v>0</v>
      </c>
      <c r="M19" s="12"/>
    </row>
    <row r="20" spans="1:13">
      <c r="A20" s="8" t="s">
        <v>8</v>
      </c>
      <c r="B20" s="3" t="b">
        <v>1</v>
      </c>
      <c r="C20" s="32" t="b">
        <v>0</v>
      </c>
      <c r="D20" s="8"/>
      <c r="E20" s="3"/>
      <c r="F20" s="39">
        <f t="shared" si="3"/>
        <v>0</v>
      </c>
      <c r="G20" s="40"/>
      <c r="H20" s="8"/>
      <c r="I20" s="3"/>
      <c r="J20" s="3"/>
      <c r="K20" s="3">
        <f t="shared" si="4"/>
        <v>0</v>
      </c>
      <c r="L20" s="48">
        <f t="shared" si="5"/>
        <v>0</v>
      </c>
      <c r="M20" s="12"/>
    </row>
    <row r="21" spans="1:13">
      <c r="A21" s="8" t="s">
        <v>9</v>
      </c>
      <c r="B21" s="3" t="b">
        <v>1</v>
      </c>
      <c r="C21" s="32" t="b">
        <v>1</v>
      </c>
      <c r="D21" s="8"/>
      <c r="E21" s="3"/>
      <c r="F21" s="39">
        <f t="shared" si="3"/>
        <v>0</v>
      </c>
      <c r="G21" s="40"/>
      <c r="H21" s="8"/>
      <c r="I21" s="3"/>
      <c r="J21" s="3"/>
      <c r="K21" s="3">
        <f t="shared" si="4"/>
        <v>0</v>
      </c>
      <c r="L21" s="48">
        <f t="shared" si="5"/>
        <v>0</v>
      </c>
      <c r="M21" s="12"/>
    </row>
    <row r="22" spans="1:13">
      <c r="A22" s="8" t="s">
        <v>10</v>
      </c>
      <c r="B22" s="3" t="b">
        <v>0</v>
      </c>
      <c r="C22" s="32" t="b">
        <v>1</v>
      </c>
      <c r="D22" s="8"/>
      <c r="E22" s="3"/>
      <c r="F22" s="39">
        <f t="shared" si="3"/>
        <v>0</v>
      </c>
      <c r="G22" s="40"/>
      <c r="H22" s="8"/>
      <c r="I22" s="3"/>
      <c r="J22" s="3"/>
      <c r="K22" s="3">
        <f t="shared" si="4"/>
        <v>0</v>
      </c>
      <c r="L22" s="48">
        <f t="shared" si="5"/>
        <v>0</v>
      </c>
      <c r="M22" s="12"/>
    </row>
    <row r="23" spans="1:13">
      <c r="A23" s="8" t="s">
        <v>11</v>
      </c>
      <c r="B23" s="3" t="b">
        <v>0</v>
      </c>
      <c r="C23" s="32" t="b">
        <v>1</v>
      </c>
      <c r="D23" s="8"/>
      <c r="E23" s="3"/>
      <c r="F23" s="39">
        <f t="shared" si="3"/>
        <v>0</v>
      </c>
      <c r="G23" s="40"/>
      <c r="H23" s="8"/>
      <c r="I23" s="3"/>
      <c r="J23" s="3"/>
      <c r="K23" s="3">
        <f t="shared" si="4"/>
        <v>0</v>
      </c>
      <c r="L23" s="48">
        <f t="shared" si="5"/>
        <v>0</v>
      </c>
      <c r="M23" s="12"/>
    </row>
    <row r="24" spans="1:13">
      <c r="A24" s="8" t="s">
        <v>12</v>
      </c>
      <c r="B24" s="3" t="b">
        <v>0</v>
      </c>
      <c r="C24" s="32" t="b">
        <v>1</v>
      </c>
      <c r="D24" s="8"/>
      <c r="E24" s="3"/>
      <c r="F24" s="39">
        <f t="shared" si="3"/>
        <v>0</v>
      </c>
      <c r="G24" s="40"/>
      <c r="H24" s="8"/>
      <c r="I24" s="3"/>
      <c r="J24" s="3"/>
      <c r="K24" s="3">
        <f t="shared" si="4"/>
        <v>0</v>
      </c>
      <c r="L24" s="48">
        <f t="shared" si="5"/>
        <v>0</v>
      </c>
      <c r="M24" s="12"/>
    </row>
    <row r="25" spans="1:13">
      <c r="A25" s="8" t="s">
        <v>13</v>
      </c>
      <c r="B25" s="3" t="b">
        <v>0</v>
      </c>
      <c r="C25" s="32" t="b">
        <v>1</v>
      </c>
      <c r="D25" s="8"/>
      <c r="E25" s="3"/>
      <c r="F25" s="39">
        <f t="shared" si="3"/>
        <v>0</v>
      </c>
      <c r="G25" s="40"/>
      <c r="H25" s="8"/>
      <c r="I25" s="3"/>
      <c r="J25" s="3"/>
      <c r="K25" s="3">
        <f t="shared" si="4"/>
        <v>0</v>
      </c>
      <c r="L25" s="48">
        <f t="shared" si="5"/>
        <v>0</v>
      </c>
      <c r="M25" s="12"/>
    </row>
    <row r="26" spans="1:13">
      <c r="A26" s="8" t="s">
        <v>14</v>
      </c>
      <c r="B26" s="3" t="b">
        <v>0</v>
      </c>
      <c r="C26" s="32" t="b">
        <v>1</v>
      </c>
      <c r="D26" s="8"/>
      <c r="E26" s="3"/>
      <c r="F26" s="39">
        <f t="shared" si="3"/>
        <v>0</v>
      </c>
      <c r="G26" s="40"/>
      <c r="H26" s="8"/>
      <c r="I26" s="3"/>
      <c r="J26" s="3"/>
      <c r="K26" s="3">
        <f t="shared" si="4"/>
        <v>0</v>
      </c>
      <c r="L26" s="48">
        <f t="shared" si="5"/>
        <v>0</v>
      </c>
      <c r="M26" s="12"/>
    </row>
    <row r="27" spans="1:13">
      <c r="A27" s="8" t="s">
        <v>15</v>
      </c>
      <c r="B27" s="3" t="b">
        <v>1</v>
      </c>
      <c r="C27" s="32" t="b">
        <v>1</v>
      </c>
      <c r="D27" s="8"/>
      <c r="E27" s="3"/>
      <c r="F27" s="39">
        <f t="shared" si="3"/>
        <v>0</v>
      </c>
      <c r="G27" s="40"/>
      <c r="H27" s="8"/>
      <c r="I27" s="3"/>
      <c r="J27" s="3"/>
      <c r="K27" s="3">
        <f t="shared" si="4"/>
        <v>0</v>
      </c>
      <c r="L27" s="48">
        <f t="shared" si="5"/>
        <v>0</v>
      </c>
      <c r="M27" s="12"/>
    </row>
    <row r="28" spans="1:13">
      <c r="A28" s="8" t="s">
        <v>16</v>
      </c>
      <c r="B28" s="3" t="b">
        <v>1</v>
      </c>
      <c r="C28" s="32" t="b">
        <v>0</v>
      </c>
      <c r="D28" s="8"/>
      <c r="E28" s="3"/>
      <c r="F28" s="39">
        <f t="shared" si="3"/>
        <v>0</v>
      </c>
      <c r="G28" s="40"/>
      <c r="H28" s="8"/>
      <c r="I28" s="3"/>
      <c r="J28" s="3"/>
      <c r="K28" s="3">
        <f t="shared" si="4"/>
        <v>0</v>
      </c>
      <c r="L28" s="48">
        <f t="shared" si="5"/>
        <v>0</v>
      </c>
      <c r="M28" s="12"/>
    </row>
    <row r="29" spans="1:13">
      <c r="A29" s="33" t="s">
        <v>17</v>
      </c>
      <c r="B29" s="34" t="b">
        <v>1</v>
      </c>
      <c r="C29" s="35" t="b">
        <v>0</v>
      </c>
      <c r="D29" s="33"/>
      <c r="E29" s="34"/>
      <c r="F29" s="41">
        <f t="shared" si="3"/>
        <v>0</v>
      </c>
      <c r="G29" s="42"/>
      <c r="H29" s="33"/>
      <c r="I29" s="34"/>
      <c r="J29" s="34"/>
      <c r="K29" s="34">
        <f t="shared" si="4"/>
        <v>0</v>
      </c>
      <c r="L29" s="50">
        <f t="shared" si="5"/>
        <v>0</v>
      </c>
      <c r="M29" s="14"/>
    </row>
    <row r="30" spans="1:13">
      <c r="A30" s="3"/>
      <c r="B30" s="3"/>
      <c r="C30" s="3"/>
      <c r="D30" s="3"/>
      <c r="E30" s="3"/>
      <c r="F30" s="45" t="s">
        <v>84</v>
      </c>
      <c r="G30" s="46">
        <f>MAX(F18:F29)</f>
        <v>0</v>
      </c>
      <c r="H30" s="3"/>
      <c r="I30" s="3"/>
      <c r="J30" s="3"/>
      <c r="K30" s="3"/>
      <c r="L30" s="51" t="s">
        <v>84</v>
      </c>
      <c r="M30" s="27">
        <f>MAX(L18:L29)</f>
        <v>0</v>
      </c>
    </row>
  </sheetData>
  <mergeCells count="6">
    <mergeCell ref="A1:C1"/>
    <mergeCell ref="D1:G1"/>
    <mergeCell ref="H1:M1"/>
    <mergeCell ref="A16:C16"/>
    <mergeCell ref="D16:G16"/>
    <mergeCell ref="H16:M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16" sqref="C16"/>
    </sheetView>
  </sheetViews>
  <sheetFormatPr defaultColWidth="9" defaultRowHeight="14.5"/>
  <cols>
    <col min="1" max="1" width="13.26953125" customWidth="1"/>
    <col min="4" max="4" width="13.7265625" customWidth="1"/>
    <col min="5" max="5" width="11.08984375" customWidth="1"/>
    <col min="6" max="6" width="12" customWidth="1"/>
    <col min="7" max="7" width="10.90625" customWidth="1"/>
    <col min="8" max="8" width="11.7265625" customWidth="1"/>
  </cols>
  <sheetData>
    <row r="1" spans="1:8">
      <c r="A1" s="1" t="s">
        <v>86</v>
      </c>
      <c r="B1" s="2">
        <v>4.9000000000000004</v>
      </c>
      <c r="C1" s="3"/>
      <c r="D1" s="3"/>
      <c r="E1" s="3"/>
      <c r="F1" s="3"/>
      <c r="G1" s="3"/>
      <c r="H1" s="3"/>
    </row>
    <row r="2" spans="1:8">
      <c r="A2" s="85" t="s">
        <v>87</v>
      </c>
      <c r="B2" s="86"/>
      <c r="C2" s="86"/>
      <c r="D2" s="86"/>
      <c r="E2" s="85" t="s">
        <v>88</v>
      </c>
      <c r="F2" s="87"/>
      <c r="G2" s="95" t="s">
        <v>89</v>
      </c>
      <c r="H2" s="96"/>
    </row>
    <row r="3" spans="1:8" ht="43.5">
      <c r="A3" s="4"/>
      <c r="B3" s="5" t="s">
        <v>90</v>
      </c>
      <c r="C3" s="6" t="s">
        <v>91</v>
      </c>
      <c r="D3" s="7" t="s">
        <v>92</v>
      </c>
      <c r="E3" s="5" t="s">
        <v>93</v>
      </c>
      <c r="F3" s="6" t="s">
        <v>94</v>
      </c>
      <c r="G3" s="20" t="s">
        <v>95</v>
      </c>
      <c r="H3" s="21" t="s">
        <v>96</v>
      </c>
    </row>
    <row r="4" spans="1:8">
      <c r="A4" s="8" t="s">
        <v>6</v>
      </c>
      <c r="B4" s="9"/>
      <c r="C4" s="10"/>
      <c r="D4" s="3">
        <v>31</v>
      </c>
      <c r="E4" s="9"/>
      <c r="F4" s="10"/>
      <c r="G4" s="11"/>
      <c r="H4" s="12"/>
    </row>
    <row r="5" spans="1:8">
      <c r="A5" s="8" t="s">
        <v>7</v>
      </c>
      <c r="B5" s="11"/>
      <c r="C5" s="12"/>
      <c r="D5" s="3">
        <v>28</v>
      </c>
      <c r="E5" s="11"/>
      <c r="F5" s="12"/>
      <c r="G5" s="11"/>
      <c r="H5" s="12"/>
    </row>
    <row r="6" spans="1:8">
      <c r="A6" s="8" t="s">
        <v>8</v>
      </c>
      <c r="B6" s="11"/>
      <c r="C6" s="12"/>
      <c r="D6" s="3">
        <v>31</v>
      </c>
      <c r="E6" s="11"/>
      <c r="F6" s="12"/>
      <c r="G6" s="11"/>
      <c r="H6" s="12"/>
    </row>
    <row r="7" spans="1:8">
      <c r="A7" s="8" t="s">
        <v>9</v>
      </c>
      <c r="B7" s="11"/>
      <c r="C7" s="12"/>
      <c r="D7" s="3">
        <v>30</v>
      </c>
      <c r="E7" s="11"/>
      <c r="F7" s="12"/>
      <c r="G7" s="11"/>
      <c r="H7" s="12"/>
    </row>
    <row r="8" spans="1:8">
      <c r="A8" s="8" t="s">
        <v>10</v>
      </c>
      <c r="B8" s="11"/>
      <c r="C8" s="12"/>
      <c r="D8" s="3">
        <v>31</v>
      </c>
      <c r="E8" s="11"/>
      <c r="F8" s="12"/>
      <c r="G8" s="11"/>
      <c r="H8" s="12"/>
    </row>
    <row r="9" spans="1:8">
      <c r="A9" s="8" t="s">
        <v>11</v>
      </c>
      <c r="B9" s="11"/>
      <c r="C9" s="12"/>
      <c r="D9" s="3">
        <v>30</v>
      </c>
      <c r="E9" s="11"/>
      <c r="F9" s="12"/>
      <c r="G9" s="11"/>
      <c r="H9" s="12"/>
    </row>
    <row r="10" spans="1:8">
      <c r="A10" s="8" t="s">
        <v>12</v>
      </c>
      <c r="B10" s="11"/>
      <c r="C10" s="12"/>
      <c r="D10" s="3">
        <v>31</v>
      </c>
      <c r="E10" s="11"/>
      <c r="F10" s="12"/>
      <c r="G10" s="11"/>
      <c r="H10" s="12"/>
    </row>
    <row r="11" spans="1:8">
      <c r="A11" s="8" t="s">
        <v>13</v>
      </c>
      <c r="B11" s="11"/>
      <c r="C11" s="12"/>
      <c r="D11" s="3">
        <v>31</v>
      </c>
      <c r="E11" s="11"/>
      <c r="F11" s="12"/>
      <c r="G11" s="11"/>
      <c r="H11" s="12"/>
    </row>
    <row r="12" spans="1:8">
      <c r="A12" s="8" t="s">
        <v>14</v>
      </c>
      <c r="B12" s="11"/>
      <c r="C12" s="12"/>
      <c r="D12" s="3">
        <v>30</v>
      </c>
      <c r="E12" s="11"/>
      <c r="F12" s="12"/>
      <c r="G12" s="11"/>
      <c r="H12" s="12"/>
    </row>
    <row r="13" spans="1:8">
      <c r="A13" s="8" t="s">
        <v>15</v>
      </c>
      <c r="B13" s="11"/>
      <c r="C13" s="12"/>
      <c r="D13" s="3">
        <v>31</v>
      </c>
      <c r="E13" s="11"/>
      <c r="F13" s="12"/>
      <c r="G13" s="11"/>
      <c r="H13" s="12"/>
    </row>
    <row r="14" spans="1:8">
      <c r="A14" s="8" t="s">
        <v>16</v>
      </c>
      <c r="B14" s="11"/>
      <c r="C14" s="12"/>
      <c r="D14" s="3">
        <v>30</v>
      </c>
      <c r="E14" s="11"/>
      <c r="F14" s="12"/>
      <c r="G14" s="11"/>
      <c r="H14" s="12"/>
    </row>
    <row r="15" spans="1:8">
      <c r="A15" s="8" t="s">
        <v>17</v>
      </c>
      <c r="B15" s="13"/>
      <c r="C15" s="14"/>
      <c r="D15" s="3">
        <v>31</v>
      </c>
      <c r="E15" s="13"/>
      <c r="F15" s="14"/>
      <c r="G15" s="13"/>
      <c r="H15" s="14"/>
    </row>
    <row r="16" spans="1:8">
      <c r="A16" s="15" t="s">
        <v>84</v>
      </c>
      <c r="B16" s="16">
        <f>MAX(B4:B15)</f>
        <v>0</v>
      </c>
      <c r="C16" s="17">
        <f>MAX(C4:C15)</f>
        <v>0</v>
      </c>
      <c r="D16" s="15" t="s">
        <v>97</v>
      </c>
      <c r="E16" s="16">
        <f>SUM(E4:E15)</f>
        <v>0</v>
      </c>
      <c r="F16" s="17">
        <f>SUM(F4:F15)</f>
        <v>0</v>
      </c>
      <c r="G16" s="22" t="s">
        <v>98</v>
      </c>
      <c r="H16" s="23" t="s">
        <v>99</v>
      </c>
    </row>
    <row r="17" spans="1:8">
      <c r="A17" s="18"/>
      <c r="B17" s="3"/>
      <c r="C17" s="3"/>
      <c r="D17" s="19" t="s">
        <v>100</v>
      </c>
      <c r="E17" s="24"/>
      <c r="F17" s="25" t="s">
        <v>101</v>
      </c>
      <c r="G17" s="26">
        <f>MAX(G4:G15)</f>
        <v>0</v>
      </c>
      <c r="H17" s="27">
        <f>MAX(H4:H15)</f>
        <v>0</v>
      </c>
    </row>
    <row r="18" spans="1:8">
      <c r="D18" s="3"/>
      <c r="E18" s="3"/>
      <c r="F18" s="3"/>
      <c r="G18" s="3"/>
      <c r="H18" s="3"/>
    </row>
  </sheetData>
  <mergeCells count="3">
    <mergeCell ref="A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Building loads</vt:lpstr>
      <vt:lpstr>Ground 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Cupeiro</dc:creator>
  <cp:lastModifiedBy>Flore Verbist</cp:lastModifiedBy>
  <dcterms:created xsi:type="dcterms:W3CDTF">2020-03-27T21:09:06Z</dcterms:created>
  <dcterms:modified xsi:type="dcterms:W3CDTF">2023-04-25T11:18:14Z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