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FROE-stereotyped-decision-making\html\js\visualizations\"/>
    </mc:Choice>
  </mc:AlternateContent>
  <xr:revisionPtr revIDLastSave="0" documentId="13_ncr:1_{D8A4A447-682C-4BB3-B03A-4A80A874C80C}" xr6:coauthVersionLast="47" xr6:coauthVersionMax="47" xr10:uidLastSave="{00000000-0000-0000-0000-000000000000}"/>
  <bookViews>
    <workbookView xWindow="810" yWindow="-120" windowWidth="37710" windowHeight="21840" xr2:uid="{00000000-000D-0000-FFFF-FFFF00000000}"/>
  </bookViews>
  <sheets>
    <sheet name="women-lower-v3 - Copy" sheetId="1" r:id="rId1"/>
    <sheet name="Sheet1" sheetId="2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<sst xmlns="http://schemas.openxmlformats.org/spreadsheetml/2006/main" count="26" uniqueCount="26">
  <si>
    <t>key</t>
  </si>
  <si>
    <t>gender_m</t>
  </si>
  <si>
    <t>gender</t>
  </si>
  <si>
    <t>performance</t>
  </si>
  <si>
    <t>grade_group</t>
  </si>
  <si>
    <t>ln_total_comp</t>
  </si>
  <si>
    <t>total_comp</t>
  </si>
  <si>
    <t>performance_f0</t>
  </si>
  <si>
    <t>grade_group_f3</t>
  </si>
  <si>
    <t>gender_w</t>
  </si>
  <si>
    <t>performance_f1</t>
  </si>
  <si>
    <t>performance_f2</t>
  </si>
  <si>
    <t>grade_group_f4</t>
  </si>
  <si>
    <t>grade_group_f5</t>
  </si>
  <si>
    <t>sugg_raise</t>
  </si>
  <si>
    <t>out_perc_gender</t>
  </si>
  <si>
    <t>raise_on_pay_gap_gender</t>
  </si>
  <si>
    <t>raise_gender</t>
  </si>
  <si>
    <t>comp_after_raise_gender</t>
  </si>
  <si>
    <t>sugg_raise_perf</t>
  </si>
  <si>
    <t>comp_after_raise_perf</t>
  </si>
  <si>
    <t>raise_perf_coef</t>
  </si>
  <si>
    <t>raise_perf_perc</t>
  </si>
  <si>
    <t>Row Labels</t>
  </si>
  <si>
    <t>Grand Total</t>
  </si>
  <si>
    <t>Sum of total_comp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</si>
</sst>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ntCabric" refreshedDate="45443.635630324075" createdVersion="7" refreshedVersion="7" minRefreshableVersion="3" recordCount="30" xr:uid="{74AF9F23-6361-4BC6-B484-CDADF4117F03}">
  <cacheSource type="worksheet">
    <worksheetSource ref="A1:W31" sheet="women-lower-v3 - Copy"/>
  </cacheSource>
  <cacheFields count="23">
    <cacheField name="key" numFmtId="0">
      <sharedItems containsSemiMixedTypes="0" containsString="0" containsNumber="1" containsInteger="1" minValue="1" maxValue="30"/>
    </cacheField>
    <cacheField name="gender_m" numFmtId="0">
      <sharedItems containsSemiMixedTypes="0" containsString="0" containsNumber="1" containsInteger="1" minValue="0" maxValue="1"/>
    </cacheField>
    <cacheField name="gender" numFmtId="0">
      <sharedItems containsSemiMixedTypes="0" containsString="0" containsNumber="1" containsInteger="1" minValue="1" maxValue="2"/>
    </cacheField>
    <cacheField name="performance" numFmtId="0">
      <sharedItems containsSemiMixedTypes="0" containsString="0" containsNumber="1" containsInteger="1" minValue="1" maxValue="3" count="3">
        <n v="1"/>
        <n v="3"/>
        <n v="2"/>
      </sharedItems>
    </cacheField>
    <cacheField name="grade_group" numFmtId="0">
      <sharedItems containsSemiMixedTypes="0" containsString="0" containsNumber="1" containsInteger="1" minValue="3" maxValue="5" count="3">
        <n v="5"/>
        <n v="3"/>
        <n v="4"/>
      </sharedItems>
    </cacheField>
    <cacheField name="ln_total_comp" numFmtId="0">
      <sharedItems containsSemiMixedTypes="0" containsString="0" containsNumber="1" minValue="9.6927581872539363" maxValue="10.343667918093455"/>
    </cacheField>
    <cacheField name="total_comp" numFmtId="0">
      <sharedItems containsSemiMixedTypes="0" containsString="0" containsNumber="1" minValue="16199.864990304655" maxValue="31059.745973436336"/>
    </cacheField>
    <cacheField name="performance_f0" numFmtId="0">
      <sharedItems containsSemiMixedTypes="0" containsString="0" containsNumber="1" containsInteger="1" minValue="0" maxValue="1"/>
    </cacheField>
    <cacheField name="grade_group_f3" numFmtId="0">
      <sharedItems containsSemiMixedTypes="0" containsString="0" containsNumber="1" containsInteger="1" minValue="0" maxValue="1"/>
    </cacheField>
    <cacheField name="gender_w" numFmtId="0">
      <sharedItems containsSemiMixedTypes="0" containsString="0" containsNumber="1" containsInteger="1" minValue="0" maxValue="1"/>
    </cacheField>
    <cacheField name="performance_f1" numFmtId="0">
      <sharedItems containsSemiMixedTypes="0" containsString="0" containsNumber="1" containsInteger="1" minValue="0" maxValue="1" count="2">
        <n v="0"/>
        <n v="1"/>
      </sharedItems>
    </cacheField>
    <cacheField name="performance_f2" numFmtId="0">
      <sharedItems containsSemiMixedTypes="0" containsString="0" containsNumber="1" containsInteger="1" minValue="0" maxValue="1" count="2">
        <n v="0"/>
        <n v="1"/>
      </sharedItems>
    </cacheField>
    <cacheField name="grade_group_f4" numFmtId="0">
      <sharedItems containsSemiMixedTypes="0" containsString="0" containsNumber="1" containsInteger="1" minValue="0" maxValue="1" count="2">
        <n v="0"/>
        <n v="1"/>
      </sharedItems>
    </cacheField>
    <cacheField name="grade_group_f5" numFmtId="0">
      <sharedItems containsSemiMixedTypes="0" containsString="0" containsNumber="1" containsInteger="1" minValue="0" maxValue="1"/>
    </cacheField>
    <cacheField name="sugg_raise" numFmtId="0">
      <sharedItems containsSemiMixedTypes="0" containsString="0" containsNumber="1" minValue="0" maxValue="1318.8809549"/>
    </cacheField>
    <cacheField name="out_perc_gender" numFmtId="0">
      <sharedItems containsSemiMixedTypes="0" containsString="0" containsNumber="1" minValue="-0.22873133300000001" maxValue="0.31447503500000001"/>
    </cacheField>
    <cacheField name="raise_on_pay_gap_gender" numFmtId="0">
      <sharedItems containsSemiMixedTypes="0" containsString="0" containsNumber="1" minValue="-5.9469730241855645E-3" maxValue="1.1102230246251565E-16"/>
    </cacheField>
    <cacheField name="raise_gender" numFmtId="0">
      <sharedItems containsSemiMixedTypes="0" containsString="0" containsNumber="1" containsInteger="1" minValue="0" maxValue="1319"/>
    </cacheField>
    <cacheField name="comp_after_raise_gender" numFmtId="0">
      <sharedItems containsSemiMixedTypes="0" containsString="0" containsNumber="1" minValue="17025.864990304653" maxValue="31059.745973436336"/>
    </cacheField>
    <cacheField name="sugg_raise_perf" numFmtId="0">
      <sharedItems containsSemiMixedTypes="0" containsString="0" containsNumber="1" minValue="151.18601691382219" maxValue="1005.5203388043365"/>
    </cacheField>
    <cacheField name="comp_after_raise_perf" numFmtId="0">
      <sharedItems containsSemiMixedTypes="0" containsString="0" containsNumber="1" minValue="16494.801637692763" maxValue="31625.223361773471"/>
    </cacheField>
    <cacheField name="raise_perf_coef" numFmtId="0">
      <sharedItems containsSemiMixedTypes="0" containsString="0" containsNumber="1" containsInteger="1" minValue="0" maxValue="0"/>
    </cacheField>
    <cacheField name="raise_perf_perc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0"/>
    <n v="2"/>
    <x v="0"/>
    <x v="0"/>
    <n v="10.163609892991889"/>
    <n v="25941.77526779519"/>
    <n v="1"/>
    <n v="0"/>
    <n v="1"/>
    <x v="0"/>
    <x v="0"/>
    <x v="0"/>
    <n v="1"/>
    <n v="875.13930787000004"/>
    <n v="0.198909951"/>
    <n v="-1.8232166615492762E-3"/>
    <n v="875"/>
    <n v="26816.77526779519"/>
    <n v="236.1495058557085"/>
    <n v="26177.924773650899"/>
    <n v="0"/>
    <n v="0"/>
  </r>
  <r>
    <n v="2"/>
    <n v="0"/>
    <n v="2"/>
    <x v="1"/>
    <x v="1"/>
    <n v="10.086254716125589"/>
    <n v="24010.696946231124"/>
    <n v="0"/>
    <n v="1"/>
    <n v="1"/>
    <x v="0"/>
    <x v="1"/>
    <x v="0"/>
    <n v="0"/>
    <n v="1160.9520276999999"/>
    <n v="0.181401109"/>
    <n v="-1.8306900742404153E-3"/>
    <n v="1161"/>
    <n v="25171.696946231124"/>
    <n v="874.28314532393313"/>
    <n v="24884.980091555059"/>
    <n v="0"/>
    <n v="0"/>
  </r>
  <r>
    <n v="3"/>
    <n v="1"/>
    <n v="1"/>
    <x v="2"/>
    <x v="2"/>
    <n v="10.132659426812724"/>
    <n v="25151.163246714317"/>
    <n v="0"/>
    <n v="0"/>
    <n v="0"/>
    <x v="1"/>
    <x v="0"/>
    <x v="1"/>
    <n v="0"/>
    <n v="0"/>
    <n v="5.4750785000000003E-2"/>
    <n v="0"/>
    <n v="0"/>
    <n v="25151.163246714317"/>
    <n v="457.90503626644363"/>
    <n v="25609.068282980759"/>
    <n v="0"/>
    <n v="0"/>
  </r>
  <r>
    <n v="4"/>
    <n v="1"/>
    <n v="1"/>
    <x v="2"/>
    <x v="1"/>
    <n v="9.9999296710302339"/>
    <n v="22024.916750631754"/>
    <n v="0"/>
    <n v="1"/>
    <n v="0"/>
    <x v="1"/>
    <x v="0"/>
    <x v="0"/>
    <n v="0"/>
    <n v="0"/>
    <n v="0.12205315999999999"/>
    <n v="0"/>
    <n v="0"/>
    <n v="22024.916750631754"/>
    <n v="400.98822485997562"/>
    <n v="22425.904975491729"/>
    <n v="0"/>
    <n v="0"/>
  </r>
  <r>
    <n v="5"/>
    <n v="1"/>
    <n v="1"/>
    <x v="0"/>
    <x v="2"/>
    <n v="10.223265403001461"/>
    <n v="27536.437400446612"/>
    <n v="1"/>
    <n v="0"/>
    <n v="0"/>
    <x v="0"/>
    <x v="0"/>
    <x v="1"/>
    <n v="0"/>
    <n v="0"/>
    <n v="0.261049001"/>
    <n v="0"/>
    <n v="0"/>
    <n v="27536.437400446612"/>
    <n v="250.66580902868134"/>
    <n v="27787.103209475292"/>
    <n v="0"/>
    <n v="0"/>
  </r>
  <r>
    <n v="6"/>
    <n v="1"/>
    <n v="1"/>
    <x v="0"/>
    <x v="2"/>
    <n v="9.8887354425750722"/>
    <n v="19707.123386198804"/>
    <n v="1"/>
    <n v="0"/>
    <n v="0"/>
    <x v="0"/>
    <x v="0"/>
    <x v="1"/>
    <n v="0"/>
    <n v="0"/>
    <n v="-9.7499509999999998E-2"/>
    <n v="0"/>
    <n v="0"/>
    <n v="19707.123386198804"/>
    <n v="179.395103127954"/>
    <n v="19886.518489326758"/>
    <n v="0"/>
    <n v="0"/>
  </r>
  <r>
    <n v="7"/>
    <n v="1"/>
    <n v="1"/>
    <x v="0"/>
    <x v="2"/>
    <n v="9.8548467734003076"/>
    <n v="19050.464689373544"/>
    <n v="1"/>
    <n v="0"/>
    <n v="0"/>
    <x v="0"/>
    <x v="0"/>
    <x v="1"/>
    <n v="0"/>
    <n v="0"/>
    <n v="-0.12757162"/>
    <n v="0"/>
    <n v="0"/>
    <n v="19050.464689373544"/>
    <n v="173.41750039373997"/>
    <n v="19223.882189767286"/>
    <n v="0"/>
    <n v="0"/>
  </r>
  <r>
    <n v="8"/>
    <n v="0"/>
    <n v="2"/>
    <x v="1"/>
    <x v="0"/>
    <n v="10.160468540835137"/>
    <n v="25860.410880114337"/>
    <n v="0"/>
    <n v="0"/>
    <n v="1"/>
    <x v="0"/>
    <x v="1"/>
    <x v="0"/>
    <n v="1"/>
    <n v="1318.8809549"/>
    <n v="5.7020266E-2"/>
    <n v="-1.7979381217324564E-3"/>
    <n v="1319"/>
    <n v="27179.410880114337"/>
    <n v="941.63536419897764"/>
    <n v="26802.046244313315"/>
    <n v="0"/>
    <n v="0"/>
  </r>
  <r>
    <n v="9"/>
    <n v="0"/>
    <n v="2"/>
    <x v="1"/>
    <x v="1"/>
    <n v="9.7890773633986434"/>
    <n v="17837.840728285937"/>
    <n v="0"/>
    <n v="1"/>
    <n v="1"/>
    <x v="0"/>
    <x v="1"/>
    <x v="0"/>
    <n v="0"/>
    <n v="909.72987713999999"/>
    <n v="-0.122322652"/>
    <n v="-1.9290961063559431E-3"/>
    <n v="910"/>
    <n v="18747.840728285937"/>
    <n v="649.51565265418628"/>
    <n v="18487.356380940124"/>
    <n v="0"/>
    <n v="0"/>
  </r>
  <r>
    <n v="10"/>
    <n v="0"/>
    <n v="2"/>
    <x v="0"/>
    <x v="0"/>
    <n v="9.914699011676122"/>
    <n v="20225.49086163874"/>
    <n v="1"/>
    <n v="0"/>
    <n v="1"/>
    <x v="0"/>
    <x v="0"/>
    <x v="0"/>
    <n v="1"/>
    <n v="1031.5000339000001"/>
    <n v="-6.5270514000000002E-2"/>
    <n v="-2.7364713839495014E-3"/>
    <n v="1032"/>
    <n v="21257.49086163874"/>
    <n v="184.11383274121906"/>
    <n v="20409.604694379959"/>
    <n v="0"/>
    <n v="0"/>
  </r>
  <r>
    <n v="11"/>
    <n v="1"/>
    <n v="1"/>
    <x v="1"/>
    <x v="1"/>
    <n v="9.7496392297383974"/>
    <n v="17148.041189897511"/>
    <n v="0"/>
    <n v="1"/>
    <n v="0"/>
    <x v="0"/>
    <x v="1"/>
    <x v="0"/>
    <n v="0"/>
    <n v="0"/>
    <n v="-0.15626293899999999"/>
    <n v="1.1102230246251565E-16"/>
    <n v="0"/>
    <n v="17148.041189897511"/>
    <n v="624.39850959849946"/>
    <n v="17772.439699496012"/>
    <n v="0"/>
    <n v="0"/>
  </r>
  <r>
    <n v="12"/>
    <n v="0"/>
    <n v="2"/>
    <x v="2"/>
    <x v="1"/>
    <n v="9.9332038898127735"/>
    <n v="20603.245477354554"/>
    <n v="0"/>
    <n v="1"/>
    <n v="1"/>
    <x v="1"/>
    <x v="0"/>
    <x v="0"/>
    <n v="0"/>
    <n v="1050.7655193000001"/>
    <n v="4.9626518000000001E-2"/>
    <n v="-4.0519433230602475E-3"/>
    <n v="1051"/>
    <n v="21654.245477354554"/>
    <n v="375.10511044641061"/>
    <n v="20978.350587800964"/>
    <n v="0"/>
    <n v="0"/>
  </r>
  <r>
    <n v="13"/>
    <n v="0"/>
    <n v="2"/>
    <x v="1"/>
    <x v="0"/>
    <n v="10.082815436167733"/>
    <n v="23928.259281813778"/>
    <n v="0"/>
    <n v="0"/>
    <n v="1"/>
    <x v="0"/>
    <x v="1"/>
    <x v="0"/>
    <n v="1"/>
    <n v="1220.3412234"/>
    <n v="-2.1954635E-2"/>
    <n v="-1.7972888185353586E-3"/>
    <n v="1220"/>
    <n v="25148.259281813778"/>
    <n v="871.28140569507707"/>
    <n v="24799.540687508856"/>
    <n v="0"/>
    <n v="0"/>
  </r>
  <r>
    <n v="14"/>
    <n v="1"/>
    <n v="1"/>
    <x v="0"/>
    <x v="0"/>
    <n v="9.8629845973243402"/>
    <n v="19206.126531972863"/>
    <n v="1"/>
    <n v="0"/>
    <n v="0"/>
    <x v="0"/>
    <x v="0"/>
    <x v="0"/>
    <n v="1"/>
    <n v="0"/>
    <n v="-0.112380861"/>
    <n v="0"/>
    <n v="0"/>
    <n v="19206.126531972863"/>
    <n v="174.8344993011375"/>
    <n v="19380.961031274001"/>
    <n v="0"/>
    <n v="0"/>
  </r>
  <r>
    <n v="15"/>
    <n v="0"/>
    <n v="2"/>
    <x v="2"/>
    <x v="0"/>
    <n v="9.8781735565482887"/>
    <n v="19500.07433407248"/>
    <n v="0"/>
    <n v="0"/>
    <n v="1"/>
    <x v="1"/>
    <x v="0"/>
    <x v="0"/>
    <n v="1"/>
    <n v="994.50379104000001"/>
    <n v="-0.220295139"/>
    <n v="-3.921922762466723E-3"/>
    <n v="995"/>
    <n v="20495.07433407248"/>
    <n v="355.02064686047038"/>
    <n v="19855.09498093295"/>
    <n v="0"/>
    <n v="0"/>
  </r>
  <r>
    <n v="16"/>
    <n v="0"/>
    <n v="2"/>
    <x v="1"/>
    <x v="0"/>
    <n v="9.9129572811028854"/>
    <n v="20190.294166324256"/>
    <n v="0"/>
    <n v="0"/>
    <n v="1"/>
    <x v="0"/>
    <x v="1"/>
    <x v="0"/>
    <n v="1"/>
    <n v="1029.7050025000001"/>
    <n v="-0.21873811500000001"/>
    <n v="-1.7982825836739824E-3"/>
    <n v="1030"/>
    <n v="21220.294166324256"/>
    <n v="735.17374061564703"/>
    <n v="20925.467906939903"/>
    <n v="0"/>
    <n v="0"/>
  </r>
  <r>
    <n v="17"/>
    <n v="0"/>
    <n v="2"/>
    <x v="0"/>
    <x v="2"/>
    <n v="9.889028501584928"/>
    <n v="19712.899582607337"/>
    <n v="1"/>
    <n v="0"/>
    <n v="1"/>
    <x v="0"/>
    <x v="0"/>
    <x v="1"/>
    <n v="0"/>
    <n v="1005.3578787"/>
    <n v="-9.7234984999999996E-2"/>
    <n v="-5.9469730241855645E-3"/>
    <n v="1005"/>
    <n v="20717.899582607337"/>
    <n v="179.44768418354946"/>
    <n v="19892.347266790886"/>
    <n v="0"/>
    <n v="0"/>
  </r>
  <r>
    <n v="18"/>
    <n v="1"/>
    <n v="1"/>
    <x v="2"/>
    <x v="2"/>
    <n v="9.994222272346331"/>
    <n v="21899.569812489277"/>
    <n v="0"/>
    <n v="0"/>
    <n v="0"/>
    <x v="1"/>
    <x v="0"/>
    <x v="1"/>
    <n v="0"/>
    <n v="0"/>
    <n v="-8.1609536999999996E-2"/>
    <n v="0"/>
    <n v="0"/>
    <n v="21899.569812489277"/>
    <n v="398.70614376126076"/>
    <n v="22298.275956250538"/>
    <n v="0"/>
    <n v="0"/>
  </r>
  <r>
    <n v="19"/>
    <n v="0"/>
    <n v="2"/>
    <x v="2"/>
    <x v="1"/>
    <n v="10.027670282461804"/>
    <n v="22644.454861508606"/>
    <n v="0"/>
    <n v="1"/>
    <n v="1"/>
    <x v="1"/>
    <x v="0"/>
    <x v="0"/>
    <n v="0"/>
    <n v="1154.8671979000001"/>
    <n v="0.15361535400000001"/>
    <n v="-4.0515149773695525E-3"/>
    <n v="1155"/>
    <n v="23799.454861508606"/>
    <n v="412.26760857462625"/>
    <n v="23056.722470083234"/>
    <n v="0"/>
    <n v="0"/>
  </r>
  <r>
    <n v="20"/>
    <n v="0"/>
    <n v="2"/>
    <x v="0"/>
    <x v="0"/>
    <n v="10.184088869588997"/>
    <n v="26478.513442296029"/>
    <n v="1"/>
    <n v="0"/>
    <n v="1"/>
    <x v="0"/>
    <x v="0"/>
    <x v="0"/>
    <n v="1"/>
    <n v="338.40113337000003"/>
    <n v="0.223715529"/>
    <n v="-6.9672586023983296E-4"/>
    <n v="338"/>
    <n v="26816.513442296029"/>
    <n v="241.03546502287543"/>
    <n v="26719.548907318906"/>
    <n v="0"/>
    <n v="0"/>
  </r>
  <r>
    <n v="21"/>
    <n v="1"/>
    <n v="1"/>
    <x v="2"/>
    <x v="0"/>
    <n v="10.131188769671686"/>
    <n v="25114.201694427338"/>
    <n v="0"/>
    <n v="0"/>
    <n v="0"/>
    <x v="1"/>
    <x v="0"/>
    <x v="0"/>
    <n v="1"/>
    <n v="0"/>
    <n v="6.2854512000000001E-2"/>
    <n v="0"/>
    <n v="0"/>
    <n v="25114.201694427338"/>
    <n v="457.23210989821115"/>
    <n v="25571.433804325548"/>
    <n v="0"/>
    <n v="0"/>
  </r>
  <r>
    <n v="22"/>
    <n v="1"/>
    <n v="1"/>
    <x v="2"/>
    <x v="1"/>
    <n v="9.7842649379480982"/>
    <n v="17752.203675823199"/>
    <n v="0"/>
    <n v="1"/>
    <n v="0"/>
    <x v="1"/>
    <x v="0"/>
    <x v="0"/>
    <n v="0"/>
    <n v="0"/>
    <n v="-9.5619000999999995E-2"/>
    <n v="0"/>
    <n v="0"/>
    <n v="17752.203675823199"/>
    <n v="323.19870807760924"/>
    <n v="18075.402383900808"/>
    <n v="0"/>
    <n v="0"/>
  </r>
  <r>
    <n v="23"/>
    <n v="0"/>
    <n v="2"/>
    <x v="0"/>
    <x v="1"/>
    <n v="9.717655767893854"/>
    <n v="16608.265429985229"/>
    <n v="1"/>
    <n v="1"/>
    <n v="1"/>
    <x v="0"/>
    <x v="0"/>
    <x v="0"/>
    <n v="0"/>
    <n v="847.02153693000002"/>
    <n v="-7.6034269000000002E-2"/>
    <n v="-2.8659910455672843E-3"/>
    <n v="847"/>
    <n v="17455.265429985229"/>
    <n v="151.18601691382219"/>
    <n v="16759.451446899053"/>
    <n v="0"/>
    <n v="0"/>
  </r>
  <r>
    <n v="24"/>
    <n v="1"/>
    <n v="1"/>
    <x v="1"/>
    <x v="2"/>
    <n v="10.226110864594755"/>
    <n v="27614.902857766043"/>
    <n v="0"/>
    <n v="0"/>
    <n v="0"/>
    <x v="0"/>
    <x v="1"/>
    <x v="1"/>
    <n v="0"/>
    <n v="0"/>
    <n v="0.11848136300000001"/>
    <n v="0"/>
    <n v="0"/>
    <n v="27614.902857766043"/>
    <n v="1005.5203388043365"/>
    <n v="28620.42319657038"/>
    <n v="0"/>
    <n v="0"/>
  </r>
  <r>
    <n v="25"/>
    <n v="0"/>
    <n v="2"/>
    <x v="1"/>
    <x v="2"/>
    <n v="10.082949438152278"/>
    <n v="23931.465930888135"/>
    <n v="0"/>
    <n v="0"/>
    <n v="1"/>
    <x v="0"/>
    <x v="1"/>
    <x v="1"/>
    <n v="0"/>
    <n v="1220.5047625"/>
    <n v="-3.070821E-2"/>
    <n v="-5.0104749020324357E-3"/>
    <n v="1221"/>
    <n v="25152.465930888135"/>
    <n v="871.39816695548348"/>
    <n v="24802.86409784362"/>
    <n v="0"/>
    <n v="0"/>
  </r>
  <r>
    <n v="26"/>
    <n v="1"/>
    <n v="1"/>
    <x v="0"/>
    <x v="2"/>
    <n v="10.051777189920465"/>
    <n v="23196.975665714755"/>
    <n v="1"/>
    <n v="0"/>
    <n v="0"/>
    <x v="0"/>
    <x v="0"/>
    <x v="1"/>
    <n v="0"/>
    <n v="0"/>
    <n v="6.2320538000000002E-2"/>
    <n v="0"/>
    <n v="0"/>
    <n v="23196.975665714755"/>
    <n v="211.16343366083788"/>
    <n v="23408.139099375592"/>
    <n v="0"/>
    <n v="0"/>
  </r>
  <r>
    <n v="27"/>
    <n v="0"/>
    <n v="2"/>
    <x v="2"/>
    <x v="1"/>
    <n v="9.6927581872539363"/>
    <n v="16199.864990304655"/>
    <n v="0"/>
    <n v="1"/>
    <n v="1"/>
    <x v="1"/>
    <x v="0"/>
    <x v="0"/>
    <n v="0"/>
    <n v="826.19311450999999"/>
    <n v="-0.22873133300000001"/>
    <n v="-4.0501338605362092E-3"/>
    <n v="826"/>
    <n v="17025.864990304653"/>
    <n v="294.93664738810884"/>
    <n v="16494.801637692763"/>
    <n v="0"/>
    <n v="0"/>
  </r>
  <r>
    <n v="28"/>
    <n v="1"/>
    <n v="1"/>
    <x v="1"/>
    <x v="1"/>
    <n v="10.186051053265635"/>
    <n v="26530.520155830127"/>
    <n v="0"/>
    <n v="1"/>
    <n v="0"/>
    <x v="0"/>
    <x v="1"/>
    <x v="0"/>
    <n v="0"/>
    <n v="0"/>
    <n v="0.30538426299999999"/>
    <n v="1.1102230246251565E-16"/>
    <n v="0"/>
    <n v="26530.520155830127"/>
    <n v="966.03554077842114"/>
    <n v="27496.55569660855"/>
    <n v="0"/>
    <n v="0"/>
  </r>
  <r>
    <n v="29"/>
    <n v="1"/>
    <n v="1"/>
    <x v="0"/>
    <x v="0"/>
    <n v="9.9136376705034355"/>
    <n v="20204.036102872858"/>
    <n v="1"/>
    <n v="0"/>
    <n v="0"/>
    <x v="0"/>
    <x v="0"/>
    <x v="0"/>
    <n v="1"/>
    <n v="0"/>
    <n v="-6.6262055E-2"/>
    <n v="0"/>
    <n v="0"/>
    <n v="20204.036102872858"/>
    <n v="183.91852881045429"/>
    <n v="20387.954631683311"/>
    <n v="0"/>
    <n v="0"/>
  </r>
  <r>
    <n v="30"/>
    <n v="1"/>
    <n v="1"/>
    <x v="2"/>
    <x v="0"/>
    <n v="10.343667918093455"/>
    <n v="31059.745973436336"/>
    <n v="0"/>
    <n v="0"/>
    <n v="0"/>
    <x v="1"/>
    <x v="0"/>
    <x v="0"/>
    <n v="1"/>
    <n v="0"/>
    <n v="0.31447503500000001"/>
    <n v="0"/>
    <n v="0"/>
    <n v="31059.745973436336"/>
    <n v="565.47738833713277"/>
    <n v="31625.22336177347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BE26C-38DC-4EDA-AB52-E18DE2B3FB22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5" firstHeaderRow="1" firstDataRow="1" firstDataCol="1"/>
  <pivotFields count="2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comp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workbookViewId="0">
      <selection activeCell="W31" sqref="A1:W31"/>
    </sheetView>
  </sheetViews>
  <sheetFormatPr defaultRowHeight="15" x14ac:dyDescent="0.25"/>
  <cols>
    <col min="7" max="7" width="17" customWidth="1"/>
    <col min="8" max="8" width="18.42578125" customWidth="1"/>
    <col min="9" max="9" width="23.5703125" bestFit="1" customWidth="1"/>
    <col min="10" max="10" width="29" bestFit="1" customWidth="1"/>
    <col min="11" max="11" width="16.42578125" bestFit="1" customWidth="1"/>
    <col min="16" max="16" width="24" bestFit="1" customWidth="1"/>
    <col min="17" max="17" width="26" bestFit="1" customWidth="1"/>
    <col min="19" max="19" width="24.140625" bestFit="1" customWidth="1"/>
    <col min="20" max="20" width="15.140625" bestFit="1" customWidth="1"/>
    <col min="22" max="22" width="14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>
        <f>IF(C2=2,0,1)</f>
        <v>0</v>
      </c>
      <c r="C2">
        <v>2</v>
      </c>
      <c r="D2">
        <v>1</v>
      </c>
      <c r="E2">
        <v>5</v>
      </c>
      <c r="F2">
        <v>10.163609892991889</v>
      </c>
      <c r="G2">
        <v>25941.77526779519</v>
      </c>
      <c r="H2">
        <f>IF(D2=1,1,0)</f>
        <v>1</v>
      </c>
      <c r="I2">
        <f>IF(E2=3,1,0)</f>
        <v>0</v>
      </c>
      <c r="J2">
        <f>IF(C2=2,1,0)</f>
        <v>1</v>
      </c>
      <c r="K2">
        <f>IF(D2=2,1,0)</f>
        <v>0</v>
      </c>
      <c r="L2">
        <f>IF(D2=3,1,0)</f>
        <v>0</v>
      </c>
      <c r="M2">
        <f>IF(E2=4,1,0)</f>
        <v>0</v>
      </c>
      <c r="N2">
        <f>IF(E2=5,1,0)</f>
        <v>1</v>
      </c>
      <c r="O2">
        <v>875.13930787000004</v>
      </c>
      <c r="P2">
        <v>0.198909951</v>
      </c>
      <c r="Q2">
        <v>-1.8232166615492762E-3</v>
      </c>
      <c r="R2">
        <v>875</v>
      </c>
      <c r="S2">
        <v>26816.77526779519</v>
      </c>
      <c r="T2">
        <v>236.1495058557085</v>
      </c>
      <c r="U2">
        <f>G2+T2</f>
        <v>26177.924773650899</v>
      </c>
      <c r="V2">
        <v>9.1030588083488174E-3</v>
      </c>
      <c r="W2">
        <v>0.91030588083488173</v>
      </c>
    </row>
    <row r="3" spans="1:23" x14ac:dyDescent="0.25">
      <c r="A3">
        <v>2</v>
      </c>
      <c r="B3">
        <f t="shared" ref="B3:B31" si="0">IF(C3=2,0,1)</f>
        <v>0</v>
      </c>
      <c r="C3">
        <v>2</v>
      </c>
      <c r="D3">
        <v>3</v>
      </c>
      <c r="E3">
        <v>3</v>
      </c>
      <c r="F3">
        <v>10.086254716125589</v>
      </c>
      <c r="G3">
        <v>24010.696946231124</v>
      </c>
      <c r="H3">
        <f t="shared" ref="H3:H31" si="1">IF(D3=1,1,0)</f>
        <v>0</v>
      </c>
      <c r="I3">
        <f t="shared" ref="I3:I31" si="2">IF(E3=3,1,0)</f>
        <v>1</v>
      </c>
      <c r="J3">
        <f t="shared" ref="J3:J31" si="3">IF(C3=2,1,0)</f>
        <v>1</v>
      </c>
      <c r="K3">
        <f t="shared" ref="K3:K31" si="4">IF(D3=2,1,0)</f>
        <v>0</v>
      </c>
      <c r="L3">
        <f t="shared" ref="L3:L31" si="5">IF(D3=3,1,0)</f>
        <v>1</v>
      </c>
      <c r="M3">
        <f t="shared" ref="M3:M31" si="6">IF(E3=4,1,0)</f>
        <v>0</v>
      </c>
      <c r="N3">
        <f t="shared" ref="N3:N31" si="7">IF(E3=5,1,0)</f>
        <v>0</v>
      </c>
      <c r="O3">
        <v>1160.9520276999999</v>
      </c>
      <c r="P3">
        <v>0.181401109</v>
      </c>
      <c r="Q3">
        <v>-1.8306900742404153E-3</v>
      </c>
      <c r="R3">
        <v>1161</v>
      </c>
      <c r="S3">
        <v>25171.696946231124</v>
      </c>
      <c r="T3">
        <v>874.28314532393313</v>
      </c>
      <c r="U3">
        <f t="shared" ref="U3:U31" si="8">G3+T3</f>
        <v>24884.980091555059</v>
      </c>
      <c r="V3">
        <v>3.641223523339527E-2</v>
      </c>
      <c r="W3">
        <v>3.6412235233395269</v>
      </c>
    </row>
    <row r="4" spans="1:23" x14ac:dyDescent="0.25">
      <c r="A4">
        <v>3</v>
      </c>
      <c r="B4">
        <f t="shared" si="0"/>
        <v>1</v>
      </c>
      <c r="C4">
        <v>1</v>
      </c>
      <c r="D4">
        <v>2</v>
      </c>
      <c r="E4">
        <v>4</v>
      </c>
      <c r="F4">
        <v>10.132659426812724</v>
      </c>
      <c r="G4">
        <v>25151.163246714317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1</v>
      </c>
      <c r="L4">
        <f t="shared" si="5"/>
        <v>0</v>
      </c>
      <c r="M4">
        <f t="shared" si="6"/>
        <v>1</v>
      </c>
      <c r="N4">
        <f t="shared" si="7"/>
        <v>0</v>
      </c>
      <c r="O4">
        <v>0</v>
      </c>
      <c r="P4">
        <v>5.4750785000000003E-2</v>
      </c>
      <c r="Q4">
        <v>0</v>
      </c>
      <c r="R4">
        <v>0</v>
      </c>
      <c r="S4">
        <v>25151.163246714317</v>
      </c>
      <c r="T4">
        <v>457.90503626644363</v>
      </c>
      <c r="U4">
        <f t="shared" si="8"/>
        <v>25609.068282980759</v>
      </c>
      <c r="V4">
        <v>1.8206117616697635E-2</v>
      </c>
      <c r="W4">
        <v>1.8206117616697635</v>
      </c>
    </row>
    <row r="5" spans="1:23" x14ac:dyDescent="0.25">
      <c r="A5">
        <v>4</v>
      </c>
      <c r="B5">
        <f t="shared" si="0"/>
        <v>1</v>
      </c>
      <c r="C5">
        <v>1</v>
      </c>
      <c r="D5">
        <v>2</v>
      </c>
      <c r="E5">
        <v>3</v>
      </c>
      <c r="F5">
        <v>9.9999296710302339</v>
      </c>
      <c r="G5">
        <v>22024.916750631754</v>
      </c>
      <c r="H5">
        <f t="shared" si="1"/>
        <v>0</v>
      </c>
      <c r="I5">
        <f t="shared" si="2"/>
        <v>1</v>
      </c>
      <c r="J5">
        <f t="shared" si="3"/>
        <v>0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v>0</v>
      </c>
      <c r="P5">
        <v>0.12205315999999999</v>
      </c>
      <c r="Q5">
        <v>0</v>
      </c>
      <c r="R5">
        <v>0</v>
      </c>
      <c r="S5">
        <v>22024.916750631754</v>
      </c>
      <c r="T5">
        <v>400.98822485997562</v>
      </c>
      <c r="U5">
        <f t="shared" si="8"/>
        <v>22425.904975491729</v>
      </c>
      <c r="V5">
        <v>1.8206117616697635E-2</v>
      </c>
      <c r="W5">
        <v>1.8206117616697635</v>
      </c>
    </row>
    <row r="6" spans="1:23" x14ac:dyDescent="0.25">
      <c r="A6">
        <v>5</v>
      </c>
      <c r="B6">
        <f t="shared" si="0"/>
        <v>1</v>
      </c>
      <c r="C6">
        <v>1</v>
      </c>
      <c r="D6">
        <v>1</v>
      </c>
      <c r="E6">
        <v>4</v>
      </c>
      <c r="F6">
        <v>10.223265403001461</v>
      </c>
      <c r="G6">
        <v>27536.437400446612</v>
      </c>
      <c r="H6">
        <f t="shared" si="1"/>
        <v>1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1</v>
      </c>
      <c r="N6">
        <f t="shared" si="7"/>
        <v>0</v>
      </c>
      <c r="O6">
        <v>0</v>
      </c>
      <c r="P6">
        <v>0.261049001</v>
      </c>
      <c r="Q6">
        <v>0</v>
      </c>
      <c r="R6">
        <v>0</v>
      </c>
      <c r="S6">
        <v>27536.437400446612</v>
      </c>
      <c r="T6">
        <v>250.66580902868134</v>
      </c>
      <c r="U6">
        <f t="shared" si="8"/>
        <v>27787.103209475292</v>
      </c>
      <c r="V6">
        <v>9.1030588083488174E-3</v>
      </c>
      <c r="W6">
        <v>0.91030588083488173</v>
      </c>
    </row>
    <row r="7" spans="1:23" x14ac:dyDescent="0.25">
      <c r="A7">
        <v>6</v>
      </c>
      <c r="B7">
        <f t="shared" si="0"/>
        <v>1</v>
      </c>
      <c r="C7">
        <v>1</v>
      </c>
      <c r="D7">
        <v>1</v>
      </c>
      <c r="E7">
        <v>4</v>
      </c>
      <c r="F7">
        <v>9.8887354425750722</v>
      </c>
      <c r="G7">
        <v>19707.123386198804</v>
      </c>
      <c r="H7">
        <f t="shared" si="1"/>
        <v>1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1</v>
      </c>
      <c r="N7">
        <f t="shared" si="7"/>
        <v>0</v>
      </c>
      <c r="O7">
        <v>0</v>
      </c>
      <c r="P7">
        <v>-9.7499509999999998E-2</v>
      </c>
      <c r="Q7">
        <v>0</v>
      </c>
      <c r="R7">
        <v>0</v>
      </c>
      <c r="S7">
        <v>19707.123386198804</v>
      </c>
      <c r="T7">
        <v>179.395103127954</v>
      </c>
      <c r="U7">
        <f t="shared" si="8"/>
        <v>19886.518489326758</v>
      </c>
      <c r="V7">
        <v>9.1030588083488174E-3</v>
      </c>
      <c r="W7">
        <v>0.91030588083488173</v>
      </c>
    </row>
    <row r="8" spans="1:23" x14ac:dyDescent="0.25">
      <c r="A8">
        <v>7</v>
      </c>
      <c r="B8">
        <f t="shared" si="0"/>
        <v>1</v>
      </c>
      <c r="C8">
        <v>1</v>
      </c>
      <c r="D8">
        <v>1</v>
      </c>
      <c r="E8">
        <v>4</v>
      </c>
      <c r="F8">
        <v>9.8548467734003076</v>
      </c>
      <c r="G8">
        <v>19050.464689373544</v>
      </c>
      <c r="H8">
        <f t="shared" si="1"/>
        <v>1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1</v>
      </c>
      <c r="N8">
        <f t="shared" si="7"/>
        <v>0</v>
      </c>
      <c r="O8">
        <v>0</v>
      </c>
      <c r="P8">
        <v>-0.12757162</v>
      </c>
      <c r="Q8">
        <v>0</v>
      </c>
      <c r="R8">
        <v>0</v>
      </c>
      <c r="S8">
        <v>19050.464689373544</v>
      </c>
      <c r="T8">
        <v>173.41750039373997</v>
      </c>
      <c r="U8">
        <f t="shared" si="8"/>
        <v>19223.882189767286</v>
      </c>
      <c r="V8">
        <v>9.1030588083488174E-3</v>
      </c>
      <c r="W8">
        <v>0.91030588083488173</v>
      </c>
    </row>
    <row r="9" spans="1:23" x14ac:dyDescent="0.25">
      <c r="A9">
        <v>8</v>
      </c>
      <c r="B9">
        <f t="shared" si="0"/>
        <v>0</v>
      </c>
      <c r="C9">
        <v>2</v>
      </c>
      <c r="D9">
        <v>3</v>
      </c>
      <c r="E9">
        <v>5</v>
      </c>
      <c r="F9">
        <v>10.160468540835137</v>
      </c>
      <c r="G9">
        <v>25860.410880114337</v>
      </c>
      <c r="H9">
        <f t="shared" si="1"/>
        <v>0</v>
      </c>
      <c r="I9">
        <f t="shared" si="2"/>
        <v>0</v>
      </c>
      <c r="J9">
        <f t="shared" si="3"/>
        <v>1</v>
      </c>
      <c r="K9">
        <f t="shared" si="4"/>
        <v>0</v>
      </c>
      <c r="L9">
        <f t="shared" si="5"/>
        <v>1</v>
      </c>
      <c r="M9">
        <f t="shared" si="6"/>
        <v>0</v>
      </c>
      <c r="N9">
        <f t="shared" si="7"/>
        <v>1</v>
      </c>
      <c r="O9">
        <v>1318.8809549</v>
      </c>
      <c r="P9">
        <v>5.7020266E-2</v>
      </c>
      <c r="Q9">
        <v>-1.7979381217324564E-3</v>
      </c>
      <c r="R9">
        <v>1319</v>
      </c>
      <c r="S9">
        <v>27179.410880114337</v>
      </c>
      <c r="T9">
        <v>941.63536419897764</v>
      </c>
      <c r="U9">
        <f t="shared" si="8"/>
        <v>26802.046244313315</v>
      </c>
      <c r="V9">
        <v>3.641223523339527E-2</v>
      </c>
      <c r="W9">
        <v>3.6412235233395269</v>
      </c>
    </row>
    <row r="10" spans="1:23" x14ac:dyDescent="0.25">
      <c r="A10">
        <v>9</v>
      </c>
      <c r="B10">
        <f t="shared" si="0"/>
        <v>0</v>
      </c>
      <c r="C10">
        <v>2</v>
      </c>
      <c r="D10">
        <v>3</v>
      </c>
      <c r="E10">
        <v>3</v>
      </c>
      <c r="F10">
        <v>9.7890773633986434</v>
      </c>
      <c r="G10">
        <v>17837.840728285937</v>
      </c>
      <c r="H10">
        <f t="shared" si="1"/>
        <v>0</v>
      </c>
      <c r="I10">
        <f t="shared" si="2"/>
        <v>1</v>
      </c>
      <c r="J10">
        <f t="shared" si="3"/>
        <v>1</v>
      </c>
      <c r="K10">
        <f t="shared" si="4"/>
        <v>0</v>
      </c>
      <c r="L10">
        <f t="shared" si="5"/>
        <v>1</v>
      </c>
      <c r="M10">
        <f t="shared" si="6"/>
        <v>0</v>
      </c>
      <c r="N10">
        <f t="shared" si="7"/>
        <v>0</v>
      </c>
      <c r="O10">
        <v>909.72987713999999</v>
      </c>
      <c r="P10">
        <v>-0.122322652</v>
      </c>
      <c r="Q10">
        <v>-1.9290961063559431E-3</v>
      </c>
      <c r="R10">
        <v>910</v>
      </c>
      <c r="S10">
        <v>18747.840728285937</v>
      </c>
      <c r="T10">
        <v>649.51565265418628</v>
      </c>
      <c r="U10">
        <f t="shared" si="8"/>
        <v>18487.356380940124</v>
      </c>
      <c r="V10">
        <v>3.641223523339527E-2</v>
      </c>
      <c r="W10">
        <v>3.6412235233395269</v>
      </c>
    </row>
    <row r="11" spans="1:23" x14ac:dyDescent="0.25">
      <c r="A11">
        <v>10</v>
      </c>
      <c r="B11">
        <f t="shared" si="0"/>
        <v>0</v>
      </c>
      <c r="C11">
        <v>2</v>
      </c>
      <c r="D11">
        <v>1</v>
      </c>
      <c r="E11">
        <v>5</v>
      </c>
      <c r="F11">
        <v>9.914699011676122</v>
      </c>
      <c r="G11">
        <v>20225.49086163874</v>
      </c>
      <c r="H11">
        <f t="shared" si="1"/>
        <v>1</v>
      </c>
      <c r="I11">
        <f t="shared" si="2"/>
        <v>0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v>1031.5000339000001</v>
      </c>
      <c r="P11">
        <v>-6.5270514000000002E-2</v>
      </c>
      <c r="Q11">
        <v>-2.7364713839495014E-3</v>
      </c>
      <c r="R11">
        <v>1032</v>
      </c>
      <c r="S11">
        <v>21257.49086163874</v>
      </c>
      <c r="T11">
        <v>184.11383274121906</v>
      </c>
      <c r="U11">
        <f t="shared" si="8"/>
        <v>20409.604694379959</v>
      </c>
      <c r="V11">
        <v>9.1030588083488174E-3</v>
      </c>
      <c r="W11">
        <v>0.91030588083488173</v>
      </c>
    </row>
    <row r="12" spans="1:23" x14ac:dyDescent="0.25">
      <c r="A12">
        <v>11</v>
      </c>
      <c r="B12">
        <f t="shared" si="0"/>
        <v>1</v>
      </c>
      <c r="C12">
        <v>1</v>
      </c>
      <c r="D12">
        <v>3</v>
      </c>
      <c r="E12">
        <v>3</v>
      </c>
      <c r="F12">
        <v>9.7496392297383974</v>
      </c>
      <c r="G12">
        <v>17148.041189897511</v>
      </c>
      <c r="H12">
        <f t="shared" si="1"/>
        <v>0</v>
      </c>
      <c r="I12">
        <f t="shared" si="2"/>
        <v>1</v>
      </c>
      <c r="J12">
        <f t="shared" si="3"/>
        <v>0</v>
      </c>
      <c r="K12">
        <f t="shared" si="4"/>
        <v>0</v>
      </c>
      <c r="L12">
        <f t="shared" si="5"/>
        <v>1</v>
      </c>
      <c r="M12">
        <f t="shared" si="6"/>
        <v>0</v>
      </c>
      <c r="N12">
        <f t="shared" si="7"/>
        <v>0</v>
      </c>
      <c r="O12">
        <v>0</v>
      </c>
      <c r="P12">
        <v>-0.15626293899999999</v>
      </c>
      <c r="Q12">
        <v>1.1102230246251565E-16</v>
      </c>
      <c r="R12">
        <v>0</v>
      </c>
      <c r="S12">
        <v>17148.041189897511</v>
      </c>
      <c r="T12">
        <v>624.39850959849946</v>
      </c>
      <c r="U12">
        <f t="shared" si="8"/>
        <v>17772.439699496012</v>
      </c>
      <c r="V12">
        <v>3.641223523339527E-2</v>
      </c>
      <c r="W12">
        <v>3.6412235233395269</v>
      </c>
    </row>
    <row r="13" spans="1:23" x14ac:dyDescent="0.25">
      <c r="A13">
        <v>12</v>
      </c>
      <c r="B13">
        <f t="shared" si="0"/>
        <v>0</v>
      </c>
      <c r="C13">
        <v>2</v>
      </c>
      <c r="D13">
        <v>2</v>
      </c>
      <c r="E13">
        <v>3</v>
      </c>
      <c r="F13">
        <v>9.9332038898127735</v>
      </c>
      <c r="G13">
        <v>20603.245477354554</v>
      </c>
      <c r="H13">
        <f t="shared" si="1"/>
        <v>0</v>
      </c>
      <c r="I13">
        <f t="shared" si="2"/>
        <v>1</v>
      </c>
      <c r="J13">
        <f t="shared" si="3"/>
        <v>1</v>
      </c>
      <c r="K13">
        <f t="shared" si="4"/>
        <v>1</v>
      </c>
      <c r="L13">
        <f t="shared" si="5"/>
        <v>0</v>
      </c>
      <c r="M13">
        <f t="shared" si="6"/>
        <v>0</v>
      </c>
      <c r="N13">
        <f t="shared" si="7"/>
        <v>0</v>
      </c>
      <c r="O13">
        <v>1050.7655193000001</v>
      </c>
      <c r="P13">
        <v>4.9626518000000001E-2</v>
      </c>
      <c r="Q13">
        <v>-4.0519433230602475E-3</v>
      </c>
      <c r="R13">
        <v>1051</v>
      </c>
      <c r="S13">
        <v>21654.245477354554</v>
      </c>
      <c r="T13">
        <v>375.10511044641061</v>
      </c>
      <c r="U13">
        <f t="shared" si="8"/>
        <v>20978.350587800964</v>
      </c>
      <c r="V13">
        <v>1.8206117616697635E-2</v>
      </c>
      <c r="W13">
        <v>1.8206117616697635</v>
      </c>
    </row>
    <row r="14" spans="1:23" x14ac:dyDescent="0.25">
      <c r="A14">
        <v>13</v>
      </c>
      <c r="B14">
        <f t="shared" si="0"/>
        <v>0</v>
      </c>
      <c r="C14">
        <v>2</v>
      </c>
      <c r="D14">
        <v>3</v>
      </c>
      <c r="E14">
        <v>5</v>
      </c>
      <c r="F14">
        <v>10.082815436167733</v>
      </c>
      <c r="G14">
        <v>23928.259281813778</v>
      </c>
      <c r="H14">
        <f t="shared" si="1"/>
        <v>0</v>
      </c>
      <c r="I14">
        <f t="shared" si="2"/>
        <v>0</v>
      </c>
      <c r="J14">
        <f t="shared" si="3"/>
        <v>1</v>
      </c>
      <c r="K14">
        <f t="shared" si="4"/>
        <v>0</v>
      </c>
      <c r="L14">
        <f t="shared" si="5"/>
        <v>1</v>
      </c>
      <c r="M14">
        <f t="shared" si="6"/>
        <v>0</v>
      </c>
      <c r="N14">
        <f t="shared" si="7"/>
        <v>1</v>
      </c>
      <c r="O14">
        <v>1220.3412234</v>
      </c>
      <c r="P14">
        <v>-2.1954635E-2</v>
      </c>
      <c r="Q14">
        <v>-1.7972888185353586E-3</v>
      </c>
      <c r="R14">
        <v>1220</v>
      </c>
      <c r="S14">
        <v>25148.259281813778</v>
      </c>
      <c r="T14">
        <v>871.28140569507707</v>
      </c>
      <c r="U14">
        <f t="shared" si="8"/>
        <v>24799.540687508856</v>
      </c>
      <c r="V14">
        <v>3.641223523339527E-2</v>
      </c>
      <c r="W14">
        <v>3.6412235233395269</v>
      </c>
    </row>
    <row r="15" spans="1:23" x14ac:dyDescent="0.25">
      <c r="A15">
        <v>14</v>
      </c>
      <c r="B15">
        <f t="shared" si="0"/>
        <v>1</v>
      </c>
      <c r="C15">
        <v>1</v>
      </c>
      <c r="D15">
        <v>1</v>
      </c>
      <c r="E15">
        <v>5</v>
      </c>
      <c r="F15">
        <v>9.8629845973243402</v>
      </c>
      <c r="G15">
        <v>19206.126531972863</v>
      </c>
      <c r="H15">
        <f t="shared" si="1"/>
        <v>1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1</v>
      </c>
      <c r="O15">
        <v>0</v>
      </c>
      <c r="P15">
        <v>-0.112380861</v>
      </c>
      <c r="Q15">
        <v>0</v>
      </c>
      <c r="R15">
        <v>0</v>
      </c>
      <c r="S15">
        <v>19206.126531972863</v>
      </c>
      <c r="T15">
        <v>174.8344993011375</v>
      </c>
      <c r="U15">
        <f t="shared" si="8"/>
        <v>19380.961031274001</v>
      </c>
      <c r="V15">
        <v>9.1030588083488174E-3</v>
      </c>
      <c r="W15">
        <v>0.91030588083488173</v>
      </c>
    </row>
    <row r="16" spans="1:23" x14ac:dyDescent="0.25">
      <c r="A16">
        <v>15</v>
      </c>
      <c r="B16">
        <f t="shared" si="0"/>
        <v>0</v>
      </c>
      <c r="C16">
        <v>2</v>
      </c>
      <c r="D16">
        <v>2</v>
      </c>
      <c r="E16">
        <v>5</v>
      </c>
      <c r="F16">
        <v>9.8781735565482887</v>
      </c>
      <c r="G16">
        <v>19500.07433407248</v>
      </c>
      <c r="H16">
        <f t="shared" si="1"/>
        <v>0</v>
      </c>
      <c r="I16">
        <f t="shared" si="2"/>
        <v>0</v>
      </c>
      <c r="J16">
        <f t="shared" si="3"/>
        <v>1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1</v>
      </c>
      <c r="O16">
        <v>994.50379104000001</v>
      </c>
      <c r="P16">
        <v>-0.220295139</v>
      </c>
      <c r="Q16">
        <v>-3.921922762466723E-3</v>
      </c>
      <c r="R16">
        <v>995</v>
      </c>
      <c r="S16">
        <v>20495.07433407248</v>
      </c>
      <c r="T16">
        <v>355.02064686047038</v>
      </c>
      <c r="U16">
        <f t="shared" si="8"/>
        <v>19855.09498093295</v>
      </c>
      <c r="V16">
        <v>1.8206117616697635E-2</v>
      </c>
      <c r="W16">
        <v>1.8206117616697635</v>
      </c>
    </row>
    <row r="17" spans="1:23" x14ac:dyDescent="0.25">
      <c r="A17">
        <v>16</v>
      </c>
      <c r="B17">
        <f t="shared" si="0"/>
        <v>0</v>
      </c>
      <c r="C17">
        <v>2</v>
      </c>
      <c r="D17">
        <v>3</v>
      </c>
      <c r="E17">
        <v>5</v>
      </c>
      <c r="F17">
        <v>9.9129572811028854</v>
      </c>
      <c r="G17">
        <v>20190.294166324256</v>
      </c>
      <c r="H17">
        <f t="shared" si="1"/>
        <v>0</v>
      </c>
      <c r="I17">
        <f t="shared" si="2"/>
        <v>0</v>
      </c>
      <c r="J17">
        <f t="shared" si="3"/>
        <v>1</v>
      </c>
      <c r="K17">
        <f t="shared" si="4"/>
        <v>0</v>
      </c>
      <c r="L17">
        <f t="shared" si="5"/>
        <v>1</v>
      </c>
      <c r="M17">
        <f t="shared" si="6"/>
        <v>0</v>
      </c>
      <c r="N17">
        <f t="shared" si="7"/>
        <v>1</v>
      </c>
      <c r="O17">
        <v>1029.7050025000001</v>
      </c>
      <c r="P17">
        <v>-0.21873811500000001</v>
      </c>
      <c r="Q17">
        <v>-1.7982825836739824E-3</v>
      </c>
      <c r="R17">
        <v>1030</v>
      </c>
      <c r="S17">
        <v>21220.294166324256</v>
      </c>
      <c r="T17">
        <v>735.17374061564703</v>
      </c>
      <c r="U17">
        <f t="shared" si="8"/>
        <v>20925.467906939903</v>
      </c>
      <c r="V17">
        <v>3.641223523339527E-2</v>
      </c>
      <c r="W17">
        <v>3.6412235233395269</v>
      </c>
    </row>
    <row r="18" spans="1:23" x14ac:dyDescent="0.25">
      <c r="A18">
        <v>17</v>
      </c>
      <c r="B18">
        <f t="shared" si="0"/>
        <v>0</v>
      </c>
      <c r="C18">
        <v>2</v>
      </c>
      <c r="D18">
        <v>1</v>
      </c>
      <c r="E18">
        <v>4</v>
      </c>
      <c r="F18">
        <v>9.889028501584928</v>
      </c>
      <c r="G18">
        <v>19712.899582607337</v>
      </c>
      <c r="H18">
        <f t="shared" si="1"/>
        <v>1</v>
      </c>
      <c r="I18">
        <f t="shared" si="2"/>
        <v>0</v>
      </c>
      <c r="J18">
        <f t="shared" si="3"/>
        <v>1</v>
      </c>
      <c r="K18">
        <f t="shared" si="4"/>
        <v>0</v>
      </c>
      <c r="L18">
        <f t="shared" si="5"/>
        <v>0</v>
      </c>
      <c r="M18">
        <f t="shared" si="6"/>
        <v>1</v>
      </c>
      <c r="N18">
        <f t="shared" si="7"/>
        <v>0</v>
      </c>
      <c r="O18">
        <v>1005.3578787</v>
      </c>
      <c r="P18">
        <v>-9.7234984999999996E-2</v>
      </c>
      <c r="Q18">
        <v>-5.9469730241855645E-3</v>
      </c>
      <c r="R18">
        <v>1005</v>
      </c>
      <c r="S18">
        <v>20717.899582607337</v>
      </c>
      <c r="T18">
        <v>179.44768418354946</v>
      </c>
      <c r="U18">
        <f t="shared" si="8"/>
        <v>19892.347266790886</v>
      </c>
      <c r="V18">
        <v>9.1030588083488174E-3</v>
      </c>
      <c r="W18">
        <v>0.91030588083488173</v>
      </c>
    </row>
    <row r="19" spans="1:23" x14ac:dyDescent="0.25">
      <c r="A19">
        <v>18</v>
      </c>
      <c r="B19">
        <f t="shared" si="0"/>
        <v>1</v>
      </c>
      <c r="C19">
        <v>1</v>
      </c>
      <c r="D19">
        <v>2</v>
      </c>
      <c r="E19">
        <v>4</v>
      </c>
      <c r="F19">
        <v>9.994222272346331</v>
      </c>
      <c r="G19">
        <v>21899.569812489277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1</v>
      </c>
      <c r="L19">
        <f t="shared" si="5"/>
        <v>0</v>
      </c>
      <c r="M19">
        <f t="shared" si="6"/>
        <v>1</v>
      </c>
      <c r="N19">
        <f t="shared" si="7"/>
        <v>0</v>
      </c>
      <c r="O19">
        <v>0</v>
      </c>
      <c r="P19">
        <v>-8.1609536999999996E-2</v>
      </c>
      <c r="Q19">
        <v>0</v>
      </c>
      <c r="R19">
        <v>0</v>
      </c>
      <c r="S19">
        <v>21899.569812489277</v>
      </c>
      <c r="T19">
        <v>398.70614376126076</v>
      </c>
      <c r="U19">
        <f t="shared" si="8"/>
        <v>22298.275956250538</v>
      </c>
      <c r="V19">
        <v>1.8206117616697635E-2</v>
      </c>
      <c r="W19">
        <v>1.8206117616697635</v>
      </c>
    </row>
    <row r="20" spans="1:23" x14ac:dyDescent="0.25">
      <c r="A20">
        <v>19</v>
      </c>
      <c r="B20">
        <f t="shared" si="0"/>
        <v>0</v>
      </c>
      <c r="C20">
        <v>2</v>
      </c>
      <c r="D20">
        <v>2</v>
      </c>
      <c r="E20">
        <v>3</v>
      </c>
      <c r="F20">
        <v>10.027670282461804</v>
      </c>
      <c r="G20">
        <v>22644.454861508606</v>
      </c>
      <c r="H20">
        <f t="shared" si="1"/>
        <v>0</v>
      </c>
      <c r="I20">
        <f t="shared" si="2"/>
        <v>1</v>
      </c>
      <c r="J20">
        <f t="shared" si="3"/>
        <v>1</v>
      </c>
      <c r="K20">
        <f t="shared" si="4"/>
        <v>1</v>
      </c>
      <c r="L20">
        <f t="shared" si="5"/>
        <v>0</v>
      </c>
      <c r="M20">
        <f t="shared" si="6"/>
        <v>0</v>
      </c>
      <c r="N20">
        <f t="shared" si="7"/>
        <v>0</v>
      </c>
      <c r="O20">
        <v>1154.8671979000001</v>
      </c>
      <c r="P20">
        <v>0.15361535400000001</v>
      </c>
      <c r="Q20">
        <v>-4.0515149773695525E-3</v>
      </c>
      <c r="R20">
        <v>1155</v>
      </c>
      <c r="S20">
        <v>23799.454861508606</v>
      </c>
      <c r="T20">
        <v>412.26760857462625</v>
      </c>
      <c r="U20">
        <f t="shared" si="8"/>
        <v>23056.722470083234</v>
      </c>
      <c r="V20">
        <v>1.8206117616697635E-2</v>
      </c>
      <c r="W20">
        <v>1.8206117616697635</v>
      </c>
    </row>
    <row r="21" spans="1:23" x14ac:dyDescent="0.25">
      <c r="A21">
        <v>20</v>
      </c>
      <c r="B21">
        <f t="shared" si="0"/>
        <v>0</v>
      </c>
      <c r="C21">
        <v>2</v>
      </c>
      <c r="D21">
        <v>1</v>
      </c>
      <c r="E21">
        <v>5</v>
      </c>
      <c r="F21">
        <v>10.184088869588997</v>
      </c>
      <c r="G21">
        <v>26478.513442296029</v>
      </c>
      <c r="H21">
        <f t="shared" si="1"/>
        <v>1</v>
      </c>
      <c r="I21">
        <f t="shared" si="2"/>
        <v>0</v>
      </c>
      <c r="J21">
        <f t="shared" si="3"/>
        <v>1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1</v>
      </c>
      <c r="O21">
        <v>338.40113337000003</v>
      </c>
      <c r="P21">
        <v>0.223715529</v>
      </c>
      <c r="Q21">
        <v>-6.9672586023983296E-4</v>
      </c>
      <c r="R21">
        <v>338</v>
      </c>
      <c r="S21">
        <v>26816.513442296029</v>
      </c>
      <c r="T21">
        <v>241.03546502287543</v>
      </c>
      <c r="U21">
        <f t="shared" si="8"/>
        <v>26719.548907318906</v>
      </c>
      <c r="V21">
        <v>9.1030588083488174E-3</v>
      </c>
      <c r="W21">
        <v>0.91030588083488173</v>
      </c>
    </row>
    <row r="22" spans="1:23" x14ac:dyDescent="0.25">
      <c r="A22">
        <v>21</v>
      </c>
      <c r="B22">
        <f t="shared" si="0"/>
        <v>1</v>
      </c>
      <c r="C22">
        <v>1</v>
      </c>
      <c r="D22">
        <v>2</v>
      </c>
      <c r="E22">
        <v>5</v>
      </c>
      <c r="F22">
        <v>10.131188769671686</v>
      </c>
      <c r="G22">
        <v>25114.201694427338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1</v>
      </c>
      <c r="L22">
        <f t="shared" si="5"/>
        <v>0</v>
      </c>
      <c r="M22">
        <f t="shared" si="6"/>
        <v>0</v>
      </c>
      <c r="N22">
        <f t="shared" si="7"/>
        <v>1</v>
      </c>
      <c r="O22">
        <v>0</v>
      </c>
      <c r="P22">
        <v>6.2854512000000001E-2</v>
      </c>
      <c r="Q22">
        <v>0</v>
      </c>
      <c r="R22">
        <v>0</v>
      </c>
      <c r="S22">
        <v>25114.201694427338</v>
      </c>
      <c r="T22">
        <v>457.23210989821115</v>
      </c>
      <c r="U22">
        <f t="shared" si="8"/>
        <v>25571.433804325548</v>
      </c>
      <c r="V22">
        <v>1.8206117616697635E-2</v>
      </c>
      <c r="W22">
        <v>1.8206117616697635</v>
      </c>
    </row>
    <row r="23" spans="1:23" x14ac:dyDescent="0.25">
      <c r="A23">
        <v>22</v>
      </c>
      <c r="B23">
        <f t="shared" si="0"/>
        <v>1</v>
      </c>
      <c r="C23">
        <v>1</v>
      </c>
      <c r="D23">
        <v>2</v>
      </c>
      <c r="E23">
        <v>3</v>
      </c>
      <c r="F23">
        <v>9.7842649379480982</v>
      </c>
      <c r="G23">
        <v>17752.203675823199</v>
      </c>
      <c r="H23">
        <f t="shared" si="1"/>
        <v>0</v>
      </c>
      <c r="I23">
        <f t="shared" si="2"/>
        <v>1</v>
      </c>
      <c r="J23">
        <f t="shared" si="3"/>
        <v>0</v>
      </c>
      <c r="K23">
        <f t="shared" si="4"/>
        <v>1</v>
      </c>
      <c r="L23">
        <f t="shared" si="5"/>
        <v>0</v>
      </c>
      <c r="M23">
        <f t="shared" si="6"/>
        <v>0</v>
      </c>
      <c r="N23">
        <f t="shared" si="7"/>
        <v>0</v>
      </c>
      <c r="O23">
        <v>0</v>
      </c>
      <c r="P23">
        <v>-9.5619000999999995E-2</v>
      </c>
      <c r="Q23">
        <v>0</v>
      </c>
      <c r="R23">
        <v>0</v>
      </c>
      <c r="S23">
        <v>17752.203675823199</v>
      </c>
      <c r="T23">
        <v>323.19870807760924</v>
      </c>
      <c r="U23">
        <f t="shared" si="8"/>
        <v>18075.402383900808</v>
      </c>
      <c r="V23">
        <v>1.8206117616697635E-2</v>
      </c>
      <c r="W23">
        <v>1.8206117616697635</v>
      </c>
    </row>
    <row r="24" spans="1:23" x14ac:dyDescent="0.25">
      <c r="A24">
        <v>23</v>
      </c>
      <c r="B24">
        <f t="shared" si="0"/>
        <v>0</v>
      </c>
      <c r="C24">
        <v>2</v>
      </c>
      <c r="D24">
        <v>1</v>
      </c>
      <c r="E24">
        <v>3</v>
      </c>
      <c r="F24">
        <v>9.717655767893854</v>
      </c>
      <c r="G24">
        <v>16608.265429985229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v>847.02153693000002</v>
      </c>
      <c r="P24">
        <v>-7.6034269000000002E-2</v>
      </c>
      <c r="Q24">
        <v>-2.8659910455672843E-3</v>
      </c>
      <c r="R24">
        <v>847</v>
      </c>
      <c r="S24">
        <v>17455.265429985229</v>
      </c>
      <c r="T24">
        <v>151.18601691382219</v>
      </c>
      <c r="U24">
        <f t="shared" si="8"/>
        <v>16759.451446899053</v>
      </c>
      <c r="V24">
        <v>9.1030588083488174E-3</v>
      </c>
      <c r="W24">
        <v>0.91030588083488173</v>
      </c>
    </row>
    <row r="25" spans="1:23" x14ac:dyDescent="0.25">
      <c r="A25">
        <v>24</v>
      </c>
      <c r="B25">
        <f t="shared" si="0"/>
        <v>1</v>
      </c>
      <c r="C25">
        <v>1</v>
      </c>
      <c r="D25">
        <v>3</v>
      </c>
      <c r="E25">
        <v>4</v>
      </c>
      <c r="F25">
        <v>10.226110864594755</v>
      </c>
      <c r="G25">
        <v>27614.902857766043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1</v>
      </c>
      <c r="M25">
        <f t="shared" si="6"/>
        <v>1</v>
      </c>
      <c r="N25">
        <f t="shared" si="7"/>
        <v>0</v>
      </c>
      <c r="O25">
        <v>0</v>
      </c>
      <c r="P25">
        <v>0.11848136300000001</v>
      </c>
      <c r="Q25">
        <v>0</v>
      </c>
      <c r="R25">
        <v>0</v>
      </c>
      <c r="S25">
        <v>27614.902857766043</v>
      </c>
      <c r="T25">
        <v>1005.5203388043365</v>
      </c>
      <c r="U25">
        <f t="shared" si="8"/>
        <v>28620.42319657038</v>
      </c>
      <c r="V25">
        <v>3.641223523339527E-2</v>
      </c>
      <c r="W25">
        <v>3.6412235233395269</v>
      </c>
    </row>
    <row r="26" spans="1:23" x14ac:dyDescent="0.25">
      <c r="A26">
        <v>25</v>
      </c>
      <c r="B26">
        <f t="shared" si="0"/>
        <v>0</v>
      </c>
      <c r="C26">
        <v>2</v>
      </c>
      <c r="D26">
        <v>3</v>
      </c>
      <c r="E26">
        <v>4</v>
      </c>
      <c r="F26">
        <v>10.082949438152278</v>
      </c>
      <c r="G26">
        <v>23931.465930888135</v>
      </c>
      <c r="H26">
        <f t="shared" si="1"/>
        <v>0</v>
      </c>
      <c r="I26">
        <f t="shared" si="2"/>
        <v>0</v>
      </c>
      <c r="J26">
        <f t="shared" si="3"/>
        <v>1</v>
      </c>
      <c r="K26">
        <f t="shared" si="4"/>
        <v>0</v>
      </c>
      <c r="L26">
        <f t="shared" si="5"/>
        <v>1</v>
      </c>
      <c r="M26">
        <f t="shared" si="6"/>
        <v>1</v>
      </c>
      <c r="N26">
        <f t="shared" si="7"/>
        <v>0</v>
      </c>
      <c r="O26">
        <v>1220.5047625</v>
      </c>
      <c r="P26">
        <v>-3.070821E-2</v>
      </c>
      <c r="Q26">
        <v>-5.0104749020324357E-3</v>
      </c>
      <c r="R26">
        <v>1221</v>
      </c>
      <c r="S26">
        <v>25152.465930888135</v>
      </c>
      <c r="T26">
        <v>871.39816695548348</v>
      </c>
      <c r="U26">
        <f t="shared" si="8"/>
        <v>24802.86409784362</v>
      </c>
      <c r="V26">
        <v>3.641223523339527E-2</v>
      </c>
      <c r="W26">
        <v>3.6412235233395269</v>
      </c>
    </row>
    <row r="27" spans="1:23" x14ac:dyDescent="0.25">
      <c r="A27">
        <v>26</v>
      </c>
      <c r="B27">
        <f t="shared" si="0"/>
        <v>1</v>
      </c>
      <c r="C27">
        <v>1</v>
      </c>
      <c r="D27">
        <v>1</v>
      </c>
      <c r="E27">
        <v>4</v>
      </c>
      <c r="F27">
        <v>10.051777189920465</v>
      </c>
      <c r="G27">
        <v>23196.975665714755</v>
      </c>
      <c r="H27">
        <f t="shared" si="1"/>
        <v>1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1</v>
      </c>
      <c r="N27">
        <f t="shared" si="7"/>
        <v>0</v>
      </c>
      <c r="O27">
        <v>0</v>
      </c>
      <c r="P27">
        <v>6.2320538000000002E-2</v>
      </c>
      <c r="Q27">
        <v>0</v>
      </c>
      <c r="R27">
        <v>0</v>
      </c>
      <c r="S27">
        <v>23196.975665714755</v>
      </c>
      <c r="T27">
        <v>211.16343366083788</v>
      </c>
      <c r="U27">
        <f t="shared" si="8"/>
        <v>23408.139099375592</v>
      </c>
      <c r="V27">
        <v>9.1030588083488174E-3</v>
      </c>
      <c r="W27">
        <v>0.91030588083488173</v>
      </c>
    </row>
    <row r="28" spans="1:23" x14ac:dyDescent="0.25">
      <c r="A28">
        <v>27</v>
      </c>
      <c r="B28">
        <f t="shared" si="0"/>
        <v>0</v>
      </c>
      <c r="C28">
        <v>2</v>
      </c>
      <c r="D28">
        <v>2</v>
      </c>
      <c r="E28">
        <v>3</v>
      </c>
      <c r="F28">
        <v>9.6927581872539363</v>
      </c>
      <c r="G28">
        <v>16199.864990304655</v>
      </c>
      <c r="H28">
        <f t="shared" si="1"/>
        <v>0</v>
      </c>
      <c r="I28">
        <f t="shared" si="2"/>
        <v>1</v>
      </c>
      <c r="J28">
        <f t="shared" si="3"/>
        <v>1</v>
      </c>
      <c r="K28">
        <f t="shared" si="4"/>
        <v>1</v>
      </c>
      <c r="L28">
        <f t="shared" si="5"/>
        <v>0</v>
      </c>
      <c r="M28">
        <f t="shared" si="6"/>
        <v>0</v>
      </c>
      <c r="N28">
        <f t="shared" si="7"/>
        <v>0</v>
      </c>
      <c r="O28">
        <v>826.19311450999999</v>
      </c>
      <c r="P28">
        <v>-0.22873133300000001</v>
      </c>
      <c r="Q28">
        <v>-4.0501338605362092E-3</v>
      </c>
      <c r="R28">
        <v>826</v>
      </c>
      <c r="S28">
        <v>17025.864990304653</v>
      </c>
      <c r="T28">
        <v>294.93664738810884</v>
      </c>
      <c r="U28">
        <f t="shared" si="8"/>
        <v>16494.801637692763</v>
      </c>
      <c r="V28">
        <v>1.8206117616697635E-2</v>
      </c>
      <c r="W28">
        <v>1.8206117616697635</v>
      </c>
    </row>
    <row r="29" spans="1:23" x14ac:dyDescent="0.25">
      <c r="A29">
        <v>28</v>
      </c>
      <c r="B29">
        <f t="shared" si="0"/>
        <v>1</v>
      </c>
      <c r="C29">
        <v>1</v>
      </c>
      <c r="D29">
        <v>3</v>
      </c>
      <c r="E29">
        <v>3</v>
      </c>
      <c r="F29">
        <v>10.186051053265635</v>
      </c>
      <c r="G29">
        <v>26530.520155830127</v>
      </c>
      <c r="H29">
        <f t="shared" si="1"/>
        <v>0</v>
      </c>
      <c r="I29">
        <f t="shared" si="2"/>
        <v>1</v>
      </c>
      <c r="J29">
        <f t="shared" si="3"/>
        <v>0</v>
      </c>
      <c r="K29">
        <f t="shared" si="4"/>
        <v>0</v>
      </c>
      <c r="L29">
        <f t="shared" si="5"/>
        <v>1</v>
      </c>
      <c r="M29">
        <f t="shared" si="6"/>
        <v>0</v>
      </c>
      <c r="N29">
        <f t="shared" si="7"/>
        <v>0</v>
      </c>
      <c r="O29">
        <v>0</v>
      </c>
      <c r="P29">
        <v>0.30538426299999999</v>
      </c>
      <c r="Q29">
        <v>1.1102230246251565E-16</v>
      </c>
      <c r="R29">
        <v>0</v>
      </c>
      <c r="S29">
        <v>26530.520155830127</v>
      </c>
      <c r="T29">
        <v>966.03554077842114</v>
      </c>
      <c r="U29">
        <f t="shared" si="8"/>
        <v>27496.55569660855</v>
      </c>
      <c r="V29">
        <v>3.641223523339527E-2</v>
      </c>
      <c r="W29">
        <v>3.6412235233395269</v>
      </c>
    </row>
    <row r="30" spans="1:23" x14ac:dyDescent="0.25">
      <c r="A30">
        <v>29</v>
      </c>
      <c r="B30">
        <f t="shared" si="0"/>
        <v>1</v>
      </c>
      <c r="C30">
        <v>1</v>
      </c>
      <c r="D30">
        <v>1</v>
      </c>
      <c r="E30">
        <v>5</v>
      </c>
      <c r="F30">
        <v>9.9136376705034355</v>
      </c>
      <c r="G30">
        <v>20204.036102872858</v>
      </c>
      <c r="H30">
        <f t="shared" si="1"/>
        <v>1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  <c r="M30">
        <f t="shared" si="6"/>
        <v>0</v>
      </c>
      <c r="N30">
        <f t="shared" si="7"/>
        <v>1</v>
      </c>
      <c r="O30">
        <v>0</v>
      </c>
      <c r="P30">
        <v>-6.6262055E-2</v>
      </c>
      <c r="Q30">
        <v>0</v>
      </c>
      <c r="R30">
        <v>0</v>
      </c>
      <c r="S30">
        <v>20204.036102872858</v>
      </c>
      <c r="T30">
        <v>183.91852881045429</v>
      </c>
      <c r="U30">
        <f t="shared" si="8"/>
        <v>20387.954631683311</v>
      </c>
      <c r="V30">
        <v>9.1030588083488174E-3</v>
      </c>
      <c r="W30">
        <v>0.91030588083488173</v>
      </c>
    </row>
    <row r="31" spans="1:23" x14ac:dyDescent="0.25">
      <c r="A31">
        <v>30</v>
      </c>
      <c r="B31">
        <f t="shared" si="0"/>
        <v>1</v>
      </c>
      <c r="C31">
        <v>1</v>
      </c>
      <c r="D31">
        <v>2</v>
      </c>
      <c r="E31">
        <v>5</v>
      </c>
      <c r="F31">
        <v>10.343667918093455</v>
      </c>
      <c r="G31">
        <v>31059.745973436336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1</v>
      </c>
      <c r="L31">
        <f t="shared" si="5"/>
        <v>0</v>
      </c>
      <c r="M31">
        <f t="shared" si="6"/>
        <v>0</v>
      </c>
      <c r="N31">
        <f t="shared" si="7"/>
        <v>1</v>
      </c>
      <c r="O31">
        <v>0</v>
      </c>
      <c r="P31">
        <v>0.31447503500000001</v>
      </c>
      <c r="Q31">
        <v>0</v>
      </c>
      <c r="R31">
        <v>0</v>
      </c>
      <c r="S31">
        <v>31059.745973436336</v>
      </c>
      <c r="T31">
        <v>565.47738833713277</v>
      </c>
      <c r="U31">
        <f t="shared" si="8"/>
        <v>31625.223361773471</v>
      </c>
      <c r="V31">
        <v>1.8206117616697635E-2</v>
      </c>
      <c r="W31">
        <v>1.8206117616697635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C3AC-CFE6-447C-B6B3-390D664E8608}">
  <dimension ref="A1:B5"/>
  <sheetViews>
    <sheetView workbookViewId="0">
      <selection activeCell="B2" sqref="B2:B4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21.85546875" bestFit="1" customWidth="1"/>
  </cols>
  <sheetData>
    <row r="1" spans="1:2" x14ac:dyDescent="0.25">
      <c r="A1" s="2" t="s">
        <v>23</v>
      </c>
      <c r="B1" t="s">
        <v>25</v>
      </c>
    </row>
    <row r="2" spans="1:2" x14ac:dyDescent="0.25">
      <c r="A2" s="3">
        <v>3</v>
      </c>
      <c r="B2" s="1">
        <v>201360.05020585275</v>
      </c>
    </row>
    <row r="3" spans="1:2" x14ac:dyDescent="0.25">
      <c r="A3" s="3">
        <v>4</v>
      </c>
      <c r="B3" s="1">
        <v>207801.00257219883</v>
      </c>
    </row>
    <row r="4" spans="1:2" x14ac:dyDescent="0.25">
      <c r="A4" s="3">
        <v>5</v>
      </c>
      <c r="B4" s="1">
        <v>257708.92853676423</v>
      </c>
    </row>
    <row r="5" spans="1:2" x14ac:dyDescent="0.25">
      <c r="A5" s="3" t="s">
        <v>24</v>
      </c>
      <c r="B5" s="1">
        <v>666869.98131481581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women-lower-v3 -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FlorentCabric</dc:creator>
  <cp:lastModifiedBy>Florent Cabric</cp:lastModifiedBy>
  <dcterms:created xsi:type="dcterms:W3CDTF">2024-05-31T09:16:48Z</dcterms:created>
  <dcterms:modified xsi:type="dcterms:W3CDTF">2024-05-31T13:17:10Z</dcterms:modified>
</cp:coreProperties>
</file>