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entfischer/Desktop/"/>
    </mc:Choice>
  </mc:AlternateContent>
  <xr:revisionPtr revIDLastSave="0" documentId="8_{615E2156-EF1E-CA41-A9CB-0DA71E655146}" xr6:coauthVersionLast="47" xr6:coauthVersionMax="47" xr10:uidLastSave="{00000000-0000-0000-0000-000000000000}"/>
  <bookViews>
    <workbookView xWindow="20780" yWindow="5900" windowWidth="27640" windowHeight="16940" xr2:uid="{597AE614-3880-4C47-9BD8-7BD91D67C2D6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4" i="1" l="1"/>
  <c r="J44" i="1" s="1"/>
  <c r="F43" i="1"/>
  <c r="J43" i="1" s="1"/>
  <c r="J42" i="1"/>
  <c r="F42" i="1"/>
  <c r="J41" i="1"/>
  <c r="F41" i="1"/>
  <c r="F40" i="1"/>
  <c r="J40" i="1" s="1"/>
  <c r="F39" i="1"/>
  <c r="J39" i="1" s="1"/>
  <c r="O38" i="1"/>
  <c r="F38" i="1"/>
  <c r="J38" i="1" s="1"/>
  <c r="O37" i="1"/>
  <c r="J37" i="1"/>
  <c r="F37" i="1"/>
  <c r="O36" i="1"/>
  <c r="F36" i="1"/>
  <c r="J36" i="1" s="1"/>
  <c r="F35" i="1"/>
  <c r="J35" i="1" s="1"/>
  <c r="O32" i="1"/>
  <c r="O31" i="1"/>
  <c r="O30" i="1"/>
  <c r="H30" i="1"/>
  <c r="G30" i="1"/>
  <c r="F30" i="1"/>
  <c r="H27" i="1"/>
  <c r="H23" i="1"/>
  <c r="G23" i="1"/>
  <c r="H21" i="1"/>
  <c r="G21" i="1"/>
  <c r="G27" i="1" s="1"/>
  <c r="F18" i="1"/>
  <c r="I18" i="1" s="1"/>
  <c r="I17" i="1"/>
  <c r="F17" i="1"/>
  <c r="F16" i="1"/>
  <c r="I16" i="1" s="1"/>
  <c r="F15" i="1"/>
  <c r="I15" i="1" s="1"/>
  <c r="F14" i="1"/>
  <c r="I14" i="1" s="1"/>
  <c r="F13" i="1"/>
  <c r="I13" i="1" s="1"/>
  <c r="I12" i="1"/>
  <c r="F12" i="1"/>
  <c r="F11" i="1"/>
  <c r="I11" i="1" s="1"/>
  <c r="F10" i="1"/>
  <c r="I10" i="1" s="1"/>
  <c r="M9" i="1"/>
  <c r="M10" i="1" s="1"/>
  <c r="F9" i="1"/>
  <c r="F23" i="1" s="1"/>
  <c r="J49" i="1" l="1"/>
  <c r="J47" i="1"/>
  <c r="J52" i="1" s="1"/>
  <c r="I9" i="1"/>
  <c r="F21" i="1"/>
  <c r="F27" i="1" s="1"/>
  <c r="I21" i="1" l="1"/>
  <c r="I23" i="1"/>
  <c r="I27" i="1" l="1"/>
  <c r="N27" i="1" l="1"/>
  <c r="I30" i="1"/>
</calcChain>
</file>

<file path=xl/sharedStrings.xml><?xml version="1.0" encoding="utf-8"?>
<sst xmlns="http://schemas.openxmlformats.org/spreadsheetml/2006/main" count="62" uniqueCount="48">
  <si>
    <t>AAA</t>
  </si>
  <si>
    <t>BBB</t>
  </si>
  <si>
    <t>CCC</t>
  </si>
  <si>
    <t>PF</t>
  </si>
  <si>
    <t xml:space="preserve">Params </t>
  </si>
  <si>
    <t xml:space="preserve">Confidence </t>
  </si>
  <si>
    <t xml:space="preserve">Z-stat </t>
  </si>
  <si>
    <t>Mean AAA</t>
  </si>
  <si>
    <t>Mean BBB</t>
  </si>
  <si>
    <t>Mean CCC</t>
  </si>
  <si>
    <t>Mean PF</t>
  </si>
  <si>
    <t>Std dev AAA</t>
  </si>
  <si>
    <t>Std dev BBB</t>
  </si>
  <si>
    <t>Std dev CCC</t>
  </si>
  <si>
    <t>Std dev PF</t>
  </si>
  <si>
    <t>Var P -Var P-X</t>
  </si>
  <si>
    <t>VaR AAA</t>
  </si>
  <si>
    <t>VaR BBB</t>
  </si>
  <si>
    <t>VaR CCC</t>
  </si>
  <si>
    <t>VaR PF</t>
  </si>
  <si>
    <t>Incr VaR AAA</t>
  </si>
  <si>
    <t>Incr VaR BBB</t>
  </si>
  <si>
    <t>Incr VaR CCC</t>
  </si>
  <si>
    <t>Incr VaR PF</t>
  </si>
  <si>
    <t>Oui la VaR et la VaR incrementale peuvent avoir des signes opposés</t>
  </si>
  <si>
    <t xml:space="preserve">Without asset </t>
  </si>
  <si>
    <t xml:space="preserve">Permet de diminuer de 1,62% la VaR </t>
  </si>
  <si>
    <t xml:space="preserve">Permet de diminuer de 0,58% la VaR </t>
  </si>
  <si>
    <t xml:space="preserve">Permet de diminuer de 2,39% la VaR </t>
  </si>
  <si>
    <t xml:space="preserve">Mean PF </t>
  </si>
  <si>
    <t xml:space="preserve">Long call sur les actions </t>
  </si>
  <si>
    <t xml:space="preserve">Augmentation de la VaR </t>
  </si>
  <si>
    <t xml:space="preserve">Short Call sur les actions </t>
  </si>
  <si>
    <t xml:space="preserve">Réduction de la VaR </t>
  </si>
  <si>
    <t xml:space="preserve">Long Put sur les actions </t>
  </si>
  <si>
    <t xml:space="preserve">Réduction  de la VaR </t>
  </si>
  <si>
    <t xml:space="preserve">Short Put sur les actions </t>
  </si>
  <si>
    <t>ITM</t>
  </si>
  <si>
    <t>ATM</t>
  </si>
  <si>
    <t>OTM</t>
  </si>
  <si>
    <t xml:space="preserve">Market value: Long a call </t>
  </si>
  <si>
    <t xml:space="preserve">Positive </t>
  </si>
  <si>
    <t>Null</t>
  </si>
  <si>
    <t xml:space="preserve">Negative </t>
  </si>
  <si>
    <t xml:space="preserve">Market value: Short Call </t>
  </si>
  <si>
    <t xml:space="preserve">Market value: Long Put </t>
  </si>
  <si>
    <t xml:space="preserve">Market value: Short Put </t>
  </si>
  <si>
    <t xml:space="preserve">VaR Incr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</si>
</sst>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 applyAlignment="1">
      <alignment horizontal="left"/>
    </xf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0F826-C15E-4441-8A83-4AAC4A23432A}">
  <dimension ref="E6:P67"/>
  <sheetViews>
    <sheetView tabSelected="1" topLeftCell="A17" workbookViewId="0">
      <selection activeCell="P23" sqref="P23"/>
    </sheetView>
  </sheetViews>
  <sheetFormatPr baseColWidth="10" defaultRowHeight="16" x14ac:dyDescent="0.2"/>
  <sheetData>
    <row r="6" spans="6:13" x14ac:dyDescent="0.2">
      <c r="J6" s="1"/>
    </row>
    <row r="7" spans="6:13" ht="17" thickBot="1" x14ac:dyDescent="0.25">
      <c r="J7" s="1"/>
    </row>
    <row r="8" spans="6:13" ht="17" thickBot="1" x14ac:dyDescent="0.25">
      <c r="F8" t="s">
        <v>0</v>
      </c>
      <c r="G8" t="s">
        <v>1</v>
      </c>
      <c r="H8" t="s">
        <v>2</v>
      </c>
      <c r="I8" t="s">
        <v>3</v>
      </c>
      <c r="J8" s="1"/>
      <c r="L8" s="2" t="s">
        <v>4</v>
      </c>
      <c r="M8" s="3"/>
    </row>
    <row r="9" spans="6:13" x14ac:dyDescent="0.2">
      <c r="F9">
        <f>-2%</f>
        <v>-0.02</v>
      </c>
      <c r="G9">
        <v>-0.06</v>
      </c>
      <c r="H9">
        <v>0.05</v>
      </c>
      <c r="I9">
        <f>(F9+G9+H9)/3</f>
        <v>-0.01</v>
      </c>
      <c r="J9" s="1"/>
      <c r="L9" s="4" t="s">
        <v>5</v>
      </c>
      <c r="M9" s="5">
        <f>0.9</f>
        <v>0.9</v>
      </c>
    </row>
    <row r="10" spans="6:13" ht="17" thickBot="1" x14ac:dyDescent="0.25">
      <c r="F10">
        <f>-4%</f>
        <v>-0.04</v>
      </c>
      <c r="G10">
        <v>-0.02</v>
      </c>
      <c r="H10">
        <v>0.08</v>
      </c>
      <c r="I10">
        <f t="shared" ref="I10:I18" si="0">(F10+G10+H10)/3</f>
        <v>6.666666666666668E-3</v>
      </c>
      <c r="J10" s="1"/>
      <c r="L10" s="6" t="s">
        <v>6</v>
      </c>
      <c r="M10" s="7">
        <f>_xlfn.NORM.S.INV(1-M9)</f>
        <v>-1.2815515655446006</v>
      </c>
    </row>
    <row r="11" spans="6:13" x14ac:dyDescent="0.2">
      <c r="F11">
        <f>5%</f>
        <v>0.05</v>
      </c>
      <c r="G11">
        <v>0.04</v>
      </c>
      <c r="H11">
        <v>-7.0000000000000007E-2</v>
      </c>
      <c r="I11">
        <f t="shared" si="0"/>
        <v>6.6666666666666636E-3</v>
      </c>
      <c r="J11" s="1"/>
    </row>
    <row r="12" spans="6:13" x14ac:dyDescent="0.2">
      <c r="F12">
        <f>7%</f>
        <v>7.0000000000000007E-2</v>
      </c>
      <c r="G12">
        <v>0.05</v>
      </c>
      <c r="H12">
        <v>-0.03</v>
      </c>
      <c r="I12">
        <f t="shared" si="0"/>
        <v>3.0000000000000002E-2</v>
      </c>
      <c r="J12" s="1"/>
    </row>
    <row r="13" spans="6:13" x14ac:dyDescent="0.2">
      <c r="F13">
        <f>-4%</f>
        <v>-0.04</v>
      </c>
      <c r="G13">
        <v>7.0000000000000007E-2</v>
      </c>
      <c r="H13">
        <v>-0.04</v>
      </c>
      <c r="I13">
        <f t="shared" si="0"/>
        <v>-3.3333333333333318E-3</v>
      </c>
      <c r="J13" s="1"/>
    </row>
    <row r="14" spans="6:13" x14ac:dyDescent="0.2">
      <c r="F14">
        <f>-8%</f>
        <v>-0.08</v>
      </c>
      <c r="G14">
        <v>-0.02</v>
      </c>
      <c r="H14">
        <v>0.04</v>
      </c>
      <c r="I14">
        <f t="shared" si="0"/>
        <v>-0.02</v>
      </c>
      <c r="J14" s="1"/>
    </row>
    <row r="15" spans="6:13" x14ac:dyDescent="0.2">
      <c r="F15">
        <f>7%</f>
        <v>7.0000000000000007E-2</v>
      </c>
      <c r="G15">
        <v>-7.0000000000000007E-2</v>
      </c>
      <c r="H15">
        <v>0.03</v>
      </c>
      <c r="I15">
        <f t="shared" si="0"/>
        <v>0.01</v>
      </c>
      <c r="J15" s="1"/>
    </row>
    <row r="16" spans="6:13" x14ac:dyDescent="0.2">
      <c r="F16">
        <f>4%</f>
        <v>0.04</v>
      </c>
      <c r="G16">
        <v>-0.04</v>
      </c>
      <c r="H16">
        <v>-0.04</v>
      </c>
      <c r="I16">
        <f t="shared" si="0"/>
        <v>-1.3333333333333334E-2</v>
      </c>
      <c r="J16" s="1"/>
    </row>
    <row r="17" spans="6:15" x14ac:dyDescent="0.2">
      <c r="F17">
        <f>2%</f>
        <v>0.02</v>
      </c>
      <c r="G17">
        <v>-0.06</v>
      </c>
      <c r="H17">
        <v>-0.05</v>
      </c>
      <c r="I17">
        <f t="shared" si="0"/>
        <v>-0.03</v>
      </c>
      <c r="J17" s="1"/>
    </row>
    <row r="18" spans="6:15" x14ac:dyDescent="0.2">
      <c r="F18">
        <f>1%</f>
        <v>0.01</v>
      </c>
      <c r="G18">
        <v>-0.02</v>
      </c>
      <c r="H18">
        <v>0.06</v>
      </c>
      <c r="I18">
        <f t="shared" si="0"/>
        <v>1.6666666666666666E-2</v>
      </c>
      <c r="J18" s="1"/>
    </row>
    <row r="19" spans="6:15" x14ac:dyDescent="0.2">
      <c r="J19" s="1"/>
    </row>
    <row r="20" spans="6:15" x14ac:dyDescent="0.2">
      <c r="F20" t="s">
        <v>7</v>
      </c>
      <c r="G20" t="s">
        <v>8</v>
      </c>
      <c r="H20" t="s">
        <v>9</v>
      </c>
      <c r="I20" t="s">
        <v>10</v>
      </c>
      <c r="J20" s="1"/>
    </row>
    <row r="21" spans="6:15" x14ac:dyDescent="0.2">
      <c r="F21">
        <f>AVERAGE(F9:F18)</f>
        <v>8.0000000000000019E-3</v>
      </c>
      <c r="G21">
        <f>AVERAGE(G9:G18)</f>
        <v>-1.2999999999999998E-2</v>
      </c>
      <c r="H21">
        <f t="shared" ref="H21:J21" si="1">AVERAGE(H9:H18)</f>
        <v>2.9999999999999992E-3</v>
      </c>
      <c r="I21">
        <f t="shared" si="1"/>
        <v>-6.6666666666666643E-4</v>
      </c>
      <c r="J21" s="1"/>
    </row>
    <row r="22" spans="6:15" x14ac:dyDescent="0.2">
      <c r="F22" t="s">
        <v>11</v>
      </c>
      <c r="G22" t="s">
        <v>12</v>
      </c>
      <c r="H22" t="s">
        <v>13</v>
      </c>
      <c r="I22" t="s">
        <v>14</v>
      </c>
      <c r="J22" s="1"/>
    </row>
    <row r="23" spans="6:15" x14ac:dyDescent="0.2">
      <c r="F23">
        <f>STDEV(F9:F18)</f>
        <v>5.1380930314660518E-2</v>
      </c>
      <c r="G23">
        <f t="shared" ref="G23:I23" si="2">STDEV(G9:G18)</f>
        <v>4.9676732760697721E-2</v>
      </c>
      <c r="H23">
        <f t="shared" si="2"/>
        <v>5.4170512683972681E-2</v>
      </c>
      <c r="I23">
        <f t="shared" si="2"/>
        <v>1.8108043366634102E-2</v>
      </c>
      <c r="J23" s="1"/>
      <c r="N23" t="s">
        <v>47</v>
      </c>
    </row>
    <row r="24" spans="6:15" x14ac:dyDescent="0.2">
      <c r="J24" s="1"/>
      <c r="N24" t="s">
        <v>15</v>
      </c>
    </row>
    <row r="25" spans="6:15" x14ac:dyDescent="0.2">
      <c r="J25" s="1"/>
    </row>
    <row r="26" spans="6:15" x14ac:dyDescent="0.2">
      <c r="F26" t="s">
        <v>16</v>
      </c>
      <c r="G26" t="s">
        <v>17</v>
      </c>
      <c r="H26" t="s">
        <v>18</v>
      </c>
      <c r="I26" t="s">
        <v>19</v>
      </c>
      <c r="J26" s="1"/>
    </row>
    <row r="27" spans="6:15" x14ac:dyDescent="0.2">
      <c r="F27" s="8">
        <f>-(F21+F23*$Y$32)</f>
        <v>-8.0000000000000019E-3</v>
      </c>
      <c r="G27" s="8">
        <f t="shared" ref="G27:I27" si="3">-(G21+G23*$Y$32)</f>
        <v>1.2999999999999998E-2</v>
      </c>
      <c r="H27" s="8">
        <f t="shared" si="3"/>
        <v>-2.9999999999999992E-3</v>
      </c>
      <c r="I27" s="8">
        <f t="shared" si="3"/>
        <v>6.6666666666666643E-4</v>
      </c>
      <c r="J27" s="1"/>
      <c r="K27" s="9"/>
      <c r="N27" s="9">
        <f>I27-J52</f>
        <v>-4.70674442697437E-2</v>
      </c>
    </row>
    <row r="28" spans="6:15" x14ac:dyDescent="0.2">
      <c r="J28" s="1"/>
    </row>
    <row r="29" spans="6:15" x14ac:dyDescent="0.2">
      <c r="F29" t="s">
        <v>20</v>
      </c>
      <c r="G29" t="s">
        <v>21</v>
      </c>
      <c r="H29" t="s">
        <v>22</v>
      </c>
      <c r="I29" t="s">
        <v>23</v>
      </c>
      <c r="J29" s="1"/>
    </row>
    <row r="30" spans="6:15" x14ac:dyDescent="0.2">
      <c r="F30" s="8">
        <f>-1.62%</f>
        <v>-1.6200000000000003E-2</v>
      </c>
      <c r="G30" s="8">
        <f>-0.58%</f>
        <v>-5.7999999999999996E-3</v>
      </c>
      <c r="H30" s="8">
        <f>-2.39%</f>
        <v>-2.3900000000000001E-2</v>
      </c>
      <c r="I30" s="9">
        <f t="shared" ref="I30:K30" si="4">$U$49-I27</f>
        <v>-6.6666666666666643E-4</v>
      </c>
      <c r="J30" s="1"/>
      <c r="N30" s="9"/>
      <c r="O30">
        <f>0.36%</f>
        <v>3.5999999999999999E-3</v>
      </c>
    </row>
    <row r="31" spans="6:15" x14ac:dyDescent="0.2">
      <c r="J31" s="1"/>
      <c r="O31">
        <f>0.82%</f>
        <v>8.199999999999999E-3</v>
      </c>
    </row>
    <row r="32" spans="6:15" x14ac:dyDescent="0.2">
      <c r="F32" t="s">
        <v>24</v>
      </c>
      <c r="J32" s="1"/>
      <c r="O32">
        <f>0.23%</f>
        <v>2.3E-3</v>
      </c>
    </row>
    <row r="33" spans="5:16" x14ac:dyDescent="0.2">
      <c r="J33" s="1"/>
    </row>
    <row r="34" spans="5:16" x14ac:dyDescent="0.2">
      <c r="E34" t="s">
        <v>25</v>
      </c>
      <c r="F34" t="s">
        <v>0</v>
      </c>
      <c r="G34" t="s">
        <v>1</v>
      </c>
      <c r="J34" t="s">
        <v>3</v>
      </c>
    </row>
    <row r="35" spans="5:16" x14ac:dyDescent="0.2">
      <c r="F35">
        <f>-2%</f>
        <v>-0.02</v>
      </c>
      <c r="G35">
        <v>-0.06</v>
      </c>
      <c r="J35">
        <f>(SUM(F35:I35))/2</f>
        <v>-0.04</v>
      </c>
    </row>
    <row r="36" spans="5:16" x14ac:dyDescent="0.2">
      <c r="F36">
        <f>-4%</f>
        <v>-0.04</v>
      </c>
      <c r="G36">
        <v>-0.02</v>
      </c>
      <c r="J36">
        <f>(SUM(F36:I36))/2</f>
        <v>-0.03</v>
      </c>
      <c r="O36" s="8">
        <f>-1.62%</f>
        <v>-1.6200000000000003E-2</v>
      </c>
      <c r="P36" t="s">
        <v>26</v>
      </c>
    </row>
    <row r="37" spans="5:16" x14ac:dyDescent="0.2">
      <c r="F37">
        <f>5%</f>
        <v>0.05</v>
      </c>
      <c r="G37">
        <v>0.04</v>
      </c>
      <c r="J37">
        <f t="shared" ref="J37:J44" si="5">(SUM(F37:I37))/2</f>
        <v>4.4999999999999998E-2</v>
      </c>
      <c r="O37" s="8">
        <f>-0.58%</f>
        <v>-5.7999999999999996E-3</v>
      </c>
      <c r="P37" t="s">
        <v>27</v>
      </c>
    </row>
    <row r="38" spans="5:16" x14ac:dyDescent="0.2">
      <c r="F38">
        <f>7%</f>
        <v>7.0000000000000007E-2</v>
      </c>
      <c r="G38">
        <v>0.05</v>
      </c>
      <c r="J38">
        <f t="shared" si="5"/>
        <v>6.0000000000000005E-2</v>
      </c>
      <c r="O38" s="8">
        <f>-2.39%</f>
        <v>-2.3900000000000001E-2</v>
      </c>
      <c r="P38" t="s">
        <v>28</v>
      </c>
    </row>
    <row r="39" spans="5:16" x14ac:dyDescent="0.2">
      <c r="F39">
        <f>-4%</f>
        <v>-0.04</v>
      </c>
      <c r="G39">
        <v>7.0000000000000007E-2</v>
      </c>
      <c r="J39">
        <f t="shared" si="5"/>
        <v>1.5000000000000003E-2</v>
      </c>
    </row>
    <row r="40" spans="5:16" x14ac:dyDescent="0.2">
      <c r="F40">
        <f>-8%</f>
        <v>-0.08</v>
      </c>
      <c r="G40">
        <v>-0.02</v>
      </c>
      <c r="J40">
        <f t="shared" si="5"/>
        <v>-0.05</v>
      </c>
    </row>
    <row r="41" spans="5:16" x14ac:dyDescent="0.2">
      <c r="F41">
        <f>7%</f>
        <v>7.0000000000000007E-2</v>
      </c>
      <c r="G41">
        <v>-7.0000000000000007E-2</v>
      </c>
      <c r="J41">
        <f t="shared" si="5"/>
        <v>0</v>
      </c>
    </row>
    <row r="42" spans="5:16" x14ac:dyDescent="0.2">
      <c r="F42">
        <f>4%</f>
        <v>0.04</v>
      </c>
      <c r="G42">
        <v>-0.04</v>
      </c>
      <c r="J42">
        <f t="shared" si="5"/>
        <v>0</v>
      </c>
    </row>
    <row r="43" spans="5:16" x14ac:dyDescent="0.2">
      <c r="F43">
        <f>2%</f>
        <v>0.02</v>
      </c>
      <c r="G43">
        <v>-0.06</v>
      </c>
      <c r="J43">
        <f t="shared" si="5"/>
        <v>-1.9999999999999997E-2</v>
      </c>
    </row>
    <row r="44" spans="5:16" x14ac:dyDescent="0.2">
      <c r="F44">
        <f>1%</f>
        <v>0.01</v>
      </c>
      <c r="G44">
        <v>-0.02</v>
      </c>
      <c r="J44">
        <f t="shared" si="5"/>
        <v>-5.0000000000000001E-3</v>
      </c>
    </row>
    <row r="46" spans="5:16" x14ac:dyDescent="0.2">
      <c r="J46" t="s">
        <v>29</v>
      </c>
    </row>
    <row r="47" spans="5:16" x14ac:dyDescent="0.2">
      <c r="J47">
        <f>AVERAGE(J35:J44)</f>
        <v>-2.4999999999999996E-3</v>
      </c>
    </row>
    <row r="49" spans="6:10" x14ac:dyDescent="0.2">
      <c r="J49">
        <f>STDEV(J35:J44)</f>
        <v>3.5296364307578952E-2</v>
      </c>
    </row>
    <row r="51" spans="6:10" x14ac:dyDescent="0.2">
      <c r="J51" t="s">
        <v>19</v>
      </c>
    </row>
    <row r="52" spans="6:10" x14ac:dyDescent="0.2">
      <c r="J52" s="8">
        <f>-(J47+J49*M10)</f>
        <v>4.7734110936410369E-2</v>
      </c>
    </row>
    <row r="53" spans="6:10" x14ac:dyDescent="0.2">
      <c r="J53" s="1"/>
    </row>
    <row r="54" spans="6:10" x14ac:dyDescent="0.2">
      <c r="J54" s="1"/>
    </row>
    <row r="55" spans="6:10" x14ac:dyDescent="0.2">
      <c r="J55" s="1"/>
    </row>
    <row r="56" spans="6:10" x14ac:dyDescent="0.2">
      <c r="F56" t="s">
        <v>30</v>
      </c>
      <c r="H56" t="s">
        <v>31</v>
      </c>
      <c r="J56" s="1"/>
    </row>
    <row r="57" spans="6:10" x14ac:dyDescent="0.2">
      <c r="F57" t="s">
        <v>32</v>
      </c>
      <c r="H57" t="s">
        <v>33</v>
      </c>
      <c r="J57" s="1"/>
    </row>
    <row r="58" spans="6:10" x14ac:dyDescent="0.2">
      <c r="F58" t="s">
        <v>34</v>
      </c>
      <c r="H58" t="s">
        <v>35</v>
      </c>
      <c r="J58" s="1"/>
    </row>
    <row r="59" spans="6:10" x14ac:dyDescent="0.2">
      <c r="F59" t="s">
        <v>36</v>
      </c>
      <c r="H59" t="s">
        <v>31</v>
      </c>
      <c r="J59" s="1"/>
    </row>
    <row r="60" spans="6:10" x14ac:dyDescent="0.2">
      <c r="J60" s="1"/>
    </row>
    <row r="61" spans="6:10" x14ac:dyDescent="0.2">
      <c r="H61" t="s">
        <v>37</v>
      </c>
      <c r="I61" t="s">
        <v>38</v>
      </c>
      <c r="J61" s="1" t="s">
        <v>39</v>
      </c>
    </row>
    <row r="62" spans="6:10" x14ac:dyDescent="0.2">
      <c r="F62" t="s">
        <v>40</v>
      </c>
      <c r="H62" t="s">
        <v>41</v>
      </c>
      <c r="I62" t="s">
        <v>42</v>
      </c>
      <c r="J62" s="1" t="s">
        <v>43</v>
      </c>
    </row>
    <row r="63" spans="6:10" x14ac:dyDescent="0.2">
      <c r="F63" t="s">
        <v>44</v>
      </c>
      <c r="H63" t="s">
        <v>43</v>
      </c>
      <c r="I63" t="s">
        <v>42</v>
      </c>
      <c r="J63" s="1" t="s">
        <v>41</v>
      </c>
    </row>
    <row r="64" spans="6:10" x14ac:dyDescent="0.2">
      <c r="F64" t="s">
        <v>45</v>
      </c>
      <c r="H64" t="s">
        <v>41</v>
      </c>
      <c r="I64" t="s">
        <v>42</v>
      </c>
      <c r="J64" s="1" t="s">
        <v>43</v>
      </c>
    </row>
    <row r="65" spans="6:10" x14ac:dyDescent="0.2">
      <c r="F65" t="s">
        <v>46</v>
      </c>
      <c r="H65" t="s">
        <v>43</v>
      </c>
      <c r="I65" t="s">
        <v>42</v>
      </c>
      <c r="J65" s="1" t="s">
        <v>41</v>
      </c>
    </row>
    <row r="66" spans="6:10" x14ac:dyDescent="0.2">
      <c r="J66" s="1"/>
    </row>
    <row r="67" spans="6:10" x14ac:dyDescent="0.2">
      <c r="J6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Florent Fischer</dc:creator>
  <cp:lastModifiedBy>Florent Fischer</cp:lastModifiedBy>
  <dcterms:created xsi:type="dcterms:W3CDTF">2023-03-26T18:51:46Z</dcterms:created>
  <dcterms:modified xsi:type="dcterms:W3CDTF">2023-03-26T18:52:36Z</dcterms:modified>
</cp:coreProperties>
</file>