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260" yWindow="0" windowWidth="30860" windowHeight="16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O6" i="1"/>
  <c r="C23" i="1"/>
  <c r="C21" i="1"/>
  <c r="C8" i="1"/>
  <c r="C9" i="1"/>
  <c r="C7" i="1"/>
  <c r="C18" i="1"/>
  <c r="C19" i="1"/>
  <c r="C24" i="1"/>
  <c r="C17" i="1"/>
  <c r="C11" i="1"/>
  <c r="C12" i="1"/>
  <c r="C10" i="1"/>
  <c r="C6" i="1"/>
  <c r="P3" i="1"/>
  <c r="P2" i="1"/>
  <c r="O3" i="1"/>
  <c r="O2" i="1"/>
  <c r="G7" i="1"/>
  <c r="G6" i="1"/>
  <c r="G8" i="1"/>
  <c r="G9" i="1"/>
  <c r="G2" i="1"/>
  <c r="G3" i="1"/>
  <c r="G4" i="1"/>
  <c r="G5" i="1"/>
  <c r="G11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O8" i="1"/>
  <c r="Q3" i="1"/>
  <c r="Q2" i="1"/>
  <c r="Q4" i="1"/>
  <c r="P4" i="1"/>
  <c r="O4" i="1"/>
</calcChain>
</file>

<file path=xl/sharedStrings.xml><?xml version="1.0" encoding="utf-8"?>
<sst xmlns="http://schemas.openxmlformats.org/spreadsheetml/2006/main" count="138" uniqueCount="42">
  <si>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</si>
  <si>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</si>
  <si>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</si>
  <si>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</si>
  <si>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</si>
  <si>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</si>
  <si>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</si>
  <si>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</si>
  <si>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</si>
  <si>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NeuN</t>
  </si>
  <si>
    <t>qPCR</t>
  </si>
  <si>
    <t>Nbr femelle</t>
  </si>
  <si>
    <t>Nbr Males</t>
  </si>
  <si>
    <t>Total</t>
  </si>
  <si>
    <t>Commentaires</t>
  </si>
  <si>
    <t>Coupés cryostats 20µ, peu concluant. Sotckés -20°C</t>
  </si>
  <si>
    <t>Het</t>
  </si>
  <si>
    <t>Marquage MuSK très bruité</t>
  </si>
  <si>
    <t>Sacrifié le</t>
  </si>
  <si>
    <t>Age (jours)</t>
  </si>
  <si>
    <t>Moyenne Age sacrifice</t>
  </si>
  <si>
    <t>Origine</t>
  </si>
  <si>
    <t>ICM</t>
  </si>
  <si>
    <t>Sexe</t>
  </si>
  <si>
    <t>ID</t>
  </si>
  <si>
    <t>Mutation</t>
  </si>
  <si>
    <t>Comportement</t>
  </si>
  <si>
    <t>Sauvage</t>
  </si>
  <si>
    <t>Pascale</t>
  </si>
  <si>
    <t>NeuN/Musk-GFAP</t>
  </si>
  <si>
    <t>Neun/Musk-GFAP</t>
  </si>
  <si>
    <t>Repro</t>
  </si>
  <si>
    <t>MuSK KO</t>
  </si>
  <si>
    <t>E1</t>
  </si>
  <si>
    <t>E2</t>
  </si>
  <si>
    <t>E3</t>
  </si>
  <si>
    <t>E4</t>
  </si>
  <si>
    <t>E5</t>
  </si>
  <si>
    <t>E6</t>
  </si>
  <si>
    <t>E7</t>
  </si>
  <si>
    <t>E18</t>
  </si>
  <si>
    <t>C57BL/e Pour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</si>
</sst>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i/>
      <sz val="12"/>
      <color theme="1" tint="0.499984740745262"/>
      <name val="Calibri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scheme val="minor"/>
    </font>
    <font>
      <i/>
      <sz val="12"/>
      <color theme="6" tint="-0.249977111117893"/>
      <name val="Calibri"/>
      <scheme val="minor"/>
    </font>
    <font>
      <b/>
      <i/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14" fontId="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5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/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/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/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 val="0"/>
        <i/>
        <strike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 val="0"/>
        <i/>
        <strike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 val="0"/>
        <i/>
        <strike val="0"/>
        <color auto="1"/>
      </font>
      <fill>
        <patternFill patternType="none">
          <fgColor indexed="64"/>
          <bgColor auto="1"/>
        </patternFill>
      </fill>
    </dxf>
    <dxf>
      <font>
        <b val="0"/>
        <i/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G33" sqref="G33"/>
    </sheetView>
  </sheetViews>
  <sheetFormatPr baseColWidth="10" defaultRowHeight="15" x14ac:dyDescent="0"/>
  <cols>
    <col min="7" max="8" width="10.83203125" style="16"/>
    <col min="12" max="12" width="18.33203125" style="13" customWidth="1"/>
    <col min="14" max="14" width="19.5" customWidth="1"/>
  </cols>
  <sheetData>
    <row r="1" spans="1:20">
      <c r="A1" s="12" t="s">
        <v>24</v>
      </c>
      <c r="B1" s="12" t="s">
        <v>23</v>
      </c>
      <c r="C1" s="12" t="s">
        <v>25</v>
      </c>
      <c r="D1" s="12" t="s">
        <v>6</v>
      </c>
      <c r="E1" s="12" t="s">
        <v>8</v>
      </c>
      <c r="F1" s="12" t="s">
        <v>18</v>
      </c>
      <c r="G1" s="15" t="s">
        <v>19</v>
      </c>
      <c r="H1" s="15" t="s">
        <v>21</v>
      </c>
      <c r="I1" s="12" t="s">
        <v>4</v>
      </c>
      <c r="J1" s="12" t="s">
        <v>5</v>
      </c>
      <c r="K1" s="12" t="s">
        <v>10</v>
      </c>
      <c r="L1" s="12" t="s">
        <v>14</v>
      </c>
      <c r="N1" s="5"/>
      <c r="O1" s="9" t="s">
        <v>2</v>
      </c>
      <c r="P1" s="9" t="s">
        <v>3</v>
      </c>
      <c r="Q1" s="9" t="s">
        <v>13</v>
      </c>
      <c r="S1" s="9"/>
      <c r="T1" s="9"/>
    </row>
    <row r="2" spans="1:20">
      <c r="A2" s="18">
        <v>415</v>
      </c>
      <c r="B2" s="18" t="s">
        <v>0</v>
      </c>
      <c r="C2" s="18" t="s">
        <v>16</v>
      </c>
      <c r="D2" s="19">
        <v>42907</v>
      </c>
      <c r="E2" s="19">
        <v>43123</v>
      </c>
      <c r="F2" s="19"/>
      <c r="G2" s="20">
        <f t="shared" ref="G2:G24" ca="1" si="0">IF(F2, F2-D2, TODAY()-D2)</f>
        <v>261</v>
      </c>
      <c r="H2" s="20" t="s">
        <v>22</v>
      </c>
      <c r="I2" s="21"/>
      <c r="J2" s="21"/>
      <c r="K2" s="21"/>
      <c r="L2" s="21" t="s">
        <v>31</v>
      </c>
      <c r="N2" s="5" t="s">
        <v>11</v>
      </c>
      <c r="O2" s="3">
        <f>COUNTIFS(B:B, "F",C:C, O1)</f>
        <v>4</v>
      </c>
      <c r="P2" s="3">
        <f>COUNTIFS(B:B, "F",C:C,P1)</f>
        <v>5</v>
      </c>
      <c r="Q2" s="5">
        <f>SUM(O2:P2)</f>
        <v>9</v>
      </c>
      <c r="S2" s="27"/>
      <c r="T2" s="27"/>
    </row>
    <row r="3" spans="1:20">
      <c r="A3" s="22">
        <v>417</v>
      </c>
      <c r="B3" s="22" t="s">
        <v>1</v>
      </c>
      <c r="C3" s="22" t="s">
        <v>16</v>
      </c>
      <c r="D3" s="19">
        <v>42962</v>
      </c>
      <c r="E3" s="19">
        <v>43123</v>
      </c>
      <c r="F3" s="19"/>
      <c r="G3" s="20">
        <f t="shared" ca="1" si="0"/>
        <v>206</v>
      </c>
      <c r="H3" s="20" t="s">
        <v>22</v>
      </c>
      <c r="I3" s="21"/>
      <c r="J3" s="21"/>
      <c r="K3" s="21"/>
      <c r="L3" s="21" t="s">
        <v>31</v>
      </c>
      <c r="N3" s="5" t="s">
        <v>12</v>
      </c>
      <c r="O3" s="3">
        <f>COUNTIFS(B:B, "M",C:C, O1)</f>
        <v>4</v>
      </c>
      <c r="P3" s="3">
        <f>COUNTIFS(B:B, "M",C:C,P1)</f>
        <v>0</v>
      </c>
      <c r="Q3" s="5">
        <f>SUM(O3:P3)</f>
        <v>4</v>
      </c>
      <c r="S3" s="27"/>
      <c r="T3" s="27"/>
    </row>
    <row r="4" spans="1:20">
      <c r="A4" s="18">
        <v>422</v>
      </c>
      <c r="B4" s="18" t="s">
        <v>0</v>
      </c>
      <c r="C4" s="18" t="s">
        <v>16</v>
      </c>
      <c r="D4" s="19">
        <v>42962</v>
      </c>
      <c r="E4" s="19">
        <v>43123</v>
      </c>
      <c r="F4" s="19"/>
      <c r="G4" s="20">
        <f t="shared" ca="1" si="0"/>
        <v>206</v>
      </c>
      <c r="H4" s="20" t="s">
        <v>22</v>
      </c>
      <c r="I4" s="21"/>
      <c r="J4" s="21"/>
      <c r="K4" s="21"/>
      <c r="L4" s="21" t="s">
        <v>31</v>
      </c>
      <c r="N4" s="5" t="s">
        <v>13</v>
      </c>
      <c r="O4" s="5">
        <f>SUM(O2:O3)</f>
        <v>8</v>
      </c>
      <c r="P4" s="5">
        <f>SUM(P2:P3)</f>
        <v>5</v>
      </c>
      <c r="Q4" s="5">
        <f>SUM(Q2:Q3)</f>
        <v>13</v>
      </c>
    </row>
    <row r="5" spans="1:20">
      <c r="A5" s="22">
        <v>425</v>
      </c>
      <c r="B5" s="22" t="s">
        <v>1</v>
      </c>
      <c r="C5" s="22" t="s">
        <v>16</v>
      </c>
      <c r="D5" s="19">
        <v>42964</v>
      </c>
      <c r="E5" s="19">
        <v>43123</v>
      </c>
      <c r="F5" s="19"/>
      <c r="G5" s="20">
        <f t="shared" ca="1" si="0"/>
        <v>204</v>
      </c>
      <c r="H5" s="20" t="s">
        <v>22</v>
      </c>
      <c r="I5" s="21"/>
      <c r="J5" s="21"/>
      <c r="K5" s="21"/>
      <c r="L5" s="21" t="s">
        <v>31</v>
      </c>
    </row>
    <row r="6" spans="1:20">
      <c r="A6" s="4">
        <v>435</v>
      </c>
      <c r="B6" s="4" t="s">
        <v>0</v>
      </c>
      <c r="C6" s="4" t="str">
        <f>$O$1</f>
        <v>Mut</v>
      </c>
      <c r="D6" s="8">
        <v>43097</v>
      </c>
      <c r="E6" s="8">
        <v>43123</v>
      </c>
      <c r="F6" s="8">
        <v>43124</v>
      </c>
      <c r="G6" s="23">
        <f t="shared" ca="1" si="0"/>
        <v>27</v>
      </c>
      <c r="H6" s="17" t="s">
        <v>22</v>
      </c>
      <c r="I6" s="5" t="s">
        <v>7</v>
      </c>
      <c r="J6" s="5" t="s">
        <v>9</v>
      </c>
      <c r="K6" s="5"/>
      <c r="L6" s="5"/>
      <c r="N6" s="9" t="s">
        <v>32</v>
      </c>
      <c r="O6" s="3">
        <f>COUNTIFS(C:C, O1,L:L, N6)</f>
        <v>2</v>
      </c>
      <c r="P6" s="3">
        <f>COUNTIFS(C:C, P1,L:L, N6)</f>
        <v>1</v>
      </c>
    </row>
    <row r="7" spans="1:20">
      <c r="A7" s="10">
        <v>437</v>
      </c>
      <c r="B7" s="10" t="s">
        <v>0</v>
      </c>
      <c r="C7" s="10" t="str">
        <f>$P$1</f>
        <v>WT</v>
      </c>
      <c r="D7" s="11">
        <v>43097</v>
      </c>
      <c r="E7" s="11">
        <v>43123</v>
      </c>
      <c r="F7" s="11">
        <v>43124</v>
      </c>
      <c r="G7" s="17">
        <f t="shared" ca="1" si="0"/>
        <v>27</v>
      </c>
      <c r="H7" s="17" t="s">
        <v>22</v>
      </c>
      <c r="I7" s="12" t="s">
        <v>7</v>
      </c>
      <c r="J7" s="12" t="s">
        <v>9</v>
      </c>
      <c r="K7" s="12"/>
      <c r="L7" s="6"/>
    </row>
    <row r="8" spans="1:20">
      <c r="A8" s="10">
        <v>440</v>
      </c>
      <c r="B8" s="10" t="s">
        <v>0</v>
      </c>
      <c r="C8" s="10" t="str">
        <f t="shared" ref="C8:C9" si="1">$P$1</f>
        <v>WT</v>
      </c>
      <c r="D8" s="11">
        <v>43111</v>
      </c>
      <c r="E8" s="11">
        <v>43145</v>
      </c>
      <c r="F8" s="11">
        <v>43147</v>
      </c>
      <c r="G8" s="17">
        <f t="shared" ca="1" si="0"/>
        <v>36</v>
      </c>
      <c r="H8" s="17" t="s">
        <v>22</v>
      </c>
      <c r="I8" s="12"/>
      <c r="J8" s="12"/>
      <c r="K8" s="12" t="s">
        <v>7</v>
      </c>
      <c r="L8" s="6"/>
      <c r="N8" s="9" t="s">
        <v>20</v>
      </c>
      <c r="O8" s="25">
        <f ca="1">IF(G:G="E", "", AVERAGEIF(F:F, "&lt;&gt;",G:G))</f>
        <v>32.363636363636367</v>
      </c>
    </row>
    <row r="9" spans="1:20">
      <c r="A9" s="10">
        <v>441</v>
      </c>
      <c r="B9" s="10" t="s">
        <v>0</v>
      </c>
      <c r="C9" s="10" t="str">
        <f t="shared" si="1"/>
        <v>WT</v>
      </c>
      <c r="D9" s="11">
        <v>43111</v>
      </c>
      <c r="E9" s="11">
        <v>43145</v>
      </c>
      <c r="F9" s="11">
        <v>43146</v>
      </c>
      <c r="G9" s="17">
        <f t="shared" ca="1" si="0"/>
        <v>35</v>
      </c>
      <c r="H9" s="17" t="s">
        <v>22</v>
      </c>
      <c r="I9" s="12"/>
      <c r="J9" s="12"/>
      <c r="K9" s="12"/>
      <c r="L9" s="12" t="s">
        <v>15</v>
      </c>
    </row>
    <row r="10" spans="1:20">
      <c r="A10" s="2">
        <v>439</v>
      </c>
      <c r="B10" s="2" t="s">
        <v>1</v>
      </c>
      <c r="C10" s="4" t="str">
        <f>$O$1</f>
        <v>Mut</v>
      </c>
      <c r="D10" s="14">
        <v>43111</v>
      </c>
      <c r="E10" s="14">
        <v>43145</v>
      </c>
      <c r="F10" s="14">
        <v>43146</v>
      </c>
      <c r="G10" s="24">
        <f t="shared" ca="1" si="0"/>
        <v>35</v>
      </c>
      <c r="H10" s="29" t="s">
        <v>22</v>
      </c>
      <c r="I10" s="1"/>
      <c r="J10" s="1" t="s">
        <v>30</v>
      </c>
      <c r="K10" s="1"/>
      <c r="L10" s="30" t="s">
        <v>17</v>
      </c>
    </row>
    <row r="11" spans="1:20">
      <c r="A11" s="26">
        <v>443</v>
      </c>
      <c r="B11" s="26" t="s">
        <v>0</v>
      </c>
      <c r="C11" s="4" t="str">
        <f t="shared" ref="C11:C12" si="2">$O$1</f>
        <v>Mut</v>
      </c>
      <c r="D11" s="14">
        <v>43118</v>
      </c>
      <c r="E11" s="14">
        <v>43145</v>
      </c>
      <c r="F11" s="14">
        <v>43146</v>
      </c>
      <c r="G11" s="24">
        <f t="shared" ca="1" si="0"/>
        <v>28</v>
      </c>
      <c r="H11" s="29" t="s">
        <v>22</v>
      </c>
      <c r="I11" s="1"/>
      <c r="J11" s="1" t="s">
        <v>29</v>
      </c>
      <c r="K11" s="1"/>
      <c r="L11" s="31" t="s">
        <v>17</v>
      </c>
    </row>
    <row r="12" spans="1:20">
      <c r="A12" s="7">
        <v>442</v>
      </c>
      <c r="B12" s="7" t="s">
        <v>1</v>
      </c>
      <c r="C12" s="4" t="str">
        <f t="shared" si="2"/>
        <v>Mut</v>
      </c>
      <c r="D12" s="8">
        <v>43118</v>
      </c>
      <c r="E12" s="8">
        <v>43145</v>
      </c>
      <c r="F12" s="8">
        <v>43146</v>
      </c>
      <c r="G12" s="23">
        <f t="shared" ca="1" si="0"/>
        <v>28</v>
      </c>
      <c r="H12" s="17" t="s">
        <v>22</v>
      </c>
      <c r="I12" s="5" t="s">
        <v>7</v>
      </c>
      <c r="J12" s="5"/>
      <c r="K12" s="5"/>
      <c r="L12" s="12"/>
    </row>
    <row r="13" spans="1:20">
      <c r="A13" s="10">
        <v>1</v>
      </c>
      <c r="B13" s="10" t="s">
        <v>0</v>
      </c>
      <c r="C13" s="10" t="s">
        <v>27</v>
      </c>
      <c r="D13" s="28">
        <v>43130</v>
      </c>
      <c r="E13" s="11">
        <v>43165</v>
      </c>
      <c r="F13" s="11">
        <v>43165</v>
      </c>
      <c r="G13" s="17">
        <f t="shared" ca="1" si="0"/>
        <v>35</v>
      </c>
      <c r="H13" s="15" t="s">
        <v>28</v>
      </c>
      <c r="I13" s="12"/>
      <c r="J13" s="12"/>
      <c r="K13" s="12"/>
      <c r="L13" s="12" t="s">
        <v>41</v>
      </c>
    </row>
    <row r="14" spans="1:20">
      <c r="A14" s="10">
        <v>2</v>
      </c>
      <c r="B14" s="10" t="s">
        <v>0</v>
      </c>
      <c r="C14" s="10" t="s">
        <v>27</v>
      </c>
      <c r="D14" s="28">
        <v>43130</v>
      </c>
      <c r="E14" s="11">
        <v>43165</v>
      </c>
      <c r="F14" s="11">
        <v>43165</v>
      </c>
      <c r="G14" s="17">
        <f t="shared" ca="1" si="0"/>
        <v>35</v>
      </c>
      <c r="H14" s="15" t="s">
        <v>28</v>
      </c>
      <c r="I14" s="12"/>
      <c r="J14" s="12"/>
      <c r="K14" s="12"/>
      <c r="L14" s="12" t="s">
        <v>41</v>
      </c>
    </row>
    <row r="15" spans="1:20">
      <c r="A15" s="10">
        <v>3</v>
      </c>
      <c r="B15" s="10" t="s">
        <v>0</v>
      </c>
      <c r="C15" s="10" t="s">
        <v>27</v>
      </c>
      <c r="D15" s="28">
        <v>43130</v>
      </c>
      <c r="E15" s="11">
        <v>43165</v>
      </c>
      <c r="F15" s="11">
        <v>43165</v>
      </c>
      <c r="G15" s="17">
        <f t="shared" ca="1" si="0"/>
        <v>35</v>
      </c>
      <c r="H15" s="15" t="s">
        <v>28</v>
      </c>
      <c r="I15" s="12"/>
      <c r="J15" s="12"/>
      <c r="K15" s="12"/>
      <c r="L15" s="12" t="s">
        <v>41</v>
      </c>
    </row>
    <row r="16" spans="1:20">
      <c r="A16" s="10">
        <v>4</v>
      </c>
      <c r="B16" s="10" t="s">
        <v>0</v>
      </c>
      <c r="C16" s="10" t="s">
        <v>27</v>
      </c>
      <c r="D16" s="28">
        <v>43130</v>
      </c>
      <c r="E16" s="11">
        <v>43165</v>
      </c>
      <c r="F16" s="11">
        <v>43165</v>
      </c>
      <c r="G16" s="17">
        <f t="shared" ca="1" si="0"/>
        <v>35</v>
      </c>
      <c r="H16" s="15" t="s">
        <v>28</v>
      </c>
      <c r="I16" s="12"/>
      <c r="J16" s="12"/>
      <c r="K16" s="12"/>
      <c r="L16" s="12" t="s">
        <v>41</v>
      </c>
    </row>
    <row r="17" spans="1:12">
      <c r="A17" s="7">
        <v>444</v>
      </c>
      <c r="B17" s="7" t="s">
        <v>1</v>
      </c>
      <c r="C17" s="4" t="str">
        <f>$O$1</f>
        <v>Mut</v>
      </c>
      <c r="D17" s="8">
        <v>43132</v>
      </c>
      <c r="E17" s="8">
        <v>43166</v>
      </c>
      <c r="F17" s="8"/>
      <c r="G17" s="23">
        <f t="shared" ca="1" si="0"/>
        <v>36</v>
      </c>
      <c r="H17" s="17" t="s">
        <v>22</v>
      </c>
      <c r="I17" s="5"/>
      <c r="J17" s="5"/>
      <c r="K17" s="5"/>
      <c r="L17" s="12" t="s">
        <v>26</v>
      </c>
    </row>
    <row r="18" spans="1:12">
      <c r="A18" s="7">
        <v>445</v>
      </c>
      <c r="B18" s="7" t="s">
        <v>1</v>
      </c>
      <c r="C18" s="4" t="str">
        <f t="shared" ref="C18:C19" si="3">$O$1</f>
        <v>Mut</v>
      </c>
      <c r="D18" s="8">
        <v>43132</v>
      </c>
      <c r="E18" s="8">
        <v>43166</v>
      </c>
      <c r="F18" s="8"/>
      <c r="G18" s="23">
        <f t="shared" ca="1" si="0"/>
        <v>36</v>
      </c>
      <c r="H18" s="17" t="s">
        <v>22</v>
      </c>
      <c r="I18" s="5"/>
      <c r="J18" s="5"/>
      <c r="K18" s="5"/>
      <c r="L18" s="12" t="s">
        <v>26</v>
      </c>
    </row>
    <row r="19" spans="1:12">
      <c r="A19" s="4">
        <v>448</v>
      </c>
      <c r="B19" s="4" t="s">
        <v>0</v>
      </c>
      <c r="C19" s="4" t="str">
        <f t="shared" si="3"/>
        <v>Mut</v>
      </c>
      <c r="D19" s="8">
        <v>43132</v>
      </c>
      <c r="E19" s="8">
        <v>43166</v>
      </c>
      <c r="F19" s="8"/>
      <c r="G19" s="23">
        <f t="shared" ca="1" si="0"/>
        <v>36</v>
      </c>
      <c r="H19" s="17" t="s">
        <v>22</v>
      </c>
      <c r="I19" s="5"/>
      <c r="J19" s="5"/>
      <c r="K19" s="5"/>
      <c r="L19" s="12" t="s">
        <v>26</v>
      </c>
    </row>
    <row r="20" spans="1:12">
      <c r="A20" s="18">
        <v>449</v>
      </c>
      <c r="B20" s="18" t="s">
        <v>0</v>
      </c>
      <c r="C20" s="18" t="s">
        <v>16</v>
      </c>
      <c r="D20" s="19">
        <v>43132</v>
      </c>
      <c r="E20" s="19">
        <v>43166</v>
      </c>
      <c r="F20" s="19"/>
      <c r="G20" s="20">
        <f t="shared" ca="1" si="0"/>
        <v>36</v>
      </c>
      <c r="H20" s="20" t="s">
        <v>22</v>
      </c>
      <c r="I20" s="21"/>
      <c r="J20" s="21"/>
      <c r="K20" s="21"/>
      <c r="L20" s="21" t="s">
        <v>31</v>
      </c>
    </row>
    <row r="21" spans="1:12">
      <c r="A21" s="10">
        <v>450</v>
      </c>
      <c r="B21" s="10" t="s">
        <v>0</v>
      </c>
      <c r="C21" s="10" t="str">
        <f>$P$1</f>
        <v>WT</v>
      </c>
      <c r="D21" s="11">
        <v>43132</v>
      </c>
      <c r="E21" s="11">
        <v>43166</v>
      </c>
      <c r="F21" s="11"/>
      <c r="G21" s="17">
        <f t="shared" ca="1" si="0"/>
        <v>36</v>
      </c>
      <c r="H21" s="17" t="s">
        <v>22</v>
      </c>
      <c r="I21" s="12"/>
      <c r="J21" s="12"/>
      <c r="K21" s="12"/>
      <c r="L21" s="12" t="s">
        <v>26</v>
      </c>
    </row>
    <row r="22" spans="1:12">
      <c r="A22" s="18">
        <v>451</v>
      </c>
      <c r="B22" s="18" t="s">
        <v>0</v>
      </c>
      <c r="C22" s="18" t="s">
        <v>16</v>
      </c>
      <c r="D22" s="19">
        <v>43132</v>
      </c>
      <c r="E22" s="19">
        <v>43166</v>
      </c>
      <c r="F22" s="19"/>
      <c r="G22" s="20">
        <f t="shared" ca="1" si="0"/>
        <v>36</v>
      </c>
      <c r="H22" s="20" t="s">
        <v>22</v>
      </c>
      <c r="I22" s="21"/>
      <c r="J22" s="21"/>
      <c r="K22" s="21"/>
      <c r="L22" s="21" t="s">
        <v>31</v>
      </c>
    </row>
    <row r="23" spans="1:12">
      <c r="A23" s="10">
        <v>455</v>
      </c>
      <c r="B23" s="10" t="s">
        <v>0</v>
      </c>
      <c r="C23" s="10" t="str">
        <f>$P$1</f>
        <v>WT</v>
      </c>
      <c r="D23" s="11">
        <v>43146</v>
      </c>
      <c r="E23" s="11">
        <v>43166</v>
      </c>
      <c r="F23" s="11"/>
      <c r="G23" s="17">
        <f t="shared" ca="1" si="0"/>
        <v>22</v>
      </c>
      <c r="H23" s="17" t="s">
        <v>22</v>
      </c>
      <c r="I23" s="12"/>
      <c r="J23" s="12"/>
      <c r="K23" s="12"/>
      <c r="L23" s="12" t="s">
        <v>26</v>
      </c>
    </row>
    <row r="24" spans="1:12">
      <c r="A24" s="4">
        <v>457</v>
      </c>
      <c r="B24" s="4" t="s">
        <v>0</v>
      </c>
      <c r="C24" s="4" t="str">
        <f>$O$1</f>
        <v>Mut</v>
      </c>
      <c r="D24" s="8">
        <v>43146</v>
      </c>
      <c r="E24" s="8">
        <v>43166</v>
      </c>
      <c r="F24" s="8"/>
      <c r="G24" s="23">
        <f t="shared" ca="1" si="0"/>
        <v>22</v>
      </c>
      <c r="H24" s="17" t="s">
        <v>22</v>
      </c>
      <c r="I24" s="5"/>
      <c r="J24" s="5"/>
      <c r="K24" s="5"/>
      <c r="L24" s="12" t="s">
        <v>26</v>
      </c>
    </row>
    <row r="25" spans="1:12">
      <c r="A25" s="37" t="s">
        <v>33</v>
      </c>
      <c r="B25" s="33"/>
      <c r="C25" s="38" t="s">
        <v>2</v>
      </c>
      <c r="D25" s="39"/>
      <c r="E25" s="40">
        <v>43166</v>
      </c>
      <c r="F25" s="39"/>
      <c r="G25" s="38" t="s">
        <v>40</v>
      </c>
      <c r="H25" s="37" t="s">
        <v>22</v>
      </c>
      <c r="I25" s="41"/>
      <c r="J25" s="41"/>
      <c r="K25" s="41"/>
      <c r="L25" s="38" t="s">
        <v>32</v>
      </c>
    </row>
    <row r="26" spans="1:12">
      <c r="A26" s="42" t="s">
        <v>34</v>
      </c>
      <c r="B26" s="43"/>
      <c r="C26" s="44" t="s">
        <v>16</v>
      </c>
      <c r="D26" s="43"/>
      <c r="E26" s="45">
        <v>43166</v>
      </c>
      <c r="F26" s="43"/>
      <c r="G26" s="44" t="s">
        <v>40</v>
      </c>
      <c r="H26" s="42" t="s">
        <v>22</v>
      </c>
      <c r="I26" s="43"/>
      <c r="J26" s="43"/>
      <c r="K26" s="43"/>
      <c r="L26" s="44" t="s">
        <v>32</v>
      </c>
    </row>
    <row r="27" spans="1:12">
      <c r="A27" s="42" t="s">
        <v>35</v>
      </c>
      <c r="B27" s="43"/>
      <c r="C27" s="44" t="s">
        <v>16</v>
      </c>
      <c r="D27" s="43"/>
      <c r="E27" s="45">
        <v>43166</v>
      </c>
      <c r="F27" s="43"/>
      <c r="G27" s="44" t="s">
        <v>40</v>
      </c>
      <c r="H27" s="42" t="s">
        <v>22</v>
      </c>
      <c r="I27" s="43"/>
      <c r="J27" s="43"/>
      <c r="K27" s="43"/>
      <c r="L27" s="44" t="s">
        <v>32</v>
      </c>
    </row>
    <row r="28" spans="1:12">
      <c r="A28" s="42" t="s">
        <v>36</v>
      </c>
      <c r="B28" s="46"/>
      <c r="C28" s="44" t="s">
        <v>16</v>
      </c>
      <c r="D28" s="43"/>
      <c r="E28" s="45">
        <v>43166</v>
      </c>
      <c r="F28" s="43"/>
      <c r="G28" s="44" t="s">
        <v>40</v>
      </c>
      <c r="H28" s="42" t="s">
        <v>22</v>
      </c>
      <c r="I28" s="43"/>
      <c r="J28" s="43"/>
      <c r="K28" s="43"/>
      <c r="L28" s="44" t="s">
        <v>32</v>
      </c>
    </row>
    <row r="29" spans="1:12">
      <c r="A29" s="32" t="s">
        <v>37</v>
      </c>
      <c r="B29" s="34"/>
      <c r="C29" s="36" t="s">
        <v>3</v>
      </c>
      <c r="D29" s="34"/>
      <c r="E29" s="35">
        <v>43166</v>
      </c>
      <c r="F29" s="34"/>
      <c r="G29" s="36" t="s">
        <v>40</v>
      </c>
      <c r="H29" s="32" t="s">
        <v>22</v>
      </c>
      <c r="I29" s="34"/>
      <c r="J29" s="34"/>
      <c r="K29" s="34"/>
      <c r="L29" s="36" t="s">
        <v>32</v>
      </c>
    </row>
    <row r="30" spans="1:12">
      <c r="A30" s="42" t="s">
        <v>38</v>
      </c>
      <c r="B30" s="43"/>
      <c r="C30" s="44" t="s">
        <v>16</v>
      </c>
      <c r="D30" s="43"/>
      <c r="E30" s="45">
        <v>43166</v>
      </c>
      <c r="F30" s="43"/>
      <c r="G30" s="44" t="s">
        <v>40</v>
      </c>
      <c r="H30" s="42" t="s">
        <v>22</v>
      </c>
      <c r="I30" s="43"/>
      <c r="J30" s="43"/>
      <c r="K30" s="43"/>
      <c r="L30" s="44" t="s">
        <v>32</v>
      </c>
    </row>
    <row r="31" spans="1:12">
      <c r="A31" s="37" t="s">
        <v>39</v>
      </c>
      <c r="B31" s="41"/>
      <c r="C31" s="38" t="s">
        <v>2</v>
      </c>
      <c r="D31" s="41"/>
      <c r="E31" s="40">
        <v>43166</v>
      </c>
      <c r="F31" s="41"/>
      <c r="G31" s="38" t="s">
        <v>40</v>
      </c>
      <c r="H31" s="37" t="s">
        <v>22</v>
      </c>
      <c r="I31" s="41"/>
      <c r="J31" s="41"/>
      <c r="K31" s="41"/>
      <c r="L31" s="38" t="s">
        <v>32</v>
      </c>
    </row>
  </sheetData>
  <sortState ref="A2:L24">
    <sortCondition ref="D2:D24"/>
  </sortState>
  <phoneticPr fontId="8" type="noConversion"/>
  <conditionalFormatting sqref="A1:L1048576">
    <cfRule type="expression" dxfId="4" priority="3">
      <formula>$C:$C="Het"</formula>
    </cfRule>
    <cfRule type="expression" dxfId="3" priority="2">
      <formula>$C:$C="Mut"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2018-03-09T17:00:28Z</dcterms:modified>
</cp:coreProperties>
</file>