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9660" windowHeight="1606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2" i="1" l="1"/>
  <c r="C62" i="1"/>
  <c r="H45" i="1"/>
  <c r="C45" i="1"/>
  <c r="H43" i="1"/>
  <c r="C43" i="1"/>
  <c r="H49" i="1"/>
  <c r="H48" i="1"/>
  <c r="H12" i="1"/>
  <c r="H6" i="1"/>
  <c r="H7" i="1"/>
  <c r="H8" i="1"/>
  <c r="H2" i="1"/>
  <c r="H3" i="1"/>
  <c r="H4" i="1"/>
  <c r="H5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8" i="1"/>
  <c r="H39" i="1"/>
  <c r="H40" i="1"/>
  <c r="H41" i="1"/>
  <c r="H42" i="1"/>
  <c r="H44" i="1"/>
  <c r="H46" i="1"/>
  <c r="H47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Q12" i="1"/>
  <c r="C41" i="1"/>
  <c r="C40" i="1"/>
  <c r="C65" i="1"/>
  <c r="C64" i="1"/>
  <c r="C68" i="1"/>
  <c r="C67" i="1"/>
  <c r="C69" i="1"/>
  <c r="C66" i="1"/>
  <c r="C63" i="1"/>
  <c r="C61" i="1"/>
  <c r="C57" i="1"/>
  <c r="C52" i="1"/>
  <c r="C46" i="1"/>
  <c r="C44" i="1"/>
  <c r="C42" i="1"/>
  <c r="C59" i="1"/>
  <c r="C60" i="1"/>
  <c r="C58" i="1"/>
  <c r="C54" i="1"/>
  <c r="C55" i="1"/>
  <c r="C56" i="1"/>
  <c r="C53" i="1"/>
  <c r="C50" i="1"/>
  <c r="C51" i="1"/>
  <c r="C47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R9" i="1"/>
  <c r="R8" i="1"/>
  <c r="Q9" i="1"/>
  <c r="Q8" i="1"/>
  <c r="S8" i="1"/>
  <c r="S9" i="1"/>
  <c r="S10" i="1"/>
  <c r="R10" i="1"/>
  <c r="Q10" i="1"/>
  <c r="R33" i="1"/>
  <c r="R32" i="1"/>
  <c r="Q33" i="1"/>
  <c r="Q32" i="1"/>
  <c r="R28" i="1"/>
  <c r="R27" i="1"/>
  <c r="Q28" i="1"/>
  <c r="Q27" i="1"/>
  <c r="R23" i="1"/>
  <c r="R22" i="1"/>
  <c r="Q23" i="1"/>
  <c r="Q18" i="1"/>
  <c r="Q22" i="1"/>
  <c r="Q17" i="1"/>
  <c r="R18" i="1"/>
  <c r="R17" i="1"/>
  <c r="S32" i="1"/>
  <c r="S33" i="1"/>
  <c r="S34" i="1"/>
  <c r="R34" i="1"/>
  <c r="Q34" i="1"/>
  <c r="S27" i="1"/>
  <c r="S28" i="1"/>
  <c r="S29" i="1"/>
  <c r="R29" i="1"/>
  <c r="Q29" i="1"/>
  <c r="S22" i="1"/>
  <c r="S23" i="1"/>
  <c r="S24" i="1"/>
  <c r="R24" i="1"/>
  <c r="Q24" i="1"/>
  <c r="S17" i="1"/>
  <c r="S18" i="1"/>
  <c r="S19" i="1"/>
  <c r="R19" i="1"/>
  <c r="Q19" i="1"/>
  <c r="T3" i="1"/>
  <c r="T4" i="1"/>
  <c r="T5" i="1"/>
  <c r="Q14" i="1"/>
  <c r="Q36" i="1"/>
  <c r="R36" i="1"/>
  <c r="R4" i="1"/>
  <c r="R3" i="1"/>
  <c r="Q4" i="1"/>
  <c r="Q3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<sst xmlns="http://schemas.openxmlformats.org/spreadsheetml/2006/main" count="384" uniqueCount="57">
  <si>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</si>
  <si>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</si>
  <si>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</si>
  <si>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</si>
  <si>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</si>
  <si>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</si>
  <si>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</si>
  <si>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</si>
  <si>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</si>
  <si>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</si>
  <si>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</si>
  <si>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</si>
  <si>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</si>
  <si>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</si>
  <si>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</si>
  <si>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</si>
  <si>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</si>
  <si>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</si>
  <si>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</si>
  <si>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</si>
  <si>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</si>
  <si>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</si>
  <si>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</si>
  <si>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</si>
  <si>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</si>
  <si>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</si>
  <si>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</si>
  <si>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</si>
  <si>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</si>
  <si>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</si>
  <si>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</si>
  <si>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</si>
  <si>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</si>
  <si>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</si>
  <si>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</si>
  <si>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</si>
  <si>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</si>
  <si>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</si>
  <si>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</si>
  <si>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</si>
  <si>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</si>
  <si>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</si>
  <si>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</si>
  <si>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</si>
  <si>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C57BL/6 IP</t>
  </si>
  <si>
    <t>Coupés cryostats 20µ, peu concluant. -20°C</t>
  </si>
  <si>
    <t>100+ : Pascale</t>
  </si>
  <si>
    <t>400+ : ICM</t>
  </si>
  <si>
    <t>Vivant</t>
  </si>
  <si>
    <t>Pas encore récupéré</t>
  </si>
  <si>
    <t>Nombre souris</t>
  </si>
  <si>
    <t>Minuscule à la naissace, morte.</t>
  </si>
  <si>
    <t>Utilisée</t>
  </si>
  <si>
    <t>Non</t>
  </si>
  <si>
    <t>C57B6/J Noté M2 sur tube</t>
  </si>
  <si>
    <t>C57B6/J Noté M1 sur tube</t>
  </si>
  <si>
    <t>Petit quand reçu. Risque DCD. Fiche laure : naissance 22/04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</si>
</sst>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  <font>
      <i/>
      <sz val="12"/>
      <color theme="1" tint="0.34998626667073579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4" fontId="17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4" fontId="9" fillId="7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</cellXfs>
  <cellStyles count="1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Normal" xfId="0" builtinId="0"/>
  </cellStyles>
  <dxfs count="6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zoomScale="85" zoomScaleNormal="85" zoomScalePageLayoutView="85" workbookViewId="0">
      <pane ySplit="1" topLeftCell="A45" activePane="bottomLeft" state="frozen"/>
      <selection pane="bottomLeft" activeCell="Q81" sqref="Q81"/>
    </sheetView>
  </sheetViews>
  <sheetFormatPr baseColWidth="10" defaultRowHeight="15" x14ac:dyDescent="0"/>
  <cols>
    <col min="5" max="5" width="10.83203125" style="11"/>
    <col min="8" max="9" width="10.83203125" style="11"/>
    <col min="11" max="11" width="17.1640625" customWidth="1"/>
    <col min="14" max="14" width="36.5" style="9" customWidth="1"/>
    <col min="15" max="15" width="15.6640625" customWidth="1"/>
    <col min="16" max="16" width="21.1640625" customWidth="1"/>
  </cols>
  <sheetData>
    <row r="1" spans="1:22" s="26" customFormat="1" ht="18">
      <c r="A1" s="24" t="s">
        <v>21</v>
      </c>
      <c r="B1" s="24" t="s">
        <v>20</v>
      </c>
      <c r="C1" s="24" t="s">
        <v>22</v>
      </c>
      <c r="D1" s="24" t="s">
        <v>6</v>
      </c>
      <c r="E1" s="25" t="s">
        <v>18</v>
      </c>
      <c r="F1" s="24" t="s">
        <v>8</v>
      </c>
      <c r="G1" s="24" t="s">
        <v>16</v>
      </c>
      <c r="H1" s="25" t="s">
        <v>17</v>
      </c>
      <c r="I1" s="25" t="s">
        <v>52</v>
      </c>
      <c r="J1" s="24" t="s">
        <v>4</v>
      </c>
      <c r="K1" s="24" t="s">
        <v>5</v>
      </c>
      <c r="L1" s="24" t="s">
        <v>9</v>
      </c>
      <c r="M1" s="24" t="s">
        <v>32</v>
      </c>
      <c r="N1" s="24" t="s">
        <v>13</v>
      </c>
      <c r="T1" s="27"/>
      <c r="U1" s="23"/>
      <c r="V1" s="23"/>
    </row>
    <row r="2" spans="1:22">
      <c r="A2" s="20">
        <v>415</v>
      </c>
      <c r="B2" s="20" t="s">
        <v>0</v>
      </c>
      <c r="C2" s="20" t="str">
        <f>$T$2</f>
        <v>Het</v>
      </c>
      <c r="D2" s="38">
        <v>42907</v>
      </c>
      <c r="E2" s="39" t="s">
        <v>19</v>
      </c>
      <c r="F2" s="38">
        <v>43123</v>
      </c>
      <c r="G2" s="38"/>
      <c r="H2" s="39">
        <f ca="1">IF(G2, G2-D2, TODAY()-D2)</f>
        <v>322</v>
      </c>
      <c r="I2" s="39"/>
      <c r="J2" s="21"/>
      <c r="K2" s="21"/>
      <c r="L2" s="21"/>
      <c r="M2" s="21"/>
      <c r="N2" s="21" t="s">
        <v>27</v>
      </c>
      <c r="O2" t="s">
        <v>21</v>
      </c>
      <c r="P2" s="4" t="s">
        <v>12</v>
      </c>
      <c r="Q2" s="7" t="s">
        <v>2</v>
      </c>
      <c r="R2" s="7" t="s">
        <v>3</v>
      </c>
      <c r="S2" s="15" t="s">
        <v>12</v>
      </c>
      <c r="T2" s="36" t="s">
        <v>14</v>
      </c>
      <c r="U2" s="16"/>
      <c r="V2" s="16"/>
    </row>
    <row r="3" spans="1:22">
      <c r="A3" s="22">
        <v>417</v>
      </c>
      <c r="B3" s="22" t="s">
        <v>1</v>
      </c>
      <c r="C3" s="22" t="str">
        <f>$T$2</f>
        <v>Het</v>
      </c>
      <c r="D3" s="40">
        <v>42962</v>
      </c>
      <c r="E3" s="41" t="s">
        <v>19</v>
      </c>
      <c r="F3" s="40">
        <v>43123</v>
      </c>
      <c r="G3" s="40"/>
      <c r="H3" s="41">
        <f ca="1">IF(G3, G3-D3, TODAY()-D3)</f>
        <v>267</v>
      </c>
      <c r="I3" s="41"/>
      <c r="J3" s="21"/>
      <c r="K3" s="21"/>
      <c r="L3" s="21"/>
      <c r="M3" s="21"/>
      <c r="N3" s="21" t="s">
        <v>27</v>
      </c>
      <c r="O3" t="s">
        <v>42</v>
      </c>
      <c r="P3" s="4" t="s">
        <v>10</v>
      </c>
      <c r="Q3" s="2">
        <f>COUNTIFS(B:B, "F",C:C, Q2)</f>
        <v>9</v>
      </c>
      <c r="R3" s="2">
        <f>COUNTIFS(B:B, "F",C:C,R2)</f>
        <v>8</v>
      </c>
      <c r="S3" s="4">
        <f>SUM(Q3:R3)</f>
        <v>17</v>
      </c>
      <c r="T3" s="21">
        <f>COUNTIFS(B:B, "F",C:C,T2)</f>
        <v>11</v>
      </c>
      <c r="U3" s="16"/>
      <c r="V3" s="16"/>
    </row>
    <row r="4" spans="1:22">
      <c r="A4" s="20">
        <v>422</v>
      </c>
      <c r="B4" s="20" t="s">
        <v>0</v>
      </c>
      <c r="C4" s="20" t="str">
        <f>$T$2</f>
        <v>Het</v>
      </c>
      <c r="D4" s="38">
        <v>42962</v>
      </c>
      <c r="E4" s="39" t="s">
        <v>19</v>
      </c>
      <c r="F4" s="38">
        <v>43123</v>
      </c>
      <c r="G4" s="38"/>
      <c r="H4" s="39">
        <f ca="1">IF(G4, G4-D4, TODAY()-D4)</f>
        <v>267</v>
      </c>
      <c r="I4" s="39"/>
      <c r="J4" s="21"/>
      <c r="K4" s="21"/>
      <c r="L4" s="21"/>
      <c r="M4" s="21"/>
      <c r="N4" s="21" t="s">
        <v>27</v>
      </c>
      <c r="O4" t="s">
        <v>46</v>
      </c>
      <c r="P4" s="4" t="s">
        <v>11</v>
      </c>
      <c r="Q4" s="2">
        <f>COUNTIFS(B:B, "M",C:C, Q2)</f>
        <v>11</v>
      </c>
      <c r="R4" s="2">
        <f>COUNTIFS(B:B, "M",C:C,R2)</f>
        <v>3</v>
      </c>
      <c r="S4" s="4">
        <f>SUM(Q4:R4)</f>
        <v>14</v>
      </c>
      <c r="T4" s="21">
        <f>COUNTIFS(B:B, "M",C:C, T2)</f>
        <v>10</v>
      </c>
      <c r="U4" s="16"/>
      <c r="V4" s="16"/>
    </row>
    <row r="5" spans="1:22">
      <c r="A5" s="22">
        <v>425</v>
      </c>
      <c r="B5" s="22" t="s">
        <v>1</v>
      </c>
      <c r="C5" s="22" t="str">
        <f>$T$2</f>
        <v>Het</v>
      </c>
      <c r="D5" s="40">
        <v>42964</v>
      </c>
      <c r="E5" s="41" t="s">
        <v>19</v>
      </c>
      <c r="F5" s="40">
        <v>43123</v>
      </c>
      <c r="G5" s="40"/>
      <c r="H5" s="41">
        <f ca="1">IF(G5, G5-D5, TODAY()-D5)</f>
        <v>265</v>
      </c>
      <c r="I5" s="41"/>
      <c r="J5" s="21"/>
      <c r="K5" s="21"/>
      <c r="L5" s="21"/>
      <c r="M5" s="21"/>
      <c r="N5" s="21" t="s">
        <v>27</v>
      </c>
      <c r="O5" t="s">
        <v>43</v>
      </c>
      <c r="P5" s="4" t="s">
        <v>12</v>
      </c>
      <c r="Q5" s="4">
        <f>SUM(Q3:Q4)</f>
        <v>20</v>
      </c>
      <c r="R5" s="4">
        <f>SUM(R3:R4)</f>
        <v>11</v>
      </c>
      <c r="S5" s="4">
        <f>SUM(S3:S4)</f>
        <v>31</v>
      </c>
      <c r="T5" s="37">
        <f>SUM(T3:T4)</f>
        <v>21</v>
      </c>
      <c r="U5" s="16"/>
      <c r="V5" s="16"/>
    </row>
    <row r="6" spans="1:22">
      <c r="A6" s="77">
        <v>435</v>
      </c>
      <c r="B6" s="77" t="s">
        <v>0</v>
      </c>
      <c r="C6" s="77" t="str">
        <f>$Q$2</f>
        <v>Mut</v>
      </c>
      <c r="D6" s="46">
        <v>43097</v>
      </c>
      <c r="E6" s="47" t="s">
        <v>19</v>
      </c>
      <c r="F6" s="46">
        <v>43123</v>
      </c>
      <c r="G6" s="46">
        <v>43124</v>
      </c>
      <c r="H6" s="47">
        <f ca="1">IF(G6, G6-D6, TODAY()-D6)</f>
        <v>27</v>
      </c>
      <c r="I6" s="47" t="s">
        <v>7</v>
      </c>
      <c r="J6" s="4" t="s">
        <v>7</v>
      </c>
      <c r="K6" s="4" t="s">
        <v>37</v>
      </c>
      <c r="L6" s="4"/>
      <c r="M6" s="4"/>
      <c r="N6" s="4"/>
      <c r="O6" t="s">
        <v>47</v>
      </c>
    </row>
    <row r="7" spans="1:22">
      <c r="A7" s="76">
        <v>437</v>
      </c>
      <c r="B7" s="76" t="s">
        <v>0</v>
      </c>
      <c r="C7" s="76" t="str">
        <f>$R$2</f>
        <v>WT</v>
      </c>
      <c r="D7" s="48">
        <v>43097</v>
      </c>
      <c r="E7" s="49" t="s">
        <v>19</v>
      </c>
      <c r="F7" s="48">
        <v>43123</v>
      </c>
      <c r="G7" s="48">
        <v>43124</v>
      </c>
      <c r="H7" s="49">
        <f ca="1">IF(G7, G7-D7, TODAY()-D7)</f>
        <v>27</v>
      </c>
      <c r="I7" s="49" t="s">
        <v>7</v>
      </c>
      <c r="J7" s="8" t="s">
        <v>7</v>
      </c>
      <c r="K7" s="8" t="s">
        <v>37</v>
      </c>
      <c r="L7" s="8"/>
      <c r="M7" s="8"/>
      <c r="N7" s="5"/>
      <c r="P7" s="4" t="s">
        <v>48</v>
      </c>
      <c r="Q7" s="7" t="s">
        <v>2</v>
      </c>
      <c r="R7" s="7" t="s">
        <v>3</v>
      </c>
      <c r="S7" s="7" t="s">
        <v>12</v>
      </c>
      <c r="T7" s="92"/>
    </row>
    <row r="8" spans="1:22">
      <c r="A8" s="77">
        <v>439</v>
      </c>
      <c r="B8" s="77" t="s">
        <v>1</v>
      </c>
      <c r="C8" s="77" t="str">
        <f>$Q$2</f>
        <v>Mut</v>
      </c>
      <c r="D8" s="46">
        <v>43111</v>
      </c>
      <c r="E8" s="47" t="s">
        <v>19</v>
      </c>
      <c r="F8" s="46">
        <v>43145</v>
      </c>
      <c r="G8" s="46">
        <v>43146</v>
      </c>
      <c r="H8" s="47">
        <f ca="1">IF(G8, G8-D8, TODAY()-D8)</f>
        <v>35</v>
      </c>
      <c r="I8" s="47" t="s">
        <v>7</v>
      </c>
      <c r="J8" s="4"/>
      <c r="K8" s="4" t="s">
        <v>26</v>
      </c>
      <c r="L8" s="4"/>
      <c r="M8" s="4"/>
      <c r="N8" s="17" t="s">
        <v>15</v>
      </c>
      <c r="O8" s="30" t="s">
        <v>35</v>
      </c>
      <c r="P8" s="4" t="s">
        <v>10</v>
      </c>
      <c r="Q8" s="2">
        <f>COUNTIFS(B:B, "F",C:C, Q7,G:G,"")</f>
        <v>2</v>
      </c>
      <c r="R8" s="2">
        <f>COUNTIFS(B:B, "F",C:C,R7,G:G, "")</f>
        <v>2</v>
      </c>
      <c r="S8" s="4">
        <f>SUM(Q8:R8)</f>
        <v>4</v>
      </c>
      <c r="T8" s="93"/>
    </row>
    <row r="9" spans="1:22">
      <c r="A9" s="76">
        <v>440</v>
      </c>
      <c r="B9" s="76" t="s">
        <v>0</v>
      </c>
      <c r="C9" s="76" t="str">
        <f>$R$2</f>
        <v>WT</v>
      </c>
      <c r="D9" s="48">
        <v>43111</v>
      </c>
      <c r="E9" s="49" t="s">
        <v>19</v>
      </c>
      <c r="F9" s="48">
        <v>43145</v>
      </c>
      <c r="G9" s="48">
        <v>43147</v>
      </c>
      <c r="H9" s="49">
        <f ca="1">IF(G9, G9-D9, TODAY()-D9)</f>
        <v>36</v>
      </c>
      <c r="I9" s="49" t="s">
        <v>7</v>
      </c>
      <c r="J9" s="8"/>
      <c r="K9" s="8"/>
      <c r="L9" s="8" t="s">
        <v>7</v>
      </c>
      <c r="M9" s="8"/>
      <c r="N9" s="5"/>
      <c r="O9" s="31" t="s">
        <v>36</v>
      </c>
      <c r="P9" s="4" t="s">
        <v>11</v>
      </c>
      <c r="Q9" s="2">
        <f>COUNTIFS(B:B, "M",C:C, Q7,G:G,"")</f>
        <v>6</v>
      </c>
      <c r="R9" s="2">
        <f>COUNTIFS(B:B, "M",C:C,R7,G:G,"")</f>
        <v>1</v>
      </c>
      <c r="S9" s="4">
        <f>SUM(Q9:R9)</f>
        <v>7</v>
      </c>
      <c r="T9" s="93"/>
    </row>
    <row r="10" spans="1:22">
      <c r="A10" s="78">
        <v>441</v>
      </c>
      <c r="B10" s="78" t="s">
        <v>0</v>
      </c>
      <c r="C10" s="76" t="str">
        <f>$R$2</f>
        <v>WT</v>
      </c>
      <c r="D10" s="50">
        <v>43111</v>
      </c>
      <c r="E10" s="51" t="s">
        <v>19</v>
      </c>
      <c r="F10" s="50">
        <v>43145</v>
      </c>
      <c r="G10" s="50">
        <v>43146</v>
      </c>
      <c r="H10" s="51">
        <f ca="1">IF(G10, G10-D10, TODAY()-D10)</f>
        <v>35</v>
      </c>
      <c r="I10" s="51" t="s">
        <v>7</v>
      </c>
      <c r="J10" s="44"/>
      <c r="K10" s="44"/>
      <c r="L10" s="44"/>
      <c r="M10" s="44"/>
      <c r="N10" s="8" t="s">
        <v>45</v>
      </c>
      <c r="O10" s="32" t="s">
        <v>28</v>
      </c>
      <c r="P10" s="4" t="s">
        <v>12</v>
      </c>
      <c r="Q10" s="4">
        <f>SUM(Q8:Q9)</f>
        <v>8</v>
      </c>
      <c r="R10" s="4">
        <f>SUM(R8:R9)</f>
        <v>3</v>
      </c>
      <c r="S10" s="4">
        <f>SUM(S8:S9)</f>
        <v>11</v>
      </c>
      <c r="T10" s="94"/>
    </row>
    <row r="11" spans="1:22">
      <c r="A11" s="79">
        <v>442</v>
      </c>
      <c r="B11" s="79" t="s">
        <v>1</v>
      </c>
      <c r="C11" s="77" t="str">
        <f>$Q$2</f>
        <v>Mut</v>
      </c>
      <c r="D11" s="52">
        <v>43118</v>
      </c>
      <c r="E11" s="53" t="s">
        <v>19</v>
      </c>
      <c r="F11" s="52">
        <v>43145</v>
      </c>
      <c r="G11" s="52">
        <v>43146</v>
      </c>
      <c r="H11" s="53">
        <f ca="1">IF(G11, G11-D11, TODAY()-D11)</f>
        <v>28</v>
      </c>
      <c r="I11" s="53" t="s">
        <v>7</v>
      </c>
      <c r="J11" s="1" t="s">
        <v>7</v>
      </c>
      <c r="K11" s="1"/>
      <c r="L11" s="1"/>
      <c r="M11" s="1"/>
      <c r="N11" s="1"/>
      <c r="O11" s="35" t="s">
        <v>24</v>
      </c>
    </row>
    <row r="12" spans="1:22">
      <c r="A12" s="77">
        <v>443</v>
      </c>
      <c r="B12" s="77" t="s">
        <v>0</v>
      </c>
      <c r="C12" s="77" t="str">
        <f>$Q$2</f>
        <v>Mut</v>
      </c>
      <c r="D12" s="46">
        <v>43118</v>
      </c>
      <c r="E12" s="47" t="s">
        <v>19</v>
      </c>
      <c r="F12" s="46">
        <v>43145</v>
      </c>
      <c r="G12" s="46">
        <v>43146</v>
      </c>
      <c r="H12" s="47">
        <f ca="1">IF(G12, G12-D12, TODAY()-D12)</f>
        <v>28</v>
      </c>
      <c r="I12" s="47" t="s">
        <v>7</v>
      </c>
      <c r="J12" s="4"/>
      <c r="K12" s="4" t="s">
        <v>25</v>
      </c>
      <c r="L12" s="4"/>
      <c r="M12" s="4"/>
      <c r="N12" s="4" t="s">
        <v>15</v>
      </c>
      <c r="P12" s="7" t="s">
        <v>34</v>
      </c>
      <c r="Q12" s="12">
        <f ca="1">IF(H:H="E", "", AVERAGEIF(G:G,"&lt;&gt;",H:H))</f>
        <v>37.068965517241381</v>
      </c>
      <c r="R12" s="91"/>
    </row>
    <row r="13" spans="1:22">
      <c r="A13" s="76">
        <v>101</v>
      </c>
      <c r="B13" s="76" t="s">
        <v>0</v>
      </c>
      <c r="C13" s="76" t="s">
        <v>23</v>
      </c>
      <c r="D13" s="48">
        <v>43130</v>
      </c>
      <c r="E13" s="71" t="s">
        <v>24</v>
      </c>
      <c r="F13" s="48">
        <v>43165</v>
      </c>
      <c r="G13" s="48">
        <v>43165</v>
      </c>
      <c r="H13" s="49">
        <f ca="1">IF(G13, G13-D13, TODAY()-D13)</f>
        <v>35</v>
      </c>
      <c r="I13" s="49" t="s">
        <v>7</v>
      </c>
      <c r="J13" s="8"/>
      <c r="K13" s="8"/>
      <c r="L13" s="8"/>
      <c r="M13" s="8"/>
      <c r="N13" s="8" t="s">
        <v>30</v>
      </c>
      <c r="O13" s="4" t="s">
        <v>39</v>
      </c>
    </row>
    <row r="14" spans="1:22">
      <c r="A14" s="76">
        <v>102</v>
      </c>
      <c r="B14" s="76" t="s">
        <v>0</v>
      </c>
      <c r="C14" s="76" t="s">
        <v>23</v>
      </c>
      <c r="D14" s="48">
        <v>43130</v>
      </c>
      <c r="E14" s="71" t="s">
        <v>24</v>
      </c>
      <c r="F14" s="48">
        <v>43165</v>
      </c>
      <c r="G14" s="48">
        <v>43165</v>
      </c>
      <c r="H14" s="49">
        <f ca="1">IF(G14, G14-D14, TODAY()-D14)</f>
        <v>35</v>
      </c>
      <c r="I14" s="49" t="s">
        <v>7</v>
      </c>
      <c r="J14" s="8"/>
      <c r="K14" s="8"/>
      <c r="L14" s="8"/>
      <c r="M14" s="8"/>
      <c r="N14" s="8" t="s">
        <v>30</v>
      </c>
      <c r="O14" s="33" t="s">
        <v>40</v>
      </c>
      <c r="P14" s="4" t="s">
        <v>50</v>
      </c>
      <c r="Q14" s="8">
        <f>COUNTIF(A:A, "&lt;&gt;")-1</f>
        <v>82</v>
      </c>
    </row>
    <row r="15" spans="1:22">
      <c r="A15" s="76">
        <v>103</v>
      </c>
      <c r="B15" s="76" t="s">
        <v>0</v>
      </c>
      <c r="C15" s="76" t="s">
        <v>23</v>
      </c>
      <c r="D15" s="48">
        <v>43130</v>
      </c>
      <c r="E15" s="71" t="s">
        <v>24</v>
      </c>
      <c r="F15" s="48">
        <v>43165</v>
      </c>
      <c r="G15" s="48">
        <v>43165</v>
      </c>
      <c r="H15" s="49">
        <f ca="1">IF(G15, G15-D15, TODAY()-D15)</f>
        <v>35</v>
      </c>
      <c r="I15" s="49" t="s">
        <v>7</v>
      </c>
      <c r="J15" s="8"/>
      <c r="K15" s="8"/>
      <c r="L15" s="8"/>
      <c r="M15" s="8"/>
      <c r="N15" s="8" t="s">
        <v>30</v>
      </c>
      <c r="O15" s="34" t="s">
        <v>41</v>
      </c>
    </row>
    <row r="16" spans="1:22">
      <c r="A16" s="76">
        <v>104</v>
      </c>
      <c r="B16" s="76" t="s">
        <v>0</v>
      </c>
      <c r="C16" s="76" t="s">
        <v>23</v>
      </c>
      <c r="D16" s="48">
        <v>43130</v>
      </c>
      <c r="E16" s="71" t="s">
        <v>24</v>
      </c>
      <c r="F16" s="48">
        <v>43165</v>
      </c>
      <c r="G16" s="48">
        <v>43165</v>
      </c>
      <c r="H16" s="49">
        <f ca="1">IF(G16, G16-D16, TODAY()-D16)</f>
        <v>35</v>
      </c>
      <c r="I16" s="49" t="s">
        <v>7</v>
      </c>
      <c r="J16" s="8"/>
      <c r="K16" s="8"/>
      <c r="L16" s="8"/>
      <c r="M16" s="8"/>
      <c r="N16" s="8" t="s">
        <v>30</v>
      </c>
      <c r="P16" s="4" t="s">
        <v>4</v>
      </c>
      <c r="Q16" s="7" t="s">
        <v>2</v>
      </c>
      <c r="R16" s="7" t="s">
        <v>3</v>
      </c>
      <c r="S16" s="7" t="s">
        <v>12</v>
      </c>
    </row>
    <row r="17" spans="1:19">
      <c r="A17" s="6">
        <v>444</v>
      </c>
      <c r="B17" s="6" t="s">
        <v>1</v>
      </c>
      <c r="C17" s="6" t="str">
        <f>$Q$2</f>
        <v>Mut</v>
      </c>
      <c r="D17" s="42">
        <v>43132</v>
      </c>
      <c r="E17" s="43" t="s">
        <v>19</v>
      </c>
      <c r="F17" s="42">
        <v>43166</v>
      </c>
      <c r="G17" s="42"/>
      <c r="H17" s="43">
        <f ca="1">IF(G17, G17-D17, TODAY()-D17)</f>
        <v>97</v>
      </c>
      <c r="I17" s="43"/>
      <c r="J17" s="4"/>
      <c r="K17" s="4"/>
      <c r="L17" s="4"/>
      <c r="M17" s="4"/>
      <c r="N17" s="4"/>
      <c r="P17" s="4" t="s">
        <v>10</v>
      </c>
      <c r="Q17" s="2">
        <f>COUNTIFS(B:B, "F",C:C, Q16,J:J, "&lt;&gt;")</f>
        <v>1</v>
      </c>
      <c r="R17" s="2">
        <f>COUNTIFS(B:B, "F",C:C,R16,J:J, "&lt;&gt;")</f>
        <v>1</v>
      </c>
      <c r="S17" s="4">
        <f>SUM(Q17:R17)</f>
        <v>2</v>
      </c>
    </row>
    <row r="18" spans="1:19">
      <c r="A18" s="77">
        <v>445</v>
      </c>
      <c r="B18" s="77" t="s">
        <v>1</v>
      </c>
      <c r="C18" s="77" t="str">
        <f>$Q$2</f>
        <v>Mut</v>
      </c>
      <c r="D18" s="46">
        <v>43132</v>
      </c>
      <c r="E18" s="47" t="s">
        <v>19</v>
      </c>
      <c r="F18" s="46">
        <v>43166</v>
      </c>
      <c r="G18" s="46">
        <v>43201</v>
      </c>
      <c r="H18" s="47">
        <f ca="1">IF(G18, G18-D18, TODAY()-D18)</f>
        <v>69</v>
      </c>
      <c r="I18" s="47" t="s">
        <v>7</v>
      </c>
      <c r="J18" s="4"/>
      <c r="K18" s="4"/>
      <c r="L18" s="4"/>
      <c r="M18" s="7" t="s">
        <v>7</v>
      </c>
      <c r="N18" s="4"/>
      <c r="P18" s="4" t="s">
        <v>11</v>
      </c>
      <c r="Q18" s="2">
        <f>COUNTIFS(B:B, "M",C:C, Q16,J:J, "&lt;&gt;")</f>
        <v>1</v>
      </c>
      <c r="R18" s="2">
        <f>COUNTIFS(B:B, "M",C:C,R16,J:J, "&lt;&gt;")</f>
        <v>1</v>
      </c>
      <c r="S18" s="4">
        <f>SUM(Q18:R18)</f>
        <v>2</v>
      </c>
    </row>
    <row r="19" spans="1:19">
      <c r="A19" s="77">
        <v>448</v>
      </c>
      <c r="B19" s="77" t="s">
        <v>0</v>
      </c>
      <c r="C19" s="77" t="str">
        <f>$Q$2</f>
        <v>Mut</v>
      </c>
      <c r="D19" s="46">
        <v>43132</v>
      </c>
      <c r="E19" s="47" t="s">
        <v>19</v>
      </c>
      <c r="F19" s="46">
        <v>43166</v>
      </c>
      <c r="G19" s="46">
        <v>43201</v>
      </c>
      <c r="H19" s="47">
        <f ca="1">IF(G19, G19-D19, TODAY()-D19)</f>
        <v>69</v>
      </c>
      <c r="I19" s="47" t="s">
        <v>7</v>
      </c>
      <c r="J19" s="4"/>
      <c r="K19" s="4"/>
      <c r="L19" s="4"/>
      <c r="M19" s="7" t="s">
        <v>7</v>
      </c>
      <c r="N19" s="4"/>
      <c r="P19" s="4" t="s">
        <v>12</v>
      </c>
      <c r="Q19" s="4">
        <f>SUM(Q17:Q18)</f>
        <v>2</v>
      </c>
      <c r="R19" s="4">
        <f>SUM(R17:R18)</f>
        <v>2</v>
      </c>
      <c r="S19" s="4">
        <f>SUM(S17:S18)</f>
        <v>4</v>
      </c>
    </row>
    <row r="20" spans="1:19">
      <c r="A20" s="20">
        <v>449</v>
      </c>
      <c r="B20" s="20" t="s">
        <v>0</v>
      </c>
      <c r="C20" s="20" t="str">
        <f>$T$2</f>
        <v>Het</v>
      </c>
      <c r="D20" s="38">
        <v>43132</v>
      </c>
      <c r="E20" s="39" t="s">
        <v>19</v>
      </c>
      <c r="F20" s="38">
        <v>43166</v>
      </c>
      <c r="G20" s="38"/>
      <c r="H20" s="39">
        <f ca="1">IF(G20, G20-D20, TODAY()-D20)</f>
        <v>97</v>
      </c>
      <c r="I20" s="39"/>
      <c r="J20" s="21"/>
      <c r="K20" s="21"/>
      <c r="L20" s="21"/>
      <c r="M20" s="34"/>
      <c r="N20" s="21" t="s">
        <v>27</v>
      </c>
    </row>
    <row r="21" spans="1:19">
      <c r="A21" s="76">
        <v>450</v>
      </c>
      <c r="B21" s="76" t="s">
        <v>0</v>
      </c>
      <c r="C21" s="76" t="str">
        <f>$R$2</f>
        <v>WT</v>
      </c>
      <c r="D21" s="48">
        <v>43132</v>
      </c>
      <c r="E21" s="49" t="s">
        <v>19</v>
      </c>
      <c r="F21" s="48">
        <v>43166</v>
      </c>
      <c r="G21" s="48">
        <v>43201</v>
      </c>
      <c r="H21" s="49">
        <f ca="1">IF(G21, G21-D21, TODAY()-D21)</f>
        <v>69</v>
      </c>
      <c r="I21" s="96" t="s">
        <v>7</v>
      </c>
      <c r="J21" s="8"/>
      <c r="K21" s="8"/>
      <c r="L21" s="8"/>
      <c r="M21" s="33" t="s">
        <v>7</v>
      </c>
      <c r="N21" s="8"/>
      <c r="P21" s="4" t="s">
        <v>5</v>
      </c>
      <c r="Q21" s="7" t="s">
        <v>2</v>
      </c>
      <c r="R21" s="7" t="s">
        <v>3</v>
      </c>
      <c r="S21" s="7" t="s">
        <v>12</v>
      </c>
    </row>
    <row r="22" spans="1:19">
      <c r="A22" s="20">
        <v>451</v>
      </c>
      <c r="B22" s="20" t="s">
        <v>0</v>
      </c>
      <c r="C22" s="20" t="str">
        <f>$T$2</f>
        <v>Het</v>
      </c>
      <c r="D22" s="38">
        <v>43132</v>
      </c>
      <c r="E22" s="39" t="s">
        <v>19</v>
      </c>
      <c r="F22" s="38">
        <v>43166</v>
      </c>
      <c r="G22" s="38"/>
      <c r="H22" s="39">
        <f ca="1">IF(G22, G22-D22, TODAY()-D22)</f>
        <v>97</v>
      </c>
      <c r="I22" s="39"/>
      <c r="J22" s="21"/>
      <c r="K22" s="21"/>
      <c r="L22" s="21"/>
      <c r="M22" s="34"/>
      <c r="N22" s="21" t="s">
        <v>27</v>
      </c>
      <c r="P22" s="4" t="s">
        <v>10</v>
      </c>
      <c r="Q22" s="2">
        <f>COUNTIFS(B:B, "F",C:C, Q16,K:K, "&lt;&gt;")</f>
        <v>2</v>
      </c>
      <c r="R22" s="2">
        <f>COUNTIFS(B:B, "F",C:C,R21,K:K, "&lt;&gt;")</f>
        <v>1</v>
      </c>
      <c r="S22" s="4">
        <f>SUM(Q22:R22)</f>
        <v>3</v>
      </c>
    </row>
    <row r="23" spans="1:19">
      <c r="A23" s="76">
        <v>455</v>
      </c>
      <c r="B23" s="76" t="s">
        <v>0</v>
      </c>
      <c r="C23" s="76" t="str">
        <f>$R$2</f>
        <v>WT</v>
      </c>
      <c r="D23" s="48">
        <v>43146</v>
      </c>
      <c r="E23" s="49" t="s">
        <v>19</v>
      </c>
      <c r="F23" s="48">
        <v>43166</v>
      </c>
      <c r="G23" s="48">
        <v>43201</v>
      </c>
      <c r="H23" s="49">
        <f ca="1">IF(G23, G23-D23, TODAY()-D23)</f>
        <v>55</v>
      </c>
      <c r="I23" s="96" t="s">
        <v>7</v>
      </c>
      <c r="J23" s="8"/>
      <c r="K23" s="8"/>
      <c r="L23" s="8"/>
      <c r="M23" s="33" t="s">
        <v>7</v>
      </c>
      <c r="N23" s="8"/>
      <c r="P23" s="4" t="s">
        <v>11</v>
      </c>
      <c r="Q23" s="2">
        <f>COUNTIFS(B:B, "M",C:C, Q16,K:K, "&lt;&gt;")</f>
        <v>1</v>
      </c>
      <c r="R23" s="45">
        <f>COUNTIFS(B:B, "M",C:C,R21,K:K, "&lt;&gt;")</f>
        <v>0</v>
      </c>
      <c r="S23" s="4">
        <f>SUM(Q23:R23)</f>
        <v>1</v>
      </c>
    </row>
    <row r="24" spans="1:19">
      <c r="A24" s="77">
        <v>457</v>
      </c>
      <c r="B24" s="77" t="s">
        <v>0</v>
      </c>
      <c r="C24" s="77" t="str">
        <f>$Q$2</f>
        <v>Mut</v>
      </c>
      <c r="D24" s="46">
        <v>43146</v>
      </c>
      <c r="E24" s="47" t="s">
        <v>19</v>
      </c>
      <c r="F24" s="46">
        <v>43166</v>
      </c>
      <c r="G24" s="46">
        <v>43201</v>
      </c>
      <c r="H24" s="47">
        <f ca="1">IF(G24, G24-D24, TODAY()-D24)</f>
        <v>55</v>
      </c>
      <c r="I24" s="47"/>
      <c r="J24" s="4"/>
      <c r="K24" s="4"/>
      <c r="L24" s="4"/>
      <c r="M24" s="7" t="s">
        <v>7</v>
      </c>
      <c r="N24" s="4"/>
      <c r="P24" s="4" t="s">
        <v>12</v>
      </c>
      <c r="Q24" s="4">
        <f>SUM(Q22:Q23)</f>
        <v>3</v>
      </c>
      <c r="R24" s="4">
        <f>SUM(R22:R23)</f>
        <v>1</v>
      </c>
      <c r="S24" s="4">
        <f>SUM(S22:S23)</f>
        <v>4</v>
      </c>
    </row>
    <row r="25" spans="1:19">
      <c r="A25" s="22">
        <v>1</v>
      </c>
      <c r="B25" s="22" t="s">
        <v>1</v>
      </c>
      <c r="C25" s="22" t="str">
        <f>$T$2</f>
        <v>Het</v>
      </c>
      <c r="D25" s="40">
        <v>43147</v>
      </c>
      <c r="E25" s="22" t="s">
        <v>38</v>
      </c>
      <c r="F25" s="22" t="s">
        <v>31</v>
      </c>
      <c r="G25" s="22"/>
      <c r="H25" s="41">
        <f ca="1">IF(G25, G25-D25, TODAY()-D25)</f>
        <v>82</v>
      </c>
      <c r="I25" s="41"/>
      <c r="J25" s="21"/>
      <c r="K25" s="21"/>
      <c r="L25" s="21"/>
      <c r="M25" s="21"/>
      <c r="N25" s="21" t="s">
        <v>27</v>
      </c>
    </row>
    <row r="26" spans="1:19">
      <c r="A26" s="75">
        <v>2</v>
      </c>
      <c r="B26" s="75" t="s">
        <v>1</v>
      </c>
      <c r="C26" s="75" t="str">
        <f>$R$2</f>
        <v>WT</v>
      </c>
      <c r="D26" s="54">
        <v>43150</v>
      </c>
      <c r="E26" s="75" t="s">
        <v>38</v>
      </c>
      <c r="F26" s="75" t="s">
        <v>31</v>
      </c>
      <c r="G26" s="54">
        <v>43186</v>
      </c>
      <c r="H26" s="49">
        <f ca="1">IF(G26, G26-D26, TODAY()-D26)</f>
        <v>36</v>
      </c>
      <c r="I26" s="96" t="s">
        <v>7</v>
      </c>
      <c r="J26" s="2" t="s">
        <v>7</v>
      </c>
      <c r="K26" s="2"/>
      <c r="L26" s="2"/>
      <c r="M26" s="2"/>
      <c r="N26" s="2"/>
      <c r="P26" s="4" t="s">
        <v>9</v>
      </c>
      <c r="Q26" s="7" t="s">
        <v>2</v>
      </c>
      <c r="R26" s="7" t="s">
        <v>3</v>
      </c>
      <c r="S26" s="7" t="s">
        <v>12</v>
      </c>
    </row>
    <row r="27" spans="1:19">
      <c r="A27" s="20">
        <v>3</v>
      </c>
      <c r="B27" s="20" t="s">
        <v>0</v>
      </c>
      <c r="C27" s="20" t="str">
        <f>$T$2</f>
        <v>Het</v>
      </c>
      <c r="D27" s="38">
        <v>43150</v>
      </c>
      <c r="E27" s="20" t="s">
        <v>38</v>
      </c>
      <c r="F27" s="20" t="s">
        <v>31</v>
      </c>
      <c r="G27" s="20"/>
      <c r="H27" s="39">
        <f ca="1">IF(G27, G27-D27, TODAY()-D27)</f>
        <v>79</v>
      </c>
      <c r="I27" s="39"/>
      <c r="J27" s="21"/>
      <c r="K27" s="21"/>
      <c r="L27" s="21"/>
      <c r="M27" s="21"/>
      <c r="N27" s="21" t="s">
        <v>27</v>
      </c>
      <c r="P27" s="4" t="s">
        <v>10</v>
      </c>
      <c r="Q27" s="64">
        <f>COUNTIFS(B:B, "F",C:C, Q26,L:L, "&lt;&gt;")</f>
        <v>3</v>
      </c>
      <c r="R27" s="2">
        <f>COUNTIFS(B:B, "F",C:C,R26,L:L, "&lt;&gt;")</f>
        <v>2</v>
      </c>
      <c r="S27" s="4">
        <f>SUM(Q27:R27)</f>
        <v>5</v>
      </c>
    </row>
    <row r="28" spans="1:19">
      <c r="A28" s="71">
        <v>105</v>
      </c>
      <c r="B28" s="71" t="s">
        <v>1</v>
      </c>
      <c r="C28" s="71" t="s">
        <v>23</v>
      </c>
      <c r="D28" s="55">
        <v>43150</v>
      </c>
      <c r="E28" s="71" t="s">
        <v>24</v>
      </c>
      <c r="F28" s="55">
        <v>43180</v>
      </c>
      <c r="G28" s="55">
        <v>43180</v>
      </c>
      <c r="H28" s="49">
        <f ca="1">IF(G28, G28-D28, TODAY()-D28)</f>
        <v>30</v>
      </c>
      <c r="I28" s="96" t="s">
        <v>7</v>
      </c>
      <c r="J28" s="10"/>
      <c r="K28" s="10"/>
      <c r="L28" s="10"/>
      <c r="M28" s="10" t="s">
        <v>33</v>
      </c>
      <c r="N28" s="10" t="s">
        <v>44</v>
      </c>
      <c r="P28" s="4" t="s">
        <v>11</v>
      </c>
      <c r="Q28" s="64">
        <f>COUNTIFS(B:B, "M",C:C, Q26,L:L, "&lt;&gt;")</f>
        <v>1</v>
      </c>
      <c r="R28" s="45">
        <f>COUNTIFS(B:B, "M",C:C,R26,L:L, "&lt;&gt;")</f>
        <v>0</v>
      </c>
      <c r="S28" s="4">
        <f>SUM(Q28:R28)</f>
        <v>1</v>
      </c>
    </row>
    <row r="29" spans="1:19">
      <c r="A29" s="71">
        <v>106</v>
      </c>
      <c r="B29" s="71" t="s">
        <v>1</v>
      </c>
      <c r="C29" s="71" t="s">
        <v>23</v>
      </c>
      <c r="D29" s="55">
        <v>43150</v>
      </c>
      <c r="E29" s="71" t="s">
        <v>24</v>
      </c>
      <c r="F29" s="55">
        <v>43180</v>
      </c>
      <c r="G29" s="55">
        <v>43180</v>
      </c>
      <c r="H29" s="49">
        <f ca="1">IF(G29, G29-D29, TODAY()-D29)</f>
        <v>30</v>
      </c>
      <c r="I29" s="49" t="s">
        <v>7</v>
      </c>
      <c r="J29" s="10"/>
      <c r="K29" s="10"/>
      <c r="L29" s="10"/>
      <c r="M29" s="10" t="s">
        <v>33</v>
      </c>
      <c r="N29" s="10" t="s">
        <v>44</v>
      </c>
      <c r="P29" s="4" t="s">
        <v>12</v>
      </c>
      <c r="Q29" s="4">
        <f>SUM(Q27:Q28)</f>
        <v>4</v>
      </c>
      <c r="R29" s="4">
        <f>SUM(R27:R28)</f>
        <v>2</v>
      </c>
      <c r="S29" s="4">
        <f>SUM(S27:S28)</f>
        <v>6</v>
      </c>
    </row>
    <row r="30" spans="1:19">
      <c r="A30" s="71">
        <v>107</v>
      </c>
      <c r="B30" s="71" t="s">
        <v>1</v>
      </c>
      <c r="C30" s="71" t="s">
        <v>23</v>
      </c>
      <c r="D30" s="55">
        <v>43150</v>
      </c>
      <c r="E30" s="71" t="s">
        <v>24</v>
      </c>
      <c r="F30" s="55">
        <v>43180</v>
      </c>
      <c r="G30" s="55">
        <v>43180</v>
      </c>
      <c r="H30" s="49">
        <f ca="1">IF(G30, G30-D30, TODAY()-D30)</f>
        <v>30</v>
      </c>
      <c r="I30" s="49" t="s">
        <v>7</v>
      </c>
      <c r="J30" s="10"/>
      <c r="K30" s="10"/>
      <c r="L30" s="10"/>
      <c r="M30" s="10" t="s">
        <v>33</v>
      </c>
      <c r="N30" s="10" t="s">
        <v>44</v>
      </c>
    </row>
    <row r="31" spans="1:19">
      <c r="A31" s="57">
        <v>201</v>
      </c>
      <c r="B31" s="72" t="s">
        <v>31</v>
      </c>
      <c r="C31" s="72" t="str">
        <f>$Q$2</f>
        <v>Mut</v>
      </c>
      <c r="D31" s="56">
        <v>43165</v>
      </c>
      <c r="E31" s="57" t="s">
        <v>19</v>
      </c>
      <c r="F31" s="56">
        <v>43166</v>
      </c>
      <c r="G31" s="56">
        <v>43165</v>
      </c>
      <c r="H31" s="57" t="s">
        <v>29</v>
      </c>
      <c r="I31" s="57" t="s">
        <v>7</v>
      </c>
      <c r="J31" s="18"/>
      <c r="K31" s="18"/>
      <c r="L31" s="18"/>
      <c r="M31" s="18"/>
      <c r="N31" s="19" t="s">
        <v>28</v>
      </c>
      <c r="P31" s="4" t="s">
        <v>32</v>
      </c>
      <c r="Q31" s="7" t="s">
        <v>2</v>
      </c>
      <c r="R31" s="7" t="s">
        <v>3</v>
      </c>
      <c r="S31" s="7" t="s">
        <v>12</v>
      </c>
    </row>
    <row r="32" spans="1:19">
      <c r="A32" s="59">
        <v>202</v>
      </c>
      <c r="B32" s="80" t="s">
        <v>31</v>
      </c>
      <c r="C32" s="73" t="str">
        <f>$T$2</f>
        <v>Het</v>
      </c>
      <c r="D32" s="58">
        <v>43165</v>
      </c>
      <c r="E32" s="59" t="s">
        <v>19</v>
      </c>
      <c r="F32" s="58">
        <v>43166</v>
      </c>
      <c r="G32" s="58">
        <v>43165</v>
      </c>
      <c r="H32" s="59" t="s">
        <v>29</v>
      </c>
      <c r="I32" s="59" t="s">
        <v>7</v>
      </c>
      <c r="J32" s="28"/>
      <c r="K32" s="28"/>
      <c r="L32" s="28"/>
      <c r="M32" s="28"/>
      <c r="N32" s="29" t="s">
        <v>28</v>
      </c>
      <c r="P32" s="4" t="s">
        <v>10</v>
      </c>
      <c r="Q32" s="64">
        <f>COUNTIFS(B:B, "F",C:C, Q31,M:M, "&lt;&gt;")</f>
        <v>2</v>
      </c>
      <c r="R32" s="64">
        <f>COUNTIFS(B:B, "F",C:C,R31,M:M, "&lt;&gt;")</f>
        <v>2</v>
      </c>
      <c r="S32" s="4">
        <f>SUM(Q32:R32)</f>
        <v>4</v>
      </c>
    </row>
    <row r="33" spans="1:19">
      <c r="A33" s="59">
        <v>203</v>
      </c>
      <c r="B33" s="80" t="s">
        <v>31</v>
      </c>
      <c r="C33" s="73" t="str">
        <f>$T$2</f>
        <v>Het</v>
      </c>
      <c r="D33" s="58">
        <v>43165</v>
      </c>
      <c r="E33" s="59" t="s">
        <v>19</v>
      </c>
      <c r="F33" s="58">
        <v>43166</v>
      </c>
      <c r="G33" s="58">
        <v>43165</v>
      </c>
      <c r="H33" s="59" t="s">
        <v>29</v>
      </c>
      <c r="I33" s="59" t="s">
        <v>7</v>
      </c>
      <c r="J33" s="28"/>
      <c r="K33" s="28"/>
      <c r="L33" s="28"/>
      <c r="M33" s="28"/>
      <c r="N33" s="29" t="s">
        <v>28</v>
      </c>
      <c r="P33" s="4" t="s">
        <v>11</v>
      </c>
      <c r="Q33" s="64">
        <f>COUNTIFS(B:B, "M",C:C, Q31,M:M, "&lt;&gt;")</f>
        <v>1</v>
      </c>
      <c r="R33" s="64">
        <f>COUNTIFS(B:B, "M",C:C,R31,M:M, "&lt;&gt;")</f>
        <v>1</v>
      </c>
      <c r="S33" s="4">
        <f>SUM(Q33:R33)</f>
        <v>2</v>
      </c>
    </row>
    <row r="34" spans="1:19">
      <c r="A34" s="59">
        <v>204</v>
      </c>
      <c r="B34" s="80" t="s">
        <v>31</v>
      </c>
      <c r="C34" s="73" t="str">
        <f>$T$2</f>
        <v>Het</v>
      </c>
      <c r="D34" s="58">
        <v>43165</v>
      </c>
      <c r="E34" s="59" t="s">
        <v>19</v>
      </c>
      <c r="F34" s="58">
        <v>43166</v>
      </c>
      <c r="G34" s="58">
        <v>43165</v>
      </c>
      <c r="H34" s="59" t="s">
        <v>29</v>
      </c>
      <c r="I34" s="59" t="s">
        <v>7</v>
      </c>
      <c r="J34" s="28"/>
      <c r="K34" s="28"/>
      <c r="L34" s="28"/>
      <c r="M34" s="28"/>
      <c r="N34" s="29" t="s">
        <v>28</v>
      </c>
      <c r="P34" s="4" t="s">
        <v>12</v>
      </c>
      <c r="Q34" s="4">
        <f>SUM(Q32:Q33)</f>
        <v>3</v>
      </c>
      <c r="R34" s="4">
        <f>SUM(R32:R33)</f>
        <v>3</v>
      </c>
      <c r="S34" s="4">
        <f>SUM(S32:S33)</f>
        <v>6</v>
      </c>
    </row>
    <row r="35" spans="1:19">
      <c r="A35" s="61">
        <v>205</v>
      </c>
      <c r="B35" s="74" t="s">
        <v>31</v>
      </c>
      <c r="C35" s="74" t="str">
        <f>$R$2</f>
        <v>WT</v>
      </c>
      <c r="D35" s="60">
        <v>43165</v>
      </c>
      <c r="E35" s="61" t="s">
        <v>19</v>
      </c>
      <c r="F35" s="60">
        <v>43166</v>
      </c>
      <c r="G35" s="60">
        <v>43165</v>
      </c>
      <c r="H35" s="61" t="s">
        <v>29</v>
      </c>
      <c r="I35" s="61" t="s">
        <v>7</v>
      </c>
      <c r="J35" s="13"/>
      <c r="K35" s="13"/>
      <c r="L35" s="13"/>
      <c r="M35" s="13"/>
      <c r="N35" s="14" t="s">
        <v>28</v>
      </c>
    </row>
    <row r="36" spans="1:19">
      <c r="A36" s="59">
        <v>206</v>
      </c>
      <c r="B36" s="80" t="s">
        <v>31</v>
      </c>
      <c r="C36" s="73" t="str">
        <f>$T$2</f>
        <v>Het</v>
      </c>
      <c r="D36" s="58">
        <v>43165</v>
      </c>
      <c r="E36" s="59" t="s">
        <v>19</v>
      </c>
      <c r="F36" s="58">
        <v>43166</v>
      </c>
      <c r="G36" s="58">
        <v>43165</v>
      </c>
      <c r="H36" s="59" t="s">
        <v>29</v>
      </c>
      <c r="I36" s="59" t="s">
        <v>7</v>
      </c>
      <c r="J36" s="28"/>
      <c r="K36" s="28"/>
      <c r="L36" s="28"/>
      <c r="M36" s="28"/>
      <c r="N36" s="29" t="s">
        <v>28</v>
      </c>
      <c r="P36" s="7" t="s">
        <v>28</v>
      </c>
      <c r="Q36" s="2">
        <f>COUNTIFS(N:N, P36,C:C, Q2,N:N, P36)</f>
        <v>2</v>
      </c>
      <c r="R36" s="2">
        <f>COUNTIFS(N:N, P36,C:C, R2,N:N, P36)</f>
        <v>1</v>
      </c>
    </row>
    <row r="37" spans="1:19">
      <c r="A37" s="57">
        <v>207</v>
      </c>
      <c r="B37" s="72" t="s">
        <v>31</v>
      </c>
      <c r="C37" s="72" t="str">
        <f>$Q$2</f>
        <v>Mut</v>
      </c>
      <c r="D37" s="56">
        <v>43165</v>
      </c>
      <c r="E37" s="57" t="s">
        <v>19</v>
      </c>
      <c r="F37" s="56">
        <v>43166</v>
      </c>
      <c r="G37" s="56">
        <v>43165</v>
      </c>
      <c r="H37" s="57" t="s">
        <v>29</v>
      </c>
      <c r="I37" s="57" t="s">
        <v>7</v>
      </c>
      <c r="J37" s="18"/>
      <c r="K37" s="18"/>
      <c r="L37" s="18"/>
      <c r="M37" s="18"/>
      <c r="N37" s="19" t="s">
        <v>28</v>
      </c>
    </row>
    <row r="38" spans="1:19">
      <c r="A38" s="75">
        <v>4</v>
      </c>
      <c r="B38" s="75" t="s">
        <v>1</v>
      </c>
      <c r="C38" s="75" t="str">
        <f>$R$2</f>
        <v>WT</v>
      </c>
      <c r="D38" s="54">
        <v>43168</v>
      </c>
      <c r="E38" s="75" t="s">
        <v>38</v>
      </c>
      <c r="F38" s="75" t="s">
        <v>31</v>
      </c>
      <c r="G38" s="54">
        <v>43201</v>
      </c>
      <c r="H38" s="47">
        <f ca="1">IF(G38, G38-D38, TODAY()-D38)</f>
        <v>33</v>
      </c>
      <c r="I38" s="47" t="s">
        <v>7</v>
      </c>
      <c r="J38" s="2"/>
      <c r="K38" s="2"/>
      <c r="L38" s="2"/>
      <c r="M38" s="2" t="s">
        <v>7</v>
      </c>
      <c r="N38" s="2"/>
    </row>
    <row r="39" spans="1:19">
      <c r="A39" s="22">
        <v>5</v>
      </c>
      <c r="B39" s="22" t="s">
        <v>1</v>
      </c>
      <c r="C39" s="22" t="str">
        <f>$T$2</f>
        <v>Het</v>
      </c>
      <c r="D39" s="40">
        <v>43168</v>
      </c>
      <c r="E39" s="22" t="s">
        <v>38</v>
      </c>
      <c r="F39" s="22" t="s">
        <v>31</v>
      </c>
      <c r="G39" s="22"/>
      <c r="H39" s="41">
        <f ca="1">IF(G39, G39-D39, TODAY()-D39)</f>
        <v>61</v>
      </c>
      <c r="I39" s="41"/>
      <c r="J39" s="21"/>
      <c r="K39" s="21"/>
      <c r="L39" s="21"/>
      <c r="M39" s="21"/>
      <c r="N39" s="21" t="s">
        <v>27</v>
      </c>
    </row>
    <row r="40" spans="1:19">
      <c r="A40" s="77">
        <v>459</v>
      </c>
      <c r="B40" s="77" t="s">
        <v>0</v>
      </c>
      <c r="C40" s="95" t="str">
        <f>$Q$2</f>
        <v>Mut</v>
      </c>
      <c r="D40" s="46">
        <v>43177</v>
      </c>
      <c r="E40" s="95" t="s">
        <v>19</v>
      </c>
      <c r="F40" s="46">
        <v>43203</v>
      </c>
      <c r="G40" s="46">
        <v>43223</v>
      </c>
      <c r="H40" s="47">
        <f ca="1">IF(G40, G40-D40, TODAY()-D40)</f>
        <v>46</v>
      </c>
      <c r="I40" s="47" t="s">
        <v>7</v>
      </c>
      <c r="J40" s="7"/>
      <c r="K40" s="7"/>
      <c r="L40" s="7" t="s">
        <v>7</v>
      </c>
      <c r="M40" s="7"/>
      <c r="N40" s="7"/>
      <c r="P40" s="62"/>
    </row>
    <row r="41" spans="1:19">
      <c r="A41" s="75">
        <v>460</v>
      </c>
      <c r="B41" s="75" t="s">
        <v>0</v>
      </c>
      <c r="C41" s="75" t="str">
        <f>$R$2</f>
        <v>WT</v>
      </c>
      <c r="D41" s="54">
        <v>43177</v>
      </c>
      <c r="E41" s="71" t="s">
        <v>19</v>
      </c>
      <c r="F41" s="54">
        <v>43203</v>
      </c>
      <c r="G41" s="54">
        <v>43223</v>
      </c>
      <c r="H41" s="49">
        <f ca="1">IF(G41, G41-D41, TODAY()-D41)</f>
        <v>46</v>
      </c>
      <c r="I41" s="49" t="s">
        <v>7</v>
      </c>
      <c r="J41" s="64"/>
      <c r="K41" s="64"/>
      <c r="L41" s="64" t="s">
        <v>7</v>
      </c>
      <c r="M41" s="64"/>
      <c r="N41" s="33"/>
    </row>
    <row r="42" spans="1:19">
      <c r="A42" s="65">
        <v>463</v>
      </c>
      <c r="B42" s="65" t="s">
        <v>1</v>
      </c>
      <c r="C42" s="65" t="str">
        <f>$Q$2</f>
        <v>Mut</v>
      </c>
      <c r="D42" s="66">
        <v>43187</v>
      </c>
      <c r="E42" s="65" t="s">
        <v>19</v>
      </c>
      <c r="F42" s="42">
        <v>43229</v>
      </c>
      <c r="G42" s="6"/>
      <c r="H42" s="65">
        <f ca="1">IF(G42, G42-D42, TODAY()-D42)</f>
        <v>42</v>
      </c>
      <c r="I42" s="65"/>
      <c r="J42" s="4"/>
      <c r="K42" s="4"/>
      <c r="L42" s="4"/>
      <c r="M42" s="4"/>
      <c r="N42" s="4" t="s">
        <v>49</v>
      </c>
    </row>
    <row r="43" spans="1:19">
      <c r="A43" s="65">
        <v>465</v>
      </c>
      <c r="B43" s="98" t="s">
        <v>1</v>
      </c>
      <c r="C43" s="65" t="str">
        <f>$Q$2</f>
        <v>Mut</v>
      </c>
      <c r="D43" s="99">
        <v>43187</v>
      </c>
      <c r="E43" s="100" t="s">
        <v>19</v>
      </c>
      <c r="F43" s="42">
        <v>43229</v>
      </c>
      <c r="G43" s="98"/>
      <c r="H43" s="100">
        <f ca="1">IF(G43, G43-D43, TODAY()-D43)</f>
        <v>42</v>
      </c>
      <c r="I43" s="100"/>
      <c r="J43" s="104"/>
      <c r="K43" s="104"/>
      <c r="L43" s="104"/>
      <c r="M43" s="104"/>
      <c r="N43" s="104"/>
    </row>
    <row r="44" spans="1:19">
      <c r="A44" s="67">
        <v>466</v>
      </c>
      <c r="B44" s="67" t="s">
        <v>0</v>
      </c>
      <c r="C44" s="67" t="str">
        <f>$Q$2</f>
        <v>Mut</v>
      </c>
      <c r="D44" s="81">
        <v>43187</v>
      </c>
      <c r="E44" s="67" t="s">
        <v>19</v>
      </c>
      <c r="F44" s="107">
        <v>43229</v>
      </c>
      <c r="G44" s="3"/>
      <c r="H44" s="67">
        <f ca="1">IF(G44, G44-D44, TODAY()-D44)</f>
        <v>42</v>
      </c>
      <c r="I44" s="67"/>
      <c r="J44" s="7"/>
      <c r="K44" s="7"/>
      <c r="L44" s="7"/>
      <c r="M44" s="7"/>
      <c r="N44" s="7" t="s">
        <v>49</v>
      </c>
    </row>
    <row r="45" spans="1:19">
      <c r="A45" s="63">
        <v>467</v>
      </c>
      <c r="B45" s="101" t="s">
        <v>0</v>
      </c>
      <c r="C45" s="31" t="str">
        <f>$R$2</f>
        <v>WT</v>
      </c>
      <c r="D45" s="102">
        <v>43187</v>
      </c>
      <c r="E45" s="103" t="s">
        <v>19</v>
      </c>
      <c r="F45" s="102">
        <v>43229</v>
      </c>
      <c r="G45" s="101"/>
      <c r="H45" s="103">
        <f ca="1">IF(G45, G45-D45, TODAY()-D45)</f>
        <v>42</v>
      </c>
      <c r="I45" s="103"/>
      <c r="J45" s="105"/>
      <c r="K45" s="105"/>
      <c r="L45" s="105"/>
      <c r="M45" s="105"/>
      <c r="N45" s="106"/>
    </row>
    <row r="46" spans="1:19">
      <c r="A46" s="95">
        <v>6</v>
      </c>
      <c r="B46" s="95" t="s">
        <v>1</v>
      </c>
      <c r="C46" s="95" t="str">
        <f>$Q$2</f>
        <v>Mut</v>
      </c>
      <c r="D46" s="97">
        <v>43191</v>
      </c>
      <c r="E46" s="95" t="s">
        <v>38</v>
      </c>
      <c r="F46" s="95" t="s">
        <v>31</v>
      </c>
      <c r="G46" s="97">
        <v>43223</v>
      </c>
      <c r="H46" s="47">
        <f ca="1">IF(G46, G46-D46, TODAY()-D46)</f>
        <v>32</v>
      </c>
      <c r="I46" s="47" t="s">
        <v>7</v>
      </c>
      <c r="J46" s="7"/>
      <c r="K46" s="7"/>
      <c r="L46" s="7" t="s">
        <v>7</v>
      </c>
      <c r="M46" s="7"/>
      <c r="N46" s="7"/>
    </row>
    <row r="47" spans="1:19">
      <c r="A47" s="20">
        <v>7</v>
      </c>
      <c r="B47" s="20" t="s">
        <v>0</v>
      </c>
      <c r="C47" s="20" t="str">
        <f>$T$2</f>
        <v>Het</v>
      </c>
      <c r="D47" s="38">
        <v>43191</v>
      </c>
      <c r="E47" s="20" t="s">
        <v>38</v>
      </c>
      <c r="F47" s="20" t="s">
        <v>31</v>
      </c>
      <c r="G47" s="20"/>
      <c r="H47" s="39">
        <f ca="1">IF(G47, G47-D47, TODAY()-D47)</f>
        <v>38</v>
      </c>
      <c r="I47" s="39"/>
      <c r="J47" s="34"/>
      <c r="K47" s="34"/>
      <c r="L47" s="34"/>
      <c r="M47" s="34"/>
      <c r="N47" s="34"/>
    </row>
    <row r="48" spans="1:19">
      <c r="A48" s="71">
        <v>108</v>
      </c>
      <c r="B48" s="71" t="s">
        <v>1</v>
      </c>
      <c r="C48" s="71" t="s">
        <v>23</v>
      </c>
      <c r="D48" s="55">
        <v>43193</v>
      </c>
      <c r="E48" s="71" t="s">
        <v>24</v>
      </c>
      <c r="F48" s="55">
        <v>43223</v>
      </c>
      <c r="G48" s="55">
        <v>43223</v>
      </c>
      <c r="H48" s="71">
        <f ca="1">IF(G48, G48-D48, TODAY()-D48)</f>
        <v>30</v>
      </c>
      <c r="I48" s="71" t="s">
        <v>7</v>
      </c>
      <c r="J48" s="83"/>
      <c r="K48" s="83"/>
      <c r="L48" s="83" t="s">
        <v>7</v>
      </c>
      <c r="M48" s="83"/>
      <c r="N48" s="83" t="s">
        <v>55</v>
      </c>
    </row>
    <row r="49" spans="1:14">
      <c r="A49" s="71">
        <v>109</v>
      </c>
      <c r="B49" s="71" t="s">
        <v>1</v>
      </c>
      <c r="C49" s="71" t="s">
        <v>23</v>
      </c>
      <c r="D49" s="55">
        <v>43193</v>
      </c>
      <c r="E49" s="71" t="s">
        <v>24</v>
      </c>
      <c r="F49" s="55">
        <v>43223</v>
      </c>
      <c r="G49" s="55">
        <v>43223</v>
      </c>
      <c r="H49" s="71">
        <f ca="1">IF(G49, G49-D49, TODAY()-D49)</f>
        <v>30</v>
      </c>
      <c r="I49" s="71" t="s">
        <v>7</v>
      </c>
      <c r="J49" s="83"/>
      <c r="K49" s="83"/>
      <c r="L49" s="83" t="s">
        <v>7</v>
      </c>
      <c r="M49" s="83"/>
      <c r="N49" s="83" t="s">
        <v>54</v>
      </c>
    </row>
    <row r="50" spans="1:14">
      <c r="A50" s="22">
        <v>8</v>
      </c>
      <c r="B50" s="22" t="s">
        <v>1</v>
      </c>
      <c r="C50" s="22" t="str">
        <f>$T$2</f>
        <v>Het</v>
      </c>
      <c r="D50" s="40">
        <v>43196</v>
      </c>
      <c r="E50" s="22" t="s">
        <v>38</v>
      </c>
      <c r="F50" s="22" t="s">
        <v>31</v>
      </c>
      <c r="G50" s="22"/>
      <c r="H50" s="22">
        <f ca="1">IF(G50, G50-D50, TODAY()-D50)</f>
        <v>33</v>
      </c>
      <c r="I50" s="22"/>
      <c r="J50" s="21"/>
      <c r="K50" s="21"/>
      <c r="L50" s="21"/>
      <c r="M50" s="21"/>
      <c r="N50" s="21"/>
    </row>
    <row r="51" spans="1:14">
      <c r="A51" s="22">
        <v>9</v>
      </c>
      <c r="B51" s="22" t="s">
        <v>1</v>
      </c>
      <c r="C51" s="22" t="str">
        <f>$T$2</f>
        <v>Het</v>
      </c>
      <c r="D51" s="40">
        <v>43196</v>
      </c>
      <c r="E51" s="22" t="s">
        <v>38</v>
      </c>
      <c r="F51" s="22" t="s">
        <v>31</v>
      </c>
      <c r="G51" s="22"/>
      <c r="H51" s="22">
        <f ca="1">IF(G51, G51-D51, TODAY()-D51)</f>
        <v>33</v>
      </c>
      <c r="I51" s="22"/>
      <c r="J51" s="21"/>
      <c r="K51" s="21"/>
      <c r="L51" s="21"/>
      <c r="M51" s="21"/>
      <c r="N51" s="21"/>
    </row>
    <row r="52" spans="1:14">
      <c r="A52" s="77">
        <v>10</v>
      </c>
      <c r="B52" s="77" t="s">
        <v>1</v>
      </c>
      <c r="C52" s="95" t="str">
        <f>$Q$2</f>
        <v>Mut</v>
      </c>
      <c r="D52" s="46">
        <v>43196</v>
      </c>
      <c r="E52" s="95" t="s">
        <v>38</v>
      </c>
      <c r="F52" s="77" t="s">
        <v>31</v>
      </c>
      <c r="G52" s="46">
        <v>43203</v>
      </c>
      <c r="H52" s="95">
        <f ca="1">IF(G52, G52-D52, TODAY()-D52)</f>
        <v>7</v>
      </c>
      <c r="I52" s="96" t="s">
        <v>53</v>
      </c>
      <c r="J52" s="4"/>
      <c r="K52" s="4"/>
      <c r="L52" s="4"/>
      <c r="M52" s="4"/>
      <c r="N52" s="4" t="s">
        <v>51</v>
      </c>
    </row>
    <row r="53" spans="1:14">
      <c r="A53" s="20">
        <v>11</v>
      </c>
      <c r="B53" s="20" t="s">
        <v>0</v>
      </c>
      <c r="C53" s="20" t="str">
        <f>$T$2</f>
        <v>Het</v>
      </c>
      <c r="D53" s="38">
        <v>43196</v>
      </c>
      <c r="E53" s="20" t="s">
        <v>38</v>
      </c>
      <c r="F53" s="20" t="s">
        <v>31</v>
      </c>
      <c r="G53" s="20"/>
      <c r="H53" s="20">
        <f ca="1">IF(G53, G53-D53, TODAY()-D53)</f>
        <v>33</v>
      </c>
      <c r="I53" s="20"/>
      <c r="J53" s="21"/>
      <c r="K53" s="21"/>
      <c r="L53" s="21"/>
      <c r="M53" s="21"/>
      <c r="N53" s="21"/>
    </row>
    <row r="54" spans="1:14">
      <c r="A54" s="20">
        <v>12</v>
      </c>
      <c r="B54" s="20" t="s">
        <v>0</v>
      </c>
      <c r="C54" s="20" t="str">
        <f>$T$2</f>
        <v>Het</v>
      </c>
      <c r="D54" s="38">
        <v>43196</v>
      </c>
      <c r="E54" s="20" t="s">
        <v>38</v>
      </c>
      <c r="F54" s="20" t="s">
        <v>31</v>
      </c>
      <c r="G54" s="20"/>
      <c r="H54" s="20">
        <f ca="1">IF(G54, G54-D54, TODAY()-D54)</f>
        <v>33</v>
      </c>
      <c r="I54" s="20"/>
      <c r="J54" s="21"/>
      <c r="K54" s="21"/>
      <c r="L54" s="21"/>
      <c r="M54" s="21"/>
      <c r="N54" s="21"/>
    </row>
    <row r="55" spans="1:14">
      <c r="A55" s="20">
        <v>13</v>
      </c>
      <c r="B55" s="20" t="s">
        <v>0</v>
      </c>
      <c r="C55" s="20" t="str">
        <f>$T$2</f>
        <v>Het</v>
      </c>
      <c r="D55" s="38">
        <v>43196</v>
      </c>
      <c r="E55" s="20" t="s">
        <v>38</v>
      </c>
      <c r="F55" s="20" t="s">
        <v>31</v>
      </c>
      <c r="G55" s="20"/>
      <c r="H55" s="20">
        <f ca="1">IF(G55, G55-D55, TODAY()-D55)</f>
        <v>33</v>
      </c>
      <c r="I55" s="20"/>
      <c r="J55" s="21"/>
      <c r="K55" s="21"/>
      <c r="L55" s="21"/>
      <c r="M55" s="21"/>
      <c r="N55" s="21"/>
    </row>
    <row r="56" spans="1:14">
      <c r="A56" s="20">
        <v>14</v>
      </c>
      <c r="B56" s="20" t="s">
        <v>0</v>
      </c>
      <c r="C56" s="20" t="str">
        <f>$T$2</f>
        <v>Het</v>
      </c>
      <c r="D56" s="38">
        <v>43196</v>
      </c>
      <c r="E56" s="20" t="s">
        <v>38</v>
      </c>
      <c r="F56" s="20" t="s">
        <v>31</v>
      </c>
      <c r="G56" s="20"/>
      <c r="H56" s="20">
        <f ca="1">IF(G56, G56-D56, TODAY()-D56)</f>
        <v>33</v>
      </c>
      <c r="I56" s="20"/>
      <c r="J56" s="21"/>
      <c r="K56" s="21"/>
      <c r="L56" s="21"/>
      <c r="M56" s="21"/>
      <c r="N56" s="21"/>
    </row>
    <row r="57" spans="1:14">
      <c r="A57" s="77">
        <v>15</v>
      </c>
      <c r="B57" s="77" t="s">
        <v>0</v>
      </c>
      <c r="C57" s="95" t="str">
        <f>$Q$2</f>
        <v>Mut</v>
      </c>
      <c r="D57" s="46">
        <v>43196</v>
      </c>
      <c r="E57" s="71" t="s">
        <v>38</v>
      </c>
      <c r="F57" s="77" t="s">
        <v>31</v>
      </c>
      <c r="G57" s="46">
        <v>43223</v>
      </c>
      <c r="H57" s="95">
        <f ca="1">IF(G57, G57-D57, TODAY()-D57)</f>
        <v>27</v>
      </c>
      <c r="I57" s="95" t="s">
        <v>7</v>
      </c>
      <c r="J57" s="4"/>
      <c r="K57" s="4"/>
      <c r="L57" s="4" t="s">
        <v>7</v>
      </c>
      <c r="M57" s="4"/>
      <c r="N57" s="4"/>
    </row>
    <row r="58" spans="1:14">
      <c r="A58" s="22">
        <v>16</v>
      </c>
      <c r="B58" s="22" t="s">
        <v>1</v>
      </c>
      <c r="C58" s="22" t="str">
        <f>$T$2</f>
        <v>Het</v>
      </c>
      <c r="D58" s="40">
        <v>43198</v>
      </c>
      <c r="E58" s="22" t="s">
        <v>38</v>
      </c>
      <c r="F58" s="22" t="s">
        <v>31</v>
      </c>
      <c r="G58" s="22"/>
      <c r="H58" s="22">
        <f ca="1">IF(G58, G58-D58, TODAY()-D58)</f>
        <v>31</v>
      </c>
      <c r="I58" s="22"/>
      <c r="J58" s="34"/>
      <c r="K58" s="34"/>
      <c r="L58" s="34"/>
      <c r="M58" s="34"/>
      <c r="N58" s="34"/>
    </row>
    <row r="59" spans="1:14">
      <c r="A59" s="22">
        <v>17</v>
      </c>
      <c r="B59" s="22" t="s">
        <v>1</v>
      </c>
      <c r="C59" s="22" t="str">
        <f>$T$2</f>
        <v>Het</v>
      </c>
      <c r="D59" s="40">
        <v>43198</v>
      </c>
      <c r="E59" s="22" t="s">
        <v>38</v>
      </c>
      <c r="F59" s="22" t="s">
        <v>31</v>
      </c>
      <c r="G59" s="22"/>
      <c r="H59" s="22">
        <f ca="1">IF(G59, G59-D59, TODAY()-D59)</f>
        <v>31</v>
      </c>
      <c r="I59" s="22"/>
      <c r="J59" s="34"/>
      <c r="K59" s="34"/>
      <c r="L59" s="34"/>
      <c r="M59" s="34"/>
      <c r="N59" s="34"/>
    </row>
    <row r="60" spans="1:14">
      <c r="A60" s="22">
        <v>18</v>
      </c>
      <c r="B60" s="22" t="s">
        <v>1</v>
      </c>
      <c r="C60" s="22" t="str">
        <f>$T$2</f>
        <v>Het</v>
      </c>
      <c r="D60" s="40">
        <v>43198</v>
      </c>
      <c r="E60" s="22" t="s">
        <v>38</v>
      </c>
      <c r="F60" s="22" t="s">
        <v>31</v>
      </c>
      <c r="G60" s="22"/>
      <c r="H60" s="22">
        <f ca="1">IF(G60, G60-D60, TODAY()-D60)</f>
        <v>31</v>
      </c>
      <c r="I60" s="22"/>
      <c r="J60" s="34"/>
      <c r="K60" s="34"/>
      <c r="L60" s="34"/>
      <c r="M60" s="34"/>
      <c r="N60" s="34"/>
    </row>
    <row r="61" spans="1:14">
      <c r="A61" s="95">
        <v>19</v>
      </c>
      <c r="B61" s="95" t="s">
        <v>0</v>
      </c>
      <c r="C61" s="95" t="str">
        <f>$Q$2</f>
        <v>Mut</v>
      </c>
      <c r="D61" s="97">
        <v>43198</v>
      </c>
      <c r="E61" s="95" t="s">
        <v>38</v>
      </c>
      <c r="F61" s="77" t="s">
        <v>31</v>
      </c>
      <c r="G61" s="97">
        <v>43223</v>
      </c>
      <c r="H61" s="95">
        <f ca="1">IF(G61, G61-D61, TODAY()-D61)</f>
        <v>25</v>
      </c>
      <c r="I61" s="95" t="s">
        <v>7</v>
      </c>
      <c r="J61" s="82"/>
      <c r="K61" s="82"/>
      <c r="L61" s="82" t="s">
        <v>7</v>
      </c>
      <c r="M61" s="82"/>
      <c r="N61" s="82"/>
    </row>
    <row r="62" spans="1:14">
      <c r="A62" s="65">
        <v>470</v>
      </c>
      <c r="B62" s="6" t="s">
        <v>1</v>
      </c>
      <c r="C62" s="65" t="str">
        <f>$Q$2</f>
        <v>Mut</v>
      </c>
      <c r="D62" s="42">
        <v>43209</v>
      </c>
      <c r="E62" s="65" t="s">
        <v>19</v>
      </c>
      <c r="F62" s="42">
        <v>43229</v>
      </c>
      <c r="G62" s="6"/>
      <c r="H62" s="65">
        <f ca="1">IF(G62, G62-D62, TODAY()-D62)</f>
        <v>20</v>
      </c>
      <c r="I62" s="65"/>
      <c r="J62" s="4"/>
      <c r="K62" s="4"/>
      <c r="L62" s="4"/>
      <c r="M62" s="4"/>
      <c r="N62" s="4" t="s">
        <v>56</v>
      </c>
    </row>
    <row r="63" spans="1:14">
      <c r="A63" s="65">
        <v>20</v>
      </c>
      <c r="B63" s="65" t="s">
        <v>1</v>
      </c>
      <c r="C63" s="65" t="str">
        <f>$Q$2</f>
        <v>Mut</v>
      </c>
      <c r="D63" s="66">
        <v>43213</v>
      </c>
      <c r="E63" s="65" t="s">
        <v>38</v>
      </c>
      <c r="F63" s="6" t="s">
        <v>31</v>
      </c>
      <c r="G63" s="66"/>
      <c r="H63" s="65">
        <f ca="1">IF(G63, G63-D63, TODAY()-D63)</f>
        <v>16</v>
      </c>
      <c r="I63" s="65"/>
      <c r="J63" s="82"/>
      <c r="K63" s="82"/>
      <c r="L63" s="82"/>
      <c r="M63" s="82"/>
      <c r="N63" s="82"/>
    </row>
    <row r="64" spans="1:14">
      <c r="A64" s="86">
        <v>21</v>
      </c>
      <c r="B64" s="86" t="s">
        <v>1</v>
      </c>
      <c r="C64" s="86" t="str">
        <f>$T$2</f>
        <v>Het</v>
      </c>
      <c r="D64" s="90">
        <v>43213</v>
      </c>
      <c r="E64" s="86" t="s">
        <v>38</v>
      </c>
      <c r="F64" s="86" t="s">
        <v>31</v>
      </c>
      <c r="G64" s="86"/>
      <c r="H64" s="86">
        <f ca="1">IF(G64, G64-D64, TODAY()-D64)</f>
        <v>16</v>
      </c>
      <c r="I64" s="86"/>
      <c r="J64" s="89"/>
      <c r="K64" s="89"/>
      <c r="L64" s="89"/>
      <c r="M64" s="89"/>
      <c r="N64" s="89"/>
    </row>
    <row r="65" spans="1:14">
      <c r="A65" s="87">
        <v>22</v>
      </c>
      <c r="B65" s="87" t="s">
        <v>0</v>
      </c>
      <c r="C65" s="87" t="str">
        <f>$T$2</f>
        <v>Het</v>
      </c>
      <c r="D65" s="88">
        <v>43213</v>
      </c>
      <c r="E65" s="87" t="s">
        <v>38</v>
      </c>
      <c r="F65" s="87" t="s">
        <v>31</v>
      </c>
      <c r="G65" s="87"/>
      <c r="H65" s="87">
        <f ca="1">IF(G65, G65-D65, TODAY()-D65)</f>
        <v>16</v>
      </c>
      <c r="I65" s="87"/>
      <c r="J65" s="89"/>
      <c r="K65" s="89"/>
      <c r="L65" s="89"/>
      <c r="M65" s="89"/>
      <c r="N65" s="89"/>
    </row>
    <row r="66" spans="1:14">
      <c r="A66" s="65">
        <v>23</v>
      </c>
      <c r="B66" s="65" t="s">
        <v>1</v>
      </c>
      <c r="C66" s="65" t="str">
        <f>$Q$2</f>
        <v>Mut</v>
      </c>
      <c r="D66" s="66">
        <v>43213</v>
      </c>
      <c r="E66" s="65" t="s">
        <v>38</v>
      </c>
      <c r="F66" s="6" t="s">
        <v>31</v>
      </c>
      <c r="G66" s="65"/>
      <c r="H66" s="65">
        <f ca="1">IF(G66, G66-D66, TODAY()-D66)</f>
        <v>16</v>
      </c>
      <c r="I66" s="65"/>
      <c r="J66" s="82"/>
      <c r="K66" s="82"/>
      <c r="L66" s="82"/>
      <c r="M66" s="82"/>
      <c r="N66" s="82"/>
    </row>
    <row r="67" spans="1:14">
      <c r="A67" s="68">
        <v>24</v>
      </c>
      <c r="B67" s="68" t="s">
        <v>1</v>
      </c>
      <c r="C67" s="30" t="str">
        <f>$R$2</f>
        <v>WT</v>
      </c>
      <c r="D67" s="69">
        <v>43213</v>
      </c>
      <c r="E67" s="68" t="s">
        <v>38</v>
      </c>
      <c r="F67" s="84" t="s">
        <v>31</v>
      </c>
      <c r="G67" s="68"/>
      <c r="H67" s="68">
        <f ca="1">IF(G67, G67-D67, TODAY()-D67)</f>
        <v>16</v>
      </c>
      <c r="I67" s="68"/>
      <c r="J67" s="83"/>
      <c r="K67" s="83"/>
      <c r="L67" s="83"/>
      <c r="M67" s="83"/>
      <c r="N67" s="83"/>
    </row>
    <row r="68" spans="1:14">
      <c r="A68" s="63">
        <v>25</v>
      </c>
      <c r="B68" s="63" t="s">
        <v>0</v>
      </c>
      <c r="C68" s="31" t="str">
        <f>$R$2</f>
        <v>WT</v>
      </c>
      <c r="D68" s="70">
        <v>43213</v>
      </c>
      <c r="E68" s="63" t="s">
        <v>38</v>
      </c>
      <c r="F68" s="85" t="s">
        <v>31</v>
      </c>
      <c r="G68" s="63"/>
      <c r="H68" s="63">
        <f ca="1">IF(G68, G68-D68, TODAY()-D68)</f>
        <v>16</v>
      </c>
      <c r="I68" s="63"/>
      <c r="J68" s="83"/>
      <c r="K68" s="83"/>
      <c r="L68" s="83"/>
      <c r="M68" s="83"/>
      <c r="N68" s="83"/>
    </row>
    <row r="69" spans="1:14">
      <c r="A69" s="67">
        <v>26</v>
      </c>
      <c r="B69" s="67" t="s">
        <v>0</v>
      </c>
      <c r="C69" s="67" t="str">
        <f>$Q$2</f>
        <v>Mut</v>
      </c>
      <c r="D69" s="81">
        <v>43213</v>
      </c>
      <c r="E69" s="67" t="s">
        <v>38</v>
      </c>
      <c r="F69" s="3" t="s">
        <v>31</v>
      </c>
      <c r="G69" s="67"/>
      <c r="H69" s="67">
        <f ca="1">IF(G69, G69-D69, TODAY()-D69)</f>
        <v>16</v>
      </c>
      <c r="I69" s="67"/>
      <c r="J69" s="82"/>
      <c r="K69" s="82"/>
      <c r="L69" s="82"/>
      <c r="M69" s="82"/>
      <c r="N69" s="82"/>
    </row>
    <row r="70" spans="1:14">
      <c r="A70" s="68">
        <v>27</v>
      </c>
      <c r="B70" s="30" t="s">
        <v>1</v>
      </c>
      <c r="C70" s="30"/>
      <c r="D70" s="108">
        <v>43219</v>
      </c>
      <c r="E70" s="68" t="s">
        <v>38</v>
      </c>
      <c r="F70" s="84" t="s">
        <v>31</v>
      </c>
      <c r="G70" s="30"/>
      <c r="H70" s="68">
        <f ca="1">IF(G70, G70-D70, TODAY()-D70)</f>
        <v>10</v>
      </c>
      <c r="I70" s="68"/>
      <c r="J70" s="2"/>
      <c r="K70" s="2"/>
      <c r="L70" s="2"/>
      <c r="M70" s="2"/>
      <c r="N70" s="8"/>
    </row>
    <row r="71" spans="1:14">
      <c r="A71" s="68">
        <v>28</v>
      </c>
      <c r="B71" s="30" t="s">
        <v>1</v>
      </c>
      <c r="C71" s="30"/>
      <c r="D71" s="108">
        <v>43219</v>
      </c>
      <c r="E71" s="68" t="s">
        <v>38</v>
      </c>
      <c r="F71" s="84" t="s">
        <v>31</v>
      </c>
      <c r="G71" s="30"/>
      <c r="H71" s="68">
        <f ca="1">IF(G71, G71-D71, TODAY()-D71)</f>
        <v>10</v>
      </c>
      <c r="I71" s="68"/>
      <c r="J71" s="2"/>
      <c r="K71" s="2"/>
      <c r="L71" s="2"/>
      <c r="M71" s="2"/>
      <c r="N71" s="8"/>
    </row>
    <row r="72" spans="1:14">
      <c r="A72" s="68">
        <v>29</v>
      </c>
      <c r="B72" s="30" t="s">
        <v>1</v>
      </c>
      <c r="C72" s="30"/>
      <c r="D72" s="108">
        <v>43219</v>
      </c>
      <c r="E72" s="68" t="s">
        <v>38</v>
      </c>
      <c r="F72" s="84" t="s">
        <v>31</v>
      </c>
      <c r="G72" s="30"/>
      <c r="H72" s="68">
        <f ca="1">IF(G72, G72-D72, TODAY()-D72)</f>
        <v>10</v>
      </c>
      <c r="I72" s="68"/>
      <c r="J72" s="2"/>
      <c r="K72" s="2"/>
      <c r="L72" s="2"/>
      <c r="M72" s="2"/>
      <c r="N72" s="8"/>
    </row>
    <row r="73" spans="1:14">
      <c r="A73" s="68">
        <v>30</v>
      </c>
      <c r="B73" s="30" t="s">
        <v>1</v>
      </c>
      <c r="C73" s="30"/>
      <c r="D73" s="108">
        <v>43219</v>
      </c>
      <c r="E73" s="68" t="s">
        <v>38</v>
      </c>
      <c r="F73" s="84" t="s">
        <v>31</v>
      </c>
      <c r="G73" s="30"/>
      <c r="H73" s="68">
        <f ca="1">IF(G73, G73-D73, TODAY()-D73)</f>
        <v>10</v>
      </c>
      <c r="I73" s="68"/>
      <c r="J73" s="2"/>
      <c r="K73" s="2"/>
      <c r="L73" s="2"/>
      <c r="M73" s="2"/>
      <c r="N73" s="8"/>
    </row>
    <row r="74" spans="1:14">
      <c r="A74" s="63">
        <v>31</v>
      </c>
      <c r="B74" s="31" t="s">
        <v>0</v>
      </c>
      <c r="C74" s="31"/>
      <c r="D74" s="109">
        <v>43219</v>
      </c>
      <c r="E74" s="63" t="s">
        <v>38</v>
      </c>
      <c r="F74" s="85" t="s">
        <v>31</v>
      </c>
      <c r="G74" s="31"/>
      <c r="H74" s="63">
        <f ca="1">IF(G74, G74-D74, TODAY()-D74)</f>
        <v>10</v>
      </c>
      <c r="I74" s="63"/>
      <c r="J74" s="2"/>
      <c r="K74" s="2"/>
      <c r="L74" s="2"/>
      <c r="M74" s="2"/>
      <c r="N74" s="8"/>
    </row>
    <row r="75" spans="1:14">
      <c r="A75" s="63">
        <v>32</v>
      </c>
      <c r="B75" s="31" t="s">
        <v>0</v>
      </c>
      <c r="C75" s="31"/>
      <c r="D75" s="109">
        <v>43219</v>
      </c>
      <c r="E75" s="63" t="s">
        <v>38</v>
      </c>
      <c r="F75" s="85" t="s">
        <v>31</v>
      </c>
      <c r="G75" s="31"/>
      <c r="H75" s="63">
        <f ca="1">IF(G75, G75-D75, TODAY()-D75)</f>
        <v>10</v>
      </c>
      <c r="I75" s="63"/>
      <c r="J75" s="2"/>
      <c r="K75" s="2"/>
      <c r="L75" s="2"/>
      <c r="M75" s="2"/>
      <c r="N75" s="8"/>
    </row>
    <row r="76" spans="1:14">
      <c r="A76" s="63">
        <v>33</v>
      </c>
      <c r="B76" s="31" t="s">
        <v>0</v>
      </c>
      <c r="C76" s="31"/>
      <c r="D76" s="109">
        <v>43219</v>
      </c>
      <c r="E76" s="63" t="s">
        <v>38</v>
      </c>
      <c r="F76" s="85" t="s">
        <v>31</v>
      </c>
      <c r="G76" s="31"/>
      <c r="H76" s="63">
        <f ca="1">IF(G76, G76-D76, TODAY()-D76)</f>
        <v>10</v>
      </c>
      <c r="I76" s="63"/>
      <c r="J76" s="2"/>
      <c r="K76" s="2"/>
      <c r="L76" s="2"/>
      <c r="M76" s="2"/>
      <c r="N76" s="8"/>
    </row>
    <row r="77" spans="1:14">
      <c r="A77" s="63">
        <v>34</v>
      </c>
      <c r="B77" s="31" t="s">
        <v>0</v>
      </c>
      <c r="C77" s="31"/>
      <c r="D77" s="109">
        <v>43219</v>
      </c>
      <c r="E77" s="63" t="s">
        <v>38</v>
      </c>
      <c r="F77" s="85" t="s">
        <v>31</v>
      </c>
      <c r="G77" s="31"/>
      <c r="H77" s="63">
        <f ca="1">IF(G77, G77-D77, TODAY()-D77)</f>
        <v>10</v>
      </c>
      <c r="I77" s="63"/>
      <c r="J77" s="2"/>
      <c r="K77" s="2"/>
      <c r="L77" s="2"/>
      <c r="M77" s="2"/>
      <c r="N77" s="8"/>
    </row>
    <row r="78" spans="1:14">
      <c r="A78" s="63">
        <v>35</v>
      </c>
      <c r="B78" s="31" t="s">
        <v>0</v>
      </c>
      <c r="C78" s="31"/>
      <c r="D78" s="109">
        <v>43219</v>
      </c>
      <c r="E78" s="63" t="s">
        <v>38</v>
      </c>
      <c r="F78" s="85" t="s">
        <v>31</v>
      </c>
      <c r="G78" s="31"/>
      <c r="H78" s="63">
        <f ca="1">IF(G78, G78-D78, TODAY()-D78)</f>
        <v>10</v>
      </c>
      <c r="I78" s="63"/>
      <c r="J78" s="2"/>
      <c r="K78" s="2"/>
      <c r="L78" s="2"/>
      <c r="M78" s="2"/>
      <c r="N78" s="8"/>
    </row>
    <row r="79" spans="1:14">
      <c r="A79" s="68">
        <v>36</v>
      </c>
      <c r="B79" s="30" t="s">
        <v>1</v>
      </c>
      <c r="C79" s="30"/>
      <c r="D79" s="108">
        <v>43220</v>
      </c>
      <c r="E79" s="68" t="s">
        <v>38</v>
      </c>
      <c r="F79" s="84" t="s">
        <v>31</v>
      </c>
      <c r="G79" s="30"/>
      <c r="H79" s="68">
        <f ca="1">IF(G79, G79-D79, TODAY()-D79)</f>
        <v>9</v>
      </c>
      <c r="I79" s="68"/>
      <c r="J79" s="2"/>
      <c r="K79" s="2"/>
      <c r="L79" s="2"/>
      <c r="M79" s="2"/>
      <c r="N79" s="8"/>
    </row>
    <row r="80" spans="1:14">
      <c r="A80" s="68">
        <v>37</v>
      </c>
      <c r="B80" s="30" t="s">
        <v>1</v>
      </c>
      <c r="C80" s="30"/>
      <c r="D80" s="108">
        <v>43220</v>
      </c>
      <c r="E80" s="68" t="s">
        <v>38</v>
      </c>
      <c r="F80" s="84" t="s">
        <v>31</v>
      </c>
      <c r="G80" s="30"/>
      <c r="H80" s="68">
        <f ca="1">IF(G80, G80-D80, TODAY()-D80)</f>
        <v>9</v>
      </c>
      <c r="I80" s="68"/>
      <c r="J80" s="2"/>
      <c r="K80" s="2"/>
      <c r="L80" s="2"/>
      <c r="M80" s="2"/>
      <c r="N80" s="8"/>
    </row>
    <row r="81" spans="1:14">
      <c r="A81" s="63">
        <v>38</v>
      </c>
      <c r="B81" s="31" t="s">
        <v>0</v>
      </c>
      <c r="C81" s="31"/>
      <c r="D81" s="109">
        <v>43220</v>
      </c>
      <c r="E81" s="63" t="s">
        <v>38</v>
      </c>
      <c r="F81" s="85" t="s">
        <v>31</v>
      </c>
      <c r="G81" s="31"/>
      <c r="H81" s="63">
        <f ca="1">IF(G81, G81-D81, TODAY()-D81)</f>
        <v>9</v>
      </c>
      <c r="I81" s="63"/>
      <c r="J81" s="2"/>
      <c r="K81" s="2"/>
      <c r="L81" s="2"/>
      <c r="M81" s="2"/>
      <c r="N81" s="8"/>
    </row>
    <row r="82" spans="1:14">
      <c r="A82" s="63">
        <v>39</v>
      </c>
      <c r="B82" s="31" t="s">
        <v>0</v>
      </c>
      <c r="C82" s="31"/>
      <c r="D82" s="109">
        <v>43220</v>
      </c>
      <c r="E82" s="63" t="s">
        <v>38</v>
      </c>
      <c r="F82" s="85" t="s">
        <v>31</v>
      </c>
      <c r="G82" s="31"/>
      <c r="H82" s="63">
        <f ca="1">IF(G82, G82-D82, TODAY()-D82)</f>
        <v>9</v>
      </c>
      <c r="I82" s="63"/>
      <c r="J82" s="2"/>
      <c r="K82" s="2"/>
      <c r="L82" s="2"/>
      <c r="M82" s="2"/>
      <c r="N82" s="8"/>
    </row>
    <row r="83" spans="1:14">
      <c r="A83" s="63">
        <v>40</v>
      </c>
      <c r="B83" s="31" t="s">
        <v>0</v>
      </c>
      <c r="C83" s="31"/>
      <c r="D83" s="109">
        <v>43220</v>
      </c>
      <c r="E83" s="63" t="s">
        <v>38</v>
      </c>
      <c r="F83" s="85" t="s">
        <v>31</v>
      </c>
      <c r="G83" s="31"/>
      <c r="H83" s="63">
        <f ca="1">IF(G83, G83-D83, TODAY()-D83)</f>
        <v>9</v>
      </c>
      <c r="I83" s="63"/>
      <c r="J83" s="2"/>
      <c r="K83" s="2"/>
      <c r="L83" s="2"/>
      <c r="M83" s="2"/>
      <c r="N83" s="8"/>
    </row>
  </sheetData>
  <sortState ref="A2:N85">
    <sortCondition ref="D2:D85"/>
    <sortCondition ref="A2:A85"/>
  </sortState>
  <phoneticPr fontId="6" type="noConversion"/>
  <conditionalFormatting sqref="O14:O15 H29:I30 E28:E30 E1:I20 E22:I22 E21:H21 E24:I25 E23:H23 E27:I27 E26:H26 H28 E48:H48 E31:I47 E49:I1048576 J1:N1048576 A1:D1048576">
    <cfRule type="expression" dxfId="1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2018-05-09T12:53:15Z</dcterms:modified>
</cp:coreProperties>
</file>