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TeX\PhD-Thesis\src\assets\figures\sources\"/>
    </mc:Choice>
  </mc:AlternateContent>
  <xr:revisionPtr revIDLastSave="0" documentId="13_ncr:1_{7483A42A-982A-4D51-80AF-83FDF883A217}" xr6:coauthVersionLast="45" xr6:coauthVersionMax="45" xr10:uidLastSave="{00000000-0000-0000-0000-000000000000}"/>
  <bookViews>
    <workbookView xWindow="-108" yWindow="-108" windowWidth="23256" windowHeight="12576" xr2:uid="{9893E5BE-5E26-4B28-9FC4-AC4C175759D7}"/>
  </bookViews>
  <sheets>
    <sheet name="wear_v1" sheetId="2" r:id="rId1"/>
    <sheet name="wear_v2" sheetId="3" r:id="rId2"/>
    <sheet name="cel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3" i="2" l="1"/>
  <c r="D62" i="2"/>
  <c r="D61" i="2"/>
  <c r="D60" i="2"/>
  <c r="D59" i="2"/>
  <c r="D51" i="2"/>
  <c r="D53" i="2"/>
  <c r="D50" i="2"/>
  <c r="D52" i="2"/>
  <c r="D54" i="2"/>
  <c r="D64" i="2"/>
  <c r="C39" i="3"/>
  <c r="C37" i="3"/>
  <c r="C38" i="3"/>
  <c r="C36" i="3"/>
  <c r="C35" i="3"/>
  <c r="D55" i="2" l="1"/>
</calcChain>
</file>

<file path=xl/sharedStrings.xml><?xml version="1.0" encoding="utf-8"?>
<sst xmlns="http://schemas.openxmlformats.org/spreadsheetml/2006/main" count="68" uniqueCount="34">
  <si>
    <t>soil_type_wear_v1_6</t>
  </si>
  <si>
    <t>soil_type_wear_v2_6</t>
  </si>
  <si>
    <t>soil_type_wear_v2_9</t>
  </si>
  <si>
    <t>soil_type_wear_v2_12</t>
  </si>
  <si>
    <t>soil_type_position_wear_v1_6</t>
  </si>
  <si>
    <t>soil_type_position_wear_v2_6</t>
  </si>
  <si>
    <t>soil_type_position_wear_v2_9</t>
  </si>
  <si>
    <t>soil_type_position_wear_v2_12</t>
  </si>
  <si>
    <t>knn-k1-dE</t>
  </si>
  <si>
    <t>knn-k1-dM</t>
  </si>
  <si>
    <t>rf-150-f0</t>
  </si>
  <si>
    <t>rf-150-f1</t>
  </si>
  <si>
    <t>rf-150-f2</t>
  </si>
  <si>
    <t>rf-300-f0</t>
  </si>
  <si>
    <t>rf-300-f1</t>
  </si>
  <si>
    <t>rf-300-f2</t>
  </si>
  <si>
    <t xml:space="preserve"> </t>
  </si>
  <si>
    <t>sac à dos</t>
  </si>
  <si>
    <t>poche gauche</t>
  </si>
  <si>
    <t>poche droite</t>
  </si>
  <si>
    <t>sac bandoulière à droite</t>
  </si>
  <si>
    <t>sac bandoulière à gauche</t>
  </si>
  <si>
    <t>RF-300-p1</t>
  </si>
  <si>
    <t>KNN-1-dM</t>
  </si>
  <si>
    <t>#</t>
  </si>
  <si>
    <t>F</t>
  </si>
  <si>
    <t>F-Mesure</t>
  </si>
  <si>
    <t>9 axes</t>
  </si>
  <si>
    <t>soil_type_cell_6</t>
  </si>
  <si>
    <t>soil_type_cell_9</t>
  </si>
  <si>
    <t>soil_type_cell_12</t>
  </si>
  <si>
    <t>soil_type_position_cell_6</t>
  </si>
  <si>
    <t>soil_type_position_cell_9</t>
  </si>
  <si>
    <t>soil_type_position_cell_12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</si>
</sst>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081010941048111E-2"/>
          <c:y val="6.0790273556231005E-2"/>
          <c:w val="0.89962727037397483"/>
          <c:h val="0.719441452797123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wear_v1!$E$6</c:f>
              <c:strCache>
                <c:ptCount val="1"/>
                <c:pt idx="0">
                  <c:v>rf-150-f0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wear_v1!$D$7:$D$8</c:f>
              <c:strCache>
                <c:ptCount val="2"/>
                <c:pt idx="0">
                  <c:v>soil_type_wear_v1_6</c:v>
                </c:pt>
                <c:pt idx="1">
                  <c:v>soil_type_position_wear_v1_6</c:v>
                </c:pt>
              </c:strCache>
            </c:strRef>
          </c:cat>
          <c:val>
            <c:numRef>
              <c:f>wear_v1!$E$7:$E$8</c:f>
              <c:numCache>
                <c:formatCode>0.00</c:formatCode>
                <c:ptCount val="2"/>
                <c:pt idx="0">
                  <c:v>0.82</c:v>
                </c:pt>
                <c:pt idx="1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B-4D2B-BC70-53F93C31475C}"/>
            </c:ext>
          </c:extLst>
        </c:ser>
        <c:ser>
          <c:idx val="1"/>
          <c:order val="1"/>
          <c:tx>
            <c:strRef>
              <c:f>wear_v1!$F$6</c:f>
              <c:strCache>
                <c:ptCount val="1"/>
                <c:pt idx="0">
                  <c:v>rf-150-f1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wear_v1!$D$7:$D$8</c:f>
              <c:strCache>
                <c:ptCount val="2"/>
                <c:pt idx="0">
                  <c:v>soil_type_wear_v1_6</c:v>
                </c:pt>
                <c:pt idx="1">
                  <c:v>soil_type_position_wear_v1_6</c:v>
                </c:pt>
              </c:strCache>
            </c:strRef>
          </c:cat>
          <c:val>
            <c:numRef>
              <c:f>wear_v1!$F$7:$F$8</c:f>
              <c:numCache>
                <c:formatCode>0.00</c:formatCode>
                <c:ptCount val="2"/>
                <c:pt idx="0">
                  <c:v>0.81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B-4D2B-BC70-53F93C31475C}"/>
            </c:ext>
          </c:extLst>
        </c:ser>
        <c:ser>
          <c:idx val="2"/>
          <c:order val="2"/>
          <c:tx>
            <c:strRef>
              <c:f>wear_v1!$G$6</c:f>
              <c:strCache>
                <c:ptCount val="1"/>
                <c:pt idx="0">
                  <c:v>rf-150-f2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wear_v1!$D$7:$D$8</c:f>
              <c:strCache>
                <c:ptCount val="2"/>
                <c:pt idx="0">
                  <c:v>soil_type_wear_v1_6</c:v>
                </c:pt>
                <c:pt idx="1">
                  <c:v>soil_type_position_wear_v1_6</c:v>
                </c:pt>
              </c:strCache>
            </c:strRef>
          </c:cat>
          <c:val>
            <c:numRef>
              <c:f>wear_v1!$G$7:$G$8</c:f>
              <c:numCache>
                <c:formatCode>0.00</c:formatCode>
                <c:ptCount val="2"/>
                <c:pt idx="0">
                  <c:v>0.82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B-4D2B-BC70-53F93C31475C}"/>
            </c:ext>
          </c:extLst>
        </c:ser>
        <c:ser>
          <c:idx val="3"/>
          <c:order val="3"/>
          <c:tx>
            <c:strRef>
              <c:f>wear_v1!$H$6</c:f>
              <c:strCache>
                <c:ptCount val="1"/>
                <c:pt idx="0">
                  <c:v>rf-300-f0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wear_v1!$D$7:$D$8</c:f>
              <c:strCache>
                <c:ptCount val="2"/>
                <c:pt idx="0">
                  <c:v>soil_type_wear_v1_6</c:v>
                </c:pt>
                <c:pt idx="1">
                  <c:v>soil_type_position_wear_v1_6</c:v>
                </c:pt>
              </c:strCache>
            </c:strRef>
          </c:cat>
          <c:val>
            <c:numRef>
              <c:f>wear_v1!$H$7:$H$8</c:f>
              <c:numCache>
                <c:formatCode>0.00</c:formatCode>
                <c:ptCount val="2"/>
                <c:pt idx="0">
                  <c:v>0.83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FB-4D2B-BC70-53F93C31475C}"/>
            </c:ext>
          </c:extLst>
        </c:ser>
        <c:ser>
          <c:idx val="4"/>
          <c:order val="4"/>
          <c:tx>
            <c:strRef>
              <c:f>wear_v1!$I$6</c:f>
              <c:strCache>
                <c:ptCount val="1"/>
                <c:pt idx="0">
                  <c:v>rf-300-f1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wear_v1!$D$7:$D$8</c:f>
              <c:strCache>
                <c:ptCount val="2"/>
                <c:pt idx="0">
                  <c:v>soil_type_wear_v1_6</c:v>
                </c:pt>
                <c:pt idx="1">
                  <c:v>soil_type_position_wear_v1_6</c:v>
                </c:pt>
              </c:strCache>
            </c:strRef>
          </c:cat>
          <c:val>
            <c:numRef>
              <c:f>wear_v1!$I$7:$I$8</c:f>
              <c:numCache>
                <c:formatCode>0.00</c:formatCode>
                <c:ptCount val="2"/>
                <c:pt idx="0">
                  <c:v>0.84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FB-4D2B-BC70-53F93C31475C}"/>
            </c:ext>
          </c:extLst>
        </c:ser>
        <c:ser>
          <c:idx val="5"/>
          <c:order val="5"/>
          <c:tx>
            <c:strRef>
              <c:f>wear_v1!$J$6</c:f>
              <c:strCache>
                <c:ptCount val="1"/>
                <c:pt idx="0">
                  <c:v>rf-300-f2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wear_v1!$D$7:$D$8</c:f>
              <c:strCache>
                <c:ptCount val="2"/>
                <c:pt idx="0">
                  <c:v>soil_type_wear_v1_6</c:v>
                </c:pt>
                <c:pt idx="1">
                  <c:v>soil_type_position_wear_v1_6</c:v>
                </c:pt>
              </c:strCache>
            </c:strRef>
          </c:cat>
          <c:val>
            <c:numRef>
              <c:f>wear_v1!$J$7:$J$8</c:f>
              <c:numCache>
                <c:formatCode>0.00</c:formatCode>
                <c:ptCount val="2"/>
                <c:pt idx="0">
                  <c:v>0.82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FB-4D2B-BC70-53F93C31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1"/>
        <c:overlap val="-35"/>
        <c:axId val="1391921343"/>
        <c:axId val="1333550511"/>
      </c:barChart>
      <c:catAx>
        <c:axId val="139192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3550511"/>
        <c:crosses val="autoZero"/>
        <c:auto val="1"/>
        <c:lblAlgn val="ctr"/>
        <c:lblOffset val="100"/>
        <c:noMultiLvlLbl val="0"/>
      </c:catAx>
      <c:valAx>
        <c:axId val="133355051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1921343"/>
        <c:crosses val="autoZero"/>
        <c:crossBetween val="between"/>
        <c:majorUnit val="5.000000000000001E-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05"/>
          <c:y val="0.89242887192292453"/>
          <c:w val="0.9"/>
          <c:h val="6.0289811040500969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64803558037203E-2"/>
          <c:y val="8.2770207781818053E-2"/>
          <c:w val="0.89208513779527554"/>
          <c:h val="0.70336432863662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wear_v1!$E$11</c:f>
              <c:strCache>
                <c:ptCount val="1"/>
                <c:pt idx="0">
                  <c:v>knn-k1-dE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wear_v1!$D$12:$D$13</c:f>
              <c:strCache>
                <c:ptCount val="2"/>
                <c:pt idx="0">
                  <c:v>soil_type_wear_v1_6</c:v>
                </c:pt>
                <c:pt idx="1">
                  <c:v>soil_type_position_wear_v1_6</c:v>
                </c:pt>
              </c:strCache>
            </c:strRef>
          </c:cat>
          <c:val>
            <c:numRef>
              <c:f>wear_v1!$E$12:$E$13</c:f>
              <c:numCache>
                <c:formatCode>0.00</c:formatCode>
                <c:ptCount val="2"/>
                <c:pt idx="0">
                  <c:v>0.85</c:v>
                </c:pt>
                <c:pt idx="1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9-407D-872C-CB35BAD74010}"/>
            </c:ext>
          </c:extLst>
        </c:ser>
        <c:ser>
          <c:idx val="1"/>
          <c:order val="1"/>
          <c:tx>
            <c:strRef>
              <c:f>wear_v1!$F$11</c:f>
              <c:strCache>
                <c:ptCount val="1"/>
                <c:pt idx="0">
                  <c:v>knn-k1-dM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wear_v1!$D$12:$D$13</c:f>
              <c:strCache>
                <c:ptCount val="2"/>
                <c:pt idx="0">
                  <c:v>soil_type_wear_v1_6</c:v>
                </c:pt>
                <c:pt idx="1">
                  <c:v>soil_type_position_wear_v1_6</c:v>
                </c:pt>
              </c:strCache>
            </c:strRef>
          </c:cat>
          <c:val>
            <c:numRef>
              <c:f>wear_v1!$F$12:$F$13</c:f>
              <c:numCache>
                <c:formatCode>General</c:formatCode>
                <c:ptCount val="2"/>
                <c:pt idx="0">
                  <c:v>0.87</c:v>
                </c:pt>
                <c:pt idx="1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9-407D-872C-CB35BAD74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65327"/>
        <c:axId val="1527985791"/>
      </c:barChart>
      <c:catAx>
        <c:axId val="152166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7985791"/>
        <c:crosses val="autoZero"/>
        <c:auto val="1"/>
        <c:lblAlgn val="ctr"/>
        <c:lblOffset val="100"/>
        <c:noMultiLvlLbl val="0"/>
      </c:catAx>
      <c:valAx>
        <c:axId val="152798579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1665327"/>
        <c:crosses val="autoZero"/>
        <c:crossBetween val="between"/>
        <c:majorUnit val="5.000000000000001E-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38452088229216125"/>
          <c:y val="0.90068825914163619"/>
          <c:w val="0.28878497753875521"/>
          <c:h val="6.8515624177744094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222830614773"/>
          <c:y val="0.15228101661552712"/>
          <c:w val="0.86318020966957132"/>
          <c:h val="0.64944943584004311"/>
        </c:manualLayout>
      </c:layout>
      <c:lineChart>
        <c:grouping val="standard"/>
        <c:varyColors val="0"/>
        <c:ser>
          <c:idx val="0"/>
          <c:order val="0"/>
          <c:tx>
            <c:strRef>
              <c:f>wear_v1!$F$49</c:f>
              <c:strCache>
                <c:ptCount val="1"/>
                <c:pt idx="0">
                  <c:v>F-Mesure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wear_v1!$E$50:$E$54</c:f>
              <c:strCache>
                <c:ptCount val="5"/>
                <c:pt idx="0">
                  <c:v>sac à dos</c:v>
                </c:pt>
                <c:pt idx="1">
                  <c:v>sac bandoulière à gauche</c:v>
                </c:pt>
                <c:pt idx="2">
                  <c:v>poche gauche</c:v>
                </c:pt>
                <c:pt idx="3">
                  <c:v>sac bandoulière à droite</c:v>
                </c:pt>
                <c:pt idx="4">
                  <c:v>poche droite</c:v>
                </c:pt>
              </c:strCache>
            </c:strRef>
          </c:cat>
          <c:val>
            <c:numRef>
              <c:f>wear_v1!$F$50:$F$54</c:f>
              <c:numCache>
                <c:formatCode>General</c:formatCode>
                <c:ptCount val="5"/>
                <c:pt idx="0">
                  <c:v>0.85</c:v>
                </c:pt>
                <c:pt idx="1">
                  <c:v>0.85</c:v>
                </c:pt>
                <c:pt idx="2">
                  <c:v>0.87</c:v>
                </c:pt>
                <c:pt idx="3">
                  <c:v>0.86</c:v>
                </c:pt>
                <c:pt idx="4">
                  <c:v>0.86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FA0-4777-878C-4510A88337C1}"/>
            </c:ext>
          </c:extLst>
        </c:ser>
        <c:ser>
          <c:idx val="1"/>
          <c:order val="1"/>
          <c:tx>
            <c:v>Référence</c:v>
          </c:tx>
          <c:spPr>
            <a:ln w="19050" cap="flat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wear_v1!$D$50:$D$54</c:f>
              <c:numCache>
                <c:formatCode>0.00</c:formatCode>
                <c:ptCount val="5"/>
                <c:pt idx="0">
                  <c:v>0.8849999999999999</c:v>
                </c:pt>
                <c:pt idx="1">
                  <c:v>0.87</c:v>
                </c:pt>
                <c:pt idx="2">
                  <c:v>0.89</c:v>
                </c:pt>
                <c:pt idx="3">
                  <c:v>0.84499999999999997</c:v>
                </c:pt>
                <c:pt idx="4">
                  <c:v>0.86499999999999999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FA0-4777-878C-4510A8833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064335"/>
        <c:axId val="1565224959"/>
      </c:lineChart>
      <c:catAx>
        <c:axId val="156706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5224959"/>
        <c:crosses val="autoZero"/>
        <c:auto val="1"/>
        <c:lblAlgn val="ctr"/>
        <c:lblOffset val="100"/>
        <c:noMultiLvlLbl val="0"/>
      </c:catAx>
      <c:valAx>
        <c:axId val="156522495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out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7064335"/>
        <c:crosses val="autoZero"/>
        <c:crossBetween val="between"/>
        <c:majorUnit val="5.000000000000001E-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1947428527046"/>
          <c:y val="4.3364475646728476E-2"/>
          <c:w val="0.69543249815595853"/>
          <c:h val="6.4023989094909028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91991736105675E-2"/>
          <c:y val="0.16903965516742939"/>
          <c:w val="0.86427467806616876"/>
          <c:h val="0.64831929338863281"/>
        </c:manualLayout>
      </c:layout>
      <c:lineChart>
        <c:grouping val="standard"/>
        <c:varyColors val="0"/>
        <c:ser>
          <c:idx val="0"/>
          <c:order val="0"/>
          <c:tx>
            <c:strRef>
              <c:f>wear_v1!$F$58</c:f>
              <c:strCache>
                <c:ptCount val="1"/>
                <c:pt idx="0">
                  <c:v>F-Mesure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wear_v1!$E$59:$E$63</c:f>
              <c:strCache>
                <c:ptCount val="5"/>
                <c:pt idx="0">
                  <c:v>sac à dos</c:v>
                </c:pt>
                <c:pt idx="1">
                  <c:v>sac bandoulière à gauche</c:v>
                </c:pt>
                <c:pt idx="2">
                  <c:v>poche gauche</c:v>
                </c:pt>
                <c:pt idx="3">
                  <c:v>sac bandoulière à droite</c:v>
                </c:pt>
                <c:pt idx="4">
                  <c:v>poche droite</c:v>
                </c:pt>
              </c:strCache>
            </c:strRef>
          </c:cat>
          <c:val>
            <c:numRef>
              <c:f>wear_v1!$F$59:$F$63</c:f>
              <c:numCache>
                <c:formatCode>0.00</c:formatCode>
                <c:ptCount val="5"/>
                <c:pt idx="0">
                  <c:v>0.9</c:v>
                </c:pt>
                <c:pt idx="1">
                  <c:v>0.84</c:v>
                </c:pt>
                <c:pt idx="2">
                  <c:v>0.9</c:v>
                </c:pt>
                <c:pt idx="3">
                  <c:v>0.89</c:v>
                </c:pt>
                <c:pt idx="4">
                  <c:v>0.9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E4-4FE1-B4A4-235DB352D30C}"/>
            </c:ext>
          </c:extLst>
        </c:ser>
        <c:ser>
          <c:idx val="1"/>
          <c:order val="1"/>
          <c:tx>
            <c:v>Référence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wear_v1!$D$59:$D$63</c:f>
              <c:numCache>
                <c:formatCode>0.00</c:formatCode>
                <c:ptCount val="5"/>
                <c:pt idx="0">
                  <c:v>0.86750000000000005</c:v>
                </c:pt>
                <c:pt idx="1">
                  <c:v>0.79250000000000009</c:v>
                </c:pt>
                <c:pt idx="2">
                  <c:v>0.89624999999999999</c:v>
                </c:pt>
                <c:pt idx="3">
                  <c:v>0.83500000000000008</c:v>
                </c:pt>
                <c:pt idx="4">
                  <c:v>0.85499999999999998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7E4-4FE1-B4A4-235DB352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061455"/>
        <c:axId val="1565239519"/>
      </c:lineChart>
      <c:catAx>
        <c:axId val="178406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5239519"/>
        <c:crosses val="autoZero"/>
        <c:auto val="1"/>
        <c:lblAlgn val="ctr"/>
        <c:lblOffset val="100"/>
        <c:noMultiLvlLbl val="0"/>
      </c:catAx>
      <c:valAx>
        <c:axId val="156523951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4061455"/>
        <c:crosses val="autoZero"/>
        <c:crossBetween val="between"/>
        <c:majorUnit val="5.000000000000001E-2"/>
        <c:minorUnit val="1.0000000000000002E-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46682007102111"/>
          <c:y val="4.9906625744639721E-2"/>
          <c:w val="0.68908576848912262"/>
          <c:h val="6.394125378418844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596119055683581"/>
          <c:y val="0.13273602426760533"/>
          <c:w val="0.63459961015785071"/>
          <c:h val="0.70302501844883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wear_v2!$D$3</c:f>
              <c:strCache>
                <c:ptCount val="1"/>
                <c:pt idx="0">
                  <c:v>rf-300-f1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wear_v2!$C$4:$C$9</c:f>
              <c:strCache>
                <c:ptCount val="6"/>
                <c:pt idx="0">
                  <c:v>soil_type_wear_v2_6</c:v>
                </c:pt>
                <c:pt idx="1">
                  <c:v>soil_type_wear_v2_9</c:v>
                </c:pt>
                <c:pt idx="2">
                  <c:v>soil_type_wear_v2_12</c:v>
                </c:pt>
                <c:pt idx="3">
                  <c:v>soil_type_position_wear_v2_6</c:v>
                </c:pt>
                <c:pt idx="4">
                  <c:v>soil_type_position_wear_v2_9</c:v>
                </c:pt>
                <c:pt idx="5">
                  <c:v>soil_type_position_wear_v2_12</c:v>
                </c:pt>
              </c:strCache>
            </c:strRef>
          </c:cat>
          <c:val>
            <c:numRef>
              <c:f>wear_v2!$D$4:$D$9</c:f>
              <c:numCache>
                <c:formatCode>0.00</c:formatCode>
                <c:ptCount val="6"/>
                <c:pt idx="0">
                  <c:v>0.87</c:v>
                </c:pt>
                <c:pt idx="1">
                  <c:v>0.92</c:v>
                </c:pt>
                <c:pt idx="2">
                  <c:v>0.9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E-497C-9D29-7CEDFF66C838}"/>
            </c:ext>
          </c:extLst>
        </c:ser>
        <c:ser>
          <c:idx val="1"/>
          <c:order val="1"/>
          <c:tx>
            <c:strRef>
              <c:f>wear_v2!$E$3</c:f>
              <c:strCache>
                <c:ptCount val="1"/>
                <c:pt idx="0">
                  <c:v>knn-k1-dM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wear_v2!$C$4:$C$9</c:f>
              <c:strCache>
                <c:ptCount val="6"/>
                <c:pt idx="0">
                  <c:v>soil_type_wear_v2_6</c:v>
                </c:pt>
                <c:pt idx="1">
                  <c:v>soil_type_wear_v2_9</c:v>
                </c:pt>
                <c:pt idx="2">
                  <c:v>soil_type_wear_v2_12</c:v>
                </c:pt>
                <c:pt idx="3">
                  <c:v>soil_type_position_wear_v2_6</c:v>
                </c:pt>
                <c:pt idx="4">
                  <c:v>soil_type_position_wear_v2_9</c:v>
                </c:pt>
                <c:pt idx="5">
                  <c:v>soil_type_position_wear_v2_12</c:v>
                </c:pt>
              </c:strCache>
            </c:strRef>
          </c:cat>
          <c:val>
            <c:numRef>
              <c:f>wear_v2!$E$4:$E$9</c:f>
              <c:numCache>
                <c:formatCode>0.00</c:formatCode>
                <c:ptCount val="6"/>
                <c:pt idx="0">
                  <c:v>0.92</c:v>
                </c:pt>
                <c:pt idx="1">
                  <c:v>0.93</c:v>
                </c:pt>
                <c:pt idx="2">
                  <c:v>0.9</c:v>
                </c:pt>
                <c:pt idx="3">
                  <c:v>0.87</c:v>
                </c:pt>
                <c:pt idx="4">
                  <c:v>0.91</c:v>
                </c:pt>
                <c:pt idx="5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E-497C-9D29-7CEDFF66C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6"/>
        <c:overlap val="-39"/>
        <c:axId val="1717403663"/>
        <c:axId val="1860478079"/>
      </c:barChart>
      <c:catAx>
        <c:axId val="17174036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0478079"/>
        <c:crosses val="autoZero"/>
        <c:auto val="1"/>
        <c:lblAlgn val="ctr"/>
        <c:lblOffset val="100"/>
        <c:noMultiLvlLbl val="0"/>
      </c:catAx>
      <c:valAx>
        <c:axId val="1860478079"/>
        <c:scaling>
          <c:orientation val="minMax"/>
          <c:max val="1"/>
          <c:min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7403663"/>
        <c:crosses val="autoZero"/>
        <c:crossBetween val="between"/>
        <c:majorUnit val="5.000000000000001E-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36510992205323606"/>
          <c:y val="0.88350781403572465"/>
          <c:w val="0.26978015589352788"/>
          <c:h val="6.5334930979329783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2886481727335"/>
          <c:y val="0.18507737894689535"/>
          <c:w val="0.85538846040950289"/>
          <c:h val="0.65308751265450327"/>
        </c:manualLayout>
      </c:layout>
      <c:lineChart>
        <c:grouping val="standard"/>
        <c:varyColors val="0"/>
        <c:ser>
          <c:idx val="0"/>
          <c:order val="0"/>
          <c:tx>
            <c:strRef>
              <c:f>wear_v2!$E$25</c:f>
              <c:strCache>
                <c:ptCount val="1"/>
                <c:pt idx="0">
                  <c:v>F-Mesure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wear_v2!$D$26:$D$30</c:f>
              <c:strCache>
                <c:ptCount val="5"/>
                <c:pt idx="0">
                  <c:v>sac à dos</c:v>
                </c:pt>
                <c:pt idx="1">
                  <c:v>sac bandoulière à gauche</c:v>
                </c:pt>
                <c:pt idx="2">
                  <c:v>poche gauche</c:v>
                </c:pt>
                <c:pt idx="3">
                  <c:v>sac bandoulière à droite</c:v>
                </c:pt>
                <c:pt idx="4">
                  <c:v>poche droite</c:v>
                </c:pt>
              </c:strCache>
            </c:strRef>
          </c:cat>
          <c:val>
            <c:numRef>
              <c:f>wear_v2!$E$26:$E$30</c:f>
              <c:numCache>
                <c:formatCode>General</c:formatCode>
                <c:ptCount val="5"/>
                <c:pt idx="0">
                  <c:v>0.94</c:v>
                </c:pt>
                <c:pt idx="1">
                  <c:v>0.95</c:v>
                </c:pt>
                <c:pt idx="2">
                  <c:v>0.93</c:v>
                </c:pt>
                <c:pt idx="3">
                  <c:v>0.92</c:v>
                </c:pt>
                <c:pt idx="4">
                  <c:v>0.92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58-48F5-A0B8-EE11E3BC9E94}"/>
            </c:ext>
          </c:extLst>
        </c:ser>
        <c:ser>
          <c:idx val="1"/>
          <c:order val="1"/>
          <c:tx>
            <c:v>Référence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wear_v2!$D$26:$D$30</c:f>
              <c:strCache>
                <c:ptCount val="5"/>
                <c:pt idx="0">
                  <c:v>sac à dos</c:v>
                </c:pt>
                <c:pt idx="1">
                  <c:v>sac bandoulière à gauche</c:v>
                </c:pt>
                <c:pt idx="2">
                  <c:v>poche gauche</c:v>
                </c:pt>
                <c:pt idx="3">
                  <c:v>sac bandoulière à droite</c:v>
                </c:pt>
                <c:pt idx="4">
                  <c:v>poche droite</c:v>
                </c:pt>
              </c:strCache>
            </c:strRef>
          </c:cat>
          <c:val>
            <c:numRef>
              <c:f>wear_v2!$C$26:$C$30</c:f>
              <c:numCache>
                <c:formatCode>General</c:formatCode>
                <c:ptCount val="5"/>
                <c:pt idx="0">
                  <c:v>0.95</c:v>
                </c:pt>
                <c:pt idx="1">
                  <c:v>0.91</c:v>
                </c:pt>
                <c:pt idx="2">
                  <c:v>0.93</c:v>
                </c:pt>
                <c:pt idx="3">
                  <c:v>0.89</c:v>
                </c:pt>
                <c:pt idx="4">
                  <c:v>0.92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B58-48F5-A0B8-EE11E3BC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14784"/>
        <c:axId val="1737658720"/>
      </c:lineChart>
      <c:catAx>
        <c:axId val="28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7658720"/>
        <c:crosses val="autoZero"/>
        <c:auto val="1"/>
        <c:lblAlgn val="ctr"/>
        <c:lblOffset val="100"/>
        <c:noMultiLvlLbl val="0"/>
      </c:catAx>
      <c:valAx>
        <c:axId val="173765872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3147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9209528228065706"/>
          <c:y val="5.7412288037901153E-2"/>
          <c:w val="0.68405360836255968"/>
          <c:h val="6.4697186744701998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2886481727335"/>
          <c:y val="0.17179460279286352"/>
          <c:w val="0.8535511901822066"/>
          <c:h val="0.66277547068728815"/>
        </c:manualLayout>
      </c:layout>
      <c:lineChart>
        <c:grouping val="standard"/>
        <c:varyColors val="0"/>
        <c:ser>
          <c:idx val="0"/>
          <c:order val="0"/>
          <c:tx>
            <c:strRef>
              <c:f>wear_v2!$E$34</c:f>
              <c:strCache>
                <c:ptCount val="1"/>
                <c:pt idx="0">
                  <c:v>F-Mesure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wear_v2!$D$35:$D$39</c:f>
              <c:strCache>
                <c:ptCount val="5"/>
                <c:pt idx="0">
                  <c:v>sac à dos</c:v>
                </c:pt>
                <c:pt idx="1">
                  <c:v>sac bandoulière à gauche</c:v>
                </c:pt>
                <c:pt idx="2">
                  <c:v>poche gauche</c:v>
                </c:pt>
                <c:pt idx="3">
                  <c:v>sac bandoulière à droite</c:v>
                </c:pt>
                <c:pt idx="4">
                  <c:v>poche droite</c:v>
                </c:pt>
              </c:strCache>
            </c:strRef>
          </c:cat>
          <c:val>
            <c:numRef>
              <c:f>wear_v2!$E$35:$E$39</c:f>
              <c:numCache>
                <c:formatCode>General</c:formatCode>
                <c:ptCount val="5"/>
                <c:pt idx="0">
                  <c:v>0.94</c:v>
                </c:pt>
                <c:pt idx="1">
                  <c:v>0.94</c:v>
                </c:pt>
                <c:pt idx="2">
                  <c:v>0.92</c:v>
                </c:pt>
                <c:pt idx="3">
                  <c:v>0.93</c:v>
                </c:pt>
                <c:pt idx="4">
                  <c:v>0.92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68-48B3-BCEF-6CF36C2BF360}"/>
            </c:ext>
          </c:extLst>
        </c:ser>
        <c:ser>
          <c:idx val="1"/>
          <c:order val="1"/>
          <c:tx>
            <c:v>Référence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wear_v2!$C$35:$C$39</c:f>
              <c:numCache>
                <c:formatCode>0.00</c:formatCode>
                <c:ptCount val="5"/>
                <c:pt idx="0">
                  <c:v>0.94333333333333336</c:v>
                </c:pt>
                <c:pt idx="1">
                  <c:v>0.9</c:v>
                </c:pt>
                <c:pt idx="2">
                  <c:v>0.91</c:v>
                </c:pt>
                <c:pt idx="3">
                  <c:v>0.90333333333333332</c:v>
                </c:pt>
                <c:pt idx="4">
                  <c:v>0.90666666666666662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68-48B3-BCEF-6CF36C2BF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015648"/>
        <c:axId val="2011245024"/>
      </c:lineChart>
      <c:catAx>
        <c:axId val="3030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1245024"/>
        <c:crosses val="autoZero"/>
        <c:auto val="1"/>
        <c:lblAlgn val="ctr"/>
        <c:lblOffset val="100"/>
        <c:noMultiLvlLbl val="0"/>
      </c:catAx>
      <c:valAx>
        <c:axId val="20112450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30156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7004803955310066"/>
          <c:y val="5.4106271960702661E-2"/>
          <c:w val="0.71869642350033536"/>
          <c:h val="6.4782408645074577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30953206840338"/>
          <c:y val="0.11455589327929755"/>
          <c:w val="0.66922644443673618"/>
          <c:h val="0.726629779385684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cell!$C$3</c:f>
              <c:strCache>
                <c:ptCount val="1"/>
                <c:pt idx="0">
                  <c:v>rf-300-f1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cell!$B$4:$B$9</c:f>
              <c:strCache>
                <c:ptCount val="6"/>
                <c:pt idx="0">
                  <c:v>soil_type_cell_6</c:v>
                </c:pt>
                <c:pt idx="1">
                  <c:v>soil_type_cell_9</c:v>
                </c:pt>
                <c:pt idx="2">
                  <c:v>soil_type_cell_12</c:v>
                </c:pt>
                <c:pt idx="3">
                  <c:v>soil_type_position_cell_6</c:v>
                </c:pt>
                <c:pt idx="4">
                  <c:v>soil_type_position_cell_9</c:v>
                </c:pt>
                <c:pt idx="5">
                  <c:v>soil_type_position_cell_12</c:v>
                </c:pt>
              </c:strCache>
            </c:strRef>
          </c:cat>
          <c:val>
            <c:numRef>
              <c:f>cell!$C$4:$C$9</c:f>
              <c:numCache>
                <c:formatCode>0.00</c:formatCode>
                <c:ptCount val="6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6-49AE-B46C-B0998BBEC4F9}"/>
            </c:ext>
          </c:extLst>
        </c:ser>
        <c:ser>
          <c:idx val="1"/>
          <c:order val="1"/>
          <c:tx>
            <c:strRef>
              <c:f>cell!$D$3</c:f>
              <c:strCache>
                <c:ptCount val="1"/>
                <c:pt idx="0">
                  <c:v>knn-k1-dM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cell!$B$4:$B$9</c:f>
              <c:strCache>
                <c:ptCount val="6"/>
                <c:pt idx="0">
                  <c:v>soil_type_cell_6</c:v>
                </c:pt>
                <c:pt idx="1">
                  <c:v>soil_type_cell_9</c:v>
                </c:pt>
                <c:pt idx="2">
                  <c:v>soil_type_cell_12</c:v>
                </c:pt>
                <c:pt idx="3">
                  <c:v>soil_type_position_cell_6</c:v>
                </c:pt>
                <c:pt idx="4">
                  <c:v>soil_type_position_cell_9</c:v>
                </c:pt>
                <c:pt idx="5">
                  <c:v>soil_type_position_cell_12</c:v>
                </c:pt>
              </c:strCache>
            </c:strRef>
          </c:cat>
          <c:val>
            <c:numRef>
              <c:f>cell!$D$4:$D$9</c:f>
              <c:numCache>
                <c:formatCode>0.00</c:formatCode>
                <c:ptCount val="6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</c:v>
                </c:pt>
                <c:pt idx="4">
                  <c:v>0.89</c:v>
                </c:pt>
                <c:pt idx="5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6-49AE-B46C-B0998BBEC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6"/>
        <c:overlap val="-39"/>
        <c:axId val="300653328"/>
        <c:axId val="2013548304"/>
      </c:barChart>
      <c:catAx>
        <c:axId val="3006533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3548304"/>
        <c:crosses val="autoZero"/>
        <c:auto val="1"/>
        <c:lblAlgn val="ctr"/>
        <c:lblOffset val="100"/>
        <c:noMultiLvlLbl val="0"/>
      </c:catAx>
      <c:valAx>
        <c:axId val="2013548304"/>
        <c:scaling>
          <c:orientation val="minMax"/>
          <c:max val="1"/>
          <c:min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0653328"/>
        <c:crosses val="autoZero"/>
        <c:crossBetween val="between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6502494594563345"/>
          <c:y val="0.88602907369311557"/>
          <c:w val="0.26994996357834128"/>
          <c:h val="6.392087625683426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205739</xdr:colOff>
      <xdr:row>4</xdr:row>
      <xdr:rowOff>34290</xdr:rowOff>
    </xdr:from>
    <xdr:to>
      <xdr:col>22</xdr:col>
      <xdr:colOff>185530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57428-A3B0-49CE-8511-C0C177DD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203147</xdr:colOff>
      <xdr:row>22</xdr:row>
      <xdr:rowOff>157181</xdr:rowOff>
    </xdr:from>
    <xdr:to>
      <xdr:col>22</xdr:col>
      <xdr:colOff>185530</xdr:colOff>
      <xdr:row>43</xdr:row>
      <xdr:rowOff>71501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84D28-107F-47D5-B474-3BFC21F90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200680</xdr:colOff>
      <xdr:row>44</xdr:row>
      <xdr:rowOff>143033</xdr:rowOff>
    </xdr:from>
    <xdr:to>
      <xdr:col>22</xdr:col>
      <xdr:colOff>172978</xdr:colOff>
      <xdr:row>65</xdr:row>
      <xdr:rowOff>54988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362C19-EB99-4665-B51C-0A01D5E0E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272562</xdr:colOff>
      <xdr:row>65</xdr:row>
      <xdr:rowOff>172119</xdr:rowOff>
    </xdr:from>
    <xdr:to>
      <xdr:col>22</xdr:col>
      <xdr:colOff>254601</xdr:colOff>
      <xdr:row>86</xdr:row>
      <xdr:rowOff>88991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C6D6D5-D83D-4170-B14E-4D58828C5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300317</xdr:colOff>
      <xdr:row>1</xdr:row>
      <xdr:rowOff>89535</xdr:rowOff>
    </xdr:from>
    <xdr:to>
      <xdr:col>18</xdr:col>
      <xdr:colOff>515455</xdr:colOff>
      <xdr:row>21</xdr:row>
      <xdr:rowOff>145677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C3F537-68A2-42B6-A8F7-BE3B961BC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239483</xdr:colOff>
      <xdr:row>23</xdr:row>
      <xdr:rowOff>169223</xdr:rowOff>
    </xdr:from>
    <xdr:to>
      <xdr:col>18</xdr:col>
      <xdr:colOff>446312</xdr:colOff>
      <xdr:row>44</xdr:row>
      <xdr:rowOff>43542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54A88-1853-45AA-9CD8-E000AE6CC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261256</xdr:colOff>
      <xdr:row>44</xdr:row>
      <xdr:rowOff>185056</xdr:rowOff>
    </xdr:from>
    <xdr:to>
      <xdr:col>18</xdr:col>
      <xdr:colOff>468085</xdr:colOff>
      <xdr:row>65</xdr:row>
      <xdr:rowOff>54428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541423-D9E4-48D6-A1FD-879D0DE90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2</xdr:row>
      <xdr:rowOff>135528</xdr:rowOff>
    </xdr:from>
    <xdr:to>
      <xdr:col>17</xdr:col>
      <xdr:colOff>381000</xdr:colOff>
      <xdr:row>23</xdr:row>
      <xdr:rowOff>55518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D0175-F287-4884-A392-57985D588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9F8F-F1F7-4685-BB6D-3301A90A4EFE}">
  <dimension ref="B6:K121"/>
  <sheetViews>
    <sheetView tabSelected="1" zoomScale="70" zoomScaleNormal="70" workbookViewId="0">
      <selection activeCell="X20" sqref="X20"/>
    </sheetView>
  </sheetViews>
  <sheetFormatPr defaultColWidth="9" defaultRowHeight="14.4" x14ac:dyDescent="0.3"/>
  <cols>
    <col min="1" max="1" width="9" customWidth="1"/>
    <col min="4" max="4" width="28" bestFit="1" customWidth="1"/>
    <col min="5" max="5" width="23.88671875" bestFit="1" customWidth="1"/>
    <col min="6" max="6" width="10.44140625" bestFit="1" customWidth="1"/>
    <col min="7" max="10" width="8.88671875" bestFit="1" customWidth="1"/>
    <col min="11" max="11" width="1.5546875" bestFit="1" customWidth="1"/>
  </cols>
  <sheetData>
    <row r="6" spans="4:11" x14ac:dyDescent="0.3">
      <c r="D6" s="1" t="s">
        <v>25</v>
      </c>
      <c r="E6" s="1" t="s">
        <v>10</v>
      </c>
      <c r="F6" s="1" t="s">
        <v>11</v>
      </c>
      <c r="G6" s="1" t="s">
        <v>12</v>
      </c>
      <c r="H6" s="1" t="s">
        <v>13</v>
      </c>
      <c r="I6" s="1" t="s">
        <v>14</v>
      </c>
      <c r="J6" s="1" t="s">
        <v>15</v>
      </c>
    </row>
    <row r="7" spans="4:11" x14ac:dyDescent="0.3">
      <c r="D7" s="2" t="s">
        <v>0</v>
      </c>
      <c r="E7" s="4">
        <v>0.82</v>
      </c>
      <c r="F7" s="4">
        <v>0.81</v>
      </c>
      <c r="G7" s="4">
        <v>0.82</v>
      </c>
      <c r="H7" s="4">
        <v>0.83</v>
      </c>
      <c r="I7" s="4">
        <v>0.84</v>
      </c>
      <c r="J7" s="4">
        <v>0.82</v>
      </c>
    </row>
    <row r="8" spans="4:11" x14ac:dyDescent="0.3">
      <c r="D8" s="2" t="s">
        <v>4</v>
      </c>
      <c r="E8" s="4">
        <v>0.86</v>
      </c>
      <c r="F8" s="4">
        <v>0.87</v>
      </c>
      <c r="G8" s="4">
        <v>0.87</v>
      </c>
      <c r="H8" s="4">
        <v>0.87</v>
      </c>
      <c r="I8" s="4">
        <v>0.87</v>
      </c>
      <c r="J8" s="4">
        <v>0.87</v>
      </c>
    </row>
    <row r="11" spans="4:11" x14ac:dyDescent="0.3">
      <c r="D11" s="1" t="s">
        <v>25</v>
      </c>
      <c r="E11" s="1" t="s">
        <v>8</v>
      </c>
      <c r="F11" s="1" t="s">
        <v>9</v>
      </c>
    </row>
    <row r="12" spans="4:11" x14ac:dyDescent="0.3">
      <c r="D12" s="2" t="s">
        <v>0</v>
      </c>
      <c r="E12" s="4">
        <v>0.85</v>
      </c>
      <c r="F12" s="1">
        <v>0.87</v>
      </c>
    </row>
    <row r="13" spans="4:11" x14ac:dyDescent="0.3">
      <c r="D13" s="2" t="s">
        <v>4</v>
      </c>
      <c r="E13" s="4">
        <v>0.83</v>
      </c>
      <c r="F13" s="1">
        <v>0.85</v>
      </c>
    </row>
    <row r="16" spans="4:11" x14ac:dyDescent="0.3">
      <c r="K16" t="s">
        <v>16</v>
      </c>
    </row>
    <row r="48" spans="7:7" x14ac:dyDescent="0.3">
      <c r="G48" s="5"/>
    </row>
    <row r="49" spans="4:9" x14ac:dyDescent="0.3">
      <c r="D49" s="1" t="s">
        <v>22</v>
      </c>
      <c r="E49" s="10" t="s">
        <v>24</v>
      </c>
      <c r="F49" s="1" t="s">
        <v>26</v>
      </c>
      <c r="G49" s="7"/>
    </row>
    <row r="50" spans="4:9" x14ac:dyDescent="0.3">
      <c r="D50" s="4">
        <f>(0.9+0.94+0.86+0.84)/4</f>
        <v>0.8849999999999999</v>
      </c>
      <c r="E50" s="11" t="s">
        <v>17</v>
      </c>
      <c r="F50" s="1">
        <v>0.85</v>
      </c>
      <c r="G50" s="7"/>
    </row>
    <row r="51" spans="4:9" x14ac:dyDescent="0.3">
      <c r="D51" s="4">
        <f>(0.94+0.92+0.87+0.75)/4</f>
        <v>0.87</v>
      </c>
      <c r="E51" s="11" t="s">
        <v>21</v>
      </c>
      <c r="F51" s="1">
        <v>0.85</v>
      </c>
      <c r="G51" s="7"/>
    </row>
    <row r="52" spans="4:9" x14ac:dyDescent="0.3">
      <c r="D52" s="4">
        <f>(0.91+0.78+0.93+0.94)/4</f>
        <v>0.89</v>
      </c>
      <c r="E52" s="11" t="s">
        <v>18</v>
      </c>
      <c r="F52" s="1">
        <v>0.87</v>
      </c>
      <c r="G52" s="7"/>
    </row>
    <row r="53" spans="4:9" x14ac:dyDescent="0.3">
      <c r="D53" s="4">
        <f>(0.92+0.82+0.81+0.83)/4</f>
        <v>0.84499999999999997</v>
      </c>
      <c r="E53" s="11" t="s">
        <v>20</v>
      </c>
      <c r="F53" s="1">
        <v>0.86</v>
      </c>
      <c r="G53" s="7"/>
    </row>
    <row r="54" spans="4:9" x14ac:dyDescent="0.3">
      <c r="D54" s="4">
        <f>(0.77+0.82+0.93+0.94)/4</f>
        <v>0.86499999999999999</v>
      </c>
      <c r="E54" s="11" t="s">
        <v>19</v>
      </c>
      <c r="F54" s="1">
        <v>0.86</v>
      </c>
      <c r="G54" s="7"/>
    </row>
    <row r="55" spans="4:9" x14ac:dyDescent="0.3">
      <c r="D55" s="6">
        <f>AVERAGE(D50:D54)</f>
        <v>0.87100000000000011</v>
      </c>
      <c r="G55" s="7"/>
    </row>
    <row r="56" spans="4:9" x14ac:dyDescent="0.3">
      <c r="G56" s="7"/>
    </row>
    <row r="57" spans="4:9" x14ac:dyDescent="0.3">
      <c r="G57" s="7"/>
    </row>
    <row r="58" spans="4:9" x14ac:dyDescent="0.3">
      <c r="D58" s="1" t="s">
        <v>23</v>
      </c>
      <c r="E58" s="1" t="s">
        <v>24</v>
      </c>
      <c r="F58" s="1" t="s">
        <v>26</v>
      </c>
      <c r="G58" s="7"/>
    </row>
    <row r="59" spans="4:9" x14ac:dyDescent="0.3">
      <c r="D59" s="4">
        <f>(0.8+0.79+0.95+0.93)/4</f>
        <v>0.86750000000000005</v>
      </c>
      <c r="E59" s="3" t="s">
        <v>17</v>
      </c>
      <c r="F59" s="4">
        <v>0.9</v>
      </c>
      <c r="G59" s="7"/>
      <c r="I59" t="s">
        <v>16</v>
      </c>
    </row>
    <row r="60" spans="4:9" x14ac:dyDescent="0.3">
      <c r="D60" s="4">
        <f>(0.86+0.92+0.71+0.68)/4</f>
        <v>0.79250000000000009</v>
      </c>
      <c r="E60" s="3" t="s">
        <v>21</v>
      </c>
      <c r="F60" s="4">
        <v>0.84</v>
      </c>
      <c r="G60" s="7"/>
    </row>
    <row r="61" spans="4:9" x14ac:dyDescent="0.3">
      <c r="D61" s="4">
        <f>(0.89+0.865+0.95+0.88)/4</f>
        <v>0.89624999999999999</v>
      </c>
      <c r="E61" s="3" t="s">
        <v>18</v>
      </c>
      <c r="F61" s="4">
        <v>0.9</v>
      </c>
      <c r="G61" s="7"/>
    </row>
    <row r="62" spans="4:9" x14ac:dyDescent="0.3">
      <c r="D62" s="4">
        <f>(0.79+0.75+0.91+0.89)/4</f>
        <v>0.83500000000000008</v>
      </c>
      <c r="E62" s="3" t="s">
        <v>20</v>
      </c>
      <c r="F62" s="4">
        <v>0.89</v>
      </c>
      <c r="G62" s="7"/>
    </row>
    <row r="63" spans="4:9" x14ac:dyDescent="0.3">
      <c r="D63" s="4">
        <f>(0.78+0.77+0.95+0.92)/4</f>
        <v>0.85499999999999998</v>
      </c>
      <c r="E63" s="3" t="s">
        <v>19</v>
      </c>
      <c r="F63" s="4">
        <v>0.9</v>
      </c>
      <c r="G63" s="7"/>
    </row>
    <row r="64" spans="4:9" x14ac:dyDescent="0.3">
      <c r="D64" s="6">
        <f>AVERAGE(D59:D63)</f>
        <v>0.84924999999999995</v>
      </c>
      <c r="G64" s="5"/>
      <c r="I64" t="s">
        <v>16</v>
      </c>
    </row>
    <row r="65" spans="4:7" x14ac:dyDescent="0.3">
      <c r="G65" s="5"/>
    </row>
    <row r="66" spans="4:7" x14ac:dyDescent="0.3">
      <c r="G66" s="5"/>
    </row>
    <row r="71" spans="4:7" x14ac:dyDescent="0.3">
      <c r="D71" s="6"/>
    </row>
    <row r="95" spans="2:8" x14ac:dyDescent="0.3">
      <c r="B95" s="5"/>
      <c r="C95" s="5"/>
      <c r="D95" s="7"/>
      <c r="E95" s="7"/>
      <c r="F95" s="7"/>
      <c r="G95" s="5"/>
      <c r="H95" s="5"/>
    </row>
    <row r="96" spans="2:8" x14ac:dyDescent="0.3">
      <c r="B96" s="5"/>
      <c r="C96" s="5"/>
      <c r="D96" s="8"/>
      <c r="E96" s="7"/>
      <c r="F96" s="7"/>
      <c r="G96" s="5"/>
      <c r="H96" s="5"/>
    </row>
    <row r="97" spans="2:8" x14ac:dyDescent="0.3">
      <c r="B97" s="5"/>
      <c r="C97" s="5"/>
      <c r="D97" s="8"/>
      <c r="E97" s="7"/>
      <c r="F97" s="7"/>
      <c r="G97" s="5"/>
      <c r="H97" s="5"/>
    </row>
    <row r="98" spans="2:8" x14ac:dyDescent="0.3">
      <c r="B98" s="5"/>
      <c r="C98" s="5"/>
      <c r="D98" s="8"/>
      <c r="E98" s="7"/>
      <c r="F98" s="7"/>
      <c r="G98" s="5"/>
      <c r="H98" s="5"/>
    </row>
    <row r="99" spans="2:8" x14ac:dyDescent="0.3">
      <c r="B99" s="5"/>
      <c r="C99" s="5"/>
      <c r="D99" s="8"/>
      <c r="E99" s="7"/>
      <c r="F99" s="7"/>
      <c r="G99" s="5"/>
      <c r="H99" s="5"/>
    </row>
    <row r="100" spans="2:8" x14ac:dyDescent="0.3">
      <c r="B100" s="5"/>
      <c r="C100" s="5"/>
      <c r="D100" s="8"/>
      <c r="E100" s="7"/>
      <c r="F100" s="7"/>
      <c r="G100" s="5"/>
      <c r="H100" s="5"/>
    </row>
    <row r="101" spans="2:8" x14ac:dyDescent="0.3">
      <c r="B101" s="5"/>
      <c r="C101" s="5"/>
      <c r="D101" s="8"/>
      <c r="E101" s="9"/>
      <c r="F101" s="7"/>
      <c r="G101" s="5"/>
      <c r="H101" s="5"/>
    </row>
    <row r="102" spans="2:8" x14ac:dyDescent="0.3">
      <c r="B102" s="5"/>
      <c r="C102" s="5"/>
      <c r="D102" s="8"/>
      <c r="E102" s="9"/>
      <c r="F102" s="7"/>
      <c r="G102" s="5"/>
      <c r="H102" s="5"/>
    </row>
    <row r="103" spans="2:8" x14ac:dyDescent="0.3">
      <c r="B103" s="5"/>
      <c r="C103" s="5"/>
      <c r="D103" s="8"/>
      <c r="E103" s="9"/>
      <c r="F103" s="7"/>
      <c r="G103" s="5"/>
      <c r="H103" s="5"/>
    </row>
    <row r="104" spans="2:8" x14ac:dyDescent="0.3">
      <c r="B104" s="5"/>
      <c r="C104" s="5"/>
      <c r="D104" s="8"/>
      <c r="E104" s="9"/>
      <c r="F104" s="7"/>
      <c r="G104" s="5"/>
      <c r="H104" s="5"/>
    </row>
    <row r="105" spans="2:8" x14ac:dyDescent="0.3">
      <c r="B105" s="5"/>
      <c r="C105" s="5"/>
      <c r="D105" s="5"/>
      <c r="E105" s="7"/>
      <c r="F105" s="5"/>
      <c r="G105" s="5"/>
      <c r="H105" s="5"/>
    </row>
    <row r="106" spans="2:8" x14ac:dyDescent="0.3">
      <c r="B106" s="5"/>
      <c r="C106" s="5"/>
      <c r="D106" s="7"/>
      <c r="E106" s="7"/>
      <c r="F106" s="7"/>
      <c r="G106" s="5"/>
      <c r="H106" s="5"/>
    </row>
    <row r="107" spans="2:8" x14ac:dyDescent="0.3">
      <c r="B107" s="5"/>
      <c r="C107" s="5"/>
      <c r="D107" s="8"/>
      <c r="E107" s="7"/>
      <c r="F107" s="7"/>
      <c r="G107" s="5"/>
      <c r="H107" s="5"/>
    </row>
    <row r="108" spans="2:8" x14ac:dyDescent="0.3">
      <c r="B108" s="5"/>
      <c r="C108" s="5"/>
      <c r="D108" s="8"/>
      <c r="E108" s="7"/>
      <c r="F108" s="7"/>
      <c r="G108" s="5"/>
      <c r="H108" s="5"/>
    </row>
    <row r="109" spans="2:8" x14ac:dyDescent="0.3">
      <c r="B109" s="5"/>
      <c r="C109" s="5"/>
      <c r="D109" s="8"/>
      <c r="E109" s="7"/>
      <c r="F109" s="7"/>
      <c r="G109" s="5"/>
      <c r="H109" s="5"/>
    </row>
    <row r="110" spans="2:8" x14ac:dyDescent="0.3">
      <c r="B110" s="5"/>
      <c r="C110" s="5"/>
      <c r="D110" s="8"/>
      <c r="E110" s="7"/>
      <c r="F110" s="7"/>
      <c r="G110" s="5"/>
      <c r="H110" s="5"/>
    </row>
    <row r="111" spans="2:8" x14ac:dyDescent="0.3">
      <c r="B111" s="5"/>
      <c r="C111" s="5"/>
      <c r="D111" s="8"/>
      <c r="E111" s="7"/>
      <c r="F111" s="7"/>
      <c r="G111" s="5"/>
      <c r="H111" s="5"/>
    </row>
    <row r="112" spans="2:8" x14ac:dyDescent="0.3">
      <c r="B112" s="5"/>
      <c r="C112" s="5"/>
      <c r="D112" s="8"/>
      <c r="E112" s="9"/>
      <c r="F112" s="7"/>
      <c r="G112" s="5"/>
      <c r="H112" s="5"/>
    </row>
    <row r="113" spans="2:8" x14ac:dyDescent="0.3">
      <c r="B113" s="5"/>
      <c r="C113" s="5"/>
      <c r="D113" s="8"/>
      <c r="E113" s="9"/>
      <c r="F113" s="7"/>
      <c r="G113" s="5"/>
      <c r="H113" s="5"/>
    </row>
    <row r="114" spans="2:8" x14ac:dyDescent="0.3">
      <c r="B114" s="5"/>
      <c r="C114" s="5"/>
      <c r="D114" s="8"/>
      <c r="E114" s="9"/>
      <c r="F114" s="7"/>
      <c r="G114" s="5"/>
      <c r="H114" s="5"/>
    </row>
    <row r="115" spans="2:8" x14ac:dyDescent="0.3">
      <c r="B115" s="5"/>
      <c r="C115" s="5"/>
      <c r="D115" s="8"/>
      <c r="E115" s="9"/>
      <c r="F115" s="7"/>
      <c r="G115" s="5"/>
      <c r="H115" s="5"/>
    </row>
    <row r="116" spans="2:8" x14ac:dyDescent="0.3">
      <c r="B116" s="5"/>
      <c r="C116" s="5"/>
      <c r="D116" s="5"/>
      <c r="E116" s="5"/>
      <c r="F116" s="5"/>
      <c r="G116" s="5"/>
      <c r="H116" s="5"/>
    </row>
    <row r="117" spans="2:8" x14ac:dyDescent="0.3">
      <c r="B117" s="5"/>
      <c r="C117" s="5"/>
      <c r="D117" s="5"/>
      <c r="E117" s="5"/>
      <c r="F117" s="5"/>
      <c r="G117" s="5"/>
      <c r="H117" s="5"/>
    </row>
    <row r="118" spans="2:8" x14ac:dyDescent="0.3">
      <c r="B118" s="5"/>
      <c r="C118" s="5"/>
      <c r="D118" s="5"/>
      <c r="E118" s="5"/>
      <c r="F118" s="5"/>
      <c r="G118" s="5"/>
      <c r="H118" s="5"/>
    </row>
    <row r="119" spans="2:8" x14ac:dyDescent="0.3">
      <c r="B119" s="5"/>
      <c r="C119" s="5"/>
      <c r="D119" s="5"/>
      <c r="E119" s="5"/>
      <c r="F119" s="5"/>
      <c r="G119" s="5"/>
      <c r="H119" s="5"/>
    </row>
    <row r="120" spans="2:8" x14ac:dyDescent="0.3">
      <c r="B120" s="5"/>
      <c r="C120" s="5"/>
      <c r="D120" s="5"/>
      <c r="E120" s="5"/>
      <c r="F120" s="5"/>
      <c r="G120" s="5"/>
      <c r="H120" s="5"/>
    </row>
    <row r="121" spans="2:8" x14ac:dyDescent="0.3">
      <c r="B121" s="5"/>
      <c r="C121" s="5"/>
      <c r="D121" s="5"/>
      <c r="E121" s="5"/>
      <c r="F121" s="5"/>
      <c r="G121" s="5"/>
      <c r="H12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CDA10-86C4-4D89-9303-79E34BE95740}">
  <dimension ref="B3:E41"/>
  <sheetViews>
    <sheetView zoomScale="70" zoomScaleNormal="70" workbookViewId="0">
      <selection activeCell="D45" sqref="D45"/>
    </sheetView>
  </sheetViews>
  <sheetFormatPr defaultRowHeight="14.4" x14ac:dyDescent="0.3"/>
  <cols>
    <col min="2" max="2" width="10.44140625" bestFit="1" customWidth="1"/>
    <col min="3" max="3" width="28.33203125" bestFit="1" customWidth="1"/>
    <col min="4" max="4" width="24.5546875" bestFit="1" customWidth="1"/>
    <col min="5" max="5" width="9.88671875" bestFit="1" customWidth="1"/>
  </cols>
  <sheetData>
    <row r="3" spans="3:5" x14ac:dyDescent="0.3">
      <c r="C3" s="1" t="s">
        <v>25</v>
      </c>
      <c r="D3" s="1" t="s">
        <v>14</v>
      </c>
      <c r="E3" s="1" t="s">
        <v>9</v>
      </c>
    </row>
    <row r="4" spans="3:5" x14ac:dyDescent="0.3">
      <c r="C4" s="2" t="s">
        <v>1</v>
      </c>
      <c r="D4" s="4">
        <v>0.87</v>
      </c>
      <c r="E4" s="4">
        <v>0.92</v>
      </c>
    </row>
    <row r="5" spans="3:5" x14ac:dyDescent="0.3">
      <c r="C5" s="2" t="s">
        <v>2</v>
      </c>
      <c r="D5" s="4">
        <v>0.92</v>
      </c>
      <c r="E5" s="4">
        <v>0.93</v>
      </c>
    </row>
    <row r="6" spans="3:5" x14ac:dyDescent="0.3">
      <c r="C6" s="2" t="s">
        <v>3</v>
      </c>
      <c r="D6" s="4">
        <v>0.9</v>
      </c>
      <c r="E6" s="4">
        <v>0.9</v>
      </c>
    </row>
    <row r="7" spans="3:5" x14ac:dyDescent="0.3">
      <c r="C7" s="2" t="s">
        <v>5</v>
      </c>
      <c r="D7" s="4">
        <v>0.92</v>
      </c>
      <c r="E7" s="4">
        <v>0.87</v>
      </c>
    </row>
    <row r="8" spans="3:5" x14ac:dyDescent="0.3">
      <c r="C8" s="2" t="s">
        <v>6</v>
      </c>
      <c r="D8" s="4">
        <v>0.92</v>
      </c>
      <c r="E8" s="4">
        <v>0.91</v>
      </c>
    </row>
    <row r="9" spans="3:5" x14ac:dyDescent="0.3">
      <c r="C9" s="2" t="s">
        <v>7</v>
      </c>
      <c r="D9" s="4">
        <v>0.92</v>
      </c>
      <c r="E9" s="4">
        <v>0.87</v>
      </c>
    </row>
    <row r="23" spans="2:5" x14ac:dyDescent="0.3">
      <c r="C23" s="12" t="s">
        <v>27</v>
      </c>
      <c r="D23" s="12"/>
      <c r="E23" s="12"/>
    </row>
    <row r="25" spans="2:5" x14ac:dyDescent="0.3">
      <c r="C25" s="1" t="s">
        <v>22</v>
      </c>
      <c r="D25" s="1" t="s">
        <v>24</v>
      </c>
      <c r="E25" s="1" t="s">
        <v>26</v>
      </c>
    </row>
    <row r="26" spans="2:5" x14ac:dyDescent="0.3">
      <c r="B26" s="6"/>
      <c r="C26" s="1">
        <v>0.95</v>
      </c>
      <c r="D26" s="3" t="s">
        <v>17</v>
      </c>
      <c r="E26" s="1">
        <v>0.94</v>
      </c>
    </row>
    <row r="27" spans="2:5" x14ac:dyDescent="0.3">
      <c r="B27" s="6"/>
      <c r="C27" s="1">
        <v>0.91</v>
      </c>
      <c r="D27" s="3" t="s">
        <v>21</v>
      </c>
      <c r="E27" s="1">
        <v>0.95</v>
      </c>
    </row>
    <row r="28" spans="2:5" x14ac:dyDescent="0.3">
      <c r="B28" s="6"/>
      <c r="C28" s="1">
        <v>0.93</v>
      </c>
      <c r="D28" s="3" t="s">
        <v>18</v>
      </c>
      <c r="E28" s="1">
        <v>0.93</v>
      </c>
    </row>
    <row r="29" spans="2:5" x14ac:dyDescent="0.3">
      <c r="B29" s="6"/>
      <c r="C29" s="1">
        <v>0.89</v>
      </c>
      <c r="D29" s="3" t="s">
        <v>20</v>
      </c>
      <c r="E29" s="1">
        <v>0.92</v>
      </c>
    </row>
    <row r="30" spans="2:5" x14ac:dyDescent="0.3">
      <c r="B30" s="6"/>
      <c r="C30" s="1">
        <v>0.92</v>
      </c>
      <c r="D30" s="3" t="s">
        <v>19</v>
      </c>
      <c r="E30" s="1">
        <v>0.92</v>
      </c>
    </row>
    <row r="34" spans="3:5" x14ac:dyDescent="0.3">
      <c r="C34" s="1" t="s">
        <v>23</v>
      </c>
      <c r="D34" s="1" t="s">
        <v>24</v>
      </c>
      <c r="E34" s="1" t="s">
        <v>26</v>
      </c>
    </row>
    <row r="35" spans="3:5" x14ac:dyDescent="0.3">
      <c r="C35" s="4">
        <f>(0.97+0.93+0.93)/3</f>
        <v>0.94333333333333336</v>
      </c>
      <c r="D35" s="3" t="s">
        <v>17</v>
      </c>
      <c r="E35" s="1">
        <v>0.94</v>
      </c>
    </row>
    <row r="36" spans="3:5" x14ac:dyDescent="0.3">
      <c r="C36" s="4">
        <f>(0.88+0.88+0.94)/3</f>
        <v>0.9</v>
      </c>
      <c r="D36" s="3" t="s">
        <v>21</v>
      </c>
      <c r="E36" s="1">
        <v>0.94</v>
      </c>
    </row>
    <row r="37" spans="3:5" x14ac:dyDescent="0.3">
      <c r="C37" s="4">
        <f>(0.93+0.86+0.94)/3</f>
        <v>0.91</v>
      </c>
      <c r="D37" s="3" t="s">
        <v>18</v>
      </c>
      <c r="E37" s="1">
        <v>0.92</v>
      </c>
    </row>
    <row r="38" spans="3:5" x14ac:dyDescent="0.3">
      <c r="C38" s="4">
        <f>(0.91+0.9+0.9)/3</f>
        <v>0.90333333333333332</v>
      </c>
      <c r="D38" s="3" t="s">
        <v>20</v>
      </c>
      <c r="E38" s="1">
        <v>0.93</v>
      </c>
    </row>
    <row r="39" spans="3:5" x14ac:dyDescent="0.3">
      <c r="C39" s="4">
        <f>(0.94+0.9+0.88)/3</f>
        <v>0.90666666666666662</v>
      </c>
      <c r="D39" s="3" t="s">
        <v>19</v>
      </c>
      <c r="E39" s="1">
        <v>0.92</v>
      </c>
    </row>
    <row r="40" spans="3:5" x14ac:dyDescent="0.3">
      <c r="E40" s="9"/>
    </row>
    <row r="41" spans="3:5" x14ac:dyDescent="0.3">
      <c r="C41" s="6"/>
    </row>
  </sheetData>
  <mergeCells count="1">
    <mergeCell ref="C23:E2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6618-5158-477E-BADE-13A291474297}">
  <dimension ref="B3:D9"/>
  <sheetViews>
    <sheetView zoomScale="70" zoomScaleNormal="70" workbookViewId="0">
      <selection activeCell="X16" sqref="X16"/>
    </sheetView>
  </sheetViews>
  <sheetFormatPr defaultRowHeight="14.4" x14ac:dyDescent="0.3"/>
  <cols>
    <col min="2" max="2" width="27.33203125" bestFit="1" customWidth="1"/>
    <col min="3" max="3" width="8.33203125" bestFit="1" customWidth="1"/>
    <col min="4" max="4" width="9.77734375" bestFit="1" customWidth="1"/>
  </cols>
  <sheetData>
    <row r="3" spans="2:4" x14ac:dyDescent="0.3">
      <c r="B3" s="1" t="s">
        <v>25</v>
      </c>
      <c r="C3" s="1" t="s">
        <v>14</v>
      </c>
      <c r="D3" s="1" t="s">
        <v>9</v>
      </c>
    </row>
    <row r="4" spans="2:4" x14ac:dyDescent="0.3">
      <c r="B4" s="2" t="s">
        <v>28</v>
      </c>
      <c r="C4" s="4">
        <v>0.92</v>
      </c>
      <c r="D4" s="4">
        <v>0.92</v>
      </c>
    </row>
    <row r="5" spans="2:4" x14ac:dyDescent="0.3">
      <c r="B5" s="2" t="s">
        <v>29</v>
      </c>
      <c r="C5" s="4">
        <v>0.92</v>
      </c>
      <c r="D5" s="4">
        <v>0.92</v>
      </c>
    </row>
    <row r="6" spans="2:4" x14ac:dyDescent="0.3">
      <c r="B6" s="2" t="s">
        <v>30</v>
      </c>
      <c r="C6" s="4">
        <v>0.92</v>
      </c>
      <c r="D6" s="4">
        <v>0.92</v>
      </c>
    </row>
    <row r="7" spans="2:4" x14ac:dyDescent="0.3">
      <c r="B7" s="2" t="s">
        <v>31</v>
      </c>
      <c r="C7" s="4">
        <v>0.92</v>
      </c>
      <c r="D7" s="4">
        <v>0.9</v>
      </c>
    </row>
    <row r="8" spans="2:4" x14ac:dyDescent="0.3">
      <c r="B8" s="2" t="s">
        <v>32</v>
      </c>
      <c r="C8" s="4">
        <v>0.92</v>
      </c>
      <c r="D8" s="4">
        <v>0.89</v>
      </c>
    </row>
    <row r="9" spans="2:4" x14ac:dyDescent="0.3">
      <c r="B9" s="2" t="s">
        <v>33</v>
      </c>
      <c r="C9" s="4">
        <v>0.92</v>
      </c>
      <c r="D9" s="4">
        <v>0.91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wear_v1</vt:lpstr>
      <vt:lpstr>wear_v2</vt:lpstr>
      <vt:lpstr>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FlorentinTh</dc:creator>
  <cp:lastModifiedBy>FlorentinTh</cp:lastModifiedBy>
  <dcterms:created xsi:type="dcterms:W3CDTF">2019-10-09T18:54:50Z</dcterms:created>
  <dcterms:modified xsi:type="dcterms:W3CDTF">2019-10-15T21:02:45Z</dcterms:modified>
</cp:coreProperties>
</file>