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39" documentId="11_962E8F4325C1512D4DE981F3C5484816F0BCE37B" xr6:coauthVersionLast="45" xr6:coauthVersionMax="47" xr10:uidLastSave="{6378AAB9-9826-2546-8C4A-47EF05F7B1EF}"/>
  <bookViews>
    <workbookView xWindow="0" yWindow="0" windowWidth="28800" windowHeight="15840" xr2:uid="{00000000-000D-0000-FFFF-FFFF00000000}"/>
  </bookViews>
  <sheets>
    <sheet name="Analyzer" sheetId="13" r:id="rId1"/>
    <sheet name="Division Designer" sheetId="1" r:id="rId2"/>
    <sheet name="Tech Upgrades" sheetId="2" r:id="rId3"/>
    <sheet name="DD Helper" sheetId="3" r:id="rId4"/>
    <sheet name="Land Divisions" sheetId="4" r:id="rId5"/>
    <sheet name="Land Equipment" sheetId="5" r:id="rId6"/>
    <sheet name="Tech Helper" sheetId="6" r:id="rId7"/>
    <sheet name="Land Variants" sheetId="7" r:id="rId8"/>
    <sheet name="Sea" sheetId="8" r:id="rId9"/>
    <sheet name="Air" sheetId="9" r:id="rId10"/>
    <sheet name="Air Variants" sheetId="10" r:id="rId11"/>
    <sheet name="Sheet5" sheetId="11" r:id="rId12"/>
    <sheet name="Tactics" sheetId="12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" i="3" l="1"/>
  <c r="B3" i="3"/>
  <c r="C3" i="3"/>
  <c r="P3" i="5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AF31" i="5"/>
  <c r="AE31" i="5"/>
  <c r="Y31" i="5"/>
  <c r="X31" i="5"/>
  <c r="W31" i="5"/>
  <c r="Q31" i="5"/>
  <c r="P31" i="5"/>
  <c r="O31" i="5"/>
  <c r="G31" i="5"/>
  <c r="F31" i="5"/>
  <c r="E31" i="5"/>
  <c r="B31" i="5"/>
  <c r="AI31" i="5" s="1"/>
  <c r="AO30" i="5"/>
  <c r="AN30" i="5"/>
  <c r="AM30" i="5"/>
  <c r="AL30" i="5"/>
  <c r="AK30" i="5"/>
  <c r="AH30" i="5"/>
  <c r="AG30" i="5"/>
  <c r="AF30" i="5"/>
  <c r="AE30" i="5"/>
  <c r="AD30" i="5"/>
  <c r="AC30" i="5"/>
  <c r="Z30" i="5"/>
  <c r="Y30" i="5"/>
  <c r="X30" i="5"/>
  <c r="W30" i="5"/>
  <c r="V30" i="5"/>
  <c r="U30" i="5"/>
  <c r="R30" i="5"/>
  <c r="Q30" i="5"/>
  <c r="P30" i="5"/>
  <c r="O30" i="5"/>
  <c r="N30" i="5"/>
  <c r="M30" i="5"/>
  <c r="H30" i="5"/>
  <c r="G30" i="5"/>
  <c r="F30" i="5"/>
  <c r="E30" i="5"/>
  <c r="D30" i="5"/>
  <c r="B30" i="5"/>
  <c r="AJ30" i="5" s="1"/>
  <c r="AO29" i="5"/>
  <c r="AN29" i="5"/>
  <c r="AM29" i="5"/>
  <c r="AL29" i="5"/>
  <c r="AD29" i="5"/>
  <c r="AC29" i="5"/>
  <c r="AB29" i="5"/>
  <c r="T29" i="5"/>
  <c r="S29" i="5"/>
  <c r="P29" i="5"/>
  <c r="F29" i="5"/>
  <c r="E29" i="5"/>
  <c r="D29" i="5"/>
  <c r="B29" i="5"/>
  <c r="AI29" i="5" s="1"/>
  <c r="AO28" i="5"/>
  <c r="AN28" i="5"/>
  <c r="AM28" i="5"/>
  <c r="AJ28" i="5"/>
  <c r="B28" i="5"/>
  <c r="Z28" i="5" s="1"/>
  <c r="AO27" i="5"/>
  <c r="AN27" i="5"/>
  <c r="AM27" i="5"/>
  <c r="AH27" i="5"/>
  <c r="AG27" i="5"/>
  <c r="AF27" i="5"/>
  <c r="AE27" i="5"/>
  <c r="AB27" i="5"/>
  <c r="X27" i="5"/>
  <c r="W27" i="5"/>
  <c r="T27" i="5"/>
  <c r="S27" i="5"/>
  <c r="R27" i="5"/>
  <c r="K27" i="5"/>
  <c r="J27" i="5"/>
  <c r="H27" i="5"/>
  <c r="G27" i="5"/>
  <c r="F27" i="5"/>
  <c r="B27" i="5"/>
  <c r="AI27" i="5" s="1"/>
  <c r="AO26" i="5"/>
  <c r="AN26" i="5"/>
  <c r="AM26" i="5"/>
  <c r="AL26" i="5"/>
  <c r="AK26" i="5"/>
  <c r="AH26" i="5"/>
  <c r="AG26" i="5"/>
  <c r="AF26" i="5"/>
  <c r="AE26" i="5"/>
  <c r="AD26" i="5"/>
  <c r="AC26" i="5"/>
  <c r="Z26" i="5"/>
  <c r="Y26" i="5"/>
  <c r="X26" i="5"/>
  <c r="W26" i="5"/>
  <c r="V26" i="5"/>
  <c r="U26" i="5"/>
  <c r="R26" i="5"/>
  <c r="Q26" i="5"/>
  <c r="P26" i="5"/>
  <c r="O26" i="5"/>
  <c r="N26" i="5"/>
  <c r="M26" i="5"/>
  <c r="H26" i="5"/>
  <c r="G26" i="5"/>
  <c r="F26" i="5"/>
  <c r="E26" i="5"/>
  <c r="D26" i="5"/>
  <c r="B26" i="5"/>
  <c r="AJ26" i="5" s="1"/>
  <c r="AO25" i="5"/>
  <c r="AN25" i="5"/>
  <c r="AM25" i="5"/>
  <c r="AK25" i="5"/>
  <c r="D25" i="5"/>
  <c r="B25" i="5"/>
  <c r="AA25" i="5" s="1"/>
  <c r="AO24" i="5"/>
  <c r="AN24" i="5"/>
  <c r="AM24" i="5"/>
  <c r="AJ24" i="5"/>
  <c r="AH24" i="5"/>
  <c r="Z24" i="5"/>
  <c r="Y24" i="5"/>
  <c r="V24" i="5"/>
  <c r="N24" i="5"/>
  <c r="M24" i="5"/>
  <c r="K24" i="5"/>
  <c r="B24" i="5"/>
  <c r="AO23" i="5"/>
  <c r="AN23" i="5"/>
  <c r="AM23" i="5"/>
  <c r="AF23" i="5"/>
  <c r="AE23" i="5"/>
  <c r="AB23" i="5"/>
  <c r="T23" i="5"/>
  <c r="S23" i="5"/>
  <c r="R23" i="5"/>
  <c r="H23" i="5"/>
  <c r="G23" i="5"/>
  <c r="F23" i="5"/>
  <c r="B23" i="5"/>
  <c r="AI23" i="5" s="1"/>
  <c r="AO22" i="5"/>
  <c r="AN22" i="5"/>
  <c r="AM22" i="5"/>
  <c r="AL22" i="5"/>
  <c r="AK22" i="5"/>
  <c r="AH22" i="5"/>
  <c r="AG22" i="5"/>
  <c r="AF22" i="5"/>
  <c r="AE22" i="5"/>
  <c r="AD22" i="5"/>
  <c r="AC22" i="5"/>
  <c r="Z22" i="5"/>
  <c r="Y22" i="5"/>
  <c r="X22" i="5"/>
  <c r="W22" i="5"/>
  <c r="V22" i="5"/>
  <c r="U22" i="5"/>
  <c r="R22" i="5"/>
  <c r="Q22" i="5"/>
  <c r="P22" i="5"/>
  <c r="O22" i="5"/>
  <c r="N22" i="5"/>
  <c r="M22" i="5"/>
  <c r="H22" i="5"/>
  <c r="G22" i="5"/>
  <c r="F22" i="5"/>
  <c r="E22" i="5"/>
  <c r="D22" i="5"/>
  <c r="B22" i="5"/>
  <c r="AJ22" i="5" s="1"/>
  <c r="AO21" i="5"/>
  <c r="AN21" i="5"/>
  <c r="AM21" i="5"/>
  <c r="AJ21" i="5"/>
  <c r="AF21" i="5"/>
  <c r="X21" i="5"/>
  <c r="W21" i="5"/>
  <c r="V21" i="5"/>
  <c r="N21" i="5"/>
  <c r="M21" i="5"/>
  <c r="K21" i="5"/>
  <c r="B21" i="5"/>
  <c r="AO20" i="5"/>
  <c r="AN20" i="5"/>
  <c r="AM20" i="5"/>
  <c r="AL20" i="5"/>
  <c r="AK20" i="5"/>
  <c r="AH20" i="5"/>
  <c r="AG20" i="5"/>
  <c r="AD20" i="5"/>
  <c r="AC20" i="5"/>
  <c r="AB20" i="5"/>
  <c r="AA20" i="5"/>
  <c r="V20" i="5"/>
  <c r="U20" i="5"/>
  <c r="T20" i="5"/>
  <c r="S20" i="5"/>
  <c r="R20" i="5"/>
  <c r="Q20" i="5"/>
  <c r="K20" i="5"/>
  <c r="J20" i="5"/>
  <c r="H20" i="5"/>
  <c r="G20" i="5"/>
  <c r="D20" i="5"/>
  <c r="B20" i="5"/>
  <c r="AI20" i="5" s="1"/>
  <c r="AO19" i="5"/>
  <c r="AN19" i="5"/>
  <c r="AM19" i="5"/>
  <c r="AJ19" i="5"/>
  <c r="AH19" i="5"/>
  <c r="R19" i="5"/>
  <c r="Q19" i="5"/>
  <c r="P19" i="5"/>
  <c r="K19" i="5"/>
  <c r="B19" i="5"/>
  <c r="X19" i="5" s="1"/>
  <c r="AO18" i="5"/>
  <c r="AN18" i="5"/>
  <c r="AM18" i="5"/>
  <c r="AL18" i="5"/>
  <c r="AK18" i="5"/>
  <c r="AH18" i="5"/>
  <c r="AG18" i="5"/>
  <c r="AF18" i="5"/>
  <c r="AE18" i="5"/>
  <c r="AD18" i="5"/>
  <c r="AC18" i="5"/>
  <c r="Z18" i="5"/>
  <c r="Y18" i="5"/>
  <c r="X18" i="5"/>
  <c r="W18" i="5"/>
  <c r="V18" i="5"/>
  <c r="U18" i="5"/>
  <c r="R18" i="5"/>
  <c r="Q18" i="5"/>
  <c r="P18" i="5"/>
  <c r="O18" i="5"/>
  <c r="N18" i="5"/>
  <c r="M18" i="5"/>
  <c r="H18" i="5"/>
  <c r="G18" i="5"/>
  <c r="F18" i="5"/>
  <c r="E18" i="5"/>
  <c r="D18" i="5"/>
  <c r="B18" i="5"/>
  <c r="AJ18" i="5" s="1"/>
  <c r="AO17" i="5"/>
  <c r="AN17" i="5"/>
  <c r="AM17" i="5"/>
  <c r="AL17" i="5"/>
  <c r="AK17" i="5"/>
  <c r="AF17" i="5"/>
  <c r="AE17" i="5"/>
  <c r="AD17" i="5"/>
  <c r="AC17" i="5"/>
  <c r="AB17" i="5"/>
  <c r="AA17" i="5"/>
  <c r="V17" i="5"/>
  <c r="U17" i="5"/>
  <c r="T17" i="5"/>
  <c r="S17" i="5"/>
  <c r="P17" i="5"/>
  <c r="O17" i="5"/>
  <c r="K17" i="5"/>
  <c r="J17" i="5"/>
  <c r="F17" i="5"/>
  <c r="E17" i="5"/>
  <c r="D17" i="5"/>
  <c r="B17" i="5"/>
  <c r="AI17" i="5" s="1"/>
  <c r="AO16" i="5"/>
  <c r="AN16" i="5"/>
  <c r="AM16" i="5"/>
  <c r="AK16" i="5"/>
  <c r="AI16" i="5"/>
  <c r="AB16" i="5"/>
  <c r="Y16" i="5"/>
  <c r="S16" i="5"/>
  <c r="N16" i="5"/>
  <c r="G16" i="5"/>
  <c r="B16" i="5"/>
  <c r="AC16" i="5" s="1"/>
  <c r="AO15" i="5"/>
  <c r="AN15" i="5"/>
  <c r="AM15" i="5"/>
  <c r="AI15" i="5"/>
  <c r="AG15" i="5"/>
  <c r="AF15" i="5"/>
  <c r="Z15" i="5"/>
  <c r="W15" i="5"/>
  <c r="S15" i="5"/>
  <c r="P15" i="5"/>
  <c r="K15" i="5"/>
  <c r="G15" i="5"/>
  <c r="B15" i="5"/>
  <c r="AO14" i="5"/>
  <c r="AN14" i="5"/>
  <c r="AM14" i="5"/>
  <c r="AL14" i="5"/>
  <c r="AF14" i="5"/>
  <c r="AD14" i="5"/>
  <c r="X14" i="5"/>
  <c r="U14" i="5"/>
  <c r="R14" i="5"/>
  <c r="M14" i="5"/>
  <c r="G14" i="5"/>
  <c r="B14" i="5"/>
  <c r="AB14" i="5" s="1"/>
  <c r="AO13" i="5"/>
  <c r="AN13" i="5"/>
  <c r="AM13" i="5"/>
  <c r="AI13" i="5"/>
  <c r="AF13" i="5"/>
  <c r="W13" i="5"/>
  <c r="U13" i="5"/>
  <c r="K13" i="5"/>
  <c r="E13" i="5"/>
  <c r="B13" i="5"/>
  <c r="Z13" i="5" s="1"/>
  <c r="AO12" i="5"/>
  <c r="AN12" i="5"/>
  <c r="AM12" i="5"/>
  <c r="AK12" i="5"/>
  <c r="AH12" i="5"/>
  <c r="AC12" i="5"/>
  <c r="AA12" i="5"/>
  <c r="V12" i="5"/>
  <c r="S12" i="5"/>
  <c r="Q12" i="5"/>
  <c r="K12" i="5"/>
  <c r="G12" i="5"/>
  <c r="B12" i="5"/>
  <c r="AI12" i="5" s="1"/>
  <c r="AO11" i="5"/>
  <c r="AN11" i="5"/>
  <c r="AM11" i="5"/>
  <c r="AI11" i="5"/>
  <c r="AH11" i="5"/>
  <c r="AG11" i="5"/>
  <c r="AF11" i="5"/>
  <c r="AE11" i="5"/>
  <c r="AB11" i="5"/>
  <c r="AA11" i="5"/>
  <c r="Y11" i="5"/>
  <c r="X11" i="5"/>
  <c r="W11" i="5"/>
  <c r="T11" i="5"/>
  <c r="S11" i="5"/>
  <c r="R11" i="5"/>
  <c r="Q11" i="5"/>
  <c r="O11" i="5"/>
  <c r="K11" i="5"/>
  <c r="J11" i="5"/>
  <c r="H11" i="5"/>
  <c r="G11" i="5"/>
  <c r="F11" i="5"/>
  <c r="E11" i="5"/>
  <c r="B11" i="5"/>
  <c r="AO10" i="5"/>
  <c r="AN10" i="5"/>
  <c r="AM10" i="5"/>
  <c r="AL10" i="5"/>
  <c r="AK10" i="5"/>
  <c r="AH10" i="5"/>
  <c r="AG10" i="5"/>
  <c r="AF10" i="5"/>
  <c r="AE10" i="5"/>
  <c r="AD10" i="5"/>
  <c r="AC10" i="5"/>
  <c r="Z10" i="5"/>
  <c r="Y10" i="5"/>
  <c r="X10" i="5"/>
  <c r="W10" i="5"/>
  <c r="U10" i="5"/>
  <c r="R10" i="5"/>
  <c r="Q10" i="5"/>
  <c r="P10" i="5"/>
  <c r="O10" i="5"/>
  <c r="N10" i="5"/>
  <c r="M10" i="5"/>
  <c r="H10" i="5"/>
  <c r="G10" i="5"/>
  <c r="F10" i="5"/>
  <c r="E10" i="5"/>
  <c r="D10" i="5"/>
  <c r="B10" i="5"/>
  <c r="AJ10" i="5" s="1"/>
  <c r="AO9" i="5"/>
  <c r="AN9" i="5"/>
  <c r="AM9" i="5"/>
  <c r="AK9" i="5"/>
  <c r="AF9" i="5"/>
  <c r="AC9" i="5"/>
  <c r="AA9" i="5"/>
  <c r="S9" i="5"/>
  <c r="O9" i="5"/>
  <c r="K9" i="5"/>
  <c r="E9" i="5"/>
  <c r="B9" i="5"/>
  <c r="AI9" i="5" s="1"/>
  <c r="AO8" i="5"/>
  <c r="AN8" i="5"/>
  <c r="AM8" i="5"/>
  <c r="AK8" i="5"/>
  <c r="AI8" i="5"/>
  <c r="AH8" i="5"/>
  <c r="AD8" i="5"/>
  <c r="AA8" i="5"/>
  <c r="Y8" i="5"/>
  <c r="T8" i="5"/>
  <c r="M8" i="5"/>
  <c r="K8" i="5"/>
  <c r="H8" i="5"/>
  <c r="B8" i="5"/>
  <c r="AO7" i="5"/>
  <c r="AN7" i="5"/>
  <c r="AM7" i="5"/>
  <c r="AG7" i="5"/>
  <c r="AE7" i="5"/>
  <c r="W7" i="5"/>
  <c r="S7" i="5"/>
  <c r="J7" i="5"/>
  <c r="G7" i="5"/>
  <c r="F7" i="5"/>
  <c r="B7" i="5"/>
  <c r="AI7" i="5" s="1"/>
  <c r="AO6" i="5"/>
  <c r="AN6" i="5"/>
  <c r="AM6" i="5"/>
  <c r="AL6" i="5"/>
  <c r="AK6" i="5"/>
  <c r="AH6" i="5"/>
  <c r="AG6" i="5"/>
  <c r="AF6" i="5"/>
  <c r="AE6" i="5"/>
  <c r="AD6" i="5"/>
  <c r="AC6" i="5"/>
  <c r="Z6" i="5"/>
  <c r="Y6" i="5"/>
  <c r="X6" i="5"/>
  <c r="W6" i="5"/>
  <c r="O6" i="5"/>
  <c r="N6" i="5"/>
  <c r="M6" i="5"/>
  <c r="H6" i="5"/>
  <c r="G6" i="5"/>
  <c r="F6" i="5"/>
  <c r="E6" i="5"/>
  <c r="D6" i="5"/>
  <c r="B6" i="5"/>
  <c r="AJ6" i="5" s="1"/>
  <c r="AO5" i="5"/>
  <c r="AN5" i="5"/>
  <c r="AM5" i="5"/>
  <c r="AL5" i="5"/>
  <c r="AK5" i="5"/>
  <c r="AI5" i="5"/>
  <c r="AF5" i="5"/>
  <c r="AD5" i="5"/>
  <c r="AA5" i="5"/>
  <c r="W5" i="5"/>
  <c r="T5" i="5"/>
  <c r="O5" i="5"/>
  <c r="M5" i="5"/>
  <c r="K5" i="5"/>
  <c r="F5" i="5"/>
  <c r="D5" i="5"/>
  <c r="B5" i="5"/>
  <c r="AO4" i="5"/>
  <c r="AN4" i="5"/>
  <c r="AM4" i="5"/>
  <c r="AL4" i="5"/>
  <c r="AI4" i="5"/>
  <c r="AG4" i="5"/>
  <c r="AD4" i="5"/>
  <c r="Y4" i="5"/>
  <c r="T4" i="5"/>
  <c r="M4" i="5"/>
  <c r="J4" i="5"/>
  <c r="H4" i="5"/>
  <c r="D4" i="5"/>
  <c r="B4" i="5"/>
  <c r="AH4" i="5" s="1"/>
  <c r="AO3" i="5"/>
  <c r="AN3" i="5"/>
  <c r="AM3" i="5"/>
  <c r="B3" i="5"/>
  <c r="AE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K153" i="4" s="1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K150" i="4" s="1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Z17" i="4" s="1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B3" i="4"/>
  <c r="Z33" i="3"/>
  <c r="CN32" i="3"/>
  <c r="CO32" i="3" s="1"/>
  <c r="CE32" i="3"/>
  <c r="BZ32" i="3"/>
  <c r="BQ32" i="3"/>
  <c r="BL32" i="3"/>
  <c r="BC32" i="3"/>
  <c r="AV32" i="3"/>
  <c r="AM32" i="3"/>
  <c r="AH32" i="3"/>
  <c r="Y32" i="3"/>
  <c r="S32" i="3"/>
  <c r="J32" i="3"/>
  <c r="E32" i="3"/>
  <c r="A32" i="3"/>
  <c r="CI32" i="3" s="1"/>
  <c r="CN31" i="3"/>
  <c r="CO31" i="3" s="1"/>
  <c r="CJ31" i="3"/>
  <c r="CF31" i="3"/>
  <c r="BW31" i="3"/>
  <c r="BP31" i="3"/>
  <c r="BG31" i="3"/>
  <c r="BC31" i="3"/>
  <c r="AU31" i="3"/>
  <c r="AP31" i="3"/>
  <c r="AH31" i="3"/>
  <c r="AC31" i="3"/>
  <c r="U31" i="3"/>
  <c r="Q31" i="3"/>
  <c r="I31" i="3"/>
  <c r="C31" i="3"/>
  <c r="A31" i="3"/>
  <c r="BY31" i="3" s="1"/>
  <c r="CO30" i="3"/>
  <c r="CN30" i="3"/>
  <c r="CL30" i="3"/>
  <c r="CP30" i="3" s="1"/>
  <c r="CJ30" i="3"/>
  <c r="CI30" i="3"/>
  <c r="CH30" i="3"/>
  <c r="CF30" i="3"/>
  <c r="CD30" i="3"/>
  <c r="CB30" i="3"/>
  <c r="CA30" i="3"/>
  <c r="BZ30" i="3"/>
  <c r="BX30" i="3"/>
  <c r="BV30" i="3"/>
  <c r="BT30" i="3"/>
  <c r="BS30" i="3"/>
  <c r="BR30" i="3"/>
  <c r="BP30" i="3"/>
  <c r="BN30" i="3"/>
  <c r="BL30" i="3"/>
  <c r="BK30" i="3"/>
  <c r="BJ30" i="3"/>
  <c r="BH30" i="3"/>
  <c r="BF30" i="3"/>
  <c r="BD30" i="3"/>
  <c r="BC30" i="3"/>
  <c r="BB30" i="3"/>
  <c r="AZ30" i="3"/>
  <c r="AX30" i="3"/>
  <c r="AV30" i="3"/>
  <c r="AU30" i="3"/>
  <c r="AT30" i="3"/>
  <c r="AR30" i="3"/>
  <c r="AP30" i="3"/>
  <c r="AN30" i="3"/>
  <c r="AM30" i="3"/>
  <c r="AL30" i="3"/>
  <c r="AJ30" i="3"/>
  <c r="AH30" i="3"/>
  <c r="AF30" i="3"/>
  <c r="AE30" i="3"/>
  <c r="AD30" i="3"/>
  <c r="AB30" i="3"/>
  <c r="Z30" i="3"/>
  <c r="X30" i="3"/>
  <c r="W30" i="3"/>
  <c r="V30" i="3"/>
  <c r="T30" i="3"/>
  <c r="R30" i="3"/>
  <c r="P30" i="3"/>
  <c r="O30" i="3"/>
  <c r="N30" i="3"/>
  <c r="L30" i="3"/>
  <c r="J30" i="3"/>
  <c r="H30" i="3"/>
  <c r="G30" i="3"/>
  <c r="F30" i="3"/>
  <c r="D30" i="3"/>
  <c r="B30" i="3"/>
  <c r="A30" i="3"/>
  <c r="CE30" i="3" s="1"/>
  <c r="CN29" i="3"/>
  <c r="CO29" i="3" s="1"/>
  <c r="CE29" i="3"/>
  <c r="BY29" i="3"/>
  <c r="BQ29" i="3"/>
  <c r="BE29" i="3"/>
  <c r="AR29" i="3"/>
  <c r="AM29" i="3"/>
  <c r="AE29" i="3"/>
  <c r="AA29" i="3"/>
  <c r="A29" i="3"/>
  <c r="CO28" i="3"/>
  <c r="CN28" i="3"/>
  <c r="CL28" i="3"/>
  <c r="CP28" i="3" s="1"/>
  <c r="BN28" i="3"/>
  <c r="BM28" i="3"/>
  <c r="BJ28" i="3"/>
  <c r="BE28" i="3"/>
  <c r="BB28" i="3"/>
  <c r="AZ28" i="3"/>
  <c r="AW28" i="3"/>
  <c r="AR28" i="3"/>
  <c r="AO28" i="3"/>
  <c r="AN28" i="3"/>
  <c r="AJ28" i="3"/>
  <c r="AF28" i="3"/>
  <c r="AB28" i="3"/>
  <c r="B28" i="3"/>
  <c r="A28" i="3"/>
  <c r="CN27" i="3"/>
  <c r="CM27" i="3"/>
  <c r="CL27" i="3"/>
  <c r="CP27" i="3" s="1"/>
  <c r="CK27" i="3"/>
  <c r="CI27" i="3"/>
  <c r="CB27" i="3"/>
  <c r="BT27" i="3"/>
  <c r="BS27" i="3"/>
  <c r="BP27" i="3"/>
  <c r="BJ27" i="3"/>
  <c r="BB27" i="3"/>
  <c r="AZ27" i="3"/>
  <c r="AX27" i="3"/>
  <c r="AQ27" i="3"/>
  <c r="AI27" i="3"/>
  <c r="AH27" i="3"/>
  <c r="AF27" i="3"/>
  <c r="Y27" i="3"/>
  <c r="Q27" i="3"/>
  <c r="P27" i="3"/>
  <c r="N27" i="3"/>
  <c r="J27" i="3"/>
  <c r="G27" i="3"/>
  <c r="A27" i="3"/>
  <c r="CN26" i="3"/>
  <c r="CO26" i="3" s="1"/>
  <c r="CM26" i="3"/>
  <c r="CL26" i="3"/>
  <c r="CP26" i="3" s="1"/>
  <c r="CI26" i="3"/>
  <c r="CG26" i="3"/>
  <c r="CF26" i="3"/>
  <c r="CD26" i="3"/>
  <c r="CA26" i="3"/>
  <c r="BY26" i="3"/>
  <c r="BX26" i="3"/>
  <c r="BV26" i="3"/>
  <c r="BS26" i="3"/>
  <c r="BQ26" i="3"/>
  <c r="BP26" i="3"/>
  <c r="BN26" i="3"/>
  <c r="BK26" i="3"/>
  <c r="BI26" i="3"/>
  <c r="BH26" i="3"/>
  <c r="BF26" i="3"/>
  <c r="BC26" i="3"/>
  <c r="BA26" i="3"/>
  <c r="AZ26" i="3"/>
  <c r="AX26" i="3"/>
  <c r="AU26" i="3"/>
  <c r="AS26" i="3"/>
  <c r="AR26" i="3"/>
  <c r="AP26" i="3"/>
  <c r="AM26" i="3"/>
  <c r="AK26" i="3"/>
  <c r="AJ26" i="3"/>
  <c r="AH26" i="3"/>
  <c r="AE26" i="3"/>
  <c r="AC26" i="3"/>
  <c r="AB26" i="3"/>
  <c r="Z26" i="3"/>
  <c r="W26" i="3"/>
  <c r="U26" i="3"/>
  <c r="T26" i="3"/>
  <c r="R26" i="3"/>
  <c r="O26" i="3"/>
  <c r="M26" i="3"/>
  <c r="L26" i="3"/>
  <c r="J26" i="3"/>
  <c r="G26" i="3"/>
  <c r="E26" i="3"/>
  <c r="D26" i="3"/>
  <c r="B26" i="3"/>
  <c r="A26" i="3"/>
  <c r="CE26" i="3" s="1"/>
  <c r="CO25" i="3"/>
  <c r="CN25" i="3"/>
  <c r="CM25" i="3"/>
  <c r="CL25" i="3"/>
  <c r="CP25" i="3" s="1"/>
  <c r="CJ25" i="3"/>
  <c r="CI25" i="3"/>
  <c r="CG25" i="3"/>
  <c r="CE25" i="3"/>
  <c r="CD25" i="3"/>
  <c r="CB25" i="3"/>
  <c r="CA25" i="3"/>
  <c r="BY25" i="3"/>
  <c r="BW25" i="3"/>
  <c r="BV25" i="3"/>
  <c r="BT25" i="3"/>
  <c r="BS25" i="3"/>
  <c r="BQ25" i="3"/>
  <c r="BO25" i="3"/>
  <c r="BN25" i="3"/>
  <c r="BL25" i="3"/>
  <c r="BK25" i="3"/>
  <c r="BI25" i="3"/>
  <c r="BH25" i="3"/>
  <c r="BG25" i="3"/>
  <c r="BF25" i="3"/>
  <c r="BD25" i="3"/>
  <c r="BC25" i="3"/>
  <c r="BA25" i="3"/>
  <c r="AZ25" i="3"/>
  <c r="AY25" i="3"/>
  <c r="AX25" i="3"/>
  <c r="AV25" i="3"/>
  <c r="AU25" i="3"/>
  <c r="AS25" i="3"/>
  <c r="AR25" i="3"/>
  <c r="AQ25" i="3"/>
  <c r="AP25" i="3"/>
  <c r="AN25" i="3"/>
  <c r="AM25" i="3"/>
  <c r="AK25" i="3"/>
  <c r="AJ25" i="3"/>
  <c r="AI25" i="3"/>
  <c r="AH25" i="3"/>
  <c r="AF25" i="3"/>
  <c r="AE25" i="3"/>
  <c r="AC25" i="3"/>
  <c r="AB25" i="3"/>
  <c r="AA25" i="3"/>
  <c r="Z25" i="3"/>
  <c r="X25" i="3"/>
  <c r="W25" i="3"/>
  <c r="U25" i="3"/>
  <c r="T25" i="3"/>
  <c r="S25" i="3"/>
  <c r="R25" i="3"/>
  <c r="P25" i="3"/>
  <c r="O25" i="3"/>
  <c r="M25" i="3"/>
  <c r="L25" i="3"/>
  <c r="K25" i="3"/>
  <c r="J25" i="3"/>
  <c r="H25" i="3"/>
  <c r="G25" i="3"/>
  <c r="E25" i="3"/>
  <c r="D25" i="3"/>
  <c r="C25" i="3"/>
  <c r="B25" i="3"/>
  <c r="A25" i="3"/>
  <c r="CK25" i="3" s="1"/>
  <c r="CN24" i="3"/>
  <c r="CM24" i="3"/>
  <c r="CO24" i="3" s="1"/>
  <c r="CK24" i="3"/>
  <c r="CJ24" i="3"/>
  <c r="CH24" i="3"/>
  <c r="CE24" i="3"/>
  <c r="CB24" i="3"/>
  <c r="BW24" i="3"/>
  <c r="BU24" i="3"/>
  <c r="BT24" i="3"/>
  <c r="BR24" i="3"/>
  <c r="BO24" i="3"/>
  <c r="BL24" i="3"/>
  <c r="BG24" i="3"/>
  <c r="BE24" i="3"/>
  <c r="BD24" i="3"/>
  <c r="BB24" i="3"/>
  <c r="AY24" i="3"/>
  <c r="AV24" i="3"/>
  <c r="AQ24" i="3"/>
  <c r="AO24" i="3"/>
  <c r="AN24" i="3"/>
  <c r="AL24" i="3"/>
  <c r="AI24" i="3"/>
  <c r="AF24" i="3"/>
  <c r="AA24" i="3"/>
  <c r="Y24" i="3"/>
  <c r="X24" i="3"/>
  <c r="V24" i="3"/>
  <c r="S24" i="3"/>
  <c r="P24" i="3"/>
  <c r="K24" i="3"/>
  <c r="I24" i="3"/>
  <c r="H24" i="3"/>
  <c r="F24" i="3"/>
  <c r="C24" i="3"/>
  <c r="A24" i="3"/>
  <c r="BZ24" i="3" s="1"/>
  <c r="CN23" i="3"/>
  <c r="CM23" i="3"/>
  <c r="CO23" i="3" s="1"/>
  <c r="CK23" i="3"/>
  <c r="CI23" i="3"/>
  <c r="CH23" i="3"/>
  <c r="CF23" i="3"/>
  <c r="CA23" i="3"/>
  <c r="BX23" i="3"/>
  <c r="BU23" i="3"/>
  <c r="BS23" i="3"/>
  <c r="BR23" i="3"/>
  <c r="BP23" i="3"/>
  <c r="BK23" i="3"/>
  <c r="BH23" i="3"/>
  <c r="BE23" i="3"/>
  <c r="BC23" i="3"/>
  <c r="BB23" i="3"/>
  <c r="AZ23" i="3"/>
  <c r="AU23" i="3"/>
  <c r="AR23" i="3"/>
  <c r="AO23" i="3"/>
  <c r="AM23" i="3"/>
  <c r="AL23" i="3"/>
  <c r="AJ23" i="3"/>
  <c r="AE23" i="3"/>
  <c r="AB23" i="3"/>
  <c r="Y23" i="3"/>
  <c r="W23" i="3"/>
  <c r="V23" i="3"/>
  <c r="T23" i="3"/>
  <c r="O23" i="3"/>
  <c r="L23" i="3"/>
  <c r="I23" i="3"/>
  <c r="G23" i="3"/>
  <c r="F23" i="3"/>
  <c r="D23" i="3"/>
  <c r="A23" i="3"/>
  <c r="BZ23" i="3" s="1"/>
  <c r="CO22" i="3"/>
  <c r="CN22" i="3"/>
  <c r="CM22" i="3"/>
  <c r="CL22" i="3"/>
  <c r="CP22" i="3" s="1"/>
  <c r="CI22" i="3"/>
  <c r="CG22" i="3"/>
  <c r="CF22" i="3"/>
  <c r="CD22" i="3"/>
  <c r="CA22" i="3"/>
  <c r="BY22" i="3"/>
  <c r="BX22" i="3"/>
  <c r="BV22" i="3"/>
  <c r="BS22" i="3"/>
  <c r="BQ22" i="3"/>
  <c r="BP22" i="3"/>
  <c r="BN22" i="3"/>
  <c r="BK22" i="3"/>
  <c r="BI22" i="3"/>
  <c r="BH22" i="3"/>
  <c r="BF22" i="3"/>
  <c r="BC22" i="3"/>
  <c r="BA22" i="3"/>
  <c r="AZ22" i="3"/>
  <c r="AX22" i="3"/>
  <c r="AU22" i="3"/>
  <c r="AS22" i="3"/>
  <c r="AR22" i="3"/>
  <c r="AP22" i="3"/>
  <c r="AM22" i="3"/>
  <c r="AK22" i="3"/>
  <c r="AJ22" i="3"/>
  <c r="AH22" i="3"/>
  <c r="AE22" i="3"/>
  <c r="AC22" i="3"/>
  <c r="AB22" i="3"/>
  <c r="Z22" i="3"/>
  <c r="W22" i="3"/>
  <c r="U22" i="3"/>
  <c r="T22" i="3"/>
  <c r="R22" i="3"/>
  <c r="O22" i="3"/>
  <c r="M22" i="3"/>
  <c r="L22" i="3"/>
  <c r="J22" i="3"/>
  <c r="G22" i="3"/>
  <c r="E22" i="3"/>
  <c r="D22" i="3"/>
  <c r="B22" i="3"/>
  <c r="A22" i="3"/>
  <c r="CE22" i="3" s="1"/>
  <c r="CN21" i="3"/>
  <c r="CM21" i="3"/>
  <c r="CO21" i="3" s="1"/>
  <c r="CL21" i="3"/>
  <c r="CP21" i="3" s="1"/>
  <c r="CJ21" i="3"/>
  <c r="CI21" i="3"/>
  <c r="CG21" i="3"/>
  <c r="CE21" i="3"/>
  <c r="CD21" i="3"/>
  <c r="CB21" i="3"/>
  <c r="CA21" i="3"/>
  <c r="BY21" i="3"/>
  <c r="BW21" i="3"/>
  <c r="BV21" i="3"/>
  <c r="BT21" i="3"/>
  <c r="BS21" i="3"/>
  <c r="BQ21" i="3"/>
  <c r="BO21" i="3"/>
  <c r="BN21" i="3"/>
  <c r="BL21" i="3"/>
  <c r="BK21" i="3"/>
  <c r="BI21" i="3"/>
  <c r="BG21" i="3"/>
  <c r="BF21" i="3"/>
  <c r="BD21" i="3"/>
  <c r="BC21" i="3"/>
  <c r="BA21" i="3"/>
  <c r="AZ21" i="3"/>
  <c r="AY21" i="3"/>
  <c r="AX21" i="3"/>
  <c r="AV21" i="3"/>
  <c r="AU21" i="3"/>
  <c r="AS21" i="3"/>
  <c r="AR21" i="3"/>
  <c r="AQ21" i="3"/>
  <c r="AP21" i="3"/>
  <c r="AN21" i="3"/>
  <c r="AM21" i="3"/>
  <c r="AK21" i="3"/>
  <c r="AJ21" i="3"/>
  <c r="AI21" i="3"/>
  <c r="AH21" i="3"/>
  <c r="AF21" i="3"/>
  <c r="AE21" i="3"/>
  <c r="AC21" i="3"/>
  <c r="AB21" i="3"/>
  <c r="AA21" i="3"/>
  <c r="Z21" i="3"/>
  <c r="X21" i="3"/>
  <c r="W21" i="3"/>
  <c r="U21" i="3"/>
  <c r="T21" i="3"/>
  <c r="S21" i="3"/>
  <c r="R21" i="3"/>
  <c r="P21" i="3"/>
  <c r="M21" i="3"/>
  <c r="L21" i="3"/>
  <c r="K21" i="3"/>
  <c r="J21" i="3"/>
  <c r="H21" i="3"/>
  <c r="G21" i="3"/>
  <c r="E21" i="3"/>
  <c r="D21" i="3"/>
  <c r="C21" i="3"/>
  <c r="B21" i="3"/>
  <c r="A21" i="3"/>
  <c r="CK21" i="3" s="1"/>
  <c r="CN20" i="3"/>
  <c r="CM20" i="3"/>
  <c r="CO20" i="3" s="1"/>
  <c r="CB20" i="3"/>
  <c r="BZ20" i="3"/>
  <c r="BL20" i="3"/>
  <c r="BJ20" i="3"/>
  <c r="AV20" i="3"/>
  <c r="AT20" i="3"/>
  <c r="AF20" i="3"/>
  <c r="AD20" i="3"/>
  <c r="P20" i="3"/>
  <c r="N20" i="3"/>
  <c r="A20" i="3"/>
  <c r="CN19" i="3"/>
  <c r="CM19" i="3"/>
  <c r="CA19" i="3"/>
  <c r="BZ19" i="3"/>
  <c r="BK19" i="3"/>
  <c r="BJ19" i="3"/>
  <c r="AU19" i="3"/>
  <c r="AT19" i="3"/>
  <c r="AE19" i="3"/>
  <c r="AD19" i="3"/>
  <c r="O19" i="3"/>
  <c r="N19" i="3"/>
  <c r="A19" i="3"/>
  <c r="CO18" i="3"/>
  <c r="CN18" i="3"/>
  <c r="CM18" i="3"/>
  <c r="CA18" i="3"/>
  <c r="BK18" i="3"/>
  <c r="AU18" i="3"/>
  <c r="AS18" i="3"/>
  <c r="AE18" i="3"/>
  <c r="AC18" i="3"/>
  <c r="O18" i="3"/>
  <c r="B18" i="3"/>
  <c r="A18" i="3"/>
  <c r="CO17" i="3"/>
  <c r="CN17" i="3"/>
  <c r="CM17" i="3"/>
  <c r="CL17" i="3"/>
  <c r="CP17" i="3" s="1"/>
  <c r="CJ17" i="3"/>
  <c r="CI17" i="3"/>
  <c r="CG17" i="3"/>
  <c r="CF17" i="3"/>
  <c r="CE17" i="3"/>
  <c r="CD17" i="3"/>
  <c r="CB17" i="3"/>
  <c r="CA17" i="3"/>
  <c r="BY17" i="3"/>
  <c r="BX17" i="3"/>
  <c r="BW17" i="3"/>
  <c r="BV17" i="3"/>
  <c r="BT17" i="3"/>
  <c r="BS17" i="3"/>
  <c r="BQ17" i="3"/>
  <c r="BP17" i="3"/>
  <c r="BO17" i="3"/>
  <c r="BN17" i="3"/>
  <c r="BL17" i="3"/>
  <c r="BK17" i="3"/>
  <c r="BI17" i="3"/>
  <c r="BH17" i="3"/>
  <c r="BG17" i="3"/>
  <c r="BF17" i="3"/>
  <c r="BD17" i="3"/>
  <c r="BC17" i="3"/>
  <c r="BA17" i="3"/>
  <c r="AZ17" i="3"/>
  <c r="AY17" i="3"/>
  <c r="AX17" i="3"/>
  <c r="AV17" i="3"/>
  <c r="AU17" i="3"/>
  <c r="AS17" i="3"/>
  <c r="AR17" i="3"/>
  <c r="AQ17" i="3"/>
  <c r="AP17" i="3"/>
  <c r="AN17" i="3"/>
  <c r="AM17" i="3"/>
  <c r="AK17" i="3"/>
  <c r="AJ17" i="3"/>
  <c r="AI17" i="3"/>
  <c r="AH17" i="3"/>
  <c r="AF17" i="3"/>
  <c r="AE17" i="3"/>
  <c r="AC17" i="3"/>
  <c r="AB17" i="3"/>
  <c r="AA17" i="3"/>
  <c r="Z17" i="3"/>
  <c r="X17" i="3"/>
  <c r="W17" i="3"/>
  <c r="U17" i="3"/>
  <c r="T17" i="3"/>
  <c r="S17" i="3"/>
  <c r="R17" i="3"/>
  <c r="P17" i="3"/>
  <c r="O17" i="3"/>
  <c r="M17" i="3"/>
  <c r="L17" i="3"/>
  <c r="K17" i="3"/>
  <c r="J17" i="3"/>
  <c r="H17" i="3"/>
  <c r="G17" i="3"/>
  <c r="E17" i="3"/>
  <c r="D17" i="3"/>
  <c r="C17" i="3"/>
  <c r="B17" i="3"/>
  <c r="A17" i="3"/>
  <c r="CK17" i="3" s="1"/>
  <c r="CO16" i="3"/>
  <c r="CN16" i="3"/>
  <c r="CM16" i="3"/>
  <c r="CJ16" i="3"/>
  <c r="CI16" i="3"/>
  <c r="CH16" i="3"/>
  <c r="CG16" i="3"/>
  <c r="CB16" i="3"/>
  <c r="CA16" i="3"/>
  <c r="BZ16" i="3"/>
  <c r="BY16" i="3"/>
  <c r="BT16" i="3"/>
  <c r="BS16" i="3"/>
  <c r="BR16" i="3"/>
  <c r="BQ16" i="3"/>
  <c r="BL16" i="3"/>
  <c r="BK16" i="3"/>
  <c r="BJ16" i="3"/>
  <c r="BI16" i="3"/>
  <c r="BD16" i="3"/>
  <c r="BC16" i="3"/>
  <c r="BB16" i="3"/>
  <c r="BA16" i="3"/>
  <c r="AV16" i="3"/>
  <c r="AU16" i="3"/>
  <c r="AT16" i="3"/>
  <c r="AS16" i="3"/>
  <c r="AN16" i="3"/>
  <c r="AM16" i="3"/>
  <c r="AL16" i="3"/>
  <c r="AK16" i="3"/>
  <c r="AF16" i="3"/>
  <c r="AE16" i="3"/>
  <c r="AD16" i="3"/>
  <c r="AC16" i="3"/>
  <c r="X16" i="3"/>
  <c r="W16" i="3"/>
  <c r="V16" i="3"/>
  <c r="U16" i="3"/>
  <c r="P16" i="3"/>
  <c r="O16" i="3"/>
  <c r="N16" i="3"/>
  <c r="M16" i="3"/>
  <c r="H16" i="3"/>
  <c r="G16" i="3"/>
  <c r="F16" i="3"/>
  <c r="E16" i="3"/>
  <c r="A16" i="3"/>
  <c r="CF16" i="3" s="1"/>
  <c r="CN15" i="3"/>
  <c r="CO15" i="3" s="1"/>
  <c r="CM15" i="3"/>
  <c r="CH15" i="3"/>
  <c r="CG15" i="3"/>
  <c r="CF15" i="3"/>
  <c r="CE15" i="3"/>
  <c r="BZ15" i="3"/>
  <c r="BY15" i="3"/>
  <c r="BX15" i="3"/>
  <c r="BW15" i="3"/>
  <c r="BR15" i="3"/>
  <c r="BQ15" i="3"/>
  <c r="BP15" i="3"/>
  <c r="BO15" i="3"/>
  <c r="BJ15" i="3"/>
  <c r="BI15" i="3"/>
  <c r="BH15" i="3"/>
  <c r="BG15" i="3"/>
  <c r="BB15" i="3"/>
  <c r="BA15" i="3"/>
  <c r="AZ15" i="3"/>
  <c r="AY15" i="3"/>
  <c r="AT15" i="3"/>
  <c r="AS15" i="3"/>
  <c r="AR15" i="3"/>
  <c r="AQ15" i="3"/>
  <c r="AL15" i="3"/>
  <c r="AK15" i="3"/>
  <c r="AJ15" i="3"/>
  <c r="AI15" i="3"/>
  <c r="AD15" i="3"/>
  <c r="AC15" i="3"/>
  <c r="AB15" i="3"/>
  <c r="AA15" i="3"/>
  <c r="V15" i="3"/>
  <c r="U15" i="3"/>
  <c r="T15" i="3"/>
  <c r="S15" i="3"/>
  <c r="N15" i="3"/>
  <c r="M15" i="3"/>
  <c r="L15" i="3"/>
  <c r="K15" i="3"/>
  <c r="F15" i="3"/>
  <c r="E15" i="3"/>
  <c r="D15" i="3"/>
  <c r="C15" i="3"/>
  <c r="A15" i="3"/>
  <c r="CL15" i="3" s="1"/>
  <c r="CP15" i="3" s="1"/>
  <c r="CN14" i="3"/>
  <c r="CM14" i="3"/>
  <c r="CO14" i="3" s="1"/>
  <c r="CL14" i="3"/>
  <c r="CP14" i="3" s="1"/>
  <c r="CE14" i="3"/>
  <c r="CD14" i="3"/>
  <c r="BW14" i="3"/>
  <c r="BV14" i="3"/>
  <c r="BO14" i="3"/>
  <c r="BN14" i="3"/>
  <c r="BG14" i="3"/>
  <c r="BF14" i="3"/>
  <c r="AY14" i="3"/>
  <c r="AX14" i="3"/>
  <c r="AQ14" i="3"/>
  <c r="AP14" i="3"/>
  <c r="AI14" i="3"/>
  <c r="AH14" i="3"/>
  <c r="AA14" i="3"/>
  <c r="Z14" i="3"/>
  <c r="S14" i="3"/>
  <c r="R14" i="3"/>
  <c r="K14" i="3"/>
  <c r="J14" i="3"/>
  <c r="C14" i="3"/>
  <c r="B14" i="3"/>
  <c r="A14" i="3"/>
  <c r="CK14" i="3" s="1"/>
  <c r="CN13" i="3"/>
  <c r="CM13" i="3"/>
  <c r="CO13" i="3" s="1"/>
  <c r="A13" i="3"/>
  <c r="BM13" i="3" s="1"/>
  <c r="CO12" i="3"/>
  <c r="CN12" i="3"/>
  <c r="CM12" i="3"/>
  <c r="BL12" i="3"/>
  <c r="A12" i="3"/>
  <c r="CF12" i="3" s="1"/>
  <c r="CN11" i="3"/>
  <c r="CM11" i="3"/>
  <c r="CO11" i="3" s="1"/>
  <c r="CL11" i="3"/>
  <c r="CJ11" i="3"/>
  <c r="CH11" i="3"/>
  <c r="CG11" i="3"/>
  <c r="CF11" i="3"/>
  <c r="CE11" i="3"/>
  <c r="CD11" i="3"/>
  <c r="CB11" i="3"/>
  <c r="BZ11" i="3"/>
  <c r="BY11" i="3"/>
  <c r="BX11" i="3"/>
  <c r="BW11" i="3"/>
  <c r="BV11" i="3"/>
  <c r="BT11" i="3"/>
  <c r="BR11" i="3"/>
  <c r="BQ11" i="3"/>
  <c r="BP11" i="3"/>
  <c r="BO11" i="3"/>
  <c r="BN11" i="3"/>
  <c r="BL11" i="3"/>
  <c r="BJ11" i="3"/>
  <c r="BI11" i="3"/>
  <c r="BH11" i="3"/>
  <c r="BG11" i="3"/>
  <c r="BF11" i="3"/>
  <c r="BD11" i="3"/>
  <c r="BB11" i="3"/>
  <c r="BA11" i="3"/>
  <c r="AZ11" i="3"/>
  <c r="AY11" i="3"/>
  <c r="AX11" i="3"/>
  <c r="AV11" i="3"/>
  <c r="AT11" i="3"/>
  <c r="AS11" i="3"/>
  <c r="AR11" i="3"/>
  <c r="AQ11" i="3"/>
  <c r="AP11" i="3"/>
  <c r="AN11" i="3"/>
  <c r="AL11" i="3"/>
  <c r="AK11" i="3"/>
  <c r="AJ11" i="3"/>
  <c r="AI11" i="3"/>
  <c r="AH11" i="3"/>
  <c r="AF11" i="3"/>
  <c r="AD11" i="3"/>
  <c r="AC11" i="3"/>
  <c r="AB11" i="3"/>
  <c r="AA11" i="3"/>
  <c r="B11" i="3"/>
  <c r="A11" i="3"/>
  <c r="CK11" i="3" s="1"/>
  <c r="CN10" i="3"/>
  <c r="CM10" i="3"/>
  <c r="CD10" i="3"/>
  <c r="BH10" i="3"/>
  <c r="AN10" i="3"/>
  <c r="A10" i="3"/>
  <c r="CF10" i="3" s="1"/>
  <c r="CN9" i="3"/>
  <c r="CM9" i="3"/>
  <c r="CO9" i="3" s="1"/>
  <c r="CB9" i="3"/>
  <c r="CA9" i="3"/>
  <c r="BN9" i="3"/>
  <c r="BL9" i="3"/>
  <c r="BH9" i="3"/>
  <c r="AZ9" i="3"/>
  <c r="AW9" i="3"/>
  <c r="AU9" i="3"/>
  <c r="AL9" i="3"/>
  <c r="AJ9" i="3"/>
  <c r="AF9" i="3"/>
  <c r="A9" i="3"/>
  <c r="CD9" i="3" s="1"/>
  <c r="CO8" i="3"/>
  <c r="CN8" i="3"/>
  <c r="CM8" i="3"/>
  <c r="CL8" i="3"/>
  <c r="CP8" i="3" s="1"/>
  <c r="CJ8" i="3"/>
  <c r="CI8" i="3"/>
  <c r="CH8" i="3"/>
  <c r="CG8" i="3"/>
  <c r="CF8" i="3"/>
  <c r="CD8" i="3"/>
  <c r="CB8" i="3"/>
  <c r="CA8" i="3"/>
  <c r="BZ8" i="3"/>
  <c r="BY8" i="3"/>
  <c r="BX8" i="3"/>
  <c r="BV8" i="3"/>
  <c r="BT8" i="3"/>
  <c r="BS8" i="3"/>
  <c r="BR8" i="3"/>
  <c r="BQ8" i="3"/>
  <c r="BP8" i="3"/>
  <c r="BN8" i="3"/>
  <c r="BL8" i="3"/>
  <c r="BK8" i="3"/>
  <c r="BJ8" i="3"/>
  <c r="BI8" i="3"/>
  <c r="BH8" i="3"/>
  <c r="BF8" i="3"/>
  <c r="BD8" i="3"/>
  <c r="BC8" i="3"/>
  <c r="BB8" i="3"/>
  <c r="BA8" i="3"/>
  <c r="AZ8" i="3"/>
  <c r="AX8" i="3"/>
  <c r="AV8" i="3"/>
  <c r="AU8" i="3"/>
  <c r="AT8" i="3"/>
  <c r="AS8" i="3"/>
  <c r="AR8" i="3"/>
  <c r="AP8" i="3"/>
  <c r="AN8" i="3"/>
  <c r="AM8" i="3"/>
  <c r="AL8" i="3"/>
  <c r="AK8" i="3"/>
  <c r="AJ8" i="3"/>
  <c r="AH8" i="3"/>
  <c r="AF8" i="3"/>
  <c r="AE8" i="3"/>
  <c r="AD8" i="3"/>
  <c r="AC8" i="3"/>
  <c r="AB8" i="3"/>
  <c r="B8" i="3"/>
  <c r="A8" i="3"/>
  <c r="CE8" i="3" s="1"/>
  <c r="CN7" i="3"/>
  <c r="CM7" i="3"/>
  <c r="CO7" i="3" s="1"/>
  <c r="A7" i="3"/>
  <c r="CK7" i="3" s="1"/>
  <c r="CN6" i="3"/>
  <c r="CM6" i="3"/>
  <c r="A6" i="3"/>
  <c r="BO6" i="3" s="1"/>
  <c r="CN5" i="3"/>
  <c r="CM5" i="3"/>
  <c r="CO5" i="3" s="1"/>
  <c r="CK5" i="3"/>
  <c r="CJ5" i="3"/>
  <c r="CI5" i="3"/>
  <c r="CA5" i="3"/>
  <c r="BZ5" i="3"/>
  <c r="BX5" i="3"/>
  <c r="BP5" i="3"/>
  <c r="BN5" i="3"/>
  <c r="BM5" i="3"/>
  <c r="BE5" i="3"/>
  <c r="BD5" i="3"/>
  <c r="BC5" i="3"/>
  <c r="AU5" i="3"/>
  <c r="AT5" i="3"/>
  <c r="AR5" i="3"/>
  <c r="AK5" i="3"/>
  <c r="AJ5" i="3"/>
  <c r="AH5" i="3"/>
  <c r="AB5" i="3"/>
  <c r="AA5" i="3"/>
  <c r="B5" i="3"/>
  <c r="A5" i="3"/>
  <c r="CN4" i="3"/>
  <c r="CO4" i="3" s="1"/>
  <c r="CM4" i="3"/>
  <c r="CL4" i="3"/>
  <c r="CJ4" i="3"/>
  <c r="CD4" i="3"/>
  <c r="CB4" i="3"/>
  <c r="BV4" i="3"/>
  <c r="BT4" i="3"/>
  <c r="BN4" i="3"/>
  <c r="BL4" i="3"/>
  <c r="BF4" i="3"/>
  <c r="BD4" i="3"/>
  <c r="AX4" i="3"/>
  <c r="AV4" i="3"/>
  <c r="AP4" i="3"/>
  <c r="AN4" i="3"/>
  <c r="AH4" i="3"/>
  <c r="AF4" i="3"/>
  <c r="B4" i="3"/>
  <c r="A4" i="3"/>
  <c r="CH4" i="3" s="1"/>
  <c r="CO3" i="3"/>
  <c r="CN3" i="3"/>
  <c r="CM3" i="3"/>
  <c r="CL3" i="3"/>
  <c r="CP3" i="3" s="1"/>
  <c r="CJ3" i="3"/>
  <c r="CI3" i="3"/>
  <c r="CH3" i="3"/>
  <c r="CG3" i="3"/>
  <c r="CE3" i="3"/>
  <c r="CD3" i="3"/>
  <c r="CB3" i="3"/>
  <c r="CA3" i="3"/>
  <c r="BZ3" i="3"/>
  <c r="BY3" i="3"/>
  <c r="BW3" i="3"/>
  <c r="BV3" i="3"/>
  <c r="BT3" i="3"/>
  <c r="BS3" i="3"/>
  <c r="BR3" i="3"/>
  <c r="BQ3" i="3"/>
  <c r="BO3" i="3"/>
  <c r="BN3" i="3"/>
  <c r="BL3" i="3"/>
  <c r="BK3" i="3"/>
  <c r="BJ3" i="3"/>
  <c r="BI3" i="3"/>
  <c r="BG3" i="3"/>
  <c r="BF3" i="3"/>
  <c r="BD3" i="3"/>
  <c r="BC3" i="3"/>
  <c r="BB3" i="3"/>
  <c r="BA3" i="3"/>
  <c r="AY3" i="3"/>
  <c r="AX3" i="3"/>
  <c r="AV3" i="3"/>
  <c r="AU3" i="3"/>
  <c r="AT3" i="3"/>
  <c r="AS3" i="3"/>
  <c r="AQ3" i="3"/>
  <c r="AP3" i="3"/>
  <c r="AN3" i="3"/>
  <c r="AM3" i="3"/>
  <c r="AL3" i="3"/>
  <c r="AK3" i="3"/>
  <c r="AI3" i="3"/>
  <c r="AH3" i="3"/>
  <c r="AF3" i="3"/>
  <c r="AE3" i="3"/>
  <c r="AD3" i="3"/>
  <c r="AC3" i="3"/>
  <c r="AA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AF13" i="3" l="1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CP4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CP10" i="3" s="1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CP6" i="3" s="1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Z7" i="4"/>
  <c r="Z12" i="3" s="1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Z11" i="4"/>
  <c r="I30" i="3"/>
  <c r="Q30" i="3"/>
  <c r="Y30" i="3"/>
  <c r="AG30" i="3"/>
  <c r="AO30" i="3"/>
  <c r="AW30" i="3"/>
  <c r="BE30" i="3"/>
  <c r="BM30" i="3"/>
  <c r="BU30" i="3"/>
  <c r="CC30" i="3"/>
  <c r="CK30" i="3"/>
  <c r="Z24" i="4"/>
  <c r="Z9" i="4"/>
  <c r="C30" i="3"/>
  <c r="K30" i="3"/>
  <c r="S30" i="3"/>
  <c r="AA30" i="3"/>
  <c r="AI30" i="3"/>
  <c r="AQ30" i="3"/>
  <c r="AY30" i="3"/>
  <c r="BG30" i="3"/>
  <c r="BO30" i="3"/>
  <c r="BW30" i="3"/>
  <c r="Z29" i="4"/>
  <c r="B150" i="4"/>
  <c r="Z31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B144" i="4" s="1"/>
  <c r="K152" i="4"/>
  <c r="K147" i="4"/>
  <c r="B147" i="4" s="1"/>
  <c r="K155" i="4"/>
  <c r="B155" i="4" s="1"/>
  <c r="K148" i="4"/>
  <c r="B148" i="4" s="1"/>
  <c r="K156" i="4"/>
  <c r="K3" i="5"/>
  <c r="K4" i="5"/>
  <c r="AH5" i="5"/>
  <c r="Z5" i="5"/>
  <c r="Z15" i="4" s="1"/>
  <c r="Z29" i="3" s="1"/>
  <c r="H5" i="5"/>
  <c r="AG5" i="5"/>
  <c r="Y5" i="5"/>
  <c r="G5" i="5"/>
  <c r="N5" i="5"/>
  <c r="X5" i="5"/>
  <c r="AJ5" i="5"/>
  <c r="C5" i="5" s="1"/>
  <c r="H7" i="5"/>
  <c r="T7" i="5"/>
  <c r="AF7" i="5"/>
  <c r="AF8" i="5"/>
  <c r="X8" i="5"/>
  <c r="F8" i="5"/>
  <c r="AE8" i="5"/>
  <c r="W8" i="5"/>
  <c r="O8" i="5"/>
  <c r="E8" i="5"/>
  <c r="N8" i="5"/>
  <c r="Z8" i="5"/>
  <c r="AJ8" i="5"/>
  <c r="AB8" i="5" s="1"/>
  <c r="D9" i="5"/>
  <c r="AL9" i="5"/>
  <c r="D12" i="5"/>
  <c r="R12" i="5"/>
  <c r="AB12" i="5"/>
  <c r="AL12" i="5"/>
  <c r="F13" i="5"/>
  <c r="V13" i="5"/>
  <c r="AH13" i="5"/>
  <c r="D14" i="5"/>
  <c r="T14" i="5"/>
  <c r="AE14" i="5"/>
  <c r="AL15" i="5"/>
  <c r="AD15" i="5"/>
  <c r="V15" i="5"/>
  <c r="N15" i="5"/>
  <c r="D15" i="5"/>
  <c r="AK15" i="5"/>
  <c r="AC15" i="5"/>
  <c r="U15" i="5"/>
  <c r="M15" i="5"/>
  <c r="AB15" i="5"/>
  <c r="R15" i="5"/>
  <c r="F15" i="5"/>
  <c r="AA15" i="5"/>
  <c r="Q15" i="5"/>
  <c r="E15" i="5"/>
  <c r="T15" i="5"/>
  <c r="AH15" i="5"/>
  <c r="D16" i="5"/>
  <c r="T16" i="5"/>
  <c r="AJ16" i="5"/>
  <c r="C16" i="5" s="1"/>
  <c r="C32" i="4" s="1"/>
  <c r="AJ25" i="5"/>
  <c r="AK3" i="5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AJ4" i="5"/>
  <c r="V4" i="5" s="1"/>
  <c r="P5" i="5"/>
  <c r="K7" i="5"/>
  <c r="X7" i="5"/>
  <c r="AH7" i="5"/>
  <c r="D8" i="5"/>
  <c r="AL8" i="5"/>
  <c r="V8" i="5" s="1"/>
  <c r="F9" i="5"/>
  <c r="T9" i="5"/>
  <c r="AD9" i="5"/>
  <c r="AL11" i="5"/>
  <c r="AD11" i="5"/>
  <c r="V11" i="5"/>
  <c r="N11" i="5"/>
  <c r="D11" i="5"/>
  <c r="AK11" i="5"/>
  <c r="AC11" i="5"/>
  <c r="U11" i="5"/>
  <c r="M11" i="5"/>
  <c r="P11" i="5"/>
  <c r="Z11" i="5"/>
  <c r="Z27" i="4" s="1"/>
  <c r="AJ11" i="5"/>
  <c r="C11" i="5" s="1"/>
  <c r="C27" i="4" s="1"/>
  <c r="H12" i="5"/>
  <c r="T12" i="5"/>
  <c r="AD12" i="5"/>
  <c r="M13" i="5"/>
  <c r="X13" i="5"/>
  <c r="AJ13" i="5"/>
  <c r="C13" i="5" s="1"/>
  <c r="C29" i="4" s="1"/>
  <c r="H14" i="5"/>
  <c r="V14" i="5"/>
  <c r="AG14" i="5"/>
  <c r="H15" i="5"/>
  <c r="X15" i="5"/>
  <c r="AJ15" i="5"/>
  <c r="C15" i="5" s="1"/>
  <c r="C31" i="4" s="1"/>
  <c r="H16" i="5"/>
  <c r="Z16" i="5"/>
  <c r="Z32" i="4" s="1"/>
  <c r="AL16" i="5"/>
  <c r="AH21" i="5"/>
  <c r="Z21" i="5"/>
  <c r="Z37" i="4" s="1"/>
  <c r="R21" i="5"/>
  <c r="H21" i="5"/>
  <c r="AG21" i="5"/>
  <c r="Y21" i="5"/>
  <c r="Q21" i="5"/>
  <c r="G21" i="5"/>
  <c r="AE21" i="5"/>
  <c r="U21" i="5"/>
  <c r="J21" i="5"/>
  <c r="AD21" i="5"/>
  <c r="T21" i="5"/>
  <c r="F21" i="5"/>
  <c r="AC21" i="5"/>
  <c r="S21" i="5"/>
  <c r="E21" i="5"/>
  <c r="AL21" i="5"/>
  <c r="AB21" i="5"/>
  <c r="P21" i="5"/>
  <c r="D21" i="5"/>
  <c r="AK21" i="5"/>
  <c r="AA21" i="5"/>
  <c r="O21" i="5"/>
  <c r="C21" i="5"/>
  <c r="C37" i="4" s="1"/>
  <c r="AI21" i="5"/>
  <c r="AF24" i="5"/>
  <c r="X24" i="5"/>
  <c r="P24" i="5"/>
  <c r="F24" i="5"/>
  <c r="AE24" i="5"/>
  <c r="W24" i="5"/>
  <c r="O24" i="5"/>
  <c r="E24" i="5"/>
  <c r="AG24" i="5"/>
  <c r="U24" i="5"/>
  <c r="J24" i="5"/>
  <c r="AD24" i="5"/>
  <c r="T24" i="5"/>
  <c r="H24" i="5"/>
  <c r="AC24" i="5"/>
  <c r="S24" i="5"/>
  <c r="G24" i="5"/>
  <c r="AL24" i="5"/>
  <c r="AB24" i="5"/>
  <c r="R24" i="5"/>
  <c r="D24" i="5"/>
  <c r="AK24" i="5"/>
  <c r="AA24" i="5"/>
  <c r="Q24" i="5"/>
  <c r="AI24" i="5"/>
  <c r="C24" i="5" s="1"/>
  <c r="C40" i="4" s="1"/>
  <c r="N25" i="5"/>
  <c r="AL25" i="5"/>
  <c r="E3" i="5"/>
  <c r="Y3" i="5"/>
  <c r="AH3" i="5"/>
  <c r="Q4" i="5"/>
  <c r="AA4" i="5"/>
  <c r="AK4" i="5"/>
  <c r="R4" i="5" s="1"/>
  <c r="E5" i="5"/>
  <c r="S5" i="5"/>
  <c r="AC5" i="5"/>
  <c r="O7" i="5"/>
  <c r="Y7" i="5"/>
  <c r="G8" i="5"/>
  <c r="S8" i="5"/>
  <c r="AC8" i="5"/>
  <c r="J9" i="5"/>
  <c r="AE9" i="5"/>
  <c r="J12" i="5"/>
  <c r="U12" i="5"/>
  <c r="AG12" i="5"/>
  <c r="N13" i="5"/>
  <c r="K14" i="5"/>
  <c r="W14" i="5"/>
  <c r="AK14" i="5"/>
  <c r="J15" i="5"/>
  <c r="Y15" i="5"/>
  <c r="M16" i="5"/>
  <c r="AA16" i="5"/>
  <c r="AL19" i="5"/>
  <c r="AD19" i="5"/>
  <c r="V19" i="5"/>
  <c r="N19" i="5"/>
  <c r="D19" i="5"/>
  <c r="AK19" i="5"/>
  <c r="AC19" i="5"/>
  <c r="U19" i="5"/>
  <c r="M19" i="5"/>
  <c r="AI19" i="5"/>
  <c r="C19" i="5" s="1"/>
  <c r="C35" i="4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AI3" i="5"/>
  <c r="AB3" i="5" s="1"/>
  <c r="AL7" i="5"/>
  <c r="AD7" i="5"/>
  <c r="N7" i="5"/>
  <c r="D7" i="5"/>
  <c r="AK7" i="5"/>
  <c r="C7" i="5" s="1"/>
  <c r="AC7" i="5"/>
  <c r="M7" i="5"/>
  <c r="Z7" i="5"/>
  <c r="AJ7" i="5"/>
  <c r="U7" i="5" s="1"/>
  <c r="AG13" i="5"/>
  <c r="Y13" i="5"/>
  <c r="Q13" i="5"/>
  <c r="G13" i="5"/>
  <c r="AL13" i="5"/>
  <c r="AC13" i="5"/>
  <c r="T13" i="5"/>
  <c r="J13" i="5"/>
  <c r="AK13" i="5"/>
  <c r="AB13" i="5"/>
  <c r="S13" i="5"/>
  <c r="H13" i="5"/>
  <c r="O13" i="5"/>
  <c r="AA13" i="5"/>
  <c r="E19" i="5"/>
  <c r="AA19" i="5"/>
  <c r="P25" i="5"/>
  <c r="G3" i="5"/>
  <c r="AA3" i="5"/>
  <c r="AJ3" i="5"/>
  <c r="G4" i="5"/>
  <c r="S4" i="5"/>
  <c r="AC4" i="5"/>
  <c r="J5" i="5"/>
  <c r="U5" i="5"/>
  <c r="AE5" i="5"/>
  <c r="E7" i="5"/>
  <c r="AA7" i="5"/>
  <c r="J8" i="5"/>
  <c r="AG8" i="5"/>
  <c r="M9" i="5"/>
  <c r="W9" i="5"/>
  <c r="M12" i="5"/>
  <c r="Y12" i="5"/>
  <c r="P13" i="5"/>
  <c r="AD13" i="5"/>
  <c r="N14" i="5"/>
  <c r="O15" i="5"/>
  <c r="AE15" i="5"/>
  <c r="Q16" i="5"/>
  <c r="F19" i="5"/>
  <c r="AB19" i="5"/>
  <c r="X25" i="5"/>
  <c r="H3" i="5"/>
  <c r="S3" i="5"/>
  <c r="AL3" i="5"/>
  <c r="AH9" i="5"/>
  <c r="Z9" i="5"/>
  <c r="H9" i="5"/>
  <c r="AG9" i="5"/>
  <c r="Y9" i="5"/>
  <c r="G9" i="5"/>
  <c r="N9" i="5"/>
  <c r="X9" i="5"/>
  <c r="AJ9" i="5"/>
  <c r="Q9" i="5" s="1"/>
  <c r="AF12" i="5"/>
  <c r="X12" i="5"/>
  <c r="P12" i="5"/>
  <c r="F12" i="5"/>
  <c r="AE12" i="5"/>
  <c r="W12" i="5"/>
  <c r="O12" i="5"/>
  <c r="E12" i="5"/>
  <c r="N12" i="5"/>
  <c r="Z12" i="5"/>
  <c r="Z28" i="4" s="1"/>
  <c r="AJ12" i="5"/>
  <c r="C12" i="5" s="1"/>
  <c r="C28" i="4" s="1"/>
  <c r="D13" i="5"/>
  <c r="R13" i="5"/>
  <c r="AE13" i="5"/>
  <c r="AI14" i="5"/>
  <c r="AA14" i="5"/>
  <c r="S14" i="5"/>
  <c r="J14" i="5"/>
  <c r="AJ14" i="5"/>
  <c r="Z14" i="5"/>
  <c r="Z30" i="4" s="1"/>
  <c r="Q14" i="5"/>
  <c r="F14" i="5"/>
  <c r="AH14" i="5"/>
  <c r="Y14" i="5"/>
  <c r="P14" i="5"/>
  <c r="E14" i="5"/>
  <c r="O14" i="5"/>
  <c r="AC14" i="5"/>
  <c r="AF16" i="5"/>
  <c r="X16" i="5"/>
  <c r="P16" i="5"/>
  <c r="F16" i="5"/>
  <c r="AE16" i="5"/>
  <c r="W16" i="5"/>
  <c r="O16" i="5"/>
  <c r="E16" i="5"/>
  <c r="AH16" i="5"/>
  <c r="V16" i="5"/>
  <c r="K16" i="5"/>
  <c r="AG16" i="5"/>
  <c r="U16" i="5"/>
  <c r="J16" i="5"/>
  <c r="R16" i="5"/>
  <c r="AD16" i="5"/>
  <c r="AF28" i="5"/>
  <c r="X28" i="5"/>
  <c r="P28" i="5"/>
  <c r="F28" i="5"/>
  <c r="AE28" i="5"/>
  <c r="W28" i="5"/>
  <c r="O28" i="5"/>
  <c r="E28" i="5"/>
  <c r="AK28" i="5"/>
  <c r="AA28" i="5"/>
  <c r="Q28" i="5"/>
  <c r="AI28" i="5"/>
  <c r="C28" i="5" s="1"/>
  <c r="C44" i="4" s="1"/>
  <c r="Y28" i="5"/>
  <c r="M28" i="5"/>
  <c r="AH28" i="5"/>
  <c r="V28" i="5"/>
  <c r="K28" i="5"/>
  <c r="AG28" i="5"/>
  <c r="U28" i="5"/>
  <c r="J28" i="5"/>
  <c r="AD28" i="5"/>
  <c r="T28" i="5"/>
  <c r="H28" i="5"/>
  <c r="AC28" i="5"/>
  <c r="S28" i="5"/>
  <c r="G28" i="5"/>
  <c r="AL28" i="5"/>
  <c r="AB28" i="5"/>
  <c r="R28" i="5"/>
  <c r="D28" i="5"/>
  <c r="J3" i="5"/>
  <c r="T3" i="5"/>
  <c r="AD3" i="5"/>
  <c r="AH25" i="5"/>
  <c r="Z25" i="5"/>
  <c r="Z41" i="4" s="1"/>
  <c r="R25" i="5"/>
  <c r="H25" i="5"/>
  <c r="AG25" i="5"/>
  <c r="Y25" i="5"/>
  <c r="Q25" i="5"/>
  <c r="G25" i="5"/>
  <c r="AI25" i="5"/>
  <c r="C25" i="5" s="1"/>
  <c r="C41" i="4" s="1"/>
  <c r="W25" i="5"/>
  <c r="M25" i="5"/>
  <c r="AF25" i="5"/>
  <c r="V25" i="5"/>
  <c r="K25" i="5"/>
  <c r="AE25" i="5"/>
  <c r="U25" i="5"/>
  <c r="J25" i="5"/>
  <c r="AD25" i="5"/>
  <c r="T25" i="5"/>
  <c r="F25" i="5"/>
  <c r="AC25" i="5"/>
  <c r="S25" i="5"/>
  <c r="E25" i="5"/>
  <c r="AB25" i="5"/>
  <c r="N28" i="5"/>
  <c r="J6" i="5"/>
  <c r="S6" i="5"/>
  <c r="AA6" i="5"/>
  <c r="AI6" i="5"/>
  <c r="AB6" i="5" s="1"/>
  <c r="J10" i="5"/>
  <c r="S10" i="5"/>
  <c r="AA10" i="5"/>
  <c r="AI10" i="5"/>
  <c r="M17" i="5"/>
  <c r="W17" i="5"/>
  <c r="M20" i="5"/>
  <c r="Y20" i="5"/>
  <c r="J23" i="5"/>
  <c r="W23" i="5"/>
  <c r="AG23" i="5"/>
  <c r="O27" i="5"/>
  <c r="Y27" i="5"/>
  <c r="J29" i="5"/>
  <c r="U29" i="5"/>
  <c r="AE29" i="5"/>
  <c r="K6" i="5"/>
  <c r="T6" i="5"/>
  <c r="K10" i="5"/>
  <c r="T10" i="5"/>
  <c r="AB10" i="5"/>
  <c r="AH17" i="5"/>
  <c r="Z17" i="5"/>
  <c r="Z33" i="4" s="1"/>
  <c r="R17" i="5"/>
  <c r="H17" i="5"/>
  <c r="AG17" i="5"/>
  <c r="Y17" i="5"/>
  <c r="Q17" i="5"/>
  <c r="G17" i="5"/>
  <c r="N17" i="5"/>
  <c r="X17" i="5"/>
  <c r="AJ17" i="5"/>
  <c r="C17" i="5" s="1"/>
  <c r="C33" i="4" s="1"/>
  <c r="AF20" i="5"/>
  <c r="X20" i="5"/>
  <c r="P20" i="5"/>
  <c r="F20" i="5"/>
  <c r="AE20" i="5"/>
  <c r="W20" i="5"/>
  <c r="O20" i="5"/>
  <c r="E20" i="5"/>
  <c r="N20" i="5"/>
  <c r="Z20" i="5"/>
  <c r="Z36" i="4" s="1"/>
  <c r="AJ20" i="5"/>
  <c r="C20" i="5" s="1"/>
  <c r="C36" i="4" s="1"/>
  <c r="K23" i="5"/>
  <c r="X23" i="5"/>
  <c r="AH23" i="5"/>
  <c r="AL27" i="5"/>
  <c r="AD27" i="5"/>
  <c r="V27" i="5"/>
  <c r="N27" i="5"/>
  <c r="D27" i="5"/>
  <c r="AK27" i="5"/>
  <c r="AC27" i="5"/>
  <c r="U27" i="5"/>
  <c r="M27" i="5"/>
  <c r="P27" i="5"/>
  <c r="Z27" i="5"/>
  <c r="Z43" i="4" s="1"/>
  <c r="AJ27" i="5"/>
  <c r="C27" i="5" s="1"/>
  <c r="C43" i="4" s="1"/>
  <c r="K29" i="5"/>
  <c r="V29" i="5"/>
  <c r="AF29" i="5"/>
  <c r="O23" i="5"/>
  <c r="Y23" i="5"/>
  <c r="E27" i="5"/>
  <c r="Q27" i="5"/>
  <c r="AA27" i="5"/>
  <c r="B153" i="4" s="1"/>
  <c r="M29" i="5"/>
  <c r="W29" i="5"/>
  <c r="AL23" i="5"/>
  <c r="AD23" i="5"/>
  <c r="V23" i="5"/>
  <c r="N23" i="5"/>
  <c r="D23" i="5"/>
  <c r="AK23" i="5"/>
  <c r="AC23" i="5"/>
  <c r="U23" i="5"/>
  <c r="M23" i="5"/>
  <c r="P23" i="5"/>
  <c r="Z23" i="5"/>
  <c r="Z39" i="4" s="1"/>
  <c r="AJ23" i="5"/>
  <c r="C23" i="5" s="1"/>
  <c r="C39" i="4" s="1"/>
  <c r="AH29" i="5"/>
  <c r="Z29" i="5"/>
  <c r="Z45" i="4" s="1"/>
  <c r="R29" i="5"/>
  <c r="H29" i="5"/>
  <c r="AG29" i="5"/>
  <c r="Y29" i="5"/>
  <c r="Q29" i="5"/>
  <c r="G29" i="5"/>
  <c r="N29" i="5"/>
  <c r="X29" i="5"/>
  <c r="AJ29" i="5"/>
  <c r="E23" i="5"/>
  <c r="Q23" i="5"/>
  <c r="AA23" i="5"/>
  <c r="O29" i="5"/>
  <c r="AA29" i="5"/>
  <c r="AK29" i="5"/>
  <c r="C29" i="5" s="1"/>
  <c r="C45" i="4" s="1"/>
  <c r="K31" i="5"/>
  <c r="T31" i="5"/>
  <c r="AB31" i="5"/>
  <c r="AJ31" i="5"/>
  <c r="B60" i="6"/>
  <c r="B70" i="6"/>
  <c r="B79" i="6"/>
  <c r="B97" i="6"/>
  <c r="E3" i="11"/>
  <c r="E7" i="11" s="1"/>
  <c r="J18" i="5"/>
  <c r="S18" i="5"/>
  <c r="AA18" i="5"/>
  <c r="AI18" i="5"/>
  <c r="C18" i="5" s="1"/>
  <c r="C34" i="4" s="1"/>
  <c r="J22" i="5"/>
  <c r="S22" i="5"/>
  <c r="AA22" i="5"/>
  <c r="AI22" i="5"/>
  <c r="C22" i="5" s="1"/>
  <c r="C38" i="4" s="1"/>
  <c r="J26" i="5"/>
  <c r="S26" i="5"/>
  <c r="AA26" i="5"/>
  <c r="AI26" i="5"/>
  <c r="C26" i="5" s="1"/>
  <c r="C42" i="4" s="1"/>
  <c r="J30" i="5"/>
  <c r="S30" i="5"/>
  <c r="AA30" i="5"/>
  <c r="AI30" i="5"/>
  <c r="C30" i="5" s="1"/>
  <c r="C31" i="5"/>
  <c r="C16" i="4" s="1"/>
  <c r="M31" i="5"/>
  <c r="U31" i="5"/>
  <c r="AC31" i="5"/>
  <c r="AK31" i="5"/>
  <c r="K18" i="5"/>
  <c r="T18" i="5"/>
  <c r="AB18" i="5"/>
  <c r="K22" i="5"/>
  <c r="T22" i="5"/>
  <c r="AB22" i="5"/>
  <c r="K26" i="5"/>
  <c r="T26" i="5"/>
  <c r="AB26" i="5"/>
  <c r="K30" i="5"/>
  <c r="T30" i="5"/>
  <c r="AB30" i="5"/>
  <c r="D31" i="5"/>
  <c r="N31" i="5"/>
  <c r="V31" i="5"/>
  <c r="AD31" i="5"/>
  <c r="AL31" i="5"/>
  <c r="B131" i="6"/>
  <c r="B67" i="6"/>
  <c r="B113" i="6"/>
  <c r="H31" i="5"/>
  <c r="R31" i="5"/>
  <c r="Z31" i="5"/>
  <c r="AH31" i="5"/>
  <c r="J31" i="5"/>
  <c r="S31" i="5"/>
  <c r="AA31" i="5"/>
  <c r="AT34" i="3" l="1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C18" i="4"/>
  <c r="CP48" i="3"/>
  <c r="B30" i="1" s="1"/>
  <c r="U8" i="5"/>
  <c r="Z21" i="4"/>
  <c r="Z20" i="4"/>
  <c r="Z12" i="4"/>
  <c r="Z4" i="4"/>
  <c r="Z3" i="4"/>
  <c r="Z10" i="3" s="1"/>
  <c r="Z6" i="4"/>
  <c r="U9" i="5"/>
  <c r="P4" i="5"/>
  <c r="V5" i="5"/>
  <c r="B157" i="4"/>
  <c r="Z9" i="3"/>
  <c r="Z11" i="3"/>
  <c r="Z18" i="4"/>
  <c r="Z10" i="4"/>
  <c r="Q3" i="5"/>
  <c r="R8" i="5"/>
  <c r="AB9" i="5"/>
  <c r="V9" i="5"/>
  <c r="U4" i="5"/>
  <c r="Z5" i="4"/>
  <c r="R9" i="5"/>
  <c r="P7" i="5"/>
  <c r="V7" i="5"/>
  <c r="C3" i="5"/>
  <c r="P9" i="5"/>
  <c r="C15" i="4"/>
  <c r="C29" i="3" s="1"/>
  <c r="C7" i="4"/>
  <c r="C12" i="3" s="1"/>
  <c r="R5" i="5"/>
  <c r="C9" i="5"/>
  <c r="B152" i="4"/>
  <c r="B154" i="4"/>
  <c r="B142" i="4"/>
  <c r="C8" i="4"/>
  <c r="BP34" i="3"/>
  <c r="J24" i="1" s="1"/>
  <c r="BM34" i="3"/>
  <c r="G24" i="1" s="1"/>
  <c r="C10" i="5"/>
  <c r="C26" i="4" s="1"/>
  <c r="V10" i="5"/>
  <c r="C14" i="5"/>
  <c r="C30" i="4" s="1"/>
  <c r="Q7" i="5"/>
  <c r="R7" i="5"/>
  <c r="BH34" i="3"/>
  <c r="B24" i="1" s="1"/>
  <c r="AS34" i="3"/>
  <c r="BE34" i="3"/>
  <c r="Z16" i="4"/>
  <c r="Z8" i="4"/>
  <c r="U3" i="5"/>
  <c r="Q8" i="5"/>
  <c r="C8" i="5"/>
  <c r="P8" i="5"/>
  <c r="AB7" i="5"/>
  <c r="B159" i="4"/>
  <c r="B149" i="4"/>
  <c r="AZ34" i="3"/>
  <c r="AW34" i="3"/>
  <c r="V3" i="5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N133" i="4"/>
  <c r="N24" i="4" s="1"/>
  <c r="F133" i="4"/>
  <c r="F24" i="4" s="1"/>
  <c r="U132" i="4"/>
  <c r="U23" i="4" s="1"/>
  <c r="M132" i="4"/>
  <c r="M23" i="4" s="1"/>
  <c r="E132" i="4"/>
  <c r="E23" i="4" s="1"/>
  <c r="T131" i="4"/>
  <c r="T20" i="4" s="1"/>
  <c r="L131" i="4"/>
  <c r="L20" i="4" s="1"/>
  <c r="D131" i="4"/>
  <c r="D20" i="4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N129" i="4"/>
  <c r="N45" i="4" s="1"/>
  <c r="F129" i="4"/>
  <c r="F45" i="4" s="1"/>
  <c r="U128" i="4"/>
  <c r="U41" i="4" s="1"/>
  <c r="L147" i="4" s="1"/>
  <c r="X136" i="4"/>
  <c r="X25" i="4" s="1"/>
  <c r="W136" i="4"/>
  <c r="W25" i="4" s="1"/>
  <c r="O136" i="4"/>
  <c r="O25" i="4" s="1"/>
  <c r="G136" i="4"/>
  <c r="G25" i="4" s="1"/>
  <c r="V135" i="4"/>
  <c r="V21" i="4" s="1"/>
  <c r="N135" i="4"/>
  <c r="N21" i="4" s="1"/>
  <c r="F135" i="4"/>
  <c r="F21" i="4" s="1"/>
  <c r="U134" i="4"/>
  <c r="U22" i="4" s="1"/>
  <c r="M134" i="4"/>
  <c r="M22" i="4" s="1"/>
  <c r="E134" i="4"/>
  <c r="E22" i="4" s="1"/>
  <c r="T133" i="4"/>
  <c r="T24" i="4" s="1"/>
  <c r="L133" i="4"/>
  <c r="L24" i="4" s="1"/>
  <c r="D133" i="4"/>
  <c r="D24" i="4" s="1"/>
  <c r="S132" i="4"/>
  <c r="S23" i="4" s="1"/>
  <c r="K132" i="4"/>
  <c r="K23" i="4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U28" i="3" s="1"/>
  <c r="M130" i="4"/>
  <c r="M19" i="4" s="1"/>
  <c r="M28" i="3" s="1"/>
  <c r="V136" i="4"/>
  <c r="V25" i="4" s="1"/>
  <c r="N136" i="4"/>
  <c r="N25" i="4" s="1"/>
  <c r="F136" i="4"/>
  <c r="F25" i="4" s="1"/>
  <c r="U135" i="4"/>
  <c r="U21" i="4" s="1"/>
  <c r="M135" i="4"/>
  <c r="M21" i="4" s="1"/>
  <c r="E135" i="4"/>
  <c r="E21" i="4" s="1"/>
  <c r="T134" i="4"/>
  <c r="T22" i="4" s="1"/>
  <c r="L134" i="4"/>
  <c r="L22" i="4" s="1"/>
  <c r="D134" i="4"/>
  <c r="D22" i="4" s="1"/>
  <c r="S133" i="4"/>
  <c r="S24" i="4" s="1"/>
  <c r="K133" i="4"/>
  <c r="K24" i="4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T28" i="3" s="1"/>
  <c r="L130" i="4"/>
  <c r="L19" i="4" s="1"/>
  <c r="L28" i="3" s="1"/>
  <c r="D130" i="4"/>
  <c r="D19" i="4" s="1"/>
  <c r="D28" i="3" s="1"/>
  <c r="S129" i="4"/>
  <c r="S45" i="4" s="1"/>
  <c r="K129" i="4"/>
  <c r="K45" i="4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U136" i="4"/>
  <c r="U25" i="4" s="1"/>
  <c r="M136" i="4"/>
  <c r="M25" i="4" s="1"/>
  <c r="E136" i="4"/>
  <c r="E25" i="4" s="1"/>
  <c r="T135" i="4"/>
  <c r="T21" i="4" s="1"/>
  <c r="L135" i="4"/>
  <c r="L21" i="4" s="1"/>
  <c r="D135" i="4"/>
  <c r="D21" i="4" s="1"/>
  <c r="S134" i="4"/>
  <c r="S22" i="4" s="1"/>
  <c r="K134" i="4"/>
  <c r="K22" i="4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S28" i="3" s="1"/>
  <c r="K130" i="4"/>
  <c r="K19" i="4" s="1"/>
  <c r="K28" i="3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N125" i="4"/>
  <c r="N29" i="4" s="1"/>
  <c r="F125" i="4"/>
  <c r="F29" i="4" s="1"/>
  <c r="U124" i="4"/>
  <c r="U44" i="4" s="1"/>
  <c r="L158" i="4" s="1"/>
  <c r="T136" i="4"/>
  <c r="T25" i="4" s="1"/>
  <c r="L136" i="4"/>
  <c r="L25" i="4" s="1"/>
  <c r="D136" i="4"/>
  <c r="D25" i="4" s="1"/>
  <c r="S135" i="4"/>
  <c r="S21" i="4" s="1"/>
  <c r="S136" i="4"/>
  <c r="S25" i="4" s="1"/>
  <c r="K136" i="4"/>
  <c r="K25" i="4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Q28" i="3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V134" i="4"/>
  <c r="V22" i="4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L142" i="4" s="1"/>
  <c r="K125" i="4"/>
  <c r="K29" i="4" s="1"/>
  <c r="X124" i="4"/>
  <c r="X44" i="4" s="1"/>
  <c r="N124" i="4"/>
  <c r="N44" i="4" s="1"/>
  <c r="F124" i="4"/>
  <c r="F44" i="4" s="1"/>
  <c r="U123" i="4"/>
  <c r="U40" i="4" s="1"/>
  <c r="L157" i="4" s="1"/>
  <c r="M123" i="4"/>
  <c r="M40" i="4" s="1"/>
  <c r="E123" i="4"/>
  <c r="E40" i="4" s="1"/>
  <c r="T122" i="4"/>
  <c r="T36" i="4" s="1"/>
  <c r="L122" i="4"/>
  <c r="L36" i="4" s="1"/>
  <c r="D122" i="4"/>
  <c r="D36" i="4" s="1"/>
  <c r="S121" i="4"/>
  <c r="S32" i="4" s="1"/>
  <c r="S13" i="3" s="1"/>
  <c r="K121" i="4"/>
  <c r="K32" i="4" s="1"/>
  <c r="K13" i="3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N116" i="4"/>
  <c r="N31" i="4" s="1"/>
  <c r="F116" i="4"/>
  <c r="F31" i="4" s="1"/>
  <c r="U115" i="4"/>
  <c r="U27" i="4" s="1"/>
  <c r="L144" i="4" s="1"/>
  <c r="M115" i="4"/>
  <c r="M27" i="4" s="1"/>
  <c r="E115" i="4"/>
  <c r="E27" i="4" s="1"/>
  <c r="T114" i="4"/>
  <c r="T42" i="4" s="1"/>
  <c r="L114" i="4"/>
  <c r="L42" i="4" s="1"/>
  <c r="D114" i="4"/>
  <c r="D42" i="4" s="1"/>
  <c r="S113" i="4"/>
  <c r="S38" i="4" s="1"/>
  <c r="K113" i="4"/>
  <c r="K38" i="4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N108" i="4"/>
  <c r="N10" i="4" s="1"/>
  <c r="F108" i="4"/>
  <c r="F10" i="4" s="1"/>
  <c r="U107" i="4"/>
  <c r="M107" i="4"/>
  <c r="M17" i="4" s="1"/>
  <c r="E107" i="4"/>
  <c r="E17" i="4" s="1"/>
  <c r="T106" i="4"/>
  <c r="T9" i="4" s="1"/>
  <c r="L106" i="4"/>
  <c r="L9" i="4" s="1"/>
  <c r="D106" i="4"/>
  <c r="D9" i="4" s="1"/>
  <c r="S105" i="4"/>
  <c r="S16" i="4" s="1"/>
  <c r="K105" i="4"/>
  <c r="K16" i="4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E131" i="4"/>
  <c r="E20" i="4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23" i="4"/>
  <c r="T40" i="4" s="1"/>
  <c r="L123" i="4"/>
  <c r="L40" i="4" s="1"/>
  <c r="D123" i="4"/>
  <c r="D40" i="4" s="1"/>
  <c r="S122" i="4"/>
  <c r="S36" i="4" s="1"/>
  <c r="K122" i="4"/>
  <c r="K36" i="4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N117" i="4"/>
  <c r="N35" i="4" s="1"/>
  <c r="F117" i="4"/>
  <c r="F35" i="4" s="1"/>
  <c r="U116" i="4"/>
  <c r="U31" i="4" s="1"/>
  <c r="L145" i="4" s="1"/>
  <c r="M116" i="4"/>
  <c r="M31" i="4" s="1"/>
  <c r="E116" i="4"/>
  <c r="E31" i="4" s="1"/>
  <c r="T115" i="4"/>
  <c r="T27" i="4" s="1"/>
  <c r="L115" i="4"/>
  <c r="L27" i="4" s="1"/>
  <c r="D115" i="4"/>
  <c r="D27" i="4" s="1"/>
  <c r="S114" i="4"/>
  <c r="S42" i="4" s="1"/>
  <c r="K114" i="4"/>
  <c r="K42" i="4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N109" i="4"/>
  <c r="N18" i="4" s="1"/>
  <c r="F109" i="4"/>
  <c r="F18" i="4" s="1"/>
  <c r="U108" i="4"/>
  <c r="U10" i="4" s="1"/>
  <c r="M108" i="4"/>
  <c r="M10" i="4" s="1"/>
  <c r="E108" i="4"/>
  <c r="E10" i="4" s="1"/>
  <c r="T107" i="4"/>
  <c r="T17" i="4" s="1"/>
  <c r="L107" i="4"/>
  <c r="L17" i="4" s="1"/>
  <c r="D107" i="4"/>
  <c r="D17" i="4" s="1"/>
  <c r="S106" i="4"/>
  <c r="S9" i="4" s="1"/>
  <c r="K106" i="4"/>
  <c r="K9" i="4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H136" i="4"/>
  <c r="H25" i="4" s="1"/>
  <c r="N134" i="4"/>
  <c r="N22" i="4" s="1"/>
  <c r="E133" i="4"/>
  <c r="E24" i="4" s="1"/>
  <c r="W131" i="4"/>
  <c r="W20" i="4" s="1"/>
  <c r="C131" i="4"/>
  <c r="X130" i="4"/>
  <c r="X19" i="4" s="1"/>
  <c r="X28" i="3" s="1"/>
  <c r="E130" i="4"/>
  <c r="E19" i="4" s="1"/>
  <c r="E28" i="3" s="1"/>
  <c r="L129" i="4"/>
  <c r="L45" i="4" s="1"/>
  <c r="S128" i="4"/>
  <c r="S41" i="4" s="1"/>
  <c r="E128" i="4"/>
  <c r="E41" i="4" s="1"/>
  <c r="O127" i="4"/>
  <c r="O37" i="4" s="1"/>
  <c r="E127" i="4"/>
  <c r="E37" i="4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23" i="4"/>
  <c r="S40" i="4" s="1"/>
  <c r="K123" i="4"/>
  <c r="K40" i="4" s="1"/>
  <c r="C123" i="4"/>
  <c r="R122" i="4"/>
  <c r="R36" i="4" s="1"/>
  <c r="J122" i="4"/>
  <c r="J36" i="4" s="1"/>
  <c r="Y121" i="4"/>
  <c r="Y32" i="4" s="1"/>
  <c r="Y13" i="3" s="1"/>
  <c r="Q121" i="4"/>
  <c r="Q32" i="4" s="1"/>
  <c r="Q13" i="3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N118" i="4"/>
  <c r="N39" i="4" s="1"/>
  <c r="F118" i="4"/>
  <c r="F39" i="4" s="1"/>
  <c r="U117" i="4"/>
  <c r="U35" i="4" s="1"/>
  <c r="L150" i="4" s="1"/>
  <c r="M117" i="4"/>
  <c r="M35" i="4" s="1"/>
  <c r="E117" i="4"/>
  <c r="E35" i="4" s="1"/>
  <c r="T116" i="4"/>
  <c r="T31" i="4" s="1"/>
  <c r="L116" i="4"/>
  <c r="L31" i="4" s="1"/>
  <c r="D116" i="4"/>
  <c r="D31" i="4" s="1"/>
  <c r="S115" i="4"/>
  <c r="S27" i="4" s="1"/>
  <c r="K115" i="4"/>
  <c r="K27" i="4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N110" i="4"/>
  <c r="N26" i="4" s="1"/>
  <c r="F110" i="4"/>
  <c r="F26" i="4" s="1"/>
  <c r="U109" i="4"/>
  <c r="U18" i="4" s="1"/>
  <c r="M109" i="4"/>
  <c r="M18" i="4" s="1"/>
  <c r="E109" i="4"/>
  <c r="E18" i="4" s="1"/>
  <c r="T108" i="4"/>
  <c r="T10" i="4" s="1"/>
  <c r="L108" i="4"/>
  <c r="L10" i="4" s="1"/>
  <c r="D108" i="4"/>
  <c r="D10" i="4" s="1"/>
  <c r="S107" i="4"/>
  <c r="S17" i="4" s="1"/>
  <c r="K107" i="4"/>
  <c r="K17" i="4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P15" i="4" s="1"/>
  <c r="P29" i="3" s="1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V12" i="3" s="1"/>
  <c r="N102" i="4"/>
  <c r="N8" i="4" s="1"/>
  <c r="F102" i="4"/>
  <c r="F8" i="4" s="1"/>
  <c r="U101" i="4"/>
  <c r="U7" i="4" s="1"/>
  <c r="W135" i="4"/>
  <c r="W21" i="4" s="1"/>
  <c r="J134" i="4"/>
  <c r="J22" i="4" s="1"/>
  <c r="X132" i="4"/>
  <c r="X23" i="4" s="1"/>
  <c r="U131" i="4"/>
  <c r="U20" i="4" s="1"/>
  <c r="CH130" i="4"/>
  <c r="CH19" i="4" s="1"/>
  <c r="CH28" i="3" s="1"/>
  <c r="CH34" i="3" s="1"/>
  <c r="M26" i="1" s="1"/>
  <c r="V130" i="4"/>
  <c r="V19" i="4" s="1"/>
  <c r="V28" i="3" s="1"/>
  <c r="Y129" i="4"/>
  <c r="Y45" i="4" s="1"/>
  <c r="I129" i="4"/>
  <c r="I45" i="4" s="1"/>
  <c r="P128" i="4"/>
  <c r="P41" i="4" s="1"/>
  <c r="D128" i="4"/>
  <c r="D41" i="4" s="1"/>
  <c r="N127" i="4"/>
  <c r="N37" i="4" s="1"/>
  <c r="D127" i="4"/>
  <c r="D37" i="4" s="1"/>
  <c r="Q126" i="4"/>
  <c r="Q33" i="4" s="1"/>
  <c r="E126" i="4"/>
  <c r="E33" i="4" s="1"/>
  <c r="R125" i="4"/>
  <c r="R29" i="4" s="1"/>
  <c r="H125" i="4"/>
  <c r="H29" i="4" s="1"/>
  <c r="S124" i="4"/>
  <c r="S44" i="4" s="1"/>
  <c r="K124" i="4"/>
  <c r="K44" i="4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P32" i="4" s="1"/>
  <c r="P13" i="3" s="1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N119" i="4"/>
  <c r="N43" i="4" s="1"/>
  <c r="F119" i="4"/>
  <c r="F43" i="4" s="1"/>
  <c r="U118" i="4"/>
  <c r="U39" i="4" s="1"/>
  <c r="L154" i="4" s="1"/>
  <c r="M118" i="4"/>
  <c r="M39" i="4" s="1"/>
  <c r="E118" i="4"/>
  <c r="E39" i="4" s="1"/>
  <c r="T117" i="4"/>
  <c r="T35" i="4" s="1"/>
  <c r="L117" i="4"/>
  <c r="L35" i="4" s="1"/>
  <c r="D117" i="4"/>
  <c r="D35" i="4" s="1"/>
  <c r="S116" i="4"/>
  <c r="S31" i="4" s="1"/>
  <c r="K116" i="4"/>
  <c r="K31" i="4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N111" i="4"/>
  <c r="N30" i="4" s="1"/>
  <c r="F111" i="4"/>
  <c r="F30" i="4" s="1"/>
  <c r="U110" i="4"/>
  <c r="U26" i="4" s="1"/>
  <c r="L151" i="4" s="1"/>
  <c r="M110" i="4"/>
  <c r="M26" i="4" s="1"/>
  <c r="E110" i="4"/>
  <c r="E26" i="4" s="1"/>
  <c r="T109" i="4"/>
  <c r="T18" i="4" s="1"/>
  <c r="L109" i="4"/>
  <c r="L18" i="4" s="1"/>
  <c r="D109" i="4"/>
  <c r="D18" i="4" s="1"/>
  <c r="S108" i="4"/>
  <c r="S10" i="4" s="1"/>
  <c r="K108" i="4"/>
  <c r="K10" i="4" s="1"/>
  <c r="C108" i="4"/>
  <c r="R107" i="4"/>
  <c r="J107" i="4"/>
  <c r="J17" i="4" s="1"/>
  <c r="Y106" i="4"/>
  <c r="Y9" i="4" s="1"/>
  <c r="Q106" i="4"/>
  <c r="Q9" i="4" s="1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N103" i="4"/>
  <c r="N14" i="4" s="1"/>
  <c r="F103" i="4"/>
  <c r="F14" i="4" s="1"/>
  <c r="U102" i="4"/>
  <c r="U8" i="4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Q125" i="4"/>
  <c r="Q29" i="4" s="1"/>
  <c r="E125" i="4"/>
  <c r="E29" i="4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N120" i="4"/>
  <c r="N28" i="4" s="1"/>
  <c r="F120" i="4"/>
  <c r="F28" i="4" s="1"/>
  <c r="U119" i="4"/>
  <c r="U43" i="4" s="1"/>
  <c r="L153" i="4" s="1"/>
  <c r="M119" i="4"/>
  <c r="M43" i="4" s="1"/>
  <c r="E119" i="4"/>
  <c r="E43" i="4" s="1"/>
  <c r="T118" i="4"/>
  <c r="T39" i="4" s="1"/>
  <c r="L118" i="4"/>
  <c r="L39" i="4" s="1"/>
  <c r="D118" i="4"/>
  <c r="D39" i="4" s="1"/>
  <c r="S117" i="4"/>
  <c r="S35" i="4" s="1"/>
  <c r="K117" i="4"/>
  <c r="K35" i="4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N112" i="4"/>
  <c r="N34" i="4" s="1"/>
  <c r="F112" i="4"/>
  <c r="F34" i="4" s="1"/>
  <c r="U111" i="4"/>
  <c r="U30" i="4" s="1"/>
  <c r="L152" i="4" s="1"/>
  <c r="M111" i="4"/>
  <c r="M30" i="4" s="1"/>
  <c r="E111" i="4"/>
  <c r="E30" i="4" s="1"/>
  <c r="T110" i="4"/>
  <c r="T26" i="4" s="1"/>
  <c r="L110" i="4"/>
  <c r="L26" i="4" s="1"/>
  <c r="D110" i="4"/>
  <c r="D26" i="4" s="1"/>
  <c r="S109" i="4"/>
  <c r="S18" i="4" s="1"/>
  <c r="K109" i="4"/>
  <c r="K18" i="4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H106" i="4"/>
  <c r="H9" i="4" s="1"/>
  <c r="W105" i="4"/>
  <c r="W16" i="4" s="1"/>
  <c r="O105" i="4"/>
  <c r="O16" i="4" s="1"/>
  <c r="G105" i="4"/>
  <c r="G16" i="4" s="1"/>
  <c r="V104" i="4"/>
  <c r="V15" i="4" s="1"/>
  <c r="V29" i="3" s="1"/>
  <c r="N104" i="4"/>
  <c r="N15" i="4" s="1"/>
  <c r="N29" i="3" s="1"/>
  <c r="F104" i="4"/>
  <c r="F15" i="4" s="1"/>
  <c r="F29" i="3" s="1"/>
  <c r="U103" i="4"/>
  <c r="U14" i="4" s="1"/>
  <c r="K135" i="4"/>
  <c r="K21" i="4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P19" i="4" s="1"/>
  <c r="P28" i="3" s="1"/>
  <c r="U129" i="4"/>
  <c r="U45" i="4" s="1"/>
  <c r="L146" i="4" s="1"/>
  <c r="E129" i="4"/>
  <c r="E45" i="4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V13" i="3" s="1"/>
  <c r="N121" i="4"/>
  <c r="N32" i="4" s="1"/>
  <c r="N13" i="3" s="1"/>
  <c r="F121" i="4"/>
  <c r="F32" i="4" s="1"/>
  <c r="F13" i="3" s="1"/>
  <c r="U120" i="4"/>
  <c r="U28" i="4" s="1"/>
  <c r="L148" i="4" s="1"/>
  <c r="M120" i="4"/>
  <c r="M28" i="4" s="1"/>
  <c r="E120" i="4"/>
  <c r="E28" i="4" s="1"/>
  <c r="T119" i="4"/>
  <c r="T43" i="4" s="1"/>
  <c r="L119" i="4"/>
  <c r="L43" i="4" s="1"/>
  <c r="D119" i="4"/>
  <c r="D43" i="4" s="1"/>
  <c r="S118" i="4"/>
  <c r="S39" i="4" s="1"/>
  <c r="K118" i="4"/>
  <c r="K39" i="4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N113" i="4"/>
  <c r="N38" i="4" s="1"/>
  <c r="F113" i="4"/>
  <c r="F38" i="4" s="1"/>
  <c r="U112" i="4"/>
  <c r="U34" i="4" s="1"/>
  <c r="L156" i="4" s="1"/>
  <c r="M112" i="4"/>
  <c r="M34" i="4" s="1"/>
  <c r="E112" i="4"/>
  <c r="E34" i="4" s="1"/>
  <c r="T111" i="4"/>
  <c r="T30" i="4" s="1"/>
  <c r="L111" i="4"/>
  <c r="L30" i="4" s="1"/>
  <c r="D111" i="4"/>
  <c r="D30" i="4" s="1"/>
  <c r="S110" i="4"/>
  <c r="S26" i="4" s="1"/>
  <c r="K110" i="4"/>
  <c r="K26" i="4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H107" i="4"/>
  <c r="H17" i="4" s="1"/>
  <c r="W106" i="4"/>
  <c r="W9" i="4" s="1"/>
  <c r="O106" i="4"/>
  <c r="O9" i="4" s="1"/>
  <c r="G106" i="4"/>
  <c r="G9" i="4" s="1"/>
  <c r="V105" i="4"/>
  <c r="V16" i="4" s="1"/>
  <c r="N105" i="4"/>
  <c r="N16" i="4" s="1"/>
  <c r="F105" i="4"/>
  <c r="F16" i="4" s="1"/>
  <c r="U104" i="4"/>
  <c r="U15" i="4" s="1"/>
  <c r="U29" i="3" s="1"/>
  <c r="M104" i="4"/>
  <c r="M15" i="4" s="1"/>
  <c r="M29" i="3" s="1"/>
  <c r="E104" i="4"/>
  <c r="E15" i="4" s="1"/>
  <c r="E29" i="3" s="1"/>
  <c r="T103" i="4"/>
  <c r="T14" i="4" s="1"/>
  <c r="L103" i="4"/>
  <c r="L14" i="4" s="1"/>
  <c r="D103" i="4"/>
  <c r="D14" i="4" s="1"/>
  <c r="S102" i="4"/>
  <c r="S8" i="4" s="1"/>
  <c r="K102" i="4"/>
  <c r="K8" i="4" s="1"/>
  <c r="C102" i="4"/>
  <c r="R101" i="4"/>
  <c r="R7" i="4" s="1"/>
  <c r="G135" i="4"/>
  <c r="G21" i="4" s="1"/>
  <c r="U133" i="4"/>
  <c r="U24" i="4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L128" i="4"/>
  <c r="L41" i="4" s="1"/>
  <c r="U127" i="4"/>
  <c r="U37" i="4" s="1"/>
  <c r="L143" i="4" s="1"/>
  <c r="K127" i="4"/>
  <c r="K37" i="4" s="1"/>
  <c r="V126" i="4"/>
  <c r="V33" i="4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N122" i="4"/>
  <c r="N36" i="4" s="1"/>
  <c r="F122" i="4"/>
  <c r="F36" i="4" s="1"/>
  <c r="U121" i="4"/>
  <c r="U32" i="4" s="1"/>
  <c r="M121" i="4"/>
  <c r="M32" i="4" s="1"/>
  <c r="M13" i="3" s="1"/>
  <c r="E121" i="4"/>
  <c r="E32" i="4" s="1"/>
  <c r="E13" i="3" s="1"/>
  <c r="T120" i="4"/>
  <c r="T28" i="4" s="1"/>
  <c r="L120" i="4"/>
  <c r="L28" i="4" s="1"/>
  <c r="D120" i="4"/>
  <c r="D28" i="4" s="1"/>
  <c r="S119" i="4"/>
  <c r="S43" i="4" s="1"/>
  <c r="K119" i="4"/>
  <c r="K43" i="4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N114" i="4"/>
  <c r="N42" i="4" s="1"/>
  <c r="F114" i="4"/>
  <c r="F42" i="4" s="1"/>
  <c r="U113" i="4"/>
  <c r="U38" i="4" s="1"/>
  <c r="L160" i="4" s="1"/>
  <c r="M113" i="4"/>
  <c r="M38" i="4" s="1"/>
  <c r="E113" i="4"/>
  <c r="E38" i="4" s="1"/>
  <c r="T112" i="4"/>
  <c r="T34" i="4" s="1"/>
  <c r="L112" i="4"/>
  <c r="L34" i="4" s="1"/>
  <c r="D112" i="4"/>
  <c r="D34" i="4" s="1"/>
  <c r="S111" i="4"/>
  <c r="S30" i="4" s="1"/>
  <c r="K111" i="4"/>
  <c r="K30" i="4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V9" i="4" s="1"/>
  <c r="N106" i="4"/>
  <c r="N9" i="4" s="1"/>
  <c r="F106" i="4"/>
  <c r="F9" i="4" s="1"/>
  <c r="U105" i="4"/>
  <c r="U16" i="4" s="1"/>
  <c r="M105" i="4"/>
  <c r="M16" i="4" s="1"/>
  <c r="E105" i="4"/>
  <c r="E16" i="4" s="1"/>
  <c r="T104" i="4"/>
  <c r="T15" i="4" s="1"/>
  <c r="T29" i="3" s="1"/>
  <c r="L104" i="4"/>
  <c r="L15" i="4" s="1"/>
  <c r="L29" i="3" s="1"/>
  <c r="D104" i="4"/>
  <c r="D15" i="4" s="1"/>
  <c r="D29" i="3" s="1"/>
  <c r="S103" i="4"/>
  <c r="S14" i="4" s="1"/>
  <c r="K103" i="4"/>
  <c r="K14" i="4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T127" i="4"/>
  <c r="T37" i="4" s="1"/>
  <c r="J127" i="4"/>
  <c r="J37" i="4" s="1"/>
  <c r="U126" i="4"/>
  <c r="U33" i="4" s="1"/>
  <c r="L141" i="4" s="1"/>
  <c r="K126" i="4"/>
  <c r="K33" i="4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N123" i="4"/>
  <c r="N40" i="4" s="1"/>
  <c r="F123" i="4"/>
  <c r="F40" i="4" s="1"/>
  <c r="U122" i="4"/>
  <c r="U36" i="4" s="1"/>
  <c r="L155" i="4" s="1"/>
  <c r="M122" i="4"/>
  <c r="M36" i="4" s="1"/>
  <c r="E122" i="4"/>
  <c r="E36" i="4" s="1"/>
  <c r="T121" i="4"/>
  <c r="T32" i="4" s="1"/>
  <c r="T13" i="3" s="1"/>
  <c r="L121" i="4"/>
  <c r="L32" i="4" s="1"/>
  <c r="L13" i="3" s="1"/>
  <c r="D121" i="4"/>
  <c r="D32" i="4" s="1"/>
  <c r="D13" i="3" s="1"/>
  <c r="S120" i="4"/>
  <c r="S28" i="4" s="1"/>
  <c r="K120" i="4"/>
  <c r="K28" i="4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N115" i="4"/>
  <c r="N27" i="4" s="1"/>
  <c r="F115" i="4"/>
  <c r="F27" i="4" s="1"/>
  <c r="U114" i="4"/>
  <c r="U42" i="4" s="1"/>
  <c r="L159" i="4" s="1"/>
  <c r="M114" i="4"/>
  <c r="M42" i="4" s="1"/>
  <c r="E114" i="4"/>
  <c r="E42" i="4" s="1"/>
  <c r="T113" i="4"/>
  <c r="T38" i="4" s="1"/>
  <c r="L113" i="4"/>
  <c r="L38" i="4" s="1"/>
  <c r="D113" i="4"/>
  <c r="D38" i="4" s="1"/>
  <c r="S112" i="4"/>
  <c r="S34" i="4" s="1"/>
  <c r="K112" i="4"/>
  <c r="K34" i="4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105" i="4"/>
  <c r="T16" i="4" s="1"/>
  <c r="L105" i="4"/>
  <c r="L16" i="4" s="1"/>
  <c r="D105" i="4"/>
  <c r="D16" i="4" s="1"/>
  <c r="S104" i="4"/>
  <c r="S15" i="4" s="1"/>
  <c r="S29" i="3" s="1"/>
  <c r="K104" i="4"/>
  <c r="K15" i="4" s="1"/>
  <c r="K29" i="3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N99" i="4"/>
  <c r="N6" i="4" s="1"/>
  <c r="F99" i="4"/>
  <c r="F6" i="4" s="1"/>
  <c r="U98" i="4"/>
  <c r="U5" i="4" s="1"/>
  <c r="M98" i="4"/>
  <c r="M5" i="4" s="1"/>
  <c r="E98" i="4"/>
  <c r="E5" i="4" s="1"/>
  <c r="T97" i="4"/>
  <c r="T4" i="4" s="1"/>
  <c r="L97" i="4"/>
  <c r="L4" i="4" s="1"/>
  <c r="D97" i="4"/>
  <c r="D4" i="4" s="1"/>
  <c r="S96" i="4"/>
  <c r="S13" i="4" s="1"/>
  <c r="K96" i="4"/>
  <c r="K13" i="4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O101" i="4"/>
  <c r="O7" i="4" s="1"/>
  <c r="G101" i="4"/>
  <c r="G7" i="4" s="1"/>
  <c r="V100" i="4"/>
  <c r="V11" i="4" s="1"/>
  <c r="N100" i="4"/>
  <c r="N11" i="4" s="1"/>
  <c r="F100" i="4"/>
  <c r="F11" i="4" s="1"/>
  <c r="U99" i="4"/>
  <c r="U6" i="4" s="1"/>
  <c r="M99" i="4"/>
  <c r="M6" i="4" s="1"/>
  <c r="E99" i="4"/>
  <c r="E6" i="4" s="1"/>
  <c r="T98" i="4"/>
  <c r="T5" i="4" s="1"/>
  <c r="L98" i="4"/>
  <c r="L5" i="4" s="1"/>
  <c r="D98" i="4"/>
  <c r="D5" i="4" s="1"/>
  <c r="S97" i="4"/>
  <c r="S4" i="4" s="1"/>
  <c r="K97" i="4"/>
  <c r="K4" i="4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P3" i="4" s="1"/>
  <c r="H94" i="4"/>
  <c r="H3" i="4" s="1"/>
  <c r="J103" i="4"/>
  <c r="J14" i="4" s="1"/>
  <c r="D102" i="4"/>
  <c r="D8" i="4" s="1"/>
  <c r="N101" i="4"/>
  <c r="N7" i="4" s="1"/>
  <c r="F101" i="4"/>
  <c r="F7" i="4" s="1"/>
  <c r="U100" i="4"/>
  <c r="U11" i="4" s="1"/>
  <c r="M100" i="4"/>
  <c r="M11" i="4" s="1"/>
  <c r="E100" i="4"/>
  <c r="E11" i="4" s="1"/>
  <c r="T99" i="4"/>
  <c r="T6" i="4" s="1"/>
  <c r="L99" i="4"/>
  <c r="L6" i="4" s="1"/>
  <c r="D99" i="4"/>
  <c r="D6" i="4" s="1"/>
  <c r="S98" i="4"/>
  <c r="S5" i="4" s="1"/>
  <c r="K98" i="4"/>
  <c r="K5" i="4" s="1"/>
  <c r="C98" i="4"/>
  <c r="R97" i="4"/>
  <c r="R4" i="4" s="1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Y101" i="4"/>
  <c r="Y7" i="4" s="1"/>
  <c r="M101" i="4"/>
  <c r="M7" i="4" s="1"/>
  <c r="E101" i="4"/>
  <c r="E7" i="4" s="1"/>
  <c r="T100" i="4"/>
  <c r="T11" i="4" s="1"/>
  <c r="L100" i="4"/>
  <c r="L11" i="4" s="1"/>
  <c r="D100" i="4"/>
  <c r="D11" i="4" s="1"/>
  <c r="S99" i="4"/>
  <c r="S6" i="4" s="1"/>
  <c r="K99" i="4"/>
  <c r="K6" i="4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00" i="4"/>
  <c r="S11" i="4" s="1"/>
  <c r="K100" i="4"/>
  <c r="K11" i="4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N95" i="4"/>
  <c r="N12" i="4" s="1"/>
  <c r="F95" i="4"/>
  <c r="F12" i="4" s="1"/>
  <c r="U94" i="4"/>
  <c r="U3" i="4" s="1"/>
  <c r="M94" i="4"/>
  <c r="M3" i="4" s="1"/>
  <c r="E94" i="4"/>
  <c r="E3" i="4" s="1"/>
  <c r="T102" i="4"/>
  <c r="T8" i="4" s="1"/>
  <c r="T101" i="4"/>
  <c r="T7" i="4" s="1"/>
  <c r="K101" i="4"/>
  <c r="K7" i="4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N96" i="4"/>
  <c r="N13" i="4" s="1"/>
  <c r="F96" i="4"/>
  <c r="F13" i="4" s="1"/>
  <c r="U95" i="4"/>
  <c r="U12" i="4" s="1"/>
  <c r="M95" i="4"/>
  <c r="M12" i="4" s="1"/>
  <c r="E95" i="4"/>
  <c r="E12" i="4" s="1"/>
  <c r="T94" i="4"/>
  <c r="T3" i="4" s="1"/>
  <c r="L94" i="4"/>
  <c r="L3" i="4" s="1"/>
  <c r="D94" i="4"/>
  <c r="D3" i="4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N97" i="4"/>
  <c r="N4" i="4" s="1"/>
  <c r="F97" i="4"/>
  <c r="F4" i="4" s="1"/>
  <c r="U96" i="4"/>
  <c r="U13" i="4" s="1"/>
  <c r="M96" i="4"/>
  <c r="M13" i="4" s="1"/>
  <c r="E96" i="4"/>
  <c r="E13" i="4" s="1"/>
  <c r="T95" i="4"/>
  <c r="T12" i="4" s="1"/>
  <c r="L95" i="4"/>
  <c r="L12" i="4" s="1"/>
  <c r="D95" i="4"/>
  <c r="D12" i="4" s="1"/>
  <c r="S94" i="4"/>
  <c r="S3" i="4" s="1"/>
  <c r="K94" i="4"/>
  <c r="K3" i="4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N98" i="4"/>
  <c r="N5" i="4" s="1"/>
  <c r="F98" i="4"/>
  <c r="F5" i="4" s="1"/>
  <c r="U97" i="4"/>
  <c r="U4" i="4" s="1"/>
  <c r="M97" i="4"/>
  <c r="M4" i="4" s="1"/>
  <c r="E97" i="4"/>
  <c r="E4" i="4" s="1"/>
  <c r="T96" i="4"/>
  <c r="T13" i="4" s="1"/>
  <c r="L96" i="4"/>
  <c r="L13" i="4" s="1"/>
  <c r="D96" i="4"/>
  <c r="D13" i="4" s="1"/>
  <c r="S95" i="4"/>
  <c r="S12" i="4" s="1"/>
  <c r="K95" i="4"/>
  <c r="K12" i="4" s="1"/>
  <c r="C95" i="4"/>
  <c r="R94" i="4"/>
  <c r="R3" i="4" s="1"/>
  <c r="J94" i="4"/>
  <c r="J3" i="4" s="1"/>
  <c r="R3" i="5"/>
  <c r="AB4" i="5"/>
  <c r="C4" i="5"/>
  <c r="C22" i="4" s="1"/>
  <c r="Z25" i="4"/>
  <c r="Z23" i="4"/>
  <c r="Z14" i="4"/>
  <c r="B156" i="4"/>
  <c r="B151" i="4"/>
  <c r="B160" i="4"/>
  <c r="B146" i="4"/>
  <c r="B158" i="4"/>
  <c r="Z13" i="4"/>
  <c r="Z19" i="4"/>
  <c r="Z28" i="3" s="1"/>
  <c r="AR34" i="3"/>
  <c r="AO34" i="3"/>
  <c r="C6" i="5"/>
  <c r="V6" i="5"/>
  <c r="U6" i="5"/>
  <c r="R6" i="5"/>
  <c r="Q6" i="5"/>
  <c r="P6" i="5"/>
  <c r="AB34" i="3"/>
  <c r="M12" i="1" s="1"/>
  <c r="AB5" i="5"/>
  <c r="Q5" i="5"/>
  <c r="B143" i="4"/>
  <c r="B145" i="4"/>
  <c r="AJ34" i="3"/>
  <c r="AG34" i="3"/>
  <c r="L149" i="4" l="1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K38" i="3" s="1"/>
  <c r="J39" i="3" s="1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8" i="3"/>
  <c r="P7" i="3"/>
  <c r="P6" i="3"/>
  <c r="P3" i="3"/>
  <c r="P34" i="3" s="1"/>
  <c r="I11" i="1" s="1"/>
  <c r="P4" i="3"/>
  <c r="P5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9" i="3"/>
  <c r="P11" i="3"/>
  <c r="P10" i="3"/>
  <c r="R10" i="3"/>
  <c r="R11" i="3"/>
  <c r="R9" i="3"/>
  <c r="U17" i="4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P17" i="4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3" i="3"/>
  <c r="R34" i="3" s="1"/>
  <c r="I13" i="1" s="1"/>
  <c r="R8" i="3"/>
  <c r="R7" i="3"/>
  <c r="R4" i="3"/>
  <c r="R5" i="3"/>
  <c r="R6" i="3"/>
  <c r="U7" i="3"/>
  <c r="U8" i="3"/>
  <c r="U3" i="3"/>
  <c r="U4" i="3"/>
  <c r="U6" i="3"/>
  <c r="U5" i="3"/>
  <c r="W3" i="3"/>
  <c r="W8" i="3"/>
  <c r="W5" i="3"/>
  <c r="W7" i="3"/>
  <c r="W6" i="3"/>
  <c r="W4" i="3"/>
  <c r="Q7" i="4"/>
  <c r="Q12" i="3" s="1"/>
  <c r="T9" i="3"/>
  <c r="T11" i="3"/>
  <c r="T10" i="3"/>
  <c r="R13" i="4"/>
  <c r="R19" i="4"/>
  <c r="R28" i="3" s="1"/>
  <c r="R21" i="4"/>
  <c r="V8" i="3"/>
  <c r="V3" i="3"/>
  <c r="V34" i="3" s="1"/>
  <c r="I17" i="1" s="1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P9" i="4"/>
  <c r="M7" i="3"/>
  <c r="M8" i="3"/>
  <c r="M3" i="3"/>
  <c r="M6" i="3"/>
  <c r="M5" i="3"/>
  <c r="M4" i="3"/>
  <c r="V11" i="3"/>
  <c r="V9" i="3"/>
  <c r="V10" i="3"/>
  <c r="Q15" i="4"/>
  <c r="Q29" i="3" s="1"/>
  <c r="R20" i="4"/>
  <c r="C24" i="4"/>
  <c r="C25" i="4"/>
  <c r="C23" i="4"/>
  <c r="C14" i="4"/>
  <c r="C21" i="4"/>
  <c r="C13" i="4"/>
  <c r="C19" i="4"/>
  <c r="C28" i="3" s="1"/>
  <c r="C11" i="4"/>
  <c r="C5" i="4"/>
  <c r="C3" i="4"/>
  <c r="C10" i="3" s="1"/>
  <c r="C4" i="4"/>
  <c r="C6" i="4"/>
  <c r="C12" i="4"/>
  <c r="C20" i="4"/>
  <c r="Z3" i="3"/>
  <c r="Z6" i="3"/>
  <c r="Z4" i="3"/>
  <c r="Z5" i="3"/>
  <c r="Z8" i="3"/>
  <c r="Z7" i="3"/>
  <c r="C17" i="4"/>
  <c r="C9" i="4"/>
  <c r="L8" i="3"/>
  <c r="L5" i="3"/>
  <c r="L6" i="3"/>
  <c r="L7" i="3"/>
  <c r="L4" i="3"/>
  <c r="L3" i="3"/>
  <c r="Q4" i="3"/>
  <c r="Q7" i="3"/>
  <c r="Q8" i="3"/>
  <c r="Q5" i="3"/>
  <c r="Q3" i="3"/>
  <c r="Q34" i="3" s="1"/>
  <c r="I12" i="1" s="1"/>
  <c r="Q6" i="3"/>
  <c r="Y6" i="3"/>
  <c r="Y4" i="3"/>
  <c r="Y7" i="3"/>
  <c r="Y8" i="3"/>
  <c r="Y5" i="3"/>
  <c r="Y3" i="3"/>
  <c r="R11" i="4"/>
  <c r="V17" i="4"/>
  <c r="Q17" i="4"/>
  <c r="C9" i="3" l="1"/>
  <c r="A38" i="3"/>
  <c r="N11" i="1" s="1"/>
  <c r="B38" i="3"/>
  <c r="Q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34" i="3"/>
  <c r="E1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B39" i="3"/>
  <c r="Q12" i="1" s="1"/>
  <c r="A39" i="3"/>
  <c r="K39" i="3"/>
  <c r="J40" i="3" s="1"/>
  <c r="D38" i="3"/>
  <c r="F34" i="3"/>
  <c r="E14" i="1" s="1"/>
  <c r="W34" i="3"/>
  <c r="I18" i="1" s="1"/>
  <c r="C38" i="3" l="1"/>
  <c r="R11" i="1" s="1"/>
  <c r="T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/>
  <c r="J41" i="3" s="1"/>
  <c r="A40" i="3"/>
  <c r="B40" i="3"/>
  <c r="Q13" i="1" s="1"/>
  <c r="D39" i="3"/>
  <c r="C39" i="3" s="1"/>
  <c r="R12" i="1" s="1"/>
  <c r="T12" i="1" s="1"/>
  <c r="N12" i="1"/>
  <c r="D40" i="3" l="1"/>
  <c r="C40" i="3" s="1"/>
  <c r="R13" i="1" s="1"/>
  <c r="T13" i="1" s="1"/>
  <c r="N13" i="1"/>
  <c r="K41" i="3"/>
  <c r="J42" i="3" s="1"/>
  <c r="B41" i="3"/>
  <c r="Q14" i="1" s="1"/>
  <c r="A41" i="3"/>
  <c r="D41" i="3" l="1"/>
  <c r="C41" i="3" s="1"/>
  <c r="N14" i="1"/>
  <c r="A42" i="3"/>
  <c r="B42" i="3"/>
  <c r="Q15" i="1" s="1"/>
  <c r="K42" i="3"/>
  <c r="J43" i="3" s="1"/>
  <c r="B43" i="3" l="1"/>
  <c r="Q16" i="1" s="1"/>
  <c r="K43" i="3"/>
  <c r="J44" i="3" s="1"/>
  <c r="A43" i="3"/>
  <c r="D42" i="3"/>
  <c r="C42" i="3" s="1"/>
  <c r="R15" i="1" s="1"/>
  <c r="T15" i="1" s="1"/>
  <c r="N15" i="1"/>
  <c r="R14" i="1"/>
  <c r="T14" i="1" s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>0
	-LSTCG</t>
        </r>
      </text>
    </comment>
  </commentList>
</comments>
</file>

<file path=xl/sharedStrings.xml><?xml version="1.0" encoding="utf-8"?>
<sst xmlns="http://schemas.openxmlformats.org/spreadsheetml/2006/main" count="1634" uniqueCount="489">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</sst>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1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1">
    <xf numFmtId="0" fontId="0" fillId="0" borderId="0"/>
  </cellStyleXfs>
  <cellXfs count="171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3" borderId="13" xfId="0" applyNumberFormat="1" applyFont="1" applyFill="1" applyBorder="1" applyAlignment="1"/>
    <xf numFmtId="9" fontId="0" fillId="3" borderId="13" xfId="0" applyNumberFormat="1" applyFont="1" applyFill="1" applyBorder="1" applyAlignment="1"/>
    <xf numFmtId="9" fontId="0" fillId="3" borderId="13" xfId="0" applyNumberFormat="1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2" fillId="0" borderId="0" xfId="0" applyFont="1" applyAlignment="1"/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2" fillId="0" borderId="15" xfId="0" applyFont="1" applyBorder="1"/>
    <xf numFmtId="0" fontId="0" fillId="0" borderId="12" xfId="0" applyFont="1" applyBorder="1" applyAlignment="1"/>
    <xf numFmtId="0" fontId="0" fillId="0" borderId="0" xfId="0" applyFont="1" applyAlignment="1"/>
    <xf numFmtId="167" fontId="0" fillId="4" borderId="32" xfId="0" applyNumberFormat="1" applyFont="1" applyFill="1" applyBorder="1" applyAlignment="1"/>
    <xf numFmtId="0" fontId="2" fillId="0" borderId="33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0" fontId="0" fillId="0" borderId="12" xfId="0" applyFont="1" applyBorder="1" applyAlignment="1">
      <alignment horizontal="left"/>
    </xf>
    <xf numFmtId="0" fontId="0" fillId="0" borderId="2" xfId="0" applyFont="1" applyBorder="1" applyAlignment="1"/>
    <xf numFmtId="0" fontId="2" fillId="0" borderId="3" xfId="0" applyFont="1" applyBorder="1"/>
    <xf numFmtId="0" fontId="5" fillId="6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9" xfId="0" applyFont="1" applyFill="1" applyBorder="1" applyAlignment="1"/>
    <xf numFmtId="0" fontId="2" fillId="0" borderId="40" xfId="0" applyFont="1" applyBorder="1"/>
    <xf numFmtId="0" fontId="0" fillId="14" borderId="43" xfId="0" applyFont="1" applyFill="1" applyBorder="1" applyAlignment="1">
      <alignment horizontal="center"/>
    </xf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2" borderId="9" xfId="0" applyFont="1" applyFill="1" applyBorder="1" applyAlignment="1">
      <alignment horizontal="center"/>
    </xf>
    <xf numFmtId="164" fontId="0" fillId="5" borderId="9" xfId="0" applyNumberFormat="1" applyFont="1" applyFill="1" applyBorder="1" applyAlignment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  <xf numFmtId="0" fontId="0" fillId="0" borderId="60" xfId="0" applyFont="1" applyBorder="1" applyAlignment="1"/>
    <xf numFmtId="0" fontId="0" fillId="0" borderId="60" xfId="0" applyFont="1" applyFill="1" applyBorder="1" applyAlignment="1"/>
    <xf numFmtId="9" fontId="0" fillId="0" borderId="60" xfId="0" applyNumberFormat="1" applyFont="1" applyFill="1" applyBorder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33AE-2180-4540-A7F3-5D05D403A376}">
  <sheetPr>
    <tabColor theme="5" tint="-0.249977111117893"/>
    <outlinePr summaryBelow="0" summaryRight="0"/>
  </sheetPr>
  <dimension ref="A1:BG10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baseColWidth="10" defaultColWidth="17.33203125" defaultRowHeight="15" customHeight="1" x14ac:dyDescent="0.2"/>
  <cols>
    <col min="1" max="1" width="30.83203125" style="100" customWidth="1"/>
    <col min="2" max="2" width="5" style="100" customWidth="1"/>
    <col min="3" max="3" width="4" style="100" customWidth="1"/>
    <col min="4" max="15" width="3.6640625" style="100" customWidth="1"/>
    <col min="16" max="16" width="5" style="100" customWidth="1"/>
    <col min="17" max="17" width="4" style="100" customWidth="1"/>
    <col min="18" max="18" width="3.6640625" style="100" customWidth="1"/>
    <col min="19" max="22" width="4" style="100" customWidth="1"/>
    <col min="23" max="25" width="3.6640625" style="100" customWidth="1"/>
    <col min="26" max="27" width="5" style="100" customWidth="1"/>
    <col min="28" max="28" width="4.5" style="100" customWidth="1"/>
    <col min="29" max="41" width="3.6640625" style="100" customWidth="1"/>
    <col min="42" max="43" width="5.83203125" style="100" customWidth="1"/>
    <col min="44" max="44" width="10" style="100" customWidth="1"/>
    <col min="45" max="60" width="5.83203125" style="100" customWidth="1"/>
    <col min="61" max="16384" width="17.33203125" style="100"/>
  </cols>
  <sheetData>
    <row r="1" spans="1:59" x14ac:dyDescent="0.2">
      <c r="C1" s="161" t="s">
        <v>27</v>
      </c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61" t="s">
        <v>28</v>
      </c>
      <c r="Q1" s="110"/>
      <c r="R1" s="110"/>
      <c r="S1" s="110"/>
      <c r="T1" s="110"/>
      <c r="U1" s="110"/>
      <c r="V1" s="110"/>
      <c r="W1" s="110"/>
      <c r="X1" s="110"/>
      <c r="Y1" s="110"/>
      <c r="AI1" s="161"/>
      <c r="AJ1" s="110"/>
      <c r="AK1" s="110"/>
      <c r="AL1" s="110"/>
      <c r="AM1" s="110"/>
      <c r="AN1" s="110"/>
      <c r="AO1" s="161"/>
      <c r="AP1" s="110"/>
      <c r="AQ1" s="161"/>
      <c r="AR1" s="110"/>
      <c r="AS1" s="161"/>
      <c r="AT1" s="110"/>
      <c r="AU1" s="110"/>
      <c r="AV1" s="161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</row>
    <row r="2" spans="1:59" ht="30" customHeight="1" x14ac:dyDescent="0.2">
      <c r="A2" s="68" t="s">
        <v>210</v>
      </c>
      <c r="B2" s="100" t="s">
        <v>211</v>
      </c>
      <c r="C2" s="100" t="s">
        <v>34</v>
      </c>
      <c r="D2" s="100" t="s">
        <v>38</v>
      </c>
      <c r="E2" s="100" t="s">
        <v>42</v>
      </c>
      <c r="F2" s="100" t="s">
        <v>46</v>
      </c>
      <c r="G2" s="100" t="s">
        <v>49</v>
      </c>
      <c r="H2" s="100" t="s">
        <v>52</v>
      </c>
      <c r="J2" s="100" t="s">
        <v>54</v>
      </c>
      <c r="K2" s="100" t="s">
        <v>57</v>
      </c>
      <c r="M2" s="100" t="s">
        <v>7</v>
      </c>
      <c r="N2" s="100" t="s">
        <v>62</v>
      </c>
      <c r="O2" s="100" t="s">
        <v>214</v>
      </c>
      <c r="P2" s="100" t="s">
        <v>35</v>
      </c>
      <c r="Q2" s="100" t="s">
        <v>39</v>
      </c>
      <c r="R2" s="100" t="s">
        <v>43</v>
      </c>
      <c r="S2" s="100" t="s">
        <v>47</v>
      </c>
      <c r="T2" s="100" t="s">
        <v>50</v>
      </c>
      <c r="U2" s="100" t="s">
        <v>4</v>
      </c>
      <c r="V2" s="100" t="s">
        <v>55</v>
      </c>
      <c r="W2" s="100" t="s">
        <v>58</v>
      </c>
      <c r="X2" s="100" t="s">
        <v>60</v>
      </c>
      <c r="Y2" s="100" t="s">
        <v>215</v>
      </c>
      <c r="Z2" s="100" t="s">
        <v>66</v>
      </c>
      <c r="AA2" s="100" t="s">
        <v>295</v>
      </c>
      <c r="AB2" s="100" t="s">
        <v>7</v>
      </c>
      <c r="AC2" s="100" t="s">
        <v>296</v>
      </c>
      <c r="AD2" s="100" t="s">
        <v>297</v>
      </c>
      <c r="AE2" s="100" t="s">
        <v>298</v>
      </c>
      <c r="AF2" s="100" t="s">
        <v>299</v>
      </c>
      <c r="AG2" s="100" t="s">
        <v>300</v>
      </c>
      <c r="AH2" s="100" t="s">
        <v>301</v>
      </c>
      <c r="AI2" s="100" t="s">
        <v>302</v>
      </c>
      <c r="AJ2" s="100" t="s">
        <v>303</v>
      </c>
      <c r="AK2" s="100" t="s">
        <v>304</v>
      </c>
      <c r="AL2" s="100" t="s">
        <v>305</v>
      </c>
      <c r="AM2" s="100" t="s">
        <v>4</v>
      </c>
      <c r="AN2" s="100" t="s">
        <v>6</v>
      </c>
      <c r="AO2" s="100" t="s">
        <v>7</v>
      </c>
      <c r="AR2" s="169"/>
      <c r="AS2" s="169"/>
      <c r="AT2" s="169"/>
      <c r="AU2" s="169"/>
      <c r="AV2" s="169"/>
      <c r="AW2" s="169"/>
      <c r="AX2" s="169"/>
      <c r="AY2" s="169"/>
      <c r="AZ2" s="169"/>
    </row>
    <row r="3" spans="1:59" x14ac:dyDescent="0.2">
      <c r="A3" s="100" t="s">
        <v>306</v>
      </c>
      <c r="C3" s="100">
        <v>4</v>
      </c>
      <c r="J3" s="100">
        <v>1</v>
      </c>
      <c r="P3" s="100">
        <v>3</v>
      </c>
      <c r="Q3" s="100">
        <v>0.5</v>
      </c>
      <c r="S3" s="100">
        <v>20</v>
      </c>
      <c r="T3" s="100">
        <v>2</v>
      </c>
      <c r="V3" s="100">
        <v>1</v>
      </c>
      <c r="Z3" s="99"/>
      <c r="AA3" s="100">
        <v>0.3</v>
      </c>
      <c r="AB3" s="99">
        <v>0.9</v>
      </c>
      <c r="AE3" s="100">
        <v>2</v>
      </c>
      <c r="AR3" s="169"/>
      <c r="AS3" s="170"/>
      <c r="AT3" s="170"/>
      <c r="AU3" s="170"/>
      <c r="AV3" s="170"/>
      <c r="AW3" s="170"/>
      <c r="AX3" s="170"/>
      <c r="AY3" s="170"/>
      <c r="AZ3" s="169"/>
    </row>
    <row r="4" spans="1:59" x14ac:dyDescent="0.2">
      <c r="A4" s="100" t="s">
        <v>307</v>
      </c>
      <c r="C4" s="100">
        <v>4</v>
      </c>
      <c r="J4" s="100">
        <v>1</v>
      </c>
      <c r="P4" s="100">
        <v>6</v>
      </c>
      <c r="Q4" s="100">
        <v>1</v>
      </c>
      <c r="S4" s="100">
        <v>22</v>
      </c>
      <c r="T4" s="100">
        <v>3</v>
      </c>
      <c r="V4" s="100">
        <v>4</v>
      </c>
      <c r="Z4" s="99"/>
      <c r="AA4" s="100">
        <v>0.5</v>
      </c>
      <c r="AB4" s="99">
        <v>0.9</v>
      </c>
      <c r="AE4" s="100">
        <v>2</v>
      </c>
      <c r="AR4" s="169"/>
      <c r="AS4" s="170"/>
      <c r="AT4" s="170"/>
      <c r="AU4" s="170"/>
      <c r="AV4" s="169"/>
      <c r="AW4" s="169"/>
      <c r="AX4" s="170"/>
      <c r="AY4" s="170"/>
      <c r="AZ4" s="169"/>
    </row>
    <row r="5" spans="1:59" x14ac:dyDescent="0.2">
      <c r="A5" s="100" t="s">
        <v>308</v>
      </c>
      <c r="C5" s="100">
        <v>4</v>
      </c>
      <c r="J5" s="100">
        <v>1</v>
      </c>
      <c r="P5" s="100">
        <v>9</v>
      </c>
      <c r="Q5" s="100">
        <v>1.5</v>
      </c>
      <c r="S5" s="100">
        <v>28</v>
      </c>
      <c r="T5" s="100">
        <v>4</v>
      </c>
      <c r="V5" s="100">
        <v>5</v>
      </c>
      <c r="Z5" s="99"/>
      <c r="AA5" s="100">
        <v>0.75</v>
      </c>
      <c r="AB5" s="99">
        <v>0.9</v>
      </c>
      <c r="AE5" s="100">
        <v>3</v>
      </c>
      <c r="AR5" s="169"/>
      <c r="AS5" s="170"/>
      <c r="AT5" s="170"/>
      <c r="AU5" s="169"/>
      <c r="AV5" s="169"/>
      <c r="AW5" s="169"/>
      <c r="AX5" s="169"/>
      <c r="AY5" s="170"/>
      <c r="AZ5" s="169"/>
    </row>
    <row r="6" spans="1:59" x14ac:dyDescent="0.2">
      <c r="A6" s="100" t="s">
        <v>309</v>
      </c>
      <c r="C6" s="100">
        <v>4</v>
      </c>
      <c r="J6" s="100">
        <v>1</v>
      </c>
      <c r="P6" s="100">
        <v>12</v>
      </c>
      <c r="Q6" s="100">
        <v>2</v>
      </c>
      <c r="S6" s="100">
        <v>34</v>
      </c>
      <c r="T6" s="100">
        <v>5</v>
      </c>
      <c r="V6" s="100">
        <v>10</v>
      </c>
      <c r="Z6" s="99"/>
      <c r="AA6" s="100">
        <v>1</v>
      </c>
      <c r="AB6" s="99">
        <v>0.8</v>
      </c>
      <c r="AE6" s="100">
        <v>4</v>
      </c>
      <c r="AR6" s="169"/>
      <c r="AS6" s="170"/>
      <c r="AT6" s="170"/>
      <c r="AU6" s="169"/>
      <c r="AV6" s="170"/>
      <c r="AW6" s="169"/>
      <c r="AX6" s="169"/>
      <c r="AY6" s="170"/>
      <c r="AZ6" s="169"/>
    </row>
    <row r="7" spans="1:59" x14ac:dyDescent="0.2">
      <c r="A7" s="100" t="s">
        <v>310</v>
      </c>
      <c r="C7" s="100">
        <v>12</v>
      </c>
      <c r="J7" s="100">
        <v>5</v>
      </c>
      <c r="Z7" s="99">
        <v>0.1</v>
      </c>
      <c r="AA7" s="100">
        <v>2.5</v>
      </c>
      <c r="AB7" s="99">
        <v>0.8</v>
      </c>
      <c r="AC7" s="100">
        <v>1</v>
      </c>
      <c r="AD7" s="100">
        <v>1</v>
      </c>
      <c r="AE7" s="100">
        <v>1</v>
      </c>
      <c r="AR7" s="169"/>
      <c r="AS7" s="170"/>
      <c r="AT7" s="169"/>
      <c r="AU7" s="169"/>
      <c r="AV7" s="170"/>
      <c r="AW7" s="170"/>
      <c r="AX7" s="169"/>
      <c r="AY7" s="170"/>
      <c r="AZ7" s="169"/>
    </row>
    <row r="8" spans="1:59" x14ac:dyDescent="0.2">
      <c r="A8" s="100" t="s">
        <v>311</v>
      </c>
      <c r="P8" s="100">
        <v>50</v>
      </c>
      <c r="Q8" s="100">
        <v>1</v>
      </c>
      <c r="S8" s="100">
        <v>15</v>
      </c>
      <c r="T8" s="100">
        <v>12</v>
      </c>
      <c r="V8" s="100">
        <v>2</v>
      </c>
      <c r="Z8" s="99"/>
      <c r="AA8" s="100">
        <v>12</v>
      </c>
      <c r="AB8" s="99">
        <v>0.8</v>
      </c>
      <c r="AC8" s="100">
        <v>1</v>
      </c>
      <c r="AD8" s="100">
        <v>1</v>
      </c>
      <c r="AE8" s="100">
        <v>1</v>
      </c>
      <c r="AR8" s="169"/>
      <c r="AS8" s="170"/>
      <c r="AT8" s="169"/>
      <c r="AU8" s="170"/>
      <c r="AV8" s="169"/>
      <c r="AW8" s="169"/>
      <c r="AX8" s="169"/>
      <c r="AY8" s="169"/>
      <c r="AZ8" s="169"/>
    </row>
    <row r="9" spans="1:59" x14ac:dyDescent="0.2">
      <c r="A9" s="100" t="s">
        <v>312</v>
      </c>
      <c r="C9" s="100">
        <v>8</v>
      </c>
      <c r="J9" s="100">
        <v>5</v>
      </c>
      <c r="S9" s="100">
        <v>26</v>
      </c>
      <c r="T9" s="100">
        <v>4</v>
      </c>
      <c r="U9" s="100">
        <v>10</v>
      </c>
      <c r="V9" s="100">
        <v>11</v>
      </c>
      <c r="Z9" s="99">
        <v>0.5</v>
      </c>
      <c r="AA9" s="100">
        <v>12</v>
      </c>
      <c r="AB9" s="99">
        <v>0.8</v>
      </c>
      <c r="AC9" s="100">
        <v>1</v>
      </c>
      <c r="AD9" s="100">
        <v>1</v>
      </c>
      <c r="AE9" s="100">
        <v>2</v>
      </c>
      <c r="AR9" s="169"/>
      <c r="AS9" s="169"/>
      <c r="AT9" s="169"/>
      <c r="AU9" s="169"/>
      <c r="AV9" s="169"/>
      <c r="AW9" s="169"/>
      <c r="AX9" s="169"/>
      <c r="AY9" s="170"/>
      <c r="AZ9" s="169"/>
    </row>
    <row r="10" spans="1:59" x14ac:dyDescent="0.2">
      <c r="A10" s="100" t="s">
        <v>313</v>
      </c>
      <c r="C10" s="100">
        <v>10</v>
      </c>
      <c r="J10" s="100">
        <v>5</v>
      </c>
      <c r="S10" s="100">
        <v>30</v>
      </c>
      <c r="T10" s="100">
        <v>5</v>
      </c>
      <c r="U10" s="100">
        <v>15</v>
      </c>
      <c r="V10" s="100">
        <v>16</v>
      </c>
      <c r="Z10" s="99">
        <v>0.6</v>
      </c>
      <c r="AA10" s="100">
        <v>13</v>
      </c>
      <c r="AB10" s="99">
        <v>0.8</v>
      </c>
      <c r="AC10" s="100">
        <v>1</v>
      </c>
      <c r="AD10" s="100">
        <v>1</v>
      </c>
      <c r="AE10" s="100">
        <v>3</v>
      </c>
      <c r="AR10" s="169"/>
      <c r="AS10" s="169"/>
      <c r="AT10" s="169"/>
      <c r="AU10" s="169"/>
      <c r="AV10" s="169"/>
      <c r="AW10" s="169"/>
      <c r="AX10" s="169"/>
      <c r="AY10" s="169"/>
      <c r="AZ10" s="169"/>
    </row>
    <row r="11" spans="1:59" x14ac:dyDescent="0.2">
      <c r="A11" s="100" t="s">
        <v>314</v>
      </c>
      <c r="C11" s="100">
        <v>12</v>
      </c>
      <c r="J11" s="100">
        <v>5</v>
      </c>
      <c r="S11" s="100">
        <v>34</v>
      </c>
      <c r="T11" s="100">
        <v>6</v>
      </c>
      <c r="U11" s="100">
        <v>20</v>
      </c>
      <c r="V11" s="100">
        <v>21</v>
      </c>
      <c r="Z11" s="99">
        <v>0.7</v>
      </c>
      <c r="AA11" s="100">
        <v>14</v>
      </c>
      <c r="AB11" s="99">
        <v>0.8</v>
      </c>
      <c r="AC11" s="100">
        <v>2</v>
      </c>
      <c r="AD11" s="100">
        <v>1</v>
      </c>
      <c r="AE11" s="100">
        <v>4</v>
      </c>
      <c r="AQ11" s="168"/>
      <c r="AR11" s="169"/>
      <c r="AS11" s="169"/>
      <c r="AT11" s="169"/>
      <c r="AU11" s="169"/>
      <c r="AV11" s="169"/>
      <c r="AW11" s="169"/>
      <c r="AX11" s="169"/>
      <c r="AY11" s="169"/>
      <c r="AZ11" s="169"/>
      <c r="BA11" s="168"/>
      <c r="BB11" s="168"/>
      <c r="BC11" s="168"/>
      <c r="BD11" s="168"/>
      <c r="BE11" s="168"/>
      <c r="BF11" s="168"/>
      <c r="BG11" s="168"/>
    </row>
    <row r="12" spans="1:59" x14ac:dyDescent="0.2">
      <c r="A12" s="100" t="s">
        <v>315</v>
      </c>
      <c r="J12" s="100">
        <v>4</v>
      </c>
      <c r="P12" s="100">
        <v>30</v>
      </c>
      <c r="Q12" s="100">
        <v>2</v>
      </c>
      <c r="S12" s="100">
        <v>10</v>
      </c>
      <c r="T12" s="100">
        <v>6</v>
      </c>
      <c r="V12" s="100">
        <v>5</v>
      </c>
      <c r="AA12" s="100">
        <v>3.5</v>
      </c>
      <c r="AB12" s="99">
        <v>0.8</v>
      </c>
      <c r="AE12" s="100">
        <v>2</v>
      </c>
      <c r="AG12" s="100">
        <v>1</v>
      </c>
      <c r="AQ12" s="168"/>
      <c r="AR12" s="169"/>
      <c r="AS12" s="169"/>
      <c r="AT12" s="169"/>
      <c r="AU12" s="169"/>
      <c r="AV12" s="169"/>
      <c r="AW12" s="169"/>
      <c r="AX12" s="169"/>
      <c r="AY12" s="169"/>
      <c r="AZ12" s="169"/>
      <c r="BA12" s="168"/>
      <c r="BB12" s="168"/>
      <c r="BC12" s="168"/>
      <c r="BD12" s="168"/>
      <c r="BE12" s="168"/>
      <c r="BF12" s="168"/>
      <c r="BG12" s="168"/>
    </row>
    <row r="13" spans="1:59" x14ac:dyDescent="0.2">
      <c r="A13" s="100" t="s">
        <v>316</v>
      </c>
      <c r="J13" s="100">
        <v>4</v>
      </c>
      <c r="P13" s="100">
        <v>40</v>
      </c>
      <c r="Q13" s="100">
        <v>2</v>
      </c>
      <c r="S13" s="100">
        <v>15</v>
      </c>
      <c r="T13" s="100">
        <v>7</v>
      </c>
      <c r="V13" s="100">
        <v>5</v>
      </c>
      <c r="AA13" s="100">
        <v>4</v>
      </c>
      <c r="AB13" s="99">
        <v>0.8</v>
      </c>
      <c r="AE13" s="100">
        <v>2</v>
      </c>
      <c r="AG13" s="100">
        <v>1</v>
      </c>
      <c r="AQ13" s="168"/>
      <c r="AR13" s="169"/>
      <c r="AS13" s="169"/>
      <c r="AT13" s="169"/>
      <c r="AU13" s="169"/>
      <c r="AV13" s="169"/>
      <c r="AW13" s="169"/>
      <c r="AX13" s="169"/>
      <c r="AY13" s="169"/>
      <c r="AZ13" s="169"/>
      <c r="BA13" s="168"/>
      <c r="BB13" s="168"/>
      <c r="BC13" s="168"/>
      <c r="BD13" s="168"/>
      <c r="BE13" s="168"/>
      <c r="BF13" s="168"/>
      <c r="BG13" s="168"/>
    </row>
    <row r="14" spans="1:59" x14ac:dyDescent="0.2">
      <c r="A14" s="100" t="s">
        <v>317</v>
      </c>
      <c r="J14" s="100">
        <v>4</v>
      </c>
      <c r="P14" s="100">
        <v>50</v>
      </c>
      <c r="Q14" s="100">
        <v>2</v>
      </c>
      <c r="S14" s="100">
        <v>18</v>
      </c>
      <c r="T14" s="100">
        <v>8</v>
      </c>
      <c r="V14" s="100">
        <v>5</v>
      </c>
      <c r="AA14" s="100">
        <v>4.5</v>
      </c>
      <c r="AB14" s="99">
        <v>0.8</v>
      </c>
      <c r="AE14" s="100">
        <v>3</v>
      </c>
      <c r="AG14" s="100">
        <v>1</v>
      </c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</row>
    <row r="15" spans="1:59" x14ac:dyDescent="0.2">
      <c r="A15" s="100" t="s">
        <v>318</v>
      </c>
      <c r="P15" s="100">
        <v>50</v>
      </c>
      <c r="Q15" s="100">
        <v>1</v>
      </c>
      <c r="S15" s="100">
        <v>12</v>
      </c>
      <c r="T15" s="100">
        <v>9</v>
      </c>
      <c r="V15" s="100">
        <v>2</v>
      </c>
      <c r="AA15" s="100">
        <v>4</v>
      </c>
      <c r="AB15" s="99">
        <v>0.8</v>
      </c>
      <c r="AE15" s="100">
        <v>1</v>
      </c>
      <c r="AG15" s="100">
        <v>2</v>
      </c>
      <c r="AQ15" s="168"/>
      <c r="AR15" s="168"/>
      <c r="AS15" s="168"/>
      <c r="AT15" s="168"/>
      <c r="AU15" s="168"/>
      <c r="AV15" s="168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</row>
    <row r="16" spans="1:59" x14ac:dyDescent="0.2">
      <c r="A16" s="100" t="s">
        <v>319</v>
      </c>
      <c r="P16" s="100">
        <v>64</v>
      </c>
      <c r="Q16" s="100">
        <v>1</v>
      </c>
      <c r="S16" s="100">
        <v>15</v>
      </c>
      <c r="T16" s="100">
        <v>12</v>
      </c>
      <c r="V16" s="100">
        <v>2</v>
      </c>
      <c r="AA16" s="100">
        <v>5</v>
      </c>
      <c r="AB16" s="99">
        <v>0.8</v>
      </c>
      <c r="AE16" s="100">
        <v>1</v>
      </c>
      <c r="AG16" s="100">
        <v>2</v>
      </c>
      <c r="AQ16" s="168"/>
      <c r="AR16" s="168"/>
      <c r="AS16" s="168"/>
      <c r="AT16" s="168"/>
      <c r="AU16" s="168"/>
      <c r="AV16" s="168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</row>
    <row r="17" spans="1:59" x14ac:dyDescent="0.2">
      <c r="A17" s="100" t="s">
        <v>320</v>
      </c>
      <c r="J17" s="100">
        <v>3</v>
      </c>
      <c r="P17" s="100">
        <v>4</v>
      </c>
      <c r="Q17" s="100">
        <v>15</v>
      </c>
      <c r="S17" s="100">
        <v>4</v>
      </c>
      <c r="V17" s="100">
        <v>75</v>
      </c>
      <c r="Z17" s="99"/>
      <c r="AA17" s="100">
        <v>4</v>
      </c>
      <c r="AB17" s="99">
        <v>0.8</v>
      </c>
      <c r="AE17" s="100">
        <v>2</v>
      </c>
      <c r="AG17" s="100">
        <v>2</v>
      </c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</row>
    <row r="18" spans="1:59" x14ac:dyDescent="0.2">
      <c r="A18" s="100" t="s">
        <v>321</v>
      </c>
      <c r="J18" s="100">
        <v>3</v>
      </c>
      <c r="P18" s="100">
        <v>4</v>
      </c>
      <c r="Q18" s="100">
        <v>22</v>
      </c>
      <c r="S18" s="100">
        <v>4</v>
      </c>
      <c r="V18" s="100">
        <v>88</v>
      </c>
      <c r="Z18" s="99"/>
      <c r="AA18" s="100">
        <v>5</v>
      </c>
      <c r="AB18" s="99">
        <v>0.8</v>
      </c>
      <c r="AE18" s="100">
        <v>2</v>
      </c>
      <c r="AG18" s="100">
        <v>2</v>
      </c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</row>
    <row r="19" spans="1:59" x14ac:dyDescent="0.2">
      <c r="A19" s="100" t="s">
        <v>322</v>
      </c>
      <c r="J19" s="100">
        <v>3</v>
      </c>
      <c r="P19" s="100">
        <v>4</v>
      </c>
      <c r="Q19" s="100">
        <v>30</v>
      </c>
      <c r="S19" s="100">
        <v>4</v>
      </c>
      <c r="V19" s="100">
        <v>108</v>
      </c>
      <c r="Z19" s="99"/>
      <c r="AA19" s="100">
        <v>6</v>
      </c>
      <c r="AB19" s="99">
        <v>0.8</v>
      </c>
      <c r="AE19" s="100">
        <v>3</v>
      </c>
      <c r="AG19" s="100">
        <v>2</v>
      </c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</row>
    <row r="20" spans="1:59" x14ac:dyDescent="0.2">
      <c r="A20" s="100" t="s">
        <v>323</v>
      </c>
      <c r="J20" s="100">
        <v>3</v>
      </c>
      <c r="P20" s="100">
        <v>3</v>
      </c>
      <c r="Q20" s="100">
        <v>7</v>
      </c>
      <c r="R20" s="100">
        <v>17</v>
      </c>
      <c r="S20" s="100">
        <v>4</v>
      </c>
      <c r="T20" s="100">
        <v>1</v>
      </c>
      <c r="V20" s="100">
        <v>25</v>
      </c>
      <c r="Z20" s="99"/>
      <c r="AA20" s="100">
        <v>4</v>
      </c>
      <c r="AB20" s="99">
        <v>0.8</v>
      </c>
      <c r="AE20" s="100">
        <v>2</v>
      </c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</row>
    <row r="21" spans="1:59" x14ac:dyDescent="0.2">
      <c r="A21" s="100" t="s">
        <v>324</v>
      </c>
      <c r="J21" s="100">
        <v>3</v>
      </c>
      <c r="P21" s="101">
        <v>3.5</v>
      </c>
      <c r="Q21" s="101">
        <v>11</v>
      </c>
      <c r="R21" s="101">
        <v>25</v>
      </c>
      <c r="S21" s="100">
        <v>4</v>
      </c>
      <c r="T21" s="100">
        <v>1</v>
      </c>
      <c r="V21" s="101">
        <v>60</v>
      </c>
      <c r="AA21" s="101">
        <v>5</v>
      </c>
      <c r="AB21" s="99">
        <v>0.8</v>
      </c>
      <c r="AE21" s="101">
        <v>2</v>
      </c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</row>
    <row r="22" spans="1:59" x14ac:dyDescent="0.2">
      <c r="A22" s="100" t="s">
        <v>325</v>
      </c>
      <c r="J22" s="100">
        <v>3</v>
      </c>
      <c r="P22" s="101">
        <v>4</v>
      </c>
      <c r="Q22" s="101">
        <v>15</v>
      </c>
      <c r="R22" s="101">
        <v>32</v>
      </c>
      <c r="S22" s="100">
        <v>4</v>
      </c>
      <c r="T22" s="100">
        <v>1</v>
      </c>
      <c r="V22" s="101">
        <v>88</v>
      </c>
      <c r="AA22" s="101">
        <v>6</v>
      </c>
      <c r="AB22" s="99">
        <v>0.8</v>
      </c>
      <c r="AE22" s="101">
        <v>3</v>
      </c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</row>
    <row r="23" spans="1:59" x14ac:dyDescent="0.2">
      <c r="A23" s="100" t="s">
        <v>326</v>
      </c>
      <c r="J23" s="100">
        <v>1</v>
      </c>
      <c r="AA23" s="100">
        <v>4</v>
      </c>
      <c r="AB23" s="99">
        <v>0.8</v>
      </c>
      <c r="AE23" s="100">
        <v>2</v>
      </c>
      <c r="AF23" s="100">
        <v>1</v>
      </c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</row>
    <row r="24" spans="1:59" x14ac:dyDescent="0.2">
      <c r="A24" s="100" t="s">
        <v>327</v>
      </c>
      <c r="B24" s="100" t="s">
        <v>328</v>
      </c>
      <c r="C24" s="100">
        <v>6</v>
      </c>
      <c r="J24" s="100">
        <v>10</v>
      </c>
      <c r="P24" s="100">
        <v>8</v>
      </c>
      <c r="Q24" s="100">
        <v>4</v>
      </c>
      <c r="S24" s="100">
        <v>4</v>
      </c>
      <c r="T24" s="100">
        <v>18</v>
      </c>
      <c r="U24" s="100">
        <v>5</v>
      </c>
      <c r="V24" s="100">
        <v>15</v>
      </c>
      <c r="Z24" s="99">
        <v>0.8</v>
      </c>
      <c r="AA24" s="100">
        <v>7</v>
      </c>
      <c r="AB24" s="99">
        <v>0.8</v>
      </c>
      <c r="AC24" s="100">
        <v>1</v>
      </c>
      <c r="AE24" s="100">
        <v>2</v>
      </c>
      <c r="AQ24" s="168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</row>
    <row r="25" spans="1:59" x14ac:dyDescent="0.2">
      <c r="A25" s="100" t="s">
        <v>329</v>
      </c>
      <c r="B25" s="100" t="s">
        <v>328</v>
      </c>
      <c r="C25" s="100">
        <v>10</v>
      </c>
      <c r="J25" s="100">
        <v>10</v>
      </c>
      <c r="P25" s="100">
        <v>10</v>
      </c>
      <c r="Q25" s="100">
        <v>4</v>
      </c>
      <c r="S25" s="100">
        <v>4</v>
      </c>
      <c r="T25" s="100">
        <v>26</v>
      </c>
      <c r="U25" s="100">
        <v>10</v>
      </c>
      <c r="V25" s="100">
        <v>10</v>
      </c>
      <c r="Z25" s="99">
        <v>0.8</v>
      </c>
      <c r="AA25" s="100">
        <v>8</v>
      </c>
      <c r="AB25" s="99">
        <v>0.8</v>
      </c>
      <c r="AC25" s="100">
        <v>1</v>
      </c>
      <c r="AE25" s="100">
        <v>2</v>
      </c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</row>
    <row r="26" spans="1:59" x14ac:dyDescent="0.2">
      <c r="A26" s="100" t="s">
        <v>330</v>
      </c>
      <c r="B26" s="100" t="s">
        <v>328</v>
      </c>
      <c r="C26" s="100">
        <v>12</v>
      </c>
      <c r="J26" s="100">
        <v>10</v>
      </c>
      <c r="P26" s="100">
        <v>14</v>
      </c>
      <c r="Q26" s="100">
        <v>6</v>
      </c>
      <c r="S26" s="100">
        <v>5</v>
      </c>
      <c r="T26" s="100">
        <v>36</v>
      </c>
      <c r="U26" s="100">
        <v>15</v>
      </c>
      <c r="V26" s="100">
        <v>30</v>
      </c>
      <c r="Z26" s="99">
        <v>0.8</v>
      </c>
      <c r="AA26" s="100">
        <v>9</v>
      </c>
      <c r="AB26" s="99">
        <v>0.8</v>
      </c>
      <c r="AC26" s="100">
        <v>1</v>
      </c>
      <c r="AE26" s="100">
        <v>3</v>
      </c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</row>
    <row r="27" spans="1:59" x14ac:dyDescent="0.2">
      <c r="A27" s="100" t="s">
        <v>331</v>
      </c>
      <c r="B27" s="100" t="s">
        <v>328</v>
      </c>
      <c r="C27" s="100">
        <v>14</v>
      </c>
      <c r="J27" s="100">
        <v>10</v>
      </c>
      <c r="P27" s="100">
        <v>18</v>
      </c>
      <c r="Q27" s="100">
        <v>9</v>
      </c>
      <c r="S27" s="100">
        <v>6</v>
      </c>
      <c r="T27" s="100">
        <v>46</v>
      </c>
      <c r="U27" s="100">
        <v>30</v>
      </c>
      <c r="V27" s="100">
        <v>50</v>
      </c>
      <c r="Z27" s="99">
        <v>0.8</v>
      </c>
      <c r="AA27" s="100">
        <v>10</v>
      </c>
      <c r="AB27" s="99">
        <v>0.8</v>
      </c>
      <c r="AC27" s="100">
        <v>2</v>
      </c>
      <c r="AE27" s="100">
        <v>4</v>
      </c>
    </row>
    <row r="28" spans="1:59" x14ac:dyDescent="0.2">
      <c r="A28" s="100" t="s">
        <v>332</v>
      </c>
      <c r="B28" s="100" t="s">
        <v>333</v>
      </c>
      <c r="C28" s="100">
        <v>10</v>
      </c>
      <c r="J28" s="100">
        <v>10</v>
      </c>
      <c r="P28" s="100">
        <v>42</v>
      </c>
      <c r="Q28" s="100">
        <v>0.5</v>
      </c>
      <c r="S28" s="100">
        <v>4</v>
      </c>
      <c r="T28" s="100">
        <v>2</v>
      </c>
      <c r="U28" s="100">
        <v>5</v>
      </c>
      <c r="V28" s="100">
        <v>4</v>
      </c>
      <c r="Z28" s="99">
        <v>0.5</v>
      </c>
      <c r="AA28" s="100">
        <v>8</v>
      </c>
      <c r="AB28" s="99">
        <v>0.8</v>
      </c>
      <c r="AC28" s="100">
        <v>1</v>
      </c>
      <c r="AE28" s="100">
        <v>2</v>
      </c>
      <c r="AG28" s="100">
        <v>1</v>
      </c>
    </row>
    <row r="29" spans="1:59" x14ac:dyDescent="0.2">
      <c r="A29" s="100" t="s">
        <v>334</v>
      </c>
      <c r="B29" s="100" t="s">
        <v>333</v>
      </c>
      <c r="C29" s="100">
        <v>12</v>
      </c>
      <c r="J29" s="100">
        <v>10</v>
      </c>
      <c r="P29" s="100">
        <v>56</v>
      </c>
      <c r="Q29" s="100">
        <v>1</v>
      </c>
      <c r="S29" s="100">
        <v>5</v>
      </c>
      <c r="T29" s="100">
        <v>2.5</v>
      </c>
      <c r="U29" s="100">
        <v>10</v>
      </c>
      <c r="V29" s="100">
        <v>4</v>
      </c>
      <c r="Z29" s="99">
        <v>0.5</v>
      </c>
      <c r="AA29" s="100">
        <v>9</v>
      </c>
      <c r="AB29" s="99">
        <v>0.8</v>
      </c>
      <c r="AC29" s="100">
        <v>1</v>
      </c>
      <c r="AE29" s="100">
        <v>3</v>
      </c>
      <c r="AG29" s="100">
        <v>1</v>
      </c>
    </row>
    <row r="30" spans="1:59" x14ac:dyDescent="0.2">
      <c r="A30" s="100" t="s">
        <v>335</v>
      </c>
      <c r="B30" s="100" t="s">
        <v>333</v>
      </c>
      <c r="C30" s="100">
        <v>14</v>
      </c>
      <c r="J30" s="100">
        <v>10</v>
      </c>
      <c r="P30" s="100">
        <v>63</v>
      </c>
      <c r="Q30" s="100">
        <v>1.5</v>
      </c>
      <c r="S30" s="100">
        <v>7</v>
      </c>
      <c r="T30" s="100">
        <v>3.5</v>
      </c>
      <c r="U30" s="100">
        <v>25</v>
      </c>
      <c r="V30" s="100">
        <v>4</v>
      </c>
      <c r="Z30" s="99">
        <v>0.5</v>
      </c>
      <c r="AA30" s="100">
        <v>10</v>
      </c>
      <c r="AB30" s="99">
        <v>0.8</v>
      </c>
      <c r="AC30" s="100">
        <v>2</v>
      </c>
      <c r="AE30" s="100">
        <v>4</v>
      </c>
      <c r="AG30" s="100">
        <v>1</v>
      </c>
    </row>
    <row r="31" spans="1:59" x14ac:dyDescent="0.2">
      <c r="A31" s="100" t="s">
        <v>336</v>
      </c>
      <c r="B31" s="100" t="s">
        <v>337</v>
      </c>
      <c r="C31" s="100">
        <v>12</v>
      </c>
      <c r="J31" s="100">
        <v>10</v>
      </c>
      <c r="P31" s="100">
        <v>6</v>
      </c>
      <c r="Q31" s="100">
        <v>10</v>
      </c>
      <c r="S31" s="100">
        <v>4</v>
      </c>
      <c r="T31" s="100">
        <v>1</v>
      </c>
      <c r="U31" s="100">
        <v>10</v>
      </c>
      <c r="V31" s="100">
        <v>50</v>
      </c>
      <c r="Z31" s="99">
        <v>0.8</v>
      </c>
      <c r="AA31" s="100">
        <v>8</v>
      </c>
      <c r="AB31" s="99">
        <v>0.8</v>
      </c>
      <c r="AC31" s="100">
        <v>1</v>
      </c>
      <c r="AE31" s="100">
        <v>2</v>
      </c>
      <c r="AG31" s="100">
        <v>2</v>
      </c>
    </row>
    <row r="32" spans="1:59" x14ac:dyDescent="0.2">
      <c r="A32" s="100" t="s">
        <v>338</v>
      </c>
      <c r="B32" s="100" t="s">
        <v>337</v>
      </c>
      <c r="C32" s="100">
        <v>12</v>
      </c>
      <c r="J32" s="100">
        <v>10</v>
      </c>
      <c r="P32" s="100">
        <v>6</v>
      </c>
      <c r="Q32" s="100">
        <v>16</v>
      </c>
      <c r="S32" s="100">
        <v>5</v>
      </c>
      <c r="T32" s="100">
        <v>1.3</v>
      </c>
      <c r="U32" s="100">
        <v>15</v>
      </c>
      <c r="V32" s="100">
        <v>77</v>
      </c>
      <c r="Z32" s="99">
        <v>0.8</v>
      </c>
      <c r="AA32" s="100">
        <v>9</v>
      </c>
      <c r="AB32" s="99">
        <v>0.8</v>
      </c>
      <c r="AC32" s="100">
        <v>1</v>
      </c>
      <c r="AE32" s="100">
        <v>3</v>
      </c>
      <c r="AG32" s="100">
        <v>2</v>
      </c>
    </row>
    <row r="33" spans="1:33" ht="15" customHeight="1" x14ac:dyDescent="0.2">
      <c r="A33" s="100" t="s">
        <v>339</v>
      </c>
      <c r="B33" s="100" t="s">
        <v>337</v>
      </c>
      <c r="C33" s="100">
        <v>14</v>
      </c>
      <c r="J33" s="100">
        <v>10</v>
      </c>
      <c r="P33" s="100">
        <v>8</v>
      </c>
      <c r="Q33" s="100">
        <v>24</v>
      </c>
      <c r="S33" s="100">
        <v>7</v>
      </c>
      <c r="T33" s="100">
        <v>1.8</v>
      </c>
      <c r="U33" s="100">
        <v>30</v>
      </c>
      <c r="V33" s="100">
        <v>99</v>
      </c>
      <c r="Z33" s="99">
        <v>0.8</v>
      </c>
      <c r="AA33" s="100">
        <v>10</v>
      </c>
      <c r="AB33" s="99">
        <v>0.8</v>
      </c>
      <c r="AC33" s="100">
        <v>2</v>
      </c>
      <c r="AE33" s="100">
        <v>4</v>
      </c>
      <c r="AG33" s="100">
        <v>2</v>
      </c>
    </row>
    <row r="34" spans="1:33" ht="15" customHeight="1" x14ac:dyDescent="0.2">
      <c r="A34" s="100" t="s">
        <v>340</v>
      </c>
      <c r="B34" s="100" t="s">
        <v>341</v>
      </c>
      <c r="C34" s="100">
        <v>10</v>
      </c>
      <c r="J34" s="100">
        <v>10</v>
      </c>
      <c r="P34" s="100">
        <v>2</v>
      </c>
      <c r="Q34" s="100">
        <v>1</v>
      </c>
      <c r="R34" s="100">
        <v>15</v>
      </c>
      <c r="S34" s="100">
        <v>2</v>
      </c>
      <c r="T34" s="100">
        <v>2</v>
      </c>
      <c r="U34" s="100">
        <v>5</v>
      </c>
      <c r="V34" s="100">
        <v>5</v>
      </c>
      <c r="Z34" s="99">
        <v>0.5</v>
      </c>
      <c r="AA34" s="100">
        <v>10</v>
      </c>
      <c r="AB34" s="99">
        <v>0.8</v>
      </c>
      <c r="AC34" s="100">
        <v>1</v>
      </c>
      <c r="AE34" s="100">
        <v>2</v>
      </c>
    </row>
    <row r="35" spans="1:33" ht="15" customHeight="1" x14ac:dyDescent="0.2">
      <c r="A35" s="100" t="s">
        <v>342</v>
      </c>
      <c r="B35" s="100" t="s">
        <v>341</v>
      </c>
      <c r="C35" s="100">
        <v>12</v>
      </c>
      <c r="J35" s="100">
        <v>10</v>
      </c>
      <c r="P35" s="100">
        <v>3</v>
      </c>
      <c r="Q35" s="100">
        <v>1.5</v>
      </c>
      <c r="R35" s="100">
        <v>17</v>
      </c>
      <c r="S35" s="100">
        <v>2.5</v>
      </c>
      <c r="T35" s="100">
        <v>2.5</v>
      </c>
      <c r="U35" s="100">
        <v>10</v>
      </c>
      <c r="V35" s="100">
        <v>20</v>
      </c>
      <c r="Z35" s="99">
        <v>0.5</v>
      </c>
      <c r="AA35" s="100">
        <v>11</v>
      </c>
      <c r="AB35" s="99">
        <v>0.8</v>
      </c>
      <c r="AC35" s="100">
        <v>1</v>
      </c>
      <c r="AE35" s="100">
        <v>3</v>
      </c>
    </row>
    <row r="36" spans="1:33" ht="15" customHeight="1" x14ac:dyDescent="0.2">
      <c r="A36" s="100" t="s">
        <v>343</v>
      </c>
      <c r="B36" s="100" t="s">
        <v>341</v>
      </c>
      <c r="C36" s="100">
        <v>14</v>
      </c>
      <c r="J36" s="100">
        <v>10</v>
      </c>
      <c r="P36" s="100">
        <v>4.5</v>
      </c>
      <c r="Q36" s="100">
        <v>4</v>
      </c>
      <c r="R36" s="100">
        <v>32</v>
      </c>
      <c r="S36" s="100">
        <v>3.5</v>
      </c>
      <c r="T36" s="100">
        <v>3.5</v>
      </c>
      <c r="U36" s="100">
        <v>25</v>
      </c>
      <c r="V36" s="100">
        <v>35</v>
      </c>
      <c r="Z36" s="99">
        <v>0.5</v>
      </c>
      <c r="AA36" s="100">
        <v>12</v>
      </c>
      <c r="AB36" s="99">
        <v>0.8</v>
      </c>
      <c r="AC36" s="100">
        <v>2</v>
      </c>
      <c r="AE36" s="100">
        <v>4</v>
      </c>
    </row>
    <row r="37" spans="1:33" ht="15" customHeight="1" x14ac:dyDescent="0.2">
      <c r="A37" s="100" t="s">
        <v>344</v>
      </c>
      <c r="B37" s="100" t="s">
        <v>328</v>
      </c>
      <c r="C37" s="100">
        <v>8</v>
      </c>
      <c r="J37" s="100">
        <v>12</v>
      </c>
      <c r="P37" s="100">
        <v>15</v>
      </c>
      <c r="Q37" s="100">
        <v>14</v>
      </c>
      <c r="S37" s="100">
        <v>5</v>
      </c>
      <c r="T37" s="100">
        <v>36</v>
      </c>
      <c r="U37" s="100">
        <v>60</v>
      </c>
      <c r="V37" s="100">
        <v>61</v>
      </c>
      <c r="Z37" s="99">
        <v>0.9</v>
      </c>
      <c r="AA37" s="100">
        <v>12</v>
      </c>
      <c r="AB37" s="99">
        <v>0.8</v>
      </c>
      <c r="AC37" s="100">
        <v>1</v>
      </c>
      <c r="AE37" s="100">
        <v>2</v>
      </c>
      <c r="AG37" s="100">
        <v>2</v>
      </c>
    </row>
    <row r="38" spans="1:33" ht="15" customHeight="1" x14ac:dyDescent="0.2">
      <c r="A38" s="100" t="s">
        <v>345</v>
      </c>
      <c r="B38" s="100" t="s">
        <v>328</v>
      </c>
      <c r="C38" s="100">
        <v>9</v>
      </c>
      <c r="J38" s="100">
        <v>12</v>
      </c>
      <c r="P38" s="100">
        <v>20</v>
      </c>
      <c r="Q38" s="100">
        <v>19</v>
      </c>
      <c r="S38" s="100">
        <v>7</v>
      </c>
      <c r="T38" s="100">
        <v>51</v>
      </c>
      <c r="U38" s="100">
        <v>80</v>
      </c>
      <c r="V38" s="100">
        <v>81</v>
      </c>
      <c r="Z38" s="99">
        <v>0.9</v>
      </c>
      <c r="AA38" s="100">
        <v>13</v>
      </c>
      <c r="AB38" s="99">
        <v>0.8</v>
      </c>
      <c r="AC38" s="100">
        <v>1</v>
      </c>
      <c r="AE38" s="100">
        <v>3</v>
      </c>
      <c r="AG38" s="100">
        <v>2</v>
      </c>
    </row>
    <row r="39" spans="1:33" ht="15" customHeight="1" x14ac:dyDescent="0.2">
      <c r="A39" s="100" t="s">
        <v>346</v>
      </c>
      <c r="B39" s="100" t="s">
        <v>328</v>
      </c>
      <c r="C39" s="100">
        <v>10</v>
      </c>
      <c r="J39" s="100">
        <v>12</v>
      </c>
      <c r="P39" s="100">
        <v>26</v>
      </c>
      <c r="Q39" s="100">
        <v>24</v>
      </c>
      <c r="S39" s="100">
        <v>9</v>
      </c>
      <c r="T39" s="100">
        <v>66</v>
      </c>
      <c r="U39" s="100">
        <v>90</v>
      </c>
      <c r="V39" s="100">
        <v>91</v>
      </c>
      <c r="Z39" s="99">
        <v>0.9</v>
      </c>
      <c r="AA39" s="100">
        <v>14</v>
      </c>
      <c r="AB39" s="99">
        <v>0.8</v>
      </c>
      <c r="AC39" s="100">
        <v>2</v>
      </c>
      <c r="AE39" s="100">
        <v>4</v>
      </c>
      <c r="AG39" s="100">
        <v>2</v>
      </c>
    </row>
    <row r="40" spans="1:33" ht="15" customHeight="1" x14ac:dyDescent="0.2">
      <c r="A40" s="100" t="s">
        <v>347</v>
      </c>
      <c r="B40" s="100" t="s">
        <v>333</v>
      </c>
      <c r="C40" s="100">
        <v>8</v>
      </c>
      <c r="J40" s="100">
        <v>12</v>
      </c>
      <c r="P40" s="100">
        <v>70</v>
      </c>
      <c r="Q40" s="100">
        <v>1</v>
      </c>
      <c r="S40" s="100">
        <v>12</v>
      </c>
      <c r="T40" s="100">
        <v>6</v>
      </c>
      <c r="U40" s="100">
        <v>45</v>
      </c>
      <c r="V40" s="100">
        <v>5</v>
      </c>
      <c r="Z40" s="99">
        <v>0.65</v>
      </c>
      <c r="AA40" s="100">
        <v>12</v>
      </c>
      <c r="AB40" s="99">
        <v>0.8</v>
      </c>
      <c r="AC40" s="100">
        <v>1</v>
      </c>
      <c r="AE40" s="100">
        <v>2</v>
      </c>
      <c r="AG40" s="100">
        <v>3</v>
      </c>
    </row>
    <row r="41" spans="1:33" x14ac:dyDescent="0.2">
      <c r="A41" s="100" t="s">
        <v>348</v>
      </c>
      <c r="B41" s="100" t="s">
        <v>333</v>
      </c>
      <c r="C41" s="100">
        <v>9</v>
      </c>
      <c r="J41" s="100">
        <v>12</v>
      </c>
      <c r="P41" s="100">
        <v>92</v>
      </c>
      <c r="Q41" s="100">
        <v>1.5</v>
      </c>
      <c r="S41" s="100">
        <v>6</v>
      </c>
      <c r="T41" s="100">
        <v>3</v>
      </c>
      <c r="U41" s="100">
        <v>50</v>
      </c>
      <c r="V41" s="100">
        <v>5</v>
      </c>
      <c r="Z41" s="99">
        <v>0.65</v>
      </c>
      <c r="AA41" s="100">
        <v>13</v>
      </c>
      <c r="AB41" s="99">
        <v>0.8</v>
      </c>
      <c r="AC41" s="100">
        <v>1</v>
      </c>
      <c r="AE41" s="100">
        <v>3</v>
      </c>
      <c r="AG41" s="100">
        <v>3</v>
      </c>
    </row>
    <row r="42" spans="1:33" x14ac:dyDescent="0.2">
      <c r="A42" s="100" t="s">
        <v>349</v>
      </c>
      <c r="B42" s="100" t="s">
        <v>333</v>
      </c>
      <c r="C42" s="100">
        <v>10</v>
      </c>
      <c r="J42" s="100">
        <v>12</v>
      </c>
      <c r="P42" s="100">
        <v>112</v>
      </c>
      <c r="Q42" s="100">
        <v>2</v>
      </c>
      <c r="S42" s="100">
        <v>14</v>
      </c>
      <c r="T42" s="100">
        <v>7</v>
      </c>
      <c r="U42" s="100">
        <v>58</v>
      </c>
      <c r="V42" s="100">
        <v>5</v>
      </c>
      <c r="Z42" s="99">
        <v>0.65</v>
      </c>
      <c r="AA42" s="100">
        <v>14</v>
      </c>
      <c r="AB42" s="99">
        <v>0.8</v>
      </c>
      <c r="AC42" s="100">
        <v>2</v>
      </c>
      <c r="AE42" s="100">
        <v>4</v>
      </c>
      <c r="AG42" s="100">
        <v>3</v>
      </c>
    </row>
    <row r="43" spans="1:33" x14ac:dyDescent="0.2">
      <c r="A43" s="100" t="s">
        <v>350</v>
      </c>
      <c r="B43" s="100" t="s">
        <v>337</v>
      </c>
      <c r="C43" s="100">
        <v>8</v>
      </c>
      <c r="J43" s="100">
        <v>12</v>
      </c>
      <c r="P43" s="100">
        <v>5</v>
      </c>
      <c r="Q43" s="100">
        <v>20</v>
      </c>
      <c r="S43" s="100">
        <v>5</v>
      </c>
      <c r="T43" s="100">
        <v>1.3</v>
      </c>
      <c r="U43" s="100">
        <v>60</v>
      </c>
      <c r="V43" s="100">
        <v>88</v>
      </c>
      <c r="Z43" s="99">
        <v>0.9</v>
      </c>
      <c r="AA43" s="100">
        <v>12</v>
      </c>
      <c r="AB43" s="99">
        <v>0.8</v>
      </c>
      <c r="AC43" s="100">
        <v>1</v>
      </c>
      <c r="AE43" s="100">
        <v>2</v>
      </c>
      <c r="AG43" s="100">
        <v>4</v>
      </c>
    </row>
    <row r="44" spans="1:33" x14ac:dyDescent="0.2">
      <c r="A44" s="100" t="s">
        <v>351</v>
      </c>
      <c r="B44" s="100" t="s">
        <v>337</v>
      </c>
      <c r="C44" s="100">
        <v>9</v>
      </c>
      <c r="J44" s="100">
        <v>12</v>
      </c>
      <c r="P44" s="100">
        <v>6</v>
      </c>
      <c r="Q44" s="100">
        <v>26</v>
      </c>
      <c r="S44" s="100">
        <v>6</v>
      </c>
      <c r="T44" s="100">
        <v>1.5</v>
      </c>
      <c r="U44" s="100">
        <v>80</v>
      </c>
      <c r="V44" s="100">
        <v>110</v>
      </c>
      <c r="Z44" s="99">
        <v>0.9</v>
      </c>
      <c r="AA44" s="100">
        <v>13</v>
      </c>
      <c r="AB44" s="99">
        <v>0.8</v>
      </c>
      <c r="AC44" s="100">
        <v>1</v>
      </c>
      <c r="AE44" s="100">
        <v>3</v>
      </c>
      <c r="AG44" s="100">
        <v>4</v>
      </c>
    </row>
    <row r="45" spans="1:33" x14ac:dyDescent="0.2">
      <c r="A45" s="100" t="s">
        <v>352</v>
      </c>
      <c r="B45" s="100" t="s">
        <v>337</v>
      </c>
      <c r="C45" s="100">
        <v>10</v>
      </c>
      <c r="J45" s="100">
        <v>12</v>
      </c>
      <c r="P45" s="100">
        <v>8</v>
      </c>
      <c r="Q45" s="100">
        <v>32</v>
      </c>
      <c r="S45" s="100">
        <v>7</v>
      </c>
      <c r="T45" s="100">
        <v>1.8</v>
      </c>
      <c r="U45" s="100">
        <v>90</v>
      </c>
      <c r="V45" s="100">
        <v>120</v>
      </c>
      <c r="Z45" s="99">
        <v>0.9</v>
      </c>
      <c r="AA45" s="100">
        <v>14</v>
      </c>
      <c r="AB45" s="99">
        <v>0.8</v>
      </c>
      <c r="AC45" s="100">
        <v>2</v>
      </c>
      <c r="AE45" s="100">
        <v>4</v>
      </c>
      <c r="AG45" s="100">
        <v>4</v>
      </c>
    </row>
    <row r="46" spans="1:33" x14ac:dyDescent="0.2">
      <c r="A46" s="100" t="s">
        <v>353</v>
      </c>
      <c r="B46" s="100" t="s">
        <v>341</v>
      </c>
      <c r="C46" s="100">
        <v>8</v>
      </c>
      <c r="J46" s="100">
        <v>12</v>
      </c>
      <c r="P46" s="100">
        <v>4.5</v>
      </c>
      <c r="Q46" s="100">
        <v>3</v>
      </c>
      <c r="R46" s="100">
        <v>22</v>
      </c>
      <c r="S46" s="100">
        <v>2.5</v>
      </c>
      <c r="T46" s="100">
        <v>2.5</v>
      </c>
      <c r="U46" s="100">
        <v>45</v>
      </c>
      <c r="V46" s="100">
        <v>40</v>
      </c>
      <c r="Z46" s="99">
        <v>0.65</v>
      </c>
      <c r="AA46" s="100">
        <v>12</v>
      </c>
      <c r="AB46" s="99">
        <v>0.8</v>
      </c>
      <c r="AC46" s="100">
        <v>1</v>
      </c>
      <c r="AE46" s="100">
        <v>2</v>
      </c>
      <c r="AG46" s="100">
        <v>2</v>
      </c>
    </row>
    <row r="47" spans="1:33" x14ac:dyDescent="0.2">
      <c r="A47" s="100" t="s">
        <v>354</v>
      </c>
      <c r="B47" s="100" t="s">
        <v>341</v>
      </c>
      <c r="C47" s="100">
        <v>9</v>
      </c>
      <c r="J47" s="100">
        <v>12</v>
      </c>
      <c r="P47" s="100">
        <v>6</v>
      </c>
      <c r="Q47" s="100">
        <v>4.5</v>
      </c>
      <c r="R47" s="100">
        <v>32</v>
      </c>
      <c r="S47" s="100">
        <v>3</v>
      </c>
      <c r="T47" s="100">
        <v>3</v>
      </c>
      <c r="U47" s="100">
        <v>50</v>
      </c>
      <c r="V47" s="100">
        <v>60</v>
      </c>
      <c r="Z47" s="99">
        <v>0.65</v>
      </c>
      <c r="AA47" s="100">
        <v>13</v>
      </c>
      <c r="AB47" s="99">
        <v>0.8</v>
      </c>
      <c r="AC47" s="100">
        <v>1</v>
      </c>
      <c r="AE47" s="100">
        <v>3</v>
      </c>
      <c r="AG47" s="100">
        <v>2</v>
      </c>
    </row>
    <row r="48" spans="1:33" x14ac:dyDescent="0.2">
      <c r="A48" s="100" t="s">
        <v>355</v>
      </c>
      <c r="B48" s="100" t="s">
        <v>341</v>
      </c>
      <c r="C48" s="100">
        <v>10</v>
      </c>
      <c r="J48" s="100">
        <v>12</v>
      </c>
      <c r="P48" s="100">
        <v>7.5</v>
      </c>
      <c r="Q48" s="100">
        <v>6</v>
      </c>
      <c r="R48" s="100">
        <v>43</v>
      </c>
      <c r="S48" s="100">
        <v>3.5</v>
      </c>
      <c r="T48" s="100">
        <v>3.5</v>
      </c>
      <c r="U48" s="100">
        <v>58</v>
      </c>
      <c r="V48" s="100">
        <v>70</v>
      </c>
      <c r="Z48" s="99">
        <v>0.65</v>
      </c>
      <c r="AA48" s="100">
        <v>14</v>
      </c>
      <c r="AB48" s="99">
        <v>0.8</v>
      </c>
      <c r="AC48" s="100">
        <v>2</v>
      </c>
      <c r="AE48" s="100">
        <v>4</v>
      </c>
      <c r="AG48" s="100">
        <v>2</v>
      </c>
    </row>
    <row r="49" spans="1:34" x14ac:dyDescent="0.2">
      <c r="A49" s="100" t="s">
        <v>356</v>
      </c>
      <c r="B49" s="100" t="s">
        <v>328</v>
      </c>
      <c r="C49" s="100">
        <v>5</v>
      </c>
      <c r="J49" s="100">
        <v>14</v>
      </c>
      <c r="P49" s="100">
        <v>12</v>
      </c>
      <c r="Q49" s="100">
        <v>12</v>
      </c>
      <c r="S49" s="100">
        <v>6</v>
      </c>
      <c r="T49" s="100">
        <v>36</v>
      </c>
      <c r="U49" s="100">
        <v>70</v>
      </c>
      <c r="V49" s="100">
        <v>35</v>
      </c>
      <c r="Z49" s="99">
        <v>0.95</v>
      </c>
      <c r="AA49" s="100">
        <v>25</v>
      </c>
      <c r="AB49" s="99">
        <v>0.8</v>
      </c>
      <c r="AC49" s="100">
        <v>1</v>
      </c>
      <c r="AE49" s="100">
        <v>3</v>
      </c>
      <c r="AH49" s="100">
        <v>3</v>
      </c>
    </row>
    <row r="50" spans="1:34" x14ac:dyDescent="0.2">
      <c r="A50" s="100" t="s">
        <v>357</v>
      </c>
      <c r="B50" s="100" t="s">
        <v>328</v>
      </c>
      <c r="C50" s="100">
        <v>6</v>
      </c>
      <c r="J50" s="100">
        <v>14</v>
      </c>
      <c r="P50" s="100">
        <v>22</v>
      </c>
      <c r="Q50" s="100">
        <v>30</v>
      </c>
      <c r="S50" s="100">
        <v>8</v>
      </c>
      <c r="T50" s="100">
        <v>52</v>
      </c>
      <c r="U50" s="100">
        <v>110</v>
      </c>
      <c r="V50" s="100">
        <v>111</v>
      </c>
      <c r="Z50" s="99">
        <v>0.95</v>
      </c>
      <c r="AA50" s="100">
        <v>27</v>
      </c>
      <c r="AB50" s="99">
        <v>0.8</v>
      </c>
      <c r="AC50" s="100">
        <v>1</v>
      </c>
      <c r="AE50" s="100">
        <v>3</v>
      </c>
      <c r="AH50" s="100">
        <v>3</v>
      </c>
    </row>
    <row r="51" spans="1:34" x14ac:dyDescent="0.2">
      <c r="A51" s="100" t="s">
        <v>358</v>
      </c>
      <c r="B51" s="100" t="s">
        <v>328</v>
      </c>
      <c r="C51" s="100">
        <v>6</v>
      </c>
      <c r="J51" s="100">
        <v>14</v>
      </c>
      <c r="P51" s="100">
        <v>28</v>
      </c>
      <c r="Q51" s="100">
        <v>40</v>
      </c>
      <c r="S51" s="100">
        <v>9</v>
      </c>
      <c r="T51" s="100">
        <v>67</v>
      </c>
      <c r="U51" s="100">
        <v>130</v>
      </c>
      <c r="V51" s="100">
        <v>131</v>
      </c>
      <c r="Z51" s="99">
        <v>0.95</v>
      </c>
      <c r="AA51" s="100">
        <v>30</v>
      </c>
      <c r="AB51" s="99">
        <v>0.8</v>
      </c>
      <c r="AC51" s="101">
        <v>1</v>
      </c>
      <c r="AE51" s="101">
        <v>4</v>
      </c>
      <c r="AH51" s="101">
        <v>3</v>
      </c>
    </row>
    <row r="52" spans="1:34" x14ac:dyDescent="0.2">
      <c r="A52" s="100" t="s">
        <v>359</v>
      </c>
      <c r="B52" s="100" t="s">
        <v>333</v>
      </c>
      <c r="C52" s="100">
        <v>5</v>
      </c>
      <c r="J52" s="100">
        <v>14</v>
      </c>
      <c r="P52" s="100">
        <v>70</v>
      </c>
      <c r="Q52" s="100">
        <v>1</v>
      </c>
      <c r="S52" s="100">
        <v>4</v>
      </c>
      <c r="T52" s="100">
        <v>2</v>
      </c>
      <c r="U52" s="100">
        <v>45</v>
      </c>
      <c r="V52" s="100">
        <v>8</v>
      </c>
      <c r="Z52" s="99">
        <v>0.8</v>
      </c>
      <c r="AA52" s="100">
        <v>25</v>
      </c>
      <c r="AB52" s="99">
        <v>0.8</v>
      </c>
      <c r="AC52" s="100">
        <v>1</v>
      </c>
      <c r="AE52" s="100">
        <v>3</v>
      </c>
      <c r="AH52" s="100">
        <v>3</v>
      </c>
    </row>
    <row r="53" spans="1:34" x14ac:dyDescent="0.2">
      <c r="A53" s="100" t="s">
        <v>360</v>
      </c>
      <c r="B53" s="100" t="s">
        <v>333</v>
      </c>
      <c r="C53" s="100">
        <v>6</v>
      </c>
      <c r="J53" s="100">
        <v>14</v>
      </c>
      <c r="P53" s="100">
        <v>97</v>
      </c>
      <c r="Q53" s="100">
        <v>2</v>
      </c>
      <c r="S53" s="100">
        <v>6</v>
      </c>
      <c r="T53" s="100">
        <v>3</v>
      </c>
      <c r="U53" s="100">
        <v>68</v>
      </c>
      <c r="V53" s="100">
        <v>8</v>
      </c>
      <c r="Z53" s="99">
        <v>0.8</v>
      </c>
      <c r="AA53" s="100">
        <v>27</v>
      </c>
      <c r="AB53" s="99">
        <v>0.8</v>
      </c>
      <c r="AC53" s="100">
        <v>1</v>
      </c>
      <c r="AE53" s="100">
        <v>4</v>
      </c>
      <c r="AH53" s="100">
        <v>3</v>
      </c>
    </row>
    <row r="54" spans="1:34" x14ac:dyDescent="0.2">
      <c r="A54" s="100" t="s">
        <v>361</v>
      </c>
      <c r="B54" s="100" t="s">
        <v>333</v>
      </c>
      <c r="C54" s="100">
        <v>6</v>
      </c>
      <c r="J54" s="100">
        <v>14</v>
      </c>
      <c r="P54" s="100">
        <v>117</v>
      </c>
      <c r="Q54" s="100">
        <v>2.5</v>
      </c>
      <c r="S54" s="100">
        <v>7</v>
      </c>
      <c r="T54" s="100">
        <v>3.5</v>
      </c>
      <c r="U54" s="100">
        <v>90</v>
      </c>
      <c r="V54" s="100">
        <v>8</v>
      </c>
      <c r="Z54" s="99">
        <v>0.8</v>
      </c>
      <c r="AA54" s="100">
        <v>30</v>
      </c>
      <c r="AB54" s="99">
        <v>0.8</v>
      </c>
      <c r="AC54" s="100">
        <v>1</v>
      </c>
      <c r="AE54" s="100">
        <v>5</v>
      </c>
      <c r="AH54" s="100">
        <v>3</v>
      </c>
    </row>
    <row r="55" spans="1:34" x14ac:dyDescent="0.2">
      <c r="A55" s="100" t="s">
        <v>362</v>
      </c>
      <c r="B55" s="100" t="s">
        <v>337</v>
      </c>
      <c r="C55" s="100">
        <v>5</v>
      </c>
      <c r="J55" s="100">
        <v>14</v>
      </c>
      <c r="P55" s="100">
        <v>6</v>
      </c>
      <c r="Q55" s="100">
        <v>25</v>
      </c>
      <c r="S55" s="100">
        <v>4</v>
      </c>
      <c r="T55" s="100">
        <v>1</v>
      </c>
      <c r="U55" s="100">
        <v>70</v>
      </c>
      <c r="V55" s="100">
        <v>96</v>
      </c>
      <c r="Z55" s="99">
        <v>0.95</v>
      </c>
      <c r="AA55" s="100">
        <v>25</v>
      </c>
      <c r="AB55" s="99">
        <v>0.8</v>
      </c>
      <c r="AC55" s="100">
        <v>1</v>
      </c>
      <c r="AE55" s="100">
        <v>3</v>
      </c>
      <c r="AH55" s="100">
        <v>3</v>
      </c>
    </row>
    <row r="56" spans="1:34" x14ac:dyDescent="0.2">
      <c r="A56" s="100" t="s">
        <v>363</v>
      </c>
      <c r="B56" s="100" t="s">
        <v>337</v>
      </c>
      <c r="C56" s="100">
        <v>6</v>
      </c>
      <c r="J56" s="100">
        <v>14</v>
      </c>
      <c r="P56" s="100">
        <v>8</v>
      </c>
      <c r="Q56" s="100">
        <v>42</v>
      </c>
      <c r="S56" s="100">
        <v>6</v>
      </c>
      <c r="T56" s="100">
        <v>1.5</v>
      </c>
      <c r="U56" s="100">
        <v>110</v>
      </c>
      <c r="V56" s="100">
        <v>140</v>
      </c>
      <c r="Z56" s="99">
        <v>0.95</v>
      </c>
      <c r="AA56" s="100">
        <v>27</v>
      </c>
      <c r="AB56" s="99">
        <v>0.8</v>
      </c>
      <c r="AC56" s="100">
        <v>1</v>
      </c>
      <c r="AE56" s="100">
        <v>4</v>
      </c>
      <c r="AH56" s="100">
        <v>3</v>
      </c>
    </row>
    <row r="57" spans="1:34" x14ac:dyDescent="0.2">
      <c r="A57" s="100" t="s">
        <v>364</v>
      </c>
      <c r="B57" s="100" t="s">
        <v>337</v>
      </c>
      <c r="C57" s="100">
        <v>6</v>
      </c>
      <c r="J57" s="100">
        <v>14</v>
      </c>
      <c r="P57" s="100">
        <v>10</v>
      </c>
      <c r="Q57" s="100">
        <v>60</v>
      </c>
      <c r="S57" s="100">
        <v>7</v>
      </c>
      <c r="T57" s="100">
        <v>1.8</v>
      </c>
      <c r="U57" s="100">
        <v>130</v>
      </c>
      <c r="V57" s="100">
        <v>160</v>
      </c>
      <c r="Z57" s="99">
        <v>0.95</v>
      </c>
      <c r="AA57" s="100">
        <v>30</v>
      </c>
      <c r="AB57" s="99">
        <v>0.8</v>
      </c>
      <c r="AC57" s="100">
        <v>2</v>
      </c>
      <c r="AE57" s="100">
        <v>4</v>
      </c>
      <c r="AH57" s="100">
        <v>4</v>
      </c>
    </row>
    <row r="58" spans="1:34" x14ac:dyDescent="0.2">
      <c r="A58" s="100" t="s">
        <v>365</v>
      </c>
      <c r="B58" s="100" t="s">
        <v>341</v>
      </c>
      <c r="C58" s="100">
        <v>5</v>
      </c>
      <c r="J58" s="100">
        <v>14</v>
      </c>
      <c r="P58" s="100">
        <v>4.5</v>
      </c>
      <c r="Q58" s="100">
        <v>4</v>
      </c>
      <c r="R58" s="100">
        <v>17</v>
      </c>
      <c r="S58" s="100">
        <v>2</v>
      </c>
      <c r="T58" s="100">
        <v>2</v>
      </c>
      <c r="U58" s="100">
        <v>45</v>
      </c>
      <c r="V58" s="100">
        <v>25</v>
      </c>
      <c r="Z58" s="99">
        <v>0.8</v>
      </c>
      <c r="AA58" s="100">
        <v>25</v>
      </c>
      <c r="AB58" s="99">
        <v>0.8</v>
      </c>
      <c r="AC58" s="100">
        <v>1</v>
      </c>
      <c r="AE58" s="100">
        <v>3</v>
      </c>
      <c r="AH58" s="100">
        <v>3</v>
      </c>
    </row>
    <row r="59" spans="1:34" x14ac:dyDescent="0.2">
      <c r="A59" s="100" t="s">
        <v>366</v>
      </c>
      <c r="B59" s="100" t="s">
        <v>341</v>
      </c>
      <c r="C59" s="100">
        <v>6</v>
      </c>
      <c r="J59" s="100">
        <v>14</v>
      </c>
      <c r="P59" s="100">
        <v>6</v>
      </c>
      <c r="Q59" s="100">
        <v>4.5</v>
      </c>
      <c r="R59" s="100">
        <v>33</v>
      </c>
      <c r="S59" s="100">
        <v>3</v>
      </c>
      <c r="T59" s="100">
        <v>3</v>
      </c>
      <c r="U59" s="100">
        <v>68</v>
      </c>
      <c r="V59" s="100">
        <v>60</v>
      </c>
      <c r="Z59" s="99">
        <v>0.8</v>
      </c>
      <c r="AA59" s="100">
        <v>27</v>
      </c>
      <c r="AB59" s="99">
        <v>0.8</v>
      </c>
      <c r="AC59" s="100">
        <v>1</v>
      </c>
      <c r="AE59" s="100">
        <v>3</v>
      </c>
      <c r="AH59" s="100">
        <v>3</v>
      </c>
    </row>
    <row r="60" spans="1:34" x14ac:dyDescent="0.2">
      <c r="A60" s="100" t="s">
        <v>367</v>
      </c>
      <c r="B60" s="100" t="s">
        <v>341</v>
      </c>
      <c r="C60" s="100">
        <v>6</v>
      </c>
      <c r="J60" s="100">
        <v>14</v>
      </c>
      <c r="P60" s="100">
        <v>7.5</v>
      </c>
      <c r="Q60" s="100">
        <v>6</v>
      </c>
      <c r="R60" s="100">
        <v>44</v>
      </c>
      <c r="S60" s="100">
        <v>3.5</v>
      </c>
      <c r="T60" s="100">
        <v>3.5</v>
      </c>
      <c r="U60" s="100">
        <v>90</v>
      </c>
      <c r="V60" s="100">
        <v>88</v>
      </c>
      <c r="Z60" s="99">
        <v>0.8</v>
      </c>
      <c r="AA60" s="100">
        <v>30</v>
      </c>
      <c r="AB60" s="99">
        <v>0.8</v>
      </c>
      <c r="AC60" s="100">
        <v>1</v>
      </c>
      <c r="AE60" s="100">
        <v>4</v>
      </c>
      <c r="AH60" s="100">
        <v>3</v>
      </c>
    </row>
    <row r="61" spans="1:34" x14ac:dyDescent="0.2">
      <c r="A61" s="100" t="s">
        <v>368</v>
      </c>
      <c r="B61" s="100" t="s">
        <v>328</v>
      </c>
      <c r="C61" s="100">
        <v>3.5</v>
      </c>
      <c r="J61" s="100">
        <v>15</v>
      </c>
      <c r="P61" s="100">
        <v>30</v>
      </c>
      <c r="Q61" s="100">
        <v>45</v>
      </c>
      <c r="S61" s="100">
        <v>10</v>
      </c>
      <c r="T61" s="100">
        <v>74</v>
      </c>
      <c r="U61" s="100">
        <v>145</v>
      </c>
      <c r="V61" s="100">
        <v>146</v>
      </c>
      <c r="Z61" s="99">
        <v>0.99</v>
      </c>
      <c r="AA61" s="100">
        <v>100</v>
      </c>
      <c r="AB61" s="99">
        <v>0.8</v>
      </c>
      <c r="AC61" s="100">
        <v>2</v>
      </c>
      <c r="AE61" s="100">
        <v>3</v>
      </c>
      <c r="AH61" s="100">
        <v>4</v>
      </c>
    </row>
    <row r="62" spans="1:34" x14ac:dyDescent="0.2">
      <c r="A62" s="100" t="s">
        <v>369</v>
      </c>
      <c r="B62" s="100" t="s">
        <v>333</v>
      </c>
      <c r="C62" s="100">
        <v>3.5</v>
      </c>
      <c r="J62" s="100">
        <v>15</v>
      </c>
      <c r="P62" s="100">
        <v>122</v>
      </c>
      <c r="Q62" s="100">
        <v>3</v>
      </c>
      <c r="S62" s="100">
        <v>7</v>
      </c>
      <c r="T62" s="100">
        <v>3.5</v>
      </c>
      <c r="U62" s="100">
        <v>100</v>
      </c>
      <c r="V62" s="100">
        <v>9</v>
      </c>
      <c r="Z62" s="99">
        <v>0.9</v>
      </c>
      <c r="AA62" s="100">
        <v>100</v>
      </c>
      <c r="AB62" s="99">
        <v>0.8</v>
      </c>
      <c r="AC62" s="100">
        <v>2</v>
      </c>
      <c r="AE62" s="100">
        <v>3</v>
      </c>
      <c r="AH62" s="100">
        <v>4</v>
      </c>
    </row>
    <row r="63" spans="1:34" x14ac:dyDescent="0.2">
      <c r="A63" s="100" t="s">
        <v>370</v>
      </c>
      <c r="B63" s="100" t="s">
        <v>337</v>
      </c>
      <c r="C63" s="100">
        <v>3.5</v>
      </c>
      <c r="J63" s="100">
        <v>15</v>
      </c>
      <c r="P63" s="100">
        <v>12</v>
      </c>
      <c r="Q63" s="100">
        <v>70</v>
      </c>
      <c r="S63" s="100">
        <v>7</v>
      </c>
      <c r="T63" s="100">
        <v>1.8</v>
      </c>
      <c r="U63" s="100">
        <v>145</v>
      </c>
      <c r="V63" s="100">
        <v>170</v>
      </c>
      <c r="Z63" s="99">
        <v>0.99</v>
      </c>
      <c r="AA63" s="100">
        <v>100</v>
      </c>
      <c r="AB63" s="99">
        <v>0.8</v>
      </c>
      <c r="AC63" s="100">
        <v>2</v>
      </c>
      <c r="AE63" s="100">
        <v>3</v>
      </c>
      <c r="AH63" s="100">
        <v>4</v>
      </c>
    </row>
    <row r="64" spans="1:34" x14ac:dyDescent="0.2">
      <c r="A64" s="100" t="s">
        <v>371</v>
      </c>
      <c r="B64" s="100" t="s">
        <v>341</v>
      </c>
      <c r="C64" s="100">
        <v>3.5</v>
      </c>
      <c r="J64" s="100">
        <v>15</v>
      </c>
      <c r="P64" s="100">
        <v>11.5</v>
      </c>
      <c r="Q64" s="100">
        <v>9</v>
      </c>
      <c r="R64" s="100">
        <v>50</v>
      </c>
      <c r="S64" s="100">
        <v>3.5</v>
      </c>
      <c r="T64" s="100">
        <v>3.5</v>
      </c>
      <c r="U64" s="100">
        <v>100</v>
      </c>
      <c r="V64" s="100">
        <v>98</v>
      </c>
      <c r="Z64" s="99">
        <v>0.9</v>
      </c>
      <c r="AA64" s="100">
        <v>100</v>
      </c>
      <c r="AB64" s="99">
        <v>0.8</v>
      </c>
      <c r="AC64" s="100">
        <v>2</v>
      </c>
      <c r="AE64" s="100">
        <v>3</v>
      </c>
      <c r="AH64" s="100">
        <v>4</v>
      </c>
    </row>
    <row r="65" spans="1:34" x14ac:dyDescent="0.2">
      <c r="A65" s="100" t="s">
        <v>372</v>
      </c>
      <c r="B65" s="100" t="s">
        <v>328</v>
      </c>
      <c r="C65" s="100">
        <v>10</v>
      </c>
      <c r="J65" s="100">
        <v>14</v>
      </c>
      <c r="P65" s="100">
        <v>33</v>
      </c>
      <c r="Q65" s="100">
        <v>32</v>
      </c>
      <c r="S65" s="100">
        <v>10</v>
      </c>
      <c r="T65" s="100">
        <v>84</v>
      </c>
      <c r="U65" s="100">
        <v>130</v>
      </c>
      <c r="V65" s="100">
        <v>131</v>
      </c>
      <c r="Z65" s="99">
        <v>0.98</v>
      </c>
      <c r="AA65" s="100">
        <v>28</v>
      </c>
      <c r="AB65" s="99">
        <v>0.8</v>
      </c>
      <c r="AC65" s="100">
        <v>1</v>
      </c>
      <c r="AE65" s="100">
        <v>3</v>
      </c>
      <c r="AH65" s="100">
        <v>4</v>
      </c>
    </row>
    <row r="66" spans="1:34" x14ac:dyDescent="0.2">
      <c r="A66" s="100" t="s">
        <v>373</v>
      </c>
      <c r="B66" s="100" t="s">
        <v>333</v>
      </c>
      <c r="C66" s="100">
        <v>10</v>
      </c>
      <c r="J66" s="100">
        <v>14</v>
      </c>
      <c r="P66" s="100">
        <v>120</v>
      </c>
      <c r="Q66" s="100">
        <v>3</v>
      </c>
      <c r="S66" s="100">
        <v>8</v>
      </c>
      <c r="T66" s="100">
        <v>4</v>
      </c>
      <c r="U66" s="100">
        <v>90</v>
      </c>
      <c r="V66" s="100">
        <v>10</v>
      </c>
      <c r="Z66" s="99">
        <v>0.85</v>
      </c>
      <c r="AA66" s="100">
        <v>28</v>
      </c>
      <c r="AB66" s="99">
        <v>0.8</v>
      </c>
      <c r="AC66" s="100">
        <v>1</v>
      </c>
      <c r="AE66" s="100">
        <v>3</v>
      </c>
      <c r="AH66" s="100">
        <v>4</v>
      </c>
    </row>
    <row r="67" spans="1:34" x14ac:dyDescent="0.2">
      <c r="A67" s="100" t="s">
        <v>374</v>
      </c>
      <c r="B67" s="100" t="s">
        <v>337</v>
      </c>
      <c r="C67" s="100">
        <v>10</v>
      </c>
      <c r="J67" s="100">
        <v>14</v>
      </c>
      <c r="P67" s="100">
        <v>10</v>
      </c>
      <c r="Q67" s="100">
        <v>42</v>
      </c>
      <c r="S67" s="100">
        <v>8</v>
      </c>
      <c r="T67" s="100">
        <v>2</v>
      </c>
      <c r="U67" s="100">
        <v>130</v>
      </c>
      <c r="V67" s="100">
        <v>165</v>
      </c>
      <c r="Z67" s="99">
        <v>0.98</v>
      </c>
      <c r="AA67" s="100">
        <v>28</v>
      </c>
      <c r="AB67" s="99">
        <v>0.8</v>
      </c>
      <c r="AC67" s="100">
        <v>1</v>
      </c>
      <c r="AE67" s="100">
        <v>3</v>
      </c>
      <c r="AH67" s="100">
        <v>4</v>
      </c>
    </row>
    <row r="68" spans="1:34" x14ac:dyDescent="0.2">
      <c r="A68" s="100" t="s">
        <v>375</v>
      </c>
      <c r="B68" s="100" t="s">
        <v>341</v>
      </c>
      <c r="C68" s="100">
        <v>10</v>
      </c>
      <c r="J68" s="100">
        <v>14</v>
      </c>
      <c r="P68" s="100">
        <v>9</v>
      </c>
      <c r="Q68" s="100">
        <v>7.5</v>
      </c>
      <c r="R68" s="100">
        <v>50</v>
      </c>
      <c r="S68" s="100">
        <v>4</v>
      </c>
      <c r="T68" s="100">
        <v>4</v>
      </c>
      <c r="U68" s="100">
        <v>90</v>
      </c>
      <c r="V68" s="100">
        <v>100</v>
      </c>
      <c r="Z68" s="99">
        <v>0.85</v>
      </c>
      <c r="AA68" s="100">
        <v>28</v>
      </c>
      <c r="AB68" s="99">
        <v>0.8</v>
      </c>
      <c r="AC68" s="100">
        <v>1</v>
      </c>
      <c r="AE68" s="100">
        <v>3</v>
      </c>
      <c r="AH68" s="100">
        <v>4</v>
      </c>
    </row>
    <row r="69" spans="1:34" x14ac:dyDescent="0.2">
      <c r="A69" s="100" t="s">
        <v>336</v>
      </c>
      <c r="B69" s="100" t="s">
        <v>337</v>
      </c>
      <c r="C69" s="100">
        <v>12</v>
      </c>
      <c r="J69" s="100">
        <v>10</v>
      </c>
      <c r="P69" s="100">
        <v>6</v>
      </c>
      <c r="Q69" s="100">
        <v>10</v>
      </c>
      <c r="S69" s="100">
        <v>4</v>
      </c>
      <c r="T69" s="100">
        <v>1</v>
      </c>
      <c r="U69" s="100">
        <v>10</v>
      </c>
      <c r="V69" s="100">
        <v>50</v>
      </c>
      <c r="Z69" s="99">
        <v>0.8</v>
      </c>
      <c r="AA69" s="100">
        <v>8</v>
      </c>
      <c r="AB69" s="99">
        <v>0.8</v>
      </c>
      <c r="AC69" s="100">
        <v>1</v>
      </c>
      <c r="AE69" s="100">
        <v>2</v>
      </c>
      <c r="AG69" s="100">
        <v>2</v>
      </c>
    </row>
    <row r="70" spans="1:34" x14ac:dyDescent="0.2">
      <c r="A70" s="100" t="s">
        <v>338</v>
      </c>
      <c r="B70" s="100" t="s">
        <v>337</v>
      </c>
      <c r="C70" s="100">
        <v>12</v>
      </c>
      <c r="J70" s="100">
        <v>10</v>
      </c>
      <c r="P70" s="100">
        <v>6</v>
      </c>
      <c r="Q70" s="100">
        <v>16</v>
      </c>
      <c r="S70" s="100">
        <v>5</v>
      </c>
      <c r="T70" s="100">
        <v>1.3</v>
      </c>
      <c r="U70" s="100">
        <v>15</v>
      </c>
      <c r="V70" s="100">
        <v>77</v>
      </c>
      <c r="Z70" s="99">
        <v>0.8</v>
      </c>
      <c r="AA70" s="100">
        <v>9</v>
      </c>
      <c r="AB70" s="99">
        <v>0.8</v>
      </c>
      <c r="AC70" s="100">
        <v>1</v>
      </c>
      <c r="AE70" s="100">
        <v>3</v>
      </c>
      <c r="AG70" s="100">
        <v>2</v>
      </c>
    </row>
    <row r="71" spans="1:34" x14ac:dyDescent="0.2">
      <c r="A71" s="100" t="s">
        <v>339</v>
      </c>
      <c r="B71" s="100" t="s">
        <v>337</v>
      </c>
      <c r="C71" s="100">
        <v>14</v>
      </c>
      <c r="J71" s="100">
        <v>10</v>
      </c>
      <c r="P71" s="100">
        <v>8</v>
      </c>
      <c r="Q71" s="100">
        <v>24</v>
      </c>
      <c r="S71" s="100">
        <v>7</v>
      </c>
      <c r="T71" s="100">
        <v>1.8</v>
      </c>
      <c r="U71" s="100">
        <v>30</v>
      </c>
      <c r="V71" s="100">
        <v>99</v>
      </c>
      <c r="Z71" s="99">
        <v>0.8</v>
      </c>
      <c r="AA71" s="100">
        <v>10</v>
      </c>
      <c r="AB71" s="99">
        <v>0.8</v>
      </c>
      <c r="AC71" s="100">
        <v>2</v>
      </c>
      <c r="AE71" s="100">
        <v>4</v>
      </c>
      <c r="AG71" s="100">
        <v>2</v>
      </c>
    </row>
    <row r="72" spans="1:34" x14ac:dyDescent="0.2">
      <c r="A72" s="100" t="s">
        <v>340</v>
      </c>
      <c r="B72" s="100" t="s">
        <v>341</v>
      </c>
      <c r="C72" s="100">
        <v>10</v>
      </c>
      <c r="J72" s="100">
        <v>10</v>
      </c>
      <c r="P72" s="100">
        <v>2</v>
      </c>
      <c r="Q72" s="100">
        <v>1</v>
      </c>
      <c r="R72" s="100">
        <v>15</v>
      </c>
      <c r="S72" s="100">
        <v>2</v>
      </c>
      <c r="T72" s="100">
        <v>2</v>
      </c>
      <c r="U72" s="100">
        <v>5</v>
      </c>
      <c r="V72" s="100">
        <v>5</v>
      </c>
      <c r="Z72" s="99">
        <v>0.5</v>
      </c>
      <c r="AA72" s="100">
        <v>10</v>
      </c>
      <c r="AB72" s="99">
        <v>0.8</v>
      </c>
      <c r="AC72" s="100">
        <v>1</v>
      </c>
      <c r="AE72" s="100">
        <v>2</v>
      </c>
    </row>
    <row r="73" spans="1:34" x14ac:dyDescent="0.2">
      <c r="A73" s="100" t="s">
        <v>342</v>
      </c>
      <c r="B73" s="100" t="s">
        <v>341</v>
      </c>
      <c r="C73" s="100">
        <v>12</v>
      </c>
      <c r="J73" s="100">
        <v>10</v>
      </c>
      <c r="P73" s="100">
        <v>3</v>
      </c>
      <c r="Q73" s="100">
        <v>1.5</v>
      </c>
      <c r="R73" s="100">
        <v>17</v>
      </c>
      <c r="S73" s="100">
        <v>2.5</v>
      </c>
      <c r="T73" s="100">
        <v>2.5</v>
      </c>
      <c r="U73" s="100">
        <v>10</v>
      </c>
      <c r="V73" s="100">
        <v>20</v>
      </c>
      <c r="Z73" s="99">
        <v>0.5</v>
      </c>
      <c r="AA73" s="100">
        <v>11</v>
      </c>
      <c r="AB73" s="99">
        <v>0.8</v>
      </c>
      <c r="AC73" s="100">
        <v>1</v>
      </c>
      <c r="AE73" s="100">
        <v>3</v>
      </c>
    </row>
    <row r="74" spans="1:34" x14ac:dyDescent="0.2">
      <c r="A74" s="100" t="s">
        <v>343</v>
      </c>
      <c r="B74" s="100" t="s">
        <v>341</v>
      </c>
      <c r="C74" s="100">
        <v>14</v>
      </c>
      <c r="J74" s="100">
        <v>10</v>
      </c>
      <c r="P74" s="100">
        <v>4.5</v>
      </c>
      <c r="Q74" s="100">
        <v>4</v>
      </c>
      <c r="R74" s="100">
        <v>32</v>
      </c>
      <c r="S74" s="100">
        <v>3.5</v>
      </c>
      <c r="T74" s="100">
        <v>3.5</v>
      </c>
      <c r="U74" s="100">
        <v>25</v>
      </c>
      <c r="V74" s="100">
        <v>35</v>
      </c>
      <c r="Z74" s="99">
        <v>0.5</v>
      </c>
      <c r="AA74" s="100">
        <v>12</v>
      </c>
      <c r="AB74" s="99">
        <v>0.8</v>
      </c>
      <c r="AC74" s="100">
        <v>2</v>
      </c>
      <c r="AE74" s="100">
        <v>4</v>
      </c>
    </row>
    <row r="75" spans="1:34" x14ac:dyDescent="0.2">
      <c r="A75" s="100" t="s">
        <v>344</v>
      </c>
      <c r="B75" s="100" t="s">
        <v>328</v>
      </c>
      <c r="C75" s="100">
        <v>8</v>
      </c>
      <c r="J75" s="100">
        <v>12</v>
      </c>
      <c r="P75" s="100">
        <v>15</v>
      </c>
      <c r="Q75" s="100">
        <v>14</v>
      </c>
      <c r="S75" s="100">
        <v>5</v>
      </c>
      <c r="T75" s="100">
        <v>36</v>
      </c>
      <c r="U75" s="100">
        <v>60</v>
      </c>
      <c r="V75" s="100">
        <v>61</v>
      </c>
      <c r="Z75" s="99">
        <v>0.9</v>
      </c>
      <c r="AA75" s="100">
        <v>12</v>
      </c>
      <c r="AB75" s="99">
        <v>0.8</v>
      </c>
      <c r="AC75" s="100">
        <v>1</v>
      </c>
      <c r="AE75" s="100">
        <v>2</v>
      </c>
      <c r="AG75" s="100">
        <v>2</v>
      </c>
    </row>
    <row r="76" spans="1:34" x14ac:dyDescent="0.2">
      <c r="A76" s="100" t="s">
        <v>345</v>
      </c>
      <c r="B76" s="100" t="s">
        <v>328</v>
      </c>
      <c r="C76" s="100">
        <v>9</v>
      </c>
      <c r="J76" s="100">
        <v>12</v>
      </c>
      <c r="P76" s="100">
        <v>20</v>
      </c>
      <c r="Q76" s="100">
        <v>19</v>
      </c>
      <c r="S76" s="100">
        <v>7</v>
      </c>
      <c r="T76" s="100">
        <v>51</v>
      </c>
      <c r="U76" s="100">
        <v>80</v>
      </c>
      <c r="V76" s="100">
        <v>81</v>
      </c>
      <c r="Z76" s="99">
        <v>0.9</v>
      </c>
      <c r="AA76" s="100">
        <v>13</v>
      </c>
      <c r="AB76" s="99">
        <v>0.8</v>
      </c>
      <c r="AC76" s="100">
        <v>1</v>
      </c>
      <c r="AE76" s="100">
        <v>3</v>
      </c>
      <c r="AG76" s="100">
        <v>2</v>
      </c>
    </row>
    <row r="77" spans="1:34" x14ac:dyDescent="0.2">
      <c r="A77" s="100" t="s">
        <v>346</v>
      </c>
      <c r="B77" s="100" t="s">
        <v>328</v>
      </c>
      <c r="C77" s="100">
        <v>10</v>
      </c>
      <c r="J77" s="100">
        <v>12</v>
      </c>
      <c r="P77" s="100">
        <v>26</v>
      </c>
      <c r="Q77" s="100">
        <v>24</v>
      </c>
      <c r="S77" s="100">
        <v>9</v>
      </c>
      <c r="T77" s="100">
        <v>66</v>
      </c>
      <c r="U77" s="100">
        <v>90</v>
      </c>
      <c r="V77" s="100">
        <v>91</v>
      </c>
      <c r="Z77" s="99">
        <v>0.9</v>
      </c>
      <c r="AA77" s="100">
        <v>14</v>
      </c>
      <c r="AB77" s="99">
        <v>0.8</v>
      </c>
      <c r="AC77" s="100">
        <v>2</v>
      </c>
      <c r="AE77" s="100">
        <v>4</v>
      </c>
      <c r="AG77" s="100">
        <v>2</v>
      </c>
    </row>
    <row r="78" spans="1:34" x14ac:dyDescent="0.2">
      <c r="A78" s="100" t="s">
        <v>347</v>
      </c>
      <c r="B78" s="100" t="s">
        <v>333</v>
      </c>
      <c r="C78" s="100">
        <v>8</v>
      </c>
      <c r="J78" s="100">
        <v>12</v>
      </c>
      <c r="P78" s="100">
        <v>70</v>
      </c>
      <c r="Q78" s="100">
        <v>1</v>
      </c>
      <c r="S78" s="100">
        <v>12</v>
      </c>
      <c r="T78" s="100">
        <v>6</v>
      </c>
      <c r="U78" s="100">
        <v>45</v>
      </c>
      <c r="V78" s="100">
        <v>5</v>
      </c>
      <c r="Z78" s="99">
        <v>0.65</v>
      </c>
      <c r="AA78" s="100">
        <v>12</v>
      </c>
      <c r="AB78" s="99">
        <v>0.8</v>
      </c>
      <c r="AC78" s="100">
        <v>1</v>
      </c>
      <c r="AE78" s="100">
        <v>2</v>
      </c>
      <c r="AG78" s="100">
        <v>3</v>
      </c>
    </row>
    <row r="79" spans="1:34" x14ac:dyDescent="0.2">
      <c r="A79" s="100" t="s">
        <v>348</v>
      </c>
      <c r="B79" s="100" t="s">
        <v>333</v>
      </c>
      <c r="C79" s="100">
        <v>9</v>
      </c>
      <c r="J79" s="100">
        <v>12</v>
      </c>
      <c r="P79" s="100">
        <v>92</v>
      </c>
      <c r="Q79" s="100">
        <v>1.5</v>
      </c>
      <c r="S79" s="100">
        <v>6</v>
      </c>
      <c r="T79" s="100">
        <v>3</v>
      </c>
      <c r="U79" s="100">
        <v>50</v>
      </c>
      <c r="V79" s="100">
        <v>5</v>
      </c>
      <c r="Z79" s="99">
        <v>0.65</v>
      </c>
      <c r="AA79" s="100">
        <v>13</v>
      </c>
      <c r="AB79" s="99">
        <v>0.8</v>
      </c>
      <c r="AC79" s="100">
        <v>1</v>
      </c>
      <c r="AE79" s="100">
        <v>3</v>
      </c>
      <c r="AG79" s="100">
        <v>3</v>
      </c>
    </row>
    <row r="80" spans="1:34" x14ac:dyDescent="0.2">
      <c r="A80" s="100" t="s">
        <v>349</v>
      </c>
      <c r="B80" s="100" t="s">
        <v>333</v>
      </c>
      <c r="C80" s="100">
        <v>10</v>
      </c>
      <c r="J80" s="100">
        <v>12</v>
      </c>
      <c r="P80" s="100">
        <v>112</v>
      </c>
      <c r="Q80" s="100">
        <v>2</v>
      </c>
      <c r="S80" s="100">
        <v>14</v>
      </c>
      <c r="T80" s="100">
        <v>7</v>
      </c>
      <c r="U80" s="100">
        <v>58</v>
      </c>
      <c r="V80" s="100">
        <v>5</v>
      </c>
      <c r="Z80" s="99">
        <v>0.65</v>
      </c>
      <c r="AA80" s="100">
        <v>14</v>
      </c>
      <c r="AB80" s="99">
        <v>0.8</v>
      </c>
      <c r="AC80" s="100">
        <v>2</v>
      </c>
      <c r="AE80" s="100">
        <v>4</v>
      </c>
      <c r="AG80" s="100">
        <v>3</v>
      </c>
    </row>
    <row r="81" spans="1:34" x14ac:dyDescent="0.2">
      <c r="A81" s="100" t="s">
        <v>350</v>
      </c>
      <c r="B81" s="100" t="s">
        <v>337</v>
      </c>
      <c r="C81" s="100">
        <v>8</v>
      </c>
      <c r="J81" s="100">
        <v>12</v>
      </c>
      <c r="P81" s="100">
        <v>5</v>
      </c>
      <c r="Q81" s="100">
        <v>20</v>
      </c>
      <c r="S81" s="100">
        <v>5</v>
      </c>
      <c r="T81" s="100">
        <v>1.3</v>
      </c>
      <c r="U81" s="100">
        <v>60</v>
      </c>
      <c r="V81" s="100">
        <v>88</v>
      </c>
      <c r="Z81" s="99">
        <v>0.9</v>
      </c>
      <c r="AA81" s="100">
        <v>12</v>
      </c>
      <c r="AB81" s="99">
        <v>0.8</v>
      </c>
      <c r="AC81" s="100">
        <v>1</v>
      </c>
      <c r="AE81" s="100">
        <v>2</v>
      </c>
      <c r="AG81" s="100">
        <v>4</v>
      </c>
    </row>
    <row r="82" spans="1:34" x14ac:dyDescent="0.2">
      <c r="A82" s="100" t="s">
        <v>351</v>
      </c>
      <c r="B82" s="100" t="s">
        <v>337</v>
      </c>
      <c r="C82" s="100">
        <v>9</v>
      </c>
      <c r="J82" s="100">
        <v>12</v>
      </c>
      <c r="P82" s="100">
        <v>6</v>
      </c>
      <c r="Q82" s="100">
        <v>26</v>
      </c>
      <c r="S82" s="100">
        <v>6</v>
      </c>
      <c r="T82" s="100">
        <v>1.5</v>
      </c>
      <c r="U82" s="100">
        <v>80</v>
      </c>
      <c r="V82" s="100">
        <v>110</v>
      </c>
      <c r="Z82" s="99">
        <v>0.9</v>
      </c>
      <c r="AA82" s="100">
        <v>13</v>
      </c>
      <c r="AB82" s="99">
        <v>0.8</v>
      </c>
      <c r="AC82" s="100">
        <v>1</v>
      </c>
      <c r="AE82" s="100">
        <v>3</v>
      </c>
      <c r="AG82" s="100">
        <v>4</v>
      </c>
    </row>
    <row r="83" spans="1:34" x14ac:dyDescent="0.2">
      <c r="A83" s="100" t="s">
        <v>352</v>
      </c>
      <c r="B83" s="100" t="s">
        <v>337</v>
      </c>
      <c r="C83" s="100">
        <v>10</v>
      </c>
      <c r="J83" s="100">
        <v>12</v>
      </c>
      <c r="P83" s="100">
        <v>8</v>
      </c>
      <c r="Q83" s="100">
        <v>32</v>
      </c>
      <c r="S83" s="100">
        <v>7</v>
      </c>
      <c r="T83" s="100">
        <v>1.8</v>
      </c>
      <c r="U83" s="100">
        <v>90</v>
      </c>
      <c r="V83" s="100">
        <v>120</v>
      </c>
      <c r="Z83" s="99">
        <v>0.9</v>
      </c>
      <c r="AA83" s="100">
        <v>14</v>
      </c>
      <c r="AB83" s="99">
        <v>0.8</v>
      </c>
      <c r="AC83" s="100">
        <v>2</v>
      </c>
      <c r="AE83" s="100">
        <v>4</v>
      </c>
      <c r="AG83" s="100">
        <v>4</v>
      </c>
    </row>
    <row r="84" spans="1:34" x14ac:dyDescent="0.2">
      <c r="A84" s="100" t="s">
        <v>353</v>
      </c>
      <c r="B84" s="100" t="s">
        <v>341</v>
      </c>
      <c r="C84" s="100">
        <v>8</v>
      </c>
      <c r="J84" s="100">
        <v>12</v>
      </c>
      <c r="P84" s="100">
        <v>4.5</v>
      </c>
      <c r="Q84" s="100">
        <v>3</v>
      </c>
      <c r="R84" s="100">
        <v>22</v>
      </c>
      <c r="S84" s="100">
        <v>2.5</v>
      </c>
      <c r="T84" s="100">
        <v>2.5</v>
      </c>
      <c r="U84" s="100">
        <v>45</v>
      </c>
      <c r="V84" s="100">
        <v>40</v>
      </c>
      <c r="Z84" s="99">
        <v>0.65</v>
      </c>
      <c r="AA84" s="100">
        <v>12</v>
      </c>
      <c r="AB84" s="99">
        <v>0.8</v>
      </c>
      <c r="AC84" s="100">
        <v>1</v>
      </c>
      <c r="AE84" s="100">
        <v>2</v>
      </c>
      <c r="AG84" s="100">
        <v>2</v>
      </c>
    </row>
    <row r="85" spans="1:34" x14ac:dyDescent="0.2">
      <c r="A85" s="100" t="s">
        <v>354</v>
      </c>
      <c r="B85" s="100" t="s">
        <v>341</v>
      </c>
      <c r="C85" s="100">
        <v>9</v>
      </c>
      <c r="J85" s="100">
        <v>12</v>
      </c>
      <c r="P85" s="100">
        <v>6</v>
      </c>
      <c r="Q85" s="100">
        <v>4.5</v>
      </c>
      <c r="R85" s="100">
        <v>32</v>
      </c>
      <c r="S85" s="100">
        <v>3</v>
      </c>
      <c r="T85" s="100">
        <v>3</v>
      </c>
      <c r="U85" s="100">
        <v>50</v>
      </c>
      <c r="V85" s="100">
        <v>60</v>
      </c>
      <c r="Z85" s="99">
        <v>0.65</v>
      </c>
      <c r="AA85" s="100">
        <v>13</v>
      </c>
      <c r="AB85" s="99">
        <v>0.8</v>
      </c>
      <c r="AC85" s="100">
        <v>1</v>
      </c>
      <c r="AE85" s="100">
        <v>3</v>
      </c>
      <c r="AG85" s="100">
        <v>2</v>
      </c>
    </row>
    <row r="86" spans="1:34" x14ac:dyDescent="0.2">
      <c r="A86" s="100" t="s">
        <v>355</v>
      </c>
      <c r="B86" s="100" t="s">
        <v>341</v>
      </c>
      <c r="C86" s="100">
        <v>10</v>
      </c>
      <c r="J86" s="100">
        <v>12</v>
      </c>
      <c r="P86" s="100">
        <v>7.5</v>
      </c>
      <c r="Q86" s="100">
        <v>6</v>
      </c>
      <c r="R86" s="100">
        <v>43</v>
      </c>
      <c r="S86" s="100">
        <v>3.5</v>
      </c>
      <c r="T86" s="100">
        <v>3.5</v>
      </c>
      <c r="U86" s="100">
        <v>58</v>
      </c>
      <c r="V86" s="100">
        <v>70</v>
      </c>
      <c r="Z86" s="99">
        <v>0.65</v>
      </c>
      <c r="AA86" s="100">
        <v>14</v>
      </c>
      <c r="AB86" s="99">
        <v>0.8</v>
      </c>
      <c r="AC86" s="100">
        <v>2</v>
      </c>
      <c r="AE86" s="100">
        <v>4</v>
      </c>
      <c r="AG86" s="100">
        <v>2</v>
      </c>
    </row>
    <row r="87" spans="1:34" x14ac:dyDescent="0.2">
      <c r="A87" s="100" t="s">
        <v>356</v>
      </c>
      <c r="B87" s="100" t="s">
        <v>328</v>
      </c>
      <c r="C87" s="100">
        <v>5</v>
      </c>
      <c r="J87" s="100">
        <v>14</v>
      </c>
      <c r="P87" s="100">
        <v>12</v>
      </c>
      <c r="Q87" s="100">
        <v>12</v>
      </c>
      <c r="S87" s="100">
        <v>6</v>
      </c>
      <c r="T87" s="100">
        <v>36</v>
      </c>
      <c r="U87" s="100">
        <v>70</v>
      </c>
      <c r="V87" s="100">
        <v>35</v>
      </c>
      <c r="Z87" s="99">
        <v>0.95</v>
      </c>
      <c r="AA87" s="100">
        <v>25</v>
      </c>
      <c r="AB87" s="99">
        <v>0.8</v>
      </c>
      <c r="AC87" s="100">
        <v>1</v>
      </c>
      <c r="AE87" s="100">
        <v>3</v>
      </c>
      <c r="AH87" s="100">
        <v>3</v>
      </c>
    </row>
    <row r="88" spans="1:34" x14ac:dyDescent="0.2">
      <c r="A88" s="100" t="s">
        <v>357</v>
      </c>
      <c r="B88" s="100" t="s">
        <v>328</v>
      </c>
      <c r="C88" s="100">
        <v>6</v>
      </c>
      <c r="J88" s="100">
        <v>14</v>
      </c>
      <c r="P88" s="100">
        <v>22</v>
      </c>
      <c r="Q88" s="100">
        <v>30</v>
      </c>
      <c r="S88" s="100">
        <v>8</v>
      </c>
      <c r="T88" s="100">
        <v>52</v>
      </c>
      <c r="U88" s="100">
        <v>110</v>
      </c>
      <c r="V88" s="100">
        <v>111</v>
      </c>
      <c r="Z88" s="99">
        <v>0.95</v>
      </c>
      <c r="AA88" s="100">
        <v>27</v>
      </c>
      <c r="AB88" s="99">
        <v>0.8</v>
      </c>
      <c r="AC88" s="100">
        <v>1</v>
      </c>
      <c r="AE88" s="100">
        <v>3</v>
      </c>
      <c r="AH88" s="100">
        <v>3</v>
      </c>
    </row>
    <row r="89" spans="1:34" x14ac:dyDescent="0.2">
      <c r="A89" s="100" t="s">
        <v>358</v>
      </c>
      <c r="B89" s="100" t="s">
        <v>328</v>
      </c>
      <c r="C89" s="100">
        <v>6</v>
      </c>
      <c r="J89" s="100">
        <v>14</v>
      </c>
      <c r="P89" s="100">
        <v>28</v>
      </c>
      <c r="Q89" s="100">
        <v>40</v>
      </c>
      <c r="S89" s="100">
        <v>9</v>
      </c>
      <c r="T89" s="100">
        <v>67</v>
      </c>
      <c r="U89" s="100">
        <v>130</v>
      </c>
      <c r="V89" s="100">
        <v>131</v>
      </c>
      <c r="Z89" s="99">
        <v>0.95</v>
      </c>
      <c r="AA89" s="100">
        <v>30</v>
      </c>
      <c r="AB89" s="99">
        <v>0.8</v>
      </c>
      <c r="AC89" s="101">
        <v>1</v>
      </c>
      <c r="AE89" s="101">
        <v>4</v>
      </c>
      <c r="AH89" s="101">
        <v>3</v>
      </c>
    </row>
    <row r="90" spans="1:34" x14ac:dyDescent="0.2">
      <c r="A90" s="100" t="s">
        <v>359</v>
      </c>
      <c r="B90" s="100" t="s">
        <v>333</v>
      </c>
      <c r="C90" s="100">
        <v>5</v>
      </c>
      <c r="J90" s="100">
        <v>14</v>
      </c>
      <c r="P90" s="100">
        <v>70</v>
      </c>
      <c r="Q90" s="100">
        <v>1</v>
      </c>
      <c r="S90" s="100">
        <v>4</v>
      </c>
      <c r="T90" s="100">
        <v>2</v>
      </c>
      <c r="U90" s="100">
        <v>45</v>
      </c>
      <c r="V90" s="100">
        <v>8</v>
      </c>
      <c r="Z90" s="99">
        <v>0.8</v>
      </c>
      <c r="AA90" s="100">
        <v>25</v>
      </c>
      <c r="AB90" s="99">
        <v>0.8</v>
      </c>
      <c r="AC90" s="100">
        <v>1</v>
      </c>
      <c r="AE90" s="100">
        <v>3</v>
      </c>
      <c r="AH90" s="100">
        <v>3</v>
      </c>
    </row>
    <row r="91" spans="1:34" x14ac:dyDescent="0.2">
      <c r="A91" s="100" t="s">
        <v>360</v>
      </c>
      <c r="B91" s="100" t="s">
        <v>333</v>
      </c>
      <c r="C91" s="100">
        <v>6</v>
      </c>
      <c r="J91" s="100">
        <v>14</v>
      </c>
      <c r="P91" s="100">
        <v>97</v>
      </c>
      <c r="Q91" s="100">
        <v>2</v>
      </c>
      <c r="S91" s="100">
        <v>6</v>
      </c>
      <c r="T91" s="100">
        <v>3</v>
      </c>
      <c r="U91" s="100">
        <v>68</v>
      </c>
      <c r="V91" s="100">
        <v>8</v>
      </c>
      <c r="Z91" s="99">
        <v>0.8</v>
      </c>
      <c r="AA91" s="100">
        <v>27</v>
      </c>
      <c r="AB91" s="99">
        <v>0.8</v>
      </c>
      <c r="AC91" s="100">
        <v>1</v>
      </c>
      <c r="AE91" s="100">
        <v>4</v>
      </c>
      <c r="AH91" s="100">
        <v>3</v>
      </c>
    </row>
    <row r="92" spans="1:34" x14ac:dyDescent="0.2">
      <c r="A92" s="100" t="s">
        <v>361</v>
      </c>
      <c r="B92" s="100" t="s">
        <v>333</v>
      </c>
      <c r="C92" s="100">
        <v>6</v>
      </c>
      <c r="J92" s="100">
        <v>14</v>
      </c>
      <c r="P92" s="100">
        <v>117</v>
      </c>
      <c r="Q92" s="100">
        <v>2.5</v>
      </c>
      <c r="S92" s="100">
        <v>7</v>
      </c>
      <c r="T92" s="100">
        <v>3.5</v>
      </c>
      <c r="U92" s="100">
        <v>90</v>
      </c>
      <c r="V92" s="100">
        <v>8</v>
      </c>
      <c r="Z92" s="99">
        <v>0.8</v>
      </c>
      <c r="AA92" s="100">
        <v>30</v>
      </c>
      <c r="AB92" s="99">
        <v>0.8</v>
      </c>
      <c r="AC92" s="100">
        <v>1</v>
      </c>
      <c r="AE92" s="100">
        <v>5</v>
      </c>
      <c r="AH92" s="100">
        <v>3</v>
      </c>
    </row>
    <row r="93" spans="1:34" x14ac:dyDescent="0.2">
      <c r="A93" s="100" t="s">
        <v>362</v>
      </c>
      <c r="B93" s="100" t="s">
        <v>337</v>
      </c>
      <c r="C93" s="100">
        <v>5</v>
      </c>
      <c r="J93" s="100">
        <v>14</v>
      </c>
      <c r="P93" s="100">
        <v>6</v>
      </c>
      <c r="Q93" s="100">
        <v>25</v>
      </c>
      <c r="S93" s="100">
        <v>4</v>
      </c>
      <c r="T93" s="100">
        <v>1</v>
      </c>
      <c r="U93" s="100">
        <v>70</v>
      </c>
      <c r="V93" s="100">
        <v>96</v>
      </c>
      <c r="Z93" s="99">
        <v>0.95</v>
      </c>
      <c r="AA93" s="100">
        <v>25</v>
      </c>
      <c r="AB93" s="99">
        <v>0.8</v>
      </c>
      <c r="AC93" s="100">
        <v>1</v>
      </c>
      <c r="AE93" s="100">
        <v>3</v>
      </c>
      <c r="AH93" s="100">
        <v>3</v>
      </c>
    </row>
    <row r="94" spans="1:34" x14ac:dyDescent="0.2">
      <c r="A94" s="100" t="s">
        <v>363</v>
      </c>
      <c r="B94" s="100" t="s">
        <v>337</v>
      </c>
      <c r="C94" s="100">
        <v>6</v>
      </c>
      <c r="J94" s="100">
        <v>14</v>
      </c>
      <c r="P94" s="100">
        <v>8</v>
      </c>
      <c r="Q94" s="100">
        <v>42</v>
      </c>
      <c r="S94" s="100">
        <v>6</v>
      </c>
      <c r="T94" s="100">
        <v>1.5</v>
      </c>
      <c r="U94" s="100">
        <v>110</v>
      </c>
      <c r="V94" s="100">
        <v>140</v>
      </c>
      <c r="Z94" s="99">
        <v>0.95</v>
      </c>
      <c r="AA94" s="100">
        <v>27</v>
      </c>
      <c r="AB94" s="99">
        <v>0.8</v>
      </c>
      <c r="AC94" s="100">
        <v>1</v>
      </c>
      <c r="AE94" s="100">
        <v>4</v>
      </c>
      <c r="AH94" s="100">
        <v>3</v>
      </c>
    </row>
    <row r="95" spans="1:34" x14ac:dyDescent="0.2">
      <c r="A95" s="100" t="s">
        <v>364</v>
      </c>
      <c r="B95" s="100" t="s">
        <v>337</v>
      </c>
      <c r="C95" s="100">
        <v>6</v>
      </c>
      <c r="J95" s="100">
        <v>14</v>
      </c>
      <c r="P95" s="100">
        <v>10</v>
      </c>
      <c r="Q95" s="100">
        <v>60</v>
      </c>
      <c r="S95" s="100">
        <v>7</v>
      </c>
      <c r="T95" s="100">
        <v>1.8</v>
      </c>
      <c r="U95" s="100">
        <v>130</v>
      </c>
      <c r="V95" s="100">
        <v>160</v>
      </c>
      <c r="Z95" s="99">
        <v>0.95</v>
      </c>
      <c r="AA95" s="100">
        <v>30</v>
      </c>
      <c r="AB95" s="99">
        <v>0.8</v>
      </c>
      <c r="AC95" s="100">
        <v>2</v>
      </c>
      <c r="AE95" s="100">
        <v>4</v>
      </c>
      <c r="AH95" s="100">
        <v>4</v>
      </c>
    </row>
    <row r="96" spans="1:34" x14ac:dyDescent="0.2">
      <c r="A96" s="100" t="s">
        <v>365</v>
      </c>
      <c r="B96" s="100" t="s">
        <v>341</v>
      </c>
      <c r="C96" s="100">
        <v>5</v>
      </c>
      <c r="J96" s="100">
        <v>14</v>
      </c>
      <c r="P96" s="100">
        <v>4.5</v>
      </c>
      <c r="Q96" s="100">
        <v>4</v>
      </c>
      <c r="R96" s="100">
        <v>17</v>
      </c>
      <c r="S96" s="100">
        <v>2</v>
      </c>
      <c r="T96" s="100">
        <v>2</v>
      </c>
      <c r="U96" s="100">
        <v>45</v>
      </c>
      <c r="V96" s="100">
        <v>25</v>
      </c>
      <c r="Z96" s="99">
        <v>0.8</v>
      </c>
      <c r="AA96" s="100">
        <v>25</v>
      </c>
      <c r="AB96" s="99">
        <v>0.8</v>
      </c>
      <c r="AC96" s="100">
        <v>1</v>
      </c>
      <c r="AE96" s="100">
        <v>3</v>
      </c>
      <c r="AH96" s="100">
        <v>3</v>
      </c>
    </row>
    <row r="97" spans="1:34" x14ac:dyDescent="0.2">
      <c r="A97" s="100" t="s">
        <v>366</v>
      </c>
      <c r="B97" s="100" t="s">
        <v>341</v>
      </c>
      <c r="C97" s="100">
        <v>6</v>
      </c>
      <c r="J97" s="100">
        <v>14</v>
      </c>
      <c r="P97" s="100">
        <v>6</v>
      </c>
      <c r="Q97" s="100">
        <v>4.5</v>
      </c>
      <c r="R97" s="100">
        <v>33</v>
      </c>
      <c r="S97" s="100">
        <v>3</v>
      </c>
      <c r="T97" s="100">
        <v>3</v>
      </c>
      <c r="U97" s="100">
        <v>68</v>
      </c>
      <c r="V97" s="100">
        <v>60</v>
      </c>
      <c r="Z97" s="99">
        <v>0.8</v>
      </c>
      <c r="AA97" s="100">
        <v>27</v>
      </c>
      <c r="AB97" s="99">
        <v>0.8</v>
      </c>
      <c r="AC97" s="100">
        <v>1</v>
      </c>
      <c r="AE97" s="100">
        <v>3</v>
      </c>
      <c r="AH97" s="100">
        <v>3</v>
      </c>
    </row>
    <row r="98" spans="1:34" x14ac:dyDescent="0.2">
      <c r="A98" s="100" t="s">
        <v>367</v>
      </c>
      <c r="B98" s="100" t="s">
        <v>341</v>
      </c>
      <c r="C98" s="100">
        <v>6</v>
      </c>
      <c r="J98" s="100">
        <v>14</v>
      </c>
      <c r="P98" s="100">
        <v>7.5</v>
      </c>
      <c r="Q98" s="100">
        <v>6</v>
      </c>
      <c r="R98" s="100">
        <v>44</v>
      </c>
      <c r="S98" s="100">
        <v>3.5</v>
      </c>
      <c r="T98" s="100">
        <v>3.5</v>
      </c>
      <c r="U98" s="100">
        <v>90</v>
      </c>
      <c r="V98" s="100">
        <v>88</v>
      </c>
      <c r="Z98" s="99">
        <v>0.8</v>
      </c>
      <c r="AA98" s="100">
        <v>30</v>
      </c>
      <c r="AB98" s="99">
        <v>0.8</v>
      </c>
      <c r="AC98" s="100">
        <v>1</v>
      </c>
      <c r="AE98" s="100">
        <v>4</v>
      </c>
      <c r="AH98" s="100">
        <v>3</v>
      </c>
    </row>
    <row r="99" spans="1:34" x14ac:dyDescent="0.2">
      <c r="A99" s="100" t="s">
        <v>368</v>
      </c>
      <c r="B99" s="100" t="s">
        <v>328</v>
      </c>
      <c r="C99" s="100">
        <v>3.5</v>
      </c>
      <c r="J99" s="100">
        <v>15</v>
      </c>
      <c r="P99" s="100">
        <v>30</v>
      </c>
      <c r="Q99" s="100">
        <v>45</v>
      </c>
      <c r="S99" s="100">
        <v>10</v>
      </c>
      <c r="T99" s="100">
        <v>74</v>
      </c>
      <c r="U99" s="100">
        <v>145</v>
      </c>
      <c r="V99" s="100">
        <v>146</v>
      </c>
      <c r="Z99" s="99">
        <v>0.99</v>
      </c>
      <c r="AA99" s="100">
        <v>100</v>
      </c>
      <c r="AB99" s="99">
        <v>0.8</v>
      </c>
      <c r="AC99" s="100">
        <v>2</v>
      </c>
      <c r="AE99" s="100">
        <v>3</v>
      </c>
      <c r="AH99" s="100">
        <v>4</v>
      </c>
    </row>
    <row r="100" spans="1:34" x14ac:dyDescent="0.2">
      <c r="A100" s="100" t="s">
        <v>369</v>
      </c>
      <c r="B100" s="100" t="s">
        <v>333</v>
      </c>
      <c r="C100" s="100">
        <v>3.5</v>
      </c>
      <c r="J100" s="100">
        <v>15</v>
      </c>
      <c r="P100" s="100">
        <v>122</v>
      </c>
      <c r="Q100" s="100">
        <v>3</v>
      </c>
      <c r="S100" s="100">
        <v>7</v>
      </c>
      <c r="T100" s="100">
        <v>3.5</v>
      </c>
      <c r="U100" s="100">
        <v>100</v>
      </c>
      <c r="V100" s="100">
        <v>9</v>
      </c>
      <c r="Z100" s="99">
        <v>0.9</v>
      </c>
      <c r="AA100" s="100">
        <v>100</v>
      </c>
      <c r="AB100" s="99">
        <v>0.8</v>
      </c>
      <c r="AC100" s="100">
        <v>2</v>
      </c>
      <c r="AE100" s="100">
        <v>3</v>
      </c>
      <c r="AH100" s="100">
        <v>4</v>
      </c>
    </row>
    <row r="101" spans="1:34" x14ac:dyDescent="0.2">
      <c r="A101" s="100" t="s">
        <v>370</v>
      </c>
      <c r="B101" s="100" t="s">
        <v>337</v>
      </c>
      <c r="C101" s="100">
        <v>3.5</v>
      </c>
      <c r="J101" s="100">
        <v>15</v>
      </c>
      <c r="P101" s="100">
        <v>12</v>
      </c>
      <c r="Q101" s="100">
        <v>70</v>
      </c>
      <c r="S101" s="100">
        <v>7</v>
      </c>
      <c r="T101" s="100">
        <v>1.8</v>
      </c>
      <c r="U101" s="100">
        <v>145</v>
      </c>
      <c r="V101" s="100">
        <v>170</v>
      </c>
      <c r="Z101" s="99">
        <v>0.99</v>
      </c>
      <c r="AA101" s="100">
        <v>100</v>
      </c>
      <c r="AB101" s="99">
        <v>0.8</v>
      </c>
      <c r="AC101" s="100">
        <v>2</v>
      </c>
      <c r="AE101" s="100">
        <v>3</v>
      </c>
      <c r="AH101" s="100">
        <v>4</v>
      </c>
    </row>
    <row r="102" spans="1:34" x14ac:dyDescent="0.2">
      <c r="A102" s="100" t="s">
        <v>371</v>
      </c>
      <c r="B102" s="100" t="s">
        <v>341</v>
      </c>
      <c r="C102" s="100">
        <v>3.5</v>
      </c>
      <c r="J102" s="100">
        <v>15</v>
      </c>
      <c r="P102" s="100">
        <v>11.5</v>
      </c>
      <c r="Q102" s="100">
        <v>9</v>
      </c>
      <c r="R102" s="100">
        <v>50</v>
      </c>
      <c r="S102" s="100">
        <v>3.5</v>
      </c>
      <c r="T102" s="100">
        <v>3.5</v>
      </c>
      <c r="U102" s="100">
        <v>100</v>
      </c>
      <c r="V102" s="100">
        <v>98</v>
      </c>
      <c r="Z102" s="99">
        <v>0.9</v>
      </c>
      <c r="AA102" s="100">
        <v>100</v>
      </c>
      <c r="AB102" s="99">
        <v>0.8</v>
      </c>
      <c r="AC102" s="100">
        <v>2</v>
      </c>
      <c r="AE102" s="100">
        <v>3</v>
      </c>
      <c r="AH102" s="100">
        <v>4</v>
      </c>
    </row>
    <row r="103" spans="1:34" x14ac:dyDescent="0.2">
      <c r="A103" s="100" t="s">
        <v>372</v>
      </c>
      <c r="B103" s="100" t="s">
        <v>328</v>
      </c>
      <c r="C103" s="100">
        <v>10</v>
      </c>
      <c r="J103" s="100">
        <v>14</v>
      </c>
      <c r="P103" s="100">
        <v>33</v>
      </c>
      <c r="Q103" s="100">
        <v>32</v>
      </c>
      <c r="S103" s="100">
        <v>10</v>
      </c>
      <c r="T103" s="100">
        <v>84</v>
      </c>
      <c r="U103" s="100">
        <v>130</v>
      </c>
      <c r="V103" s="100">
        <v>131</v>
      </c>
      <c r="Z103" s="99">
        <v>0.98</v>
      </c>
      <c r="AA103" s="100">
        <v>28</v>
      </c>
      <c r="AB103" s="99">
        <v>0.8</v>
      </c>
      <c r="AC103" s="100">
        <v>1</v>
      </c>
      <c r="AE103" s="100">
        <v>3</v>
      </c>
      <c r="AH103" s="100">
        <v>4</v>
      </c>
    </row>
    <row r="104" spans="1:34" x14ac:dyDescent="0.2">
      <c r="A104" s="100" t="s">
        <v>373</v>
      </c>
      <c r="B104" s="100" t="s">
        <v>333</v>
      </c>
      <c r="C104" s="100">
        <v>10</v>
      </c>
      <c r="J104" s="100">
        <v>14</v>
      </c>
      <c r="P104" s="100">
        <v>120</v>
      </c>
      <c r="Q104" s="100">
        <v>3</v>
      </c>
      <c r="S104" s="100">
        <v>8</v>
      </c>
      <c r="T104" s="100">
        <v>4</v>
      </c>
      <c r="U104" s="100">
        <v>90</v>
      </c>
      <c r="V104" s="100">
        <v>10</v>
      </c>
      <c r="Z104" s="99">
        <v>0.85</v>
      </c>
      <c r="AA104" s="100">
        <v>28</v>
      </c>
      <c r="AB104" s="99">
        <v>0.8</v>
      </c>
      <c r="AC104" s="100">
        <v>1</v>
      </c>
      <c r="AE104" s="100">
        <v>3</v>
      </c>
      <c r="AH104" s="100">
        <v>4</v>
      </c>
    </row>
    <row r="105" spans="1:34" x14ac:dyDescent="0.2">
      <c r="A105" s="100" t="s">
        <v>374</v>
      </c>
      <c r="B105" s="100" t="s">
        <v>337</v>
      </c>
      <c r="C105" s="100">
        <v>10</v>
      </c>
      <c r="J105" s="100">
        <v>14</v>
      </c>
      <c r="P105" s="100">
        <v>10</v>
      </c>
      <c r="Q105" s="100">
        <v>42</v>
      </c>
      <c r="S105" s="100">
        <v>8</v>
      </c>
      <c r="T105" s="100">
        <v>2</v>
      </c>
      <c r="U105" s="100">
        <v>130</v>
      </c>
      <c r="V105" s="100">
        <v>165</v>
      </c>
      <c r="Z105" s="99">
        <v>0.98</v>
      </c>
      <c r="AA105" s="100">
        <v>28</v>
      </c>
      <c r="AB105" s="99">
        <v>0.8</v>
      </c>
      <c r="AC105" s="100">
        <v>1</v>
      </c>
      <c r="AE105" s="100">
        <v>3</v>
      </c>
      <c r="AH105" s="100">
        <v>4</v>
      </c>
    </row>
    <row r="106" spans="1:34" x14ac:dyDescent="0.2">
      <c r="A106" s="100" t="s">
        <v>375</v>
      </c>
      <c r="B106" s="100" t="s">
        <v>341</v>
      </c>
      <c r="C106" s="100">
        <v>10</v>
      </c>
      <c r="J106" s="100">
        <v>14</v>
      </c>
      <c r="P106" s="100">
        <v>9</v>
      </c>
      <c r="Q106" s="100">
        <v>7.5</v>
      </c>
      <c r="R106" s="100">
        <v>50</v>
      </c>
      <c r="S106" s="100">
        <v>4</v>
      </c>
      <c r="T106" s="100">
        <v>4</v>
      </c>
      <c r="U106" s="100">
        <v>90</v>
      </c>
      <c r="V106" s="100">
        <v>100</v>
      </c>
      <c r="Z106" s="99">
        <v>0.85</v>
      </c>
      <c r="AA106" s="100">
        <v>28</v>
      </c>
      <c r="AB106" s="99">
        <v>0.8</v>
      </c>
      <c r="AC106" s="100">
        <v>1</v>
      </c>
      <c r="AE106" s="100">
        <v>3</v>
      </c>
      <c r="AH106" s="100">
        <v>4</v>
      </c>
    </row>
    <row r="107" spans="1:34" x14ac:dyDescent="0.2">
      <c r="Z107" s="99"/>
      <c r="AB107" s="99"/>
    </row>
  </sheetData>
  <mergeCells count="10">
    <mergeCell ref="AV1:AX1"/>
    <mergeCell ref="AY1:BA1"/>
    <mergeCell ref="BB1:BD1"/>
    <mergeCell ref="BE1:BG1"/>
    <mergeCell ref="C1:O1"/>
    <mergeCell ref="P1:Y1"/>
    <mergeCell ref="AI1:AN1"/>
    <mergeCell ref="AO1:AP1"/>
    <mergeCell ref="AQ1:AR1"/>
    <mergeCell ref="AS1:A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workbookViewId="0">
      <selection activeCell="E13" sqref="E13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51" t="s">
        <v>0</v>
      </c>
      <c r="B1" s="158" t="s">
        <v>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"/>
      <c r="W1" s="155" t="s">
        <v>2</v>
      </c>
      <c r="X1" s="156"/>
      <c r="Y1" s="156"/>
      <c r="Z1" s="156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57" t="s">
        <v>8</v>
      </c>
      <c r="BA1" s="110"/>
      <c r="BB1" s="110"/>
      <c r="BC1" s="110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52"/>
      <c r="B2" s="153" t="s">
        <v>11</v>
      </c>
      <c r="C2" s="106"/>
      <c r="D2" s="106"/>
      <c r="E2" s="107"/>
      <c r="F2" s="153" t="s">
        <v>11</v>
      </c>
      <c r="G2" s="106"/>
      <c r="H2" s="106"/>
      <c r="I2" s="107"/>
      <c r="J2" s="153" t="s">
        <v>9</v>
      </c>
      <c r="K2" s="106"/>
      <c r="L2" s="106"/>
      <c r="M2" s="107"/>
      <c r="N2" s="153" t="s">
        <v>9</v>
      </c>
      <c r="O2" s="106"/>
      <c r="P2" s="106"/>
      <c r="Q2" s="107"/>
      <c r="R2" s="153" t="s">
        <v>9</v>
      </c>
      <c r="S2" s="106"/>
      <c r="T2" s="106"/>
      <c r="U2" s="107"/>
      <c r="V2" s="1"/>
      <c r="W2" s="115" t="s">
        <v>17</v>
      </c>
      <c r="X2" s="110"/>
      <c r="Y2" s="110"/>
      <c r="Z2" s="110"/>
      <c r="AA2" s="9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54" t="s">
        <v>11</v>
      </c>
      <c r="C3" s="106"/>
      <c r="D3" s="106"/>
      <c r="E3" s="107"/>
      <c r="F3" s="154" t="s">
        <v>11</v>
      </c>
      <c r="G3" s="106"/>
      <c r="H3" s="106"/>
      <c r="I3" s="107"/>
      <c r="J3" s="154"/>
      <c r="K3" s="106"/>
      <c r="L3" s="106"/>
      <c r="M3" s="107"/>
      <c r="N3" s="154"/>
      <c r="O3" s="106"/>
      <c r="P3" s="106"/>
      <c r="Q3" s="107"/>
      <c r="R3" s="154"/>
      <c r="S3" s="106"/>
      <c r="T3" s="106"/>
      <c r="U3" s="107"/>
      <c r="V3" s="1"/>
      <c r="W3" s="115" t="s">
        <v>19</v>
      </c>
      <c r="X3" s="110"/>
      <c r="Y3" s="110"/>
      <c r="Z3" s="110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54" t="s">
        <v>11</v>
      </c>
      <c r="C4" s="106"/>
      <c r="D4" s="106"/>
      <c r="E4" s="107"/>
      <c r="F4" s="154" t="s">
        <v>11</v>
      </c>
      <c r="G4" s="106"/>
      <c r="H4" s="106"/>
      <c r="I4" s="107"/>
      <c r="J4" s="154"/>
      <c r="K4" s="106"/>
      <c r="L4" s="106"/>
      <c r="M4" s="107"/>
      <c r="N4" s="154"/>
      <c r="O4" s="106"/>
      <c r="P4" s="106"/>
      <c r="Q4" s="107"/>
      <c r="R4" s="154"/>
      <c r="S4" s="106"/>
      <c r="T4" s="106"/>
      <c r="U4" s="107"/>
      <c r="V4" s="1"/>
      <c r="W4" s="109" t="s">
        <v>21</v>
      </c>
      <c r="X4" s="110"/>
      <c r="Y4" s="110"/>
      <c r="Z4" s="110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54" t="s">
        <v>11</v>
      </c>
      <c r="C5" s="106"/>
      <c r="D5" s="106"/>
      <c r="E5" s="107"/>
      <c r="F5" s="154" t="s">
        <v>11</v>
      </c>
      <c r="G5" s="106"/>
      <c r="H5" s="106"/>
      <c r="I5" s="107"/>
      <c r="J5" s="154"/>
      <c r="K5" s="106"/>
      <c r="L5" s="106"/>
      <c r="M5" s="107"/>
      <c r="N5" s="154"/>
      <c r="O5" s="106"/>
      <c r="P5" s="106"/>
      <c r="Q5" s="107"/>
      <c r="R5" s="154"/>
      <c r="S5" s="106"/>
      <c r="T5" s="106"/>
      <c r="U5" s="107"/>
      <c r="V5" s="1"/>
      <c r="W5" s="109" t="s">
        <v>22</v>
      </c>
      <c r="X5" s="110"/>
      <c r="Y5" s="110"/>
      <c r="Z5" s="110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54" t="s">
        <v>11</v>
      </c>
      <c r="C6" s="106"/>
      <c r="D6" s="106"/>
      <c r="E6" s="107"/>
      <c r="F6" s="154" t="s">
        <v>21</v>
      </c>
      <c r="G6" s="106"/>
      <c r="H6" s="106"/>
      <c r="I6" s="107"/>
      <c r="J6" s="154"/>
      <c r="K6" s="106"/>
      <c r="L6" s="106"/>
      <c r="M6" s="107"/>
      <c r="N6" s="154"/>
      <c r="O6" s="106"/>
      <c r="P6" s="106"/>
      <c r="Q6" s="107"/>
      <c r="R6" s="154"/>
      <c r="S6" s="106"/>
      <c r="T6" s="106"/>
      <c r="U6" s="107"/>
      <c r="V6" s="1"/>
      <c r="W6" s="109" t="s">
        <v>23</v>
      </c>
      <c r="X6" s="110"/>
      <c r="Y6" s="110"/>
      <c r="Z6" s="110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54">
        <v>0</v>
      </c>
      <c r="C7" s="106"/>
      <c r="D7" s="106"/>
      <c r="E7" s="107"/>
      <c r="F7" s="154" t="s">
        <v>21</v>
      </c>
      <c r="G7" s="106"/>
      <c r="H7" s="106"/>
      <c r="I7" s="107"/>
      <c r="J7" s="154"/>
      <c r="K7" s="106"/>
      <c r="L7" s="106"/>
      <c r="M7" s="107"/>
      <c r="N7" s="154"/>
      <c r="O7" s="106"/>
      <c r="P7" s="106"/>
      <c r="Q7" s="107"/>
      <c r="R7" s="154"/>
      <c r="S7" s="106"/>
      <c r="T7" s="106"/>
      <c r="U7" s="107"/>
      <c r="V7" s="1"/>
      <c r="W7" s="109" t="s">
        <v>24</v>
      </c>
      <c r="X7" s="110"/>
      <c r="Y7" s="110"/>
      <c r="Z7" s="110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09" t="s">
        <v>25</v>
      </c>
      <c r="X8" s="110"/>
      <c r="Y8" s="110"/>
      <c r="Z8" s="110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09" t="s">
        <v>26</v>
      </c>
      <c r="X9" s="110"/>
      <c r="Y9" s="110"/>
      <c r="Z9" s="110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05" t="s">
        <v>27</v>
      </c>
      <c r="C10" s="106"/>
      <c r="D10" s="106"/>
      <c r="E10" s="107"/>
      <c r="F10" s="105" t="s">
        <v>28</v>
      </c>
      <c r="G10" s="106"/>
      <c r="H10" s="106"/>
      <c r="I10" s="107"/>
      <c r="J10" s="105" t="s">
        <v>29</v>
      </c>
      <c r="K10" s="106"/>
      <c r="L10" s="106"/>
      <c r="M10" s="107"/>
      <c r="N10" s="105" t="s">
        <v>30</v>
      </c>
      <c r="O10" s="106"/>
      <c r="P10" s="106"/>
      <c r="Q10" s="108"/>
      <c r="R10" s="145" t="s">
        <v>31</v>
      </c>
      <c r="S10" s="146"/>
      <c r="T10" s="147" t="s">
        <v>32</v>
      </c>
      <c r="U10" s="107"/>
      <c r="V10" s="16"/>
      <c r="W10" s="109" t="s">
        <v>33</v>
      </c>
      <c r="X10" s="110"/>
      <c r="Y10" s="110"/>
      <c r="Z10" s="110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02" t="s">
        <v>34</v>
      </c>
      <c r="C11" s="103"/>
      <c r="D11" s="104"/>
      <c r="E11" s="18" t="e">
        <f>'DD Helper'!C34</f>
        <v>#VALUE!</v>
      </c>
      <c r="F11" s="102" t="s">
        <v>35</v>
      </c>
      <c r="G11" s="103"/>
      <c r="H11" s="104"/>
      <c r="I11" s="19" t="e">
        <f ca="1">FLOOR('DD Helper'!P34,0.1)</f>
        <v>#VALUE!</v>
      </c>
      <c r="J11" s="102" t="s">
        <v>36</v>
      </c>
      <c r="K11" s="103"/>
      <c r="L11" s="104"/>
      <c r="M11" s="20">
        <f>'DD Helper'!AA34</f>
        <v>8600</v>
      </c>
      <c r="N11" s="102" t="str">
        <f ca="1">'DD Helper'!A38</f>
        <v>Artillery</v>
      </c>
      <c r="O11" s="103"/>
      <c r="P11" s="104"/>
      <c r="Q11" s="21">
        <f ca="1">'DD Helper'!B38</f>
        <v>96</v>
      </c>
      <c r="R11" s="149">
        <f ca="1">'DD Helper'!C38</f>
        <v>384</v>
      </c>
      <c r="S11" s="150"/>
      <c r="T11" s="148">
        <f t="shared" ref="T11:T21" ca="1" si="14">IFERROR(R11/5/7,"")</f>
        <v>10.971428571428572</v>
      </c>
      <c r="U11" s="120"/>
      <c r="V11" s="1"/>
      <c r="W11" s="109" t="s">
        <v>37</v>
      </c>
      <c r="X11" s="110"/>
      <c r="Y11" s="110"/>
      <c r="Z11" s="110"/>
      <c r="AA11" s="9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02" t="s">
        <v>38</v>
      </c>
      <c r="C12" s="103"/>
      <c r="D12" s="104"/>
      <c r="E12" s="25">
        <f ca="1">'DD Helper'!D34</f>
        <v>178.39999999999998</v>
      </c>
      <c r="F12" s="102" t="s">
        <v>39</v>
      </c>
      <c r="G12" s="103"/>
      <c r="H12" s="104"/>
      <c r="I12" s="26" t="e">
        <f ca="1">FLOOR('DD Helper'!Q34,0.1)</f>
        <v>#VALUE!</v>
      </c>
      <c r="J12" s="102" t="s">
        <v>40</v>
      </c>
      <c r="K12" s="103"/>
      <c r="L12" s="104"/>
      <c r="M12" s="27">
        <f>'DD Helper'!AB34</f>
        <v>120</v>
      </c>
      <c r="N12" s="102" t="str">
        <f ca="1">'DD Helper'!A39</f>
        <v>Infantry Eq</v>
      </c>
      <c r="O12" s="103"/>
      <c r="P12" s="104"/>
      <c r="Q12" s="28">
        <f ca="1">'DD Helper'!B39</f>
        <v>710</v>
      </c>
      <c r="R12" s="113">
        <f ca="1">'DD Helper'!C39</f>
        <v>532.5</v>
      </c>
      <c r="S12" s="114"/>
      <c r="T12" s="111">
        <f t="shared" ca="1" si="14"/>
        <v>15.214285714285714</v>
      </c>
      <c r="U12" s="112"/>
      <c r="V12" s="1"/>
      <c r="W12" s="109" t="s">
        <v>41</v>
      </c>
      <c r="X12" s="110"/>
      <c r="Y12" s="110"/>
      <c r="Z12" s="110"/>
      <c r="AA12" s="9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02" t="s">
        <v>42</v>
      </c>
      <c r="C13" s="103"/>
      <c r="D13" s="104"/>
      <c r="E13" s="25">
        <f ca="1">FLOOR('DD Helper'!E34,0.1)</f>
        <v>50</v>
      </c>
      <c r="F13" s="102" t="s">
        <v>43</v>
      </c>
      <c r="G13" s="103"/>
      <c r="H13" s="104"/>
      <c r="I13" s="26" t="e">
        <f ca="1">'DD Helper'!R34</f>
        <v>#VALUE!</v>
      </c>
      <c r="J13" s="102" t="s">
        <v>44</v>
      </c>
      <c r="K13" s="103"/>
      <c r="L13" s="104"/>
      <c r="M13" s="27">
        <f ca="1">'DD Helper'!C37</f>
        <v>1036.5</v>
      </c>
      <c r="N13" s="102" t="str">
        <f ca="1">'DD Helper'!A40</f>
        <v>Support Eq</v>
      </c>
      <c r="O13" s="103"/>
      <c r="P13" s="104"/>
      <c r="Q13" s="28">
        <f ca="1">'DD Helper'!B40</f>
        <v>30</v>
      </c>
      <c r="R13" s="113">
        <f ca="1">'DD Helper'!C40</f>
        <v>120</v>
      </c>
      <c r="S13" s="114"/>
      <c r="T13" s="111">
        <f t="shared" ca="1" si="14"/>
        <v>3.4285714285714284</v>
      </c>
      <c r="U13" s="112"/>
      <c r="V13" s="1"/>
      <c r="W13" s="109" t="s">
        <v>45</v>
      </c>
      <c r="X13" s="110"/>
      <c r="Y13" s="110"/>
      <c r="Z13" s="110"/>
      <c r="AA13" s="9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02" t="s">
        <v>46</v>
      </c>
      <c r="C14" s="103"/>
      <c r="D14" s="104"/>
      <c r="E14" s="30">
        <f ca="1">FLOOR('DD Helper'!F34,0.01)</f>
        <v>0.24</v>
      </c>
      <c r="F14" s="102" t="s">
        <v>47</v>
      </c>
      <c r="G14" s="103"/>
      <c r="H14" s="104"/>
      <c r="I14" s="25">
        <f ca="1">FLOOR('DD Helper'!S34,0.1)</f>
        <v>323.10000000000002</v>
      </c>
      <c r="J14" s="102"/>
      <c r="K14" s="103"/>
      <c r="L14" s="104"/>
      <c r="M14" s="31"/>
      <c r="N14" s="102" t="str">
        <f ca="1">'DD Helper'!A41</f>
        <v/>
      </c>
      <c r="O14" s="103"/>
      <c r="P14" s="104"/>
      <c r="Q14" s="28" t="str">
        <f ca="1">'DD Helper'!B41</f>
        <v/>
      </c>
      <c r="R14" s="113" t="str">
        <f ca="1">'DD Helper'!C41</f>
        <v/>
      </c>
      <c r="S14" s="114"/>
      <c r="T14" s="111" t="str">
        <f t="shared" ca="1" si="14"/>
        <v/>
      </c>
      <c r="U14" s="112"/>
      <c r="V14" s="1"/>
      <c r="W14" s="109" t="s">
        <v>48</v>
      </c>
      <c r="X14" s="110"/>
      <c r="Y14" s="110"/>
      <c r="Z14" s="110"/>
      <c r="AA14" s="9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02" t="s">
        <v>49</v>
      </c>
      <c r="C15" s="103"/>
      <c r="D15" s="104"/>
      <c r="E15" s="32">
        <f ca="1">'DD Helper'!G34</f>
        <v>0</v>
      </c>
      <c r="F15" s="102" t="s">
        <v>50</v>
      </c>
      <c r="G15" s="103"/>
      <c r="H15" s="104"/>
      <c r="I15" s="25">
        <f ca="1">FLOOR('DD Helper'!T34,0.1)</f>
        <v>54.300000000000004</v>
      </c>
      <c r="J15" s="102"/>
      <c r="K15" s="103"/>
      <c r="L15" s="104"/>
      <c r="M15" s="25"/>
      <c r="N15" s="102" t="str">
        <f ca="1">'DD Helper'!A42</f>
        <v/>
      </c>
      <c r="O15" s="103"/>
      <c r="P15" s="104"/>
      <c r="Q15" s="28" t="str">
        <f ca="1">'DD Helper'!B42</f>
        <v/>
      </c>
      <c r="R15" s="113" t="str">
        <f ca="1">'DD Helper'!C42</f>
        <v/>
      </c>
      <c r="S15" s="114"/>
      <c r="T15" s="111" t="str">
        <f t="shared" ca="1" si="14"/>
        <v/>
      </c>
      <c r="U15" s="112"/>
      <c r="V15" s="1"/>
      <c r="W15" s="109" t="s">
        <v>51</v>
      </c>
      <c r="X15" s="110"/>
      <c r="Y15" s="110"/>
      <c r="Z15" s="110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02" t="s">
        <v>52</v>
      </c>
      <c r="C16" s="103"/>
      <c r="D16" s="104"/>
      <c r="E16" s="32">
        <f ca="1">'DD Helper'!H34</f>
        <v>7</v>
      </c>
      <c r="F16" s="102" t="s">
        <v>4</v>
      </c>
      <c r="G16" s="103"/>
      <c r="H16" s="104"/>
      <c r="I16" s="25" t="e">
        <f ca="1">FLOOR('DD Helper'!U34,0.1)</f>
        <v>#VALUE!</v>
      </c>
      <c r="J16" s="102"/>
      <c r="K16" s="103"/>
      <c r="L16" s="104"/>
      <c r="M16" s="25"/>
      <c r="N16" s="102" t="str">
        <f ca="1">'DD Helper'!A43</f>
        <v/>
      </c>
      <c r="O16" s="103"/>
      <c r="P16" s="104"/>
      <c r="Q16" s="28" t="str">
        <f ca="1">'DD Helper'!B43</f>
        <v/>
      </c>
      <c r="R16" s="113" t="str">
        <f ca="1">'DD Helper'!C43</f>
        <v/>
      </c>
      <c r="S16" s="114"/>
      <c r="T16" s="111" t="str">
        <f t="shared" ca="1" si="14"/>
        <v/>
      </c>
      <c r="U16" s="112"/>
      <c r="V16" s="1"/>
      <c r="W16" s="109" t="s">
        <v>53</v>
      </c>
      <c r="X16" s="110"/>
      <c r="Y16" s="110"/>
      <c r="Z16" s="110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02" t="s">
        <v>54</v>
      </c>
      <c r="C17" s="103"/>
      <c r="D17" s="104"/>
      <c r="E17" s="33">
        <f ca="1">FLOOR('DD Helper'!J34,0.1)</f>
        <v>4.7</v>
      </c>
      <c r="F17" s="102" t="s">
        <v>55</v>
      </c>
      <c r="G17" s="103"/>
      <c r="H17" s="104"/>
      <c r="I17" s="25" t="e">
        <f ca="1">FLOOR('DD Helper'!V34,0.1)</f>
        <v>#VALUE!</v>
      </c>
      <c r="J17" s="102"/>
      <c r="K17" s="103"/>
      <c r="L17" s="104"/>
      <c r="M17" s="25"/>
      <c r="N17" s="102" t="str">
        <f ca="1">'DD Helper'!A44</f>
        <v/>
      </c>
      <c r="O17" s="103"/>
      <c r="P17" s="104"/>
      <c r="Q17" s="28" t="str">
        <f ca="1">'DD Helper'!B44</f>
        <v/>
      </c>
      <c r="R17" s="113" t="str">
        <f ca="1">'DD Helper'!C44</f>
        <v/>
      </c>
      <c r="S17" s="114"/>
      <c r="T17" s="111" t="str">
        <f t="shared" ca="1" si="14"/>
        <v/>
      </c>
      <c r="U17" s="112"/>
      <c r="V17" s="1"/>
      <c r="W17" s="109" t="s">
        <v>56</v>
      </c>
      <c r="X17" s="110"/>
      <c r="Y17" s="110"/>
      <c r="Z17" s="110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02" t="s">
        <v>57</v>
      </c>
      <c r="C18" s="103"/>
      <c r="D18" s="104"/>
      <c r="E18" s="33">
        <f ca="1">FLOOR('DD Helper'!K34,0.01)</f>
        <v>1.07</v>
      </c>
      <c r="F18" s="102" t="s">
        <v>58</v>
      </c>
      <c r="G18" s="103"/>
      <c r="H18" s="104"/>
      <c r="I18" s="34">
        <f ca="1">'DD Helper'!W34</f>
        <v>0</v>
      </c>
      <c r="J18" s="102"/>
      <c r="K18" s="103"/>
      <c r="L18" s="104"/>
      <c r="M18" s="35"/>
      <c r="N18" s="102" t="str">
        <f ca="1">'DD Helper'!A45</f>
        <v/>
      </c>
      <c r="O18" s="103"/>
      <c r="P18" s="104"/>
      <c r="Q18" s="28" t="str">
        <f ca="1">'DD Helper'!B45</f>
        <v/>
      </c>
      <c r="R18" s="113" t="str">
        <f ca="1">'DD Helper'!C45</f>
        <v/>
      </c>
      <c r="S18" s="114"/>
      <c r="T18" s="111" t="str">
        <f t="shared" ca="1" si="14"/>
        <v/>
      </c>
      <c r="U18" s="112"/>
      <c r="V18" s="1"/>
      <c r="W18" s="109" t="s">
        <v>59</v>
      </c>
      <c r="X18" s="110"/>
      <c r="Y18" s="110"/>
      <c r="Z18" s="110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02" t="s">
        <v>7</v>
      </c>
      <c r="C19" s="103"/>
      <c r="D19" s="104"/>
      <c r="E19" s="36">
        <f ca="1">'DD Helper'!M34</f>
        <v>0</v>
      </c>
      <c r="F19" s="102" t="s">
        <v>60</v>
      </c>
      <c r="G19" s="103"/>
      <c r="H19" s="104"/>
      <c r="I19" s="33">
        <f ca="1">'DD Helper'!X34</f>
        <v>5</v>
      </c>
      <c r="J19" s="102"/>
      <c r="K19" s="103"/>
      <c r="L19" s="104"/>
      <c r="M19" s="31"/>
      <c r="N19" s="102" t="str">
        <f ca="1">'DD Helper'!A46</f>
        <v/>
      </c>
      <c r="O19" s="103"/>
      <c r="P19" s="104"/>
      <c r="Q19" s="28" t="str">
        <f ca="1">'DD Helper'!B46</f>
        <v/>
      </c>
      <c r="R19" s="113" t="str">
        <f ca="1">'DD Helper'!C46</f>
        <v/>
      </c>
      <c r="S19" s="114"/>
      <c r="T19" s="111" t="str">
        <f t="shared" ca="1" si="14"/>
        <v/>
      </c>
      <c r="U19" s="112"/>
      <c r="V19" s="1"/>
      <c r="W19" s="109" t="s">
        <v>61</v>
      </c>
      <c r="X19" s="110"/>
      <c r="Y19" s="110"/>
      <c r="Z19" s="110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02" t="s">
        <v>62</v>
      </c>
      <c r="C20" s="103"/>
      <c r="D20" s="104"/>
      <c r="E20" s="37">
        <f ca="1">'DD Helper'!N34</f>
        <v>0</v>
      </c>
      <c r="F20" s="102" t="s">
        <v>63</v>
      </c>
      <c r="G20" s="103"/>
      <c r="H20" s="104"/>
      <c r="I20" s="33">
        <f ca="1">'DD Helper'!Y34</f>
        <v>20</v>
      </c>
      <c r="J20" s="102"/>
      <c r="K20" s="103"/>
      <c r="L20" s="104"/>
      <c r="M20" s="31"/>
      <c r="N20" s="102" t="str">
        <f ca="1">'DD Helper'!A47</f>
        <v/>
      </c>
      <c r="O20" s="103"/>
      <c r="P20" s="104"/>
      <c r="Q20" s="28" t="str">
        <f ca="1">'DD Helper'!B47</f>
        <v/>
      </c>
      <c r="R20" s="113" t="str">
        <f ca="1">'DD Helper'!C47</f>
        <v/>
      </c>
      <c r="S20" s="114"/>
      <c r="T20" s="140" t="str">
        <f t="shared" ca="1" si="14"/>
        <v/>
      </c>
      <c r="U20" s="112"/>
      <c r="V20" s="1"/>
      <c r="W20" s="109" t="s">
        <v>64</v>
      </c>
      <c r="X20" s="110"/>
      <c r="Y20" s="110"/>
      <c r="Z20" s="110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22" t="s">
        <v>65</v>
      </c>
      <c r="C21" s="123"/>
      <c r="D21" s="124"/>
      <c r="E21" s="38">
        <f ca="1">'DD Helper'!O34</f>
        <v>0</v>
      </c>
      <c r="F21" s="122" t="s">
        <v>66</v>
      </c>
      <c r="G21" s="123"/>
      <c r="H21" s="124"/>
      <c r="I21" s="39">
        <f>'DD Helper'!Z34</f>
        <v>0</v>
      </c>
      <c r="J21" s="122"/>
      <c r="K21" s="123"/>
      <c r="L21" s="124"/>
      <c r="M21" s="40"/>
      <c r="N21" s="122"/>
      <c r="O21" s="123"/>
      <c r="P21" s="124"/>
      <c r="Q21" s="41"/>
      <c r="R21" s="125" t="str">
        <f ca="1">'DD Helper'!C48</f>
        <v/>
      </c>
      <c r="S21" s="126"/>
      <c r="T21" s="138" t="str">
        <f t="shared" ca="1" si="14"/>
        <v/>
      </c>
      <c r="U21" s="139"/>
      <c r="V21" s="1"/>
      <c r="W21" s="109" t="s">
        <v>67</v>
      </c>
      <c r="X21" s="110"/>
      <c r="Y21" s="110"/>
      <c r="Z21" s="110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09" t="s">
        <v>68</v>
      </c>
      <c r="X22" s="110"/>
      <c r="Y22" s="110"/>
      <c r="Z22" s="110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18" t="s">
        <v>69</v>
      </c>
      <c r="C23" s="119"/>
      <c r="D23" s="120"/>
      <c r="E23" s="121" t="s">
        <v>70</v>
      </c>
      <c r="F23" s="119"/>
      <c r="G23" s="120"/>
      <c r="H23" s="141" t="s">
        <v>71</v>
      </c>
      <c r="I23" s="119"/>
      <c r="J23" s="120"/>
      <c r="K23" s="142" t="s">
        <v>72</v>
      </c>
      <c r="L23" s="119"/>
      <c r="M23" s="120"/>
      <c r="N23" s="144" t="s">
        <v>73</v>
      </c>
      <c r="O23" s="119"/>
      <c r="P23" s="120"/>
      <c r="Q23" s="1"/>
      <c r="R23" s="1"/>
      <c r="S23" s="1"/>
      <c r="T23" s="1"/>
      <c r="U23" s="1"/>
      <c r="V23" s="1"/>
      <c r="W23" s="109" t="s">
        <v>74</v>
      </c>
      <c r="X23" s="110"/>
      <c r="Y23" s="110"/>
      <c r="Z23" s="110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"/>
      <c r="S24" s="1"/>
      <c r="T24" s="1"/>
      <c r="U24" s="1"/>
      <c r="V24" s="1"/>
      <c r="W24" s="109" t="s">
        <v>75</v>
      </c>
      <c r="X24" s="110"/>
      <c r="Y24" s="110"/>
      <c r="Z24" s="110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37" t="s">
        <v>76</v>
      </c>
      <c r="C25" s="119"/>
      <c r="D25" s="120"/>
      <c r="E25" s="136" t="s">
        <v>77</v>
      </c>
      <c r="F25" s="119"/>
      <c r="G25" s="120"/>
      <c r="H25" s="143" t="s">
        <v>78</v>
      </c>
      <c r="I25" s="119"/>
      <c r="J25" s="120"/>
      <c r="K25" s="127" t="s">
        <v>79</v>
      </c>
      <c r="L25" s="119"/>
      <c r="M25" s="120"/>
      <c r="N25" s="128" t="s">
        <v>80</v>
      </c>
      <c r="O25" s="119"/>
      <c r="P25" s="120"/>
      <c r="Q25" s="1"/>
      <c r="R25" s="1"/>
      <c r="S25" s="1"/>
      <c r="T25" s="1"/>
      <c r="U25" s="1"/>
      <c r="V25" s="1"/>
      <c r="W25" s="109" t="s">
        <v>81</v>
      </c>
      <c r="X25" s="110"/>
      <c r="Y25" s="110"/>
      <c r="Z25" s="110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"/>
      <c r="T26" s="1"/>
      <c r="U26" s="1"/>
      <c r="V26" s="1"/>
      <c r="W26" s="109" t="s">
        <v>82</v>
      </c>
      <c r="X26" s="110"/>
      <c r="Y26" s="110"/>
      <c r="Z26" s="110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09" t="s">
        <v>83</v>
      </c>
      <c r="X27" s="110"/>
      <c r="Y27" s="110"/>
      <c r="Z27" s="110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"/>
      <c r="S28" s="1"/>
      <c r="T28" s="1"/>
      <c r="U28" s="1"/>
      <c r="V28" s="1"/>
      <c r="W28" s="109" t="s">
        <v>84</v>
      </c>
      <c r="X28" s="110"/>
      <c r="Y28" s="110"/>
      <c r="Z28" s="110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35" t="s">
        <v>85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"/>
      <c r="R29" s="1"/>
      <c r="S29" s="1"/>
      <c r="T29" s="1"/>
      <c r="U29" s="1"/>
      <c r="V29" s="1"/>
      <c r="W29" s="109" t="s">
        <v>86</v>
      </c>
      <c r="X29" s="110"/>
      <c r="Y29" s="110"/>
      <c r="Z29" s="110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29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1"/>
      <c r="Q30" s="1"/>
      <c r="R30" s="1"/>
      <c r="S30" s="1"/>
      <c r="T30" s="1"/>
      <c r="U30" s="1"/>
      <c r="V30" s="1"/>
      <c r="W30" s="116" t="s">
        <v>87</v>
      </c>
      <c r="X30" s="117"/>
      <c r="Y30" s="117"/>
      <c r="Z30" s="117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32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4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B11:D11"/>
    <mergeCell ref="B10:E10"/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1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sqref="A1:B1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59" t="s">
        <v>11</v>
      </c>
      <c r="B1" s="160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O21" sqref="O21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62" t="s">
        <v>27</v>
      </c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4"/>
      <c r="P1" s="161" t="s">
        <v>28</v>
      </c>
      <c r="Q1" s="110"/>
      <c r="R1" s="110"/>
      <c r="S1" s="110"/>
      <c r="T1" s="110"/>
      <c r="U1" s="110"/>
      <c r="V1" s="110"/>
      <c r="W1" s="110"/>
      <c r="X1" s="110"/>
      <c r="Y1" s="110"/>
      <c r="Z1" s="67"/>
      <c r="AA1" s="162" t="s">
        <v>209</v>
      </c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/>
      <c r="AX1" s="163"/>
      <c r="AY1" s="163"/>
      <c r="AZ1" s="163"/>
      <c r="BA1" s="163"/>
      <c r="BB1" s="163"/>
      <c r="BC1" s="163"/>
      <c r="BD1" s="163"/>
      <c r="BE1" s="163"/>
      <c r="BF1" s="163"/>
      <c r="BG1" s="165"/>
      <c r="BH1" s="161" t="s">
        <v>69</v>
      </c>
      <c r="BI1" s="110"/>
      <c r="BJ1" s="110"/>
      <c r="BK1" s="161" t="s">
        <v>70</v>
      </c>
      <c r="BL1" s="110"/>
      <c r="BM1" s="110"/>
      <c r="BN1" s="161" t="s">
        <v>71</v>
      </c>
      <c r="BO1" s="110"/>
      <c r="BP1" s="110"/>
      <c r="BQ1" s="161" t="s">
        <v>72</v>
      </c>
      <c r="BR1" s="110"/>
      <c r="BS1" s="110"/>
      <c r="BT1" s="161" t="s">
        <v>73</v>
      </c>
      <c r="BU1" s="110"/>
      <c r="BV1" s="110"/>
      <c r="BW1" s="161" t="s">
        <v>76</v>
      </c>
      <c r="BX1" s="110"/>
      <c r="BY1" s="110"/>
      <c r="BZ1" s="161" t="s">
        <v>77</v>
      </c>
      <c r="CA1" s="110"/>
      <c r="CB1" s="110"/>
      <c r="CC1" s="161" t="s">
        <v>78</v>
      </c>
      <c r="CD1" s="110"/>
      <c r="CE1" s="110"/>
      <c r="CF1" s="161" t="s">
        <v>79</v>
      </c>
      <c r="CG1" s="110"/>
      <c r="CH1" s="110"/>
      <c r="CI1" s="161" t="s">
        <v>80</v>
      </c>
      <c r="CJ1" s="110"/>
      <c r="CK1" s="110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 t="e">
        <f>IF($A3&lt;&gt;0,VLOOKUP($A3,'Land Divisions'!$3:$46,COLUMN(),0),"")</f>
        <v>#VALUE!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 t="e">
        <f ca="1">IF($A3&lt;&gt;0,VLOOKUP($A3,'Land Divisions'!$3:$46,COLUMN(),0),"")</f>
        <v>#VALUE!</v>
      </c>
      <c r="Q3" s="1" t="e">
        <f ca="1">IF($A3&lt;&gt;0,VLOOKUP($A3,'Land Divisions'!$3:$46,COLUMN(),0),"")</f>
        <v>#VALUE!</v>
      </c>
      <c r="R3" s="1" t="e">
        <f ca="1">IF($A3&lt;&gt;0,VLOOKUP($A3,'Land Divisions'!$3:$46,COLUMN(),0),"")</f>
        <v>#VALUE!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 t="e">
        <f ca="1">IF($A3&lt;&gt;0,VLOOKUP($A3,'Land Divisions'!$3:$46,COLUMN(),0),"")</f>
        <v>#VALUE!</v>
      </c>
      <c r="V3" s="1" t="e">
        <f ca="1">IF($A3&lt;&gt;0,VLOOKUP($A3,'Land Divisions'!$3:$46,COLUMN(),0),"")</f>
        <v>#VALUE!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 t="e">
        <f>IF($A4&lt;&gt;0,VLOOKUP($A4,'Land Divisions'!$3:$46,COLUMN(),0),"")</f>
        <v>#VALUE!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 t="e">
        <f ca="1">IF($A4&lt;&gt;0,VLOOKUP($A4,'Land Divisions'!$3:$46,COLUMN(),0),"")</f>
        <v>#VALUE!</v>
      </c>
      <c r="Q4" s="1" t="e">
        <f ca="1">IF($A4&lt;&gt;0,VLOOKUP($A4,'Land Divisions'!$3:$46,COLUMN(),0),"")</f>
        <v>#VALUE!</v>
      </c>
      <c r="R4" s="1" t="e">
        <f ca="1">IF($A4&lt;&gt;0,VLOOKUP($A4,'Land Divisions'!$3:$46,COLUMN(),0),"")</f>
        <v>#VALUE!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 t="e">
        <f ca="1">IF($A4&lt;&gt;0,VLOOKUP($A4,'Land Divisions'!$3:$46,COLUMN(),0),"")</f>
        <v>#VALUE!</v>
      </c>
      <c r="V4" s="1" t="e">
        <f ca="1">IF($A4&lt;&gt;0,VLOOKUP($A4,'Land Divisions'!$3:$46,COLUMN(),0),"")</f>
        <v>#VALUE!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 t="e">
        <f>IF($A5&lt;&gt;0,VLOOKUP($A5,'Land Divisions'!$3:$46,COLUMN(),0),"")</f>
        <v>#VALUE!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 t="e">
        <f ca="1">IF($A5&lt;&gt;0,VLOOKUP($A5,'Land Divisions'!$3:$46,COLUMN(),0),"")</f>
        <v>#VALUE!</v>
      </c>
      <c r="Q5" s="1" t="e">
        <f ca="1">IF($A5&lt;&gt;0,VLOOKUP($A5,'Land Divisions'!$3:$46,COLUMN(),0),"")</f>
        <v>#VALUE!</v>
      </c>
      <c r="R5" s="1" t="e">
        <f ca="1">IF($A5&lt;&gt;0,VLOOKUP($A5,'Land Divisions'!$3:$46,COLUMN(),0),"")</f>
        <v>#VALUE!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 t="e">
        <f ca="1">IF($A5&lt;&gt;0,VLOOKUP($A5,'Land Divisions'!$3:$46,COLUMN(),0),"")</f>
        <v>#VALUE!</v>
      </c>
      <c r="V5" s="1" t="e">
        <f ca="1">IF($A5&lt;&gt;0,VLOOKUP($A5,'Land Divisions'!$3:$46,COLUMN(),0),"")</f>
        <v>#VALUE!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 t="e">
        <f>IF($A6&lt;&gt;0,VLOOKUP($A6,'Land Divisions'!$3:$46,COLUMN(),0),"")</f>
        <v>#VALUE!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 t="e">
        <f ca="1">IF($A6&lt;&gt;0,VLOOKUP($A6,'Land Divisions'!$3:$46,COLUMN(),0),"")</f>
        <v>#VALUE!</v>
      </c>
      <c r="Q6" s="1" t="e">
        <f ca="1">IF($A6&lt;&gt;0,VLOOKUP($A6,'Land Divisions'!$3:$46,COLUMN(),0),"")</f>
        <v>#VALUE!</v>
      </c>
      <c r="R6" s="1" t="e">
        <f ca="1">IF($A6&lt;&gt;0,VLOOKUP($A6,'Land Divisions'!$3:$46,COLUMN(),0),"")</f>
        <v>#VALUE!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 t="e">
        <f ca="1">IF($A6&lt;&gt;0,VLOOKUP($A6,'Land Divisions'!$3:$46,COLUMN(),0),"")</f>
        <v>#VALUE!</v>
      </c>
      <c r="V6" s="1" t="e">
        <f ca="1">IF($A6&lt;&gt;0,VLOOKUP($A6,'Land Divisions'!$3:$46,COLUMN(),0),"")</f>
        <v>#VALUE!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 t="e">
        <f>IF($A8&lt;&gt;0,VLOOKUP($A8,'Land Divisions'!$3:$46,COLUMN(),0),"")</f>
        <v>#VALUE!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 t="e">
        <f ca="1">IF($A8&lt;&gt;0,VLOOKUP($A8,'Land Divisions'!$3:$46,COLUMN(),0),"")</f>
        <v>#VALUE!</v>
      </c>
      <c r="Q8" s="1" t="e">
        <f ca="1">IF($A8&lt;&gt;0,VLOOKUP($A8,'Land Divisions'!$3:$46,COLUMN(),0),"")</f>
        <v>#VALUE!</v>
      </c>
      <c r="R8" s="1" t="e">
        <f ca="1">IF($A8&lt;&gt;0,VLOOKUP($A8,'Land Divisions'!$3:$46,COLUMN(),0),"")</f>
        <v>#VALUE!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 t="e">
        <f ca="1">IF($A8&lt;&gt;0,VLOOKUP($A8,'Land Divisions'!$3:$46,COLUMN(),0),"")</f>
        <v>#VALUE!</v>
      </c>
      <c r="V8" s="1" t="e">
        <f ca="1">IF($A8&lt;&gt;0,VLOOKUP($A8,'Land Divisions'!$3:$46,COLUMN(),0),"")</f>
        <v>#VALUE!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 t="e">
        <f>IF($A9&lt;&gt;0,VLOOKUP($A9,'Land Divisions'!$3:$46,COLUMN(),0),"")</f>
        <v>#VALUE!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 t="e">
        <f ca="1">IF($A9&lt;&gt;0,VLOOKUP($A9,'Land Divisions'!$3:$46,COLUMN(),0),"")</f>
        <v>#VALUE!</v>
      </c>
      <c r="Q9" s="1" t="e">
        <f ca="1">IF($A9&lt;&gt;0,VLOOKUP($A9,'Land Divisions'!$3:$46,COLUMN(),0),"")</f>
        <v>#VALUE!</v>
      </c>
      <c r="R9" s="1" t="e">
        <f ca="1">IF($A9&lt;&gt;0,VLOOKUP($A9,'Land Divisions'!$3:$46,COLUMN(),0),"")</f>
        <v>#VALUE!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 t="e">
        <f ca="1">IF($A9&lt;&gt;0,VLOOKUP($A9,'Land Divisions'!$3:$46,COLUMN(),0),"")</f>
        <v>#VALUE!</v>
      </c>
      <c r="V9" s="1" t="e">
        <f ca="1">IF($A9&lt;&gt;0,VLOOKUP($A9,'Land Divisions'!$3:$46,COLUMN(),0),"")</f>
        <v>#VALUE!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 t="e">
        <f>IF($A10&lt;&gt;0,VLOOKUP($A10,'Land Divisions'!$3:$46,COLUMN(),0),"")</f>
        <v>#VALUE!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 t="e">
        <f ca="1">IF($A10&lt;&gt;0,VLOOKUP($A10,'Land Divisions'!$3:$46,COLUMN(),0),"")</f>
        <v>#VALUE!</v>
      </c>
      <c r="Q10" s="1" t="e">
        <f ca="1">IF($A10&lt;&gt;0,VLOOKUP($A10,'Land Divisions'!$3:$46,COLUMN(),0),"")</f>
        <v>#VALUE!</v>
      </c>
      <c r="R10" s="1" t="e">
        <f ca="1">IF($A10&lt;&gt;0,VLOOKUP($A10,'Land Divisions'!$3:$46,COLUMN(),0),"")</f>
        <v>#VALUE!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 t="e">
        <f ca="1">IF($A10&lt;&gt;0,VLOOKUP($A10,'Land Divisions'!$3:$46,COLUMN(),0),"")</f>
        <v>#VALUE!</v>
      </c>
      <c r="V10" s="1" t="e">
        <f ca="1">IF($A10&lt;&gt;0,VLOOKUP($A10,'Land Divisions'!$3:$46,COLUMN(),0),"")</f>
        <v>#VALUE!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 t="e">
        <f>IF($A11&lt;&gt;0,VLOOKUP($A11,'Land Divisions'!$3:$46,COLUMN(),0),"")</f>
        <v>#VALUE!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 t="e">
        <f ca="1">IF($A11&lt;&gt;0,VLOOKUP($A11,'Land Divisions'!$3:$46,COLUMN(),0),"")</f>
        <v>#VALUE!</v>
      </c>
      <c r="Q11" s="1" t="e">
        <f ca="1">IF($A11&lt;&gt;0,VLOOKUP($A11,'Land Divisions'!$3:$46,COLUMN(),0),"")</f>
        <v>#VALUE!</v>
      </c>
      <c r="R11" s="1" t="e">
        <f ca="1">IF($A11&lt;&gt;0,VLOOKUP($A11,'Land Divisions'!$3:$46,COLUMN(),0),"")</f>
        <v>#VALUE!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 t="e">
        <f ca="1">IF($A11&lt;&gt;0,VLOOKUP($A11,'Land Divisions'!$3:$46,COLUMN(),0),"")</f>
        <v>#VALUE!</v>
      </c>
      <c r="V11" s="1" t="e">
        <f ca="1">IF($A11&lt;&gt;0,VLOOKUP($A11,'Land Divisions'!$3:$46,COLUMN(),0),"")</f>
        <v>#VALUE!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 t="e">
        <f>IF($A12&lt;&gt;0,VLOOKUP($A12,'Land Divisions'!$3:$46,COLUMN(),0),"")</f>
        <v>#VALUE!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 t="e">
        <f ca="1">IF($A12&lt;&gt;0,VLOOKUP($A12,'Land Divisions'!$3:$46,COLUMN(),0),"")</f>
        <v>#VALUE!</v>
      </c>
      <c r="Q12" s="1" t="e">
        <f ca="1">IF($A12&lt;&gt;0,VLOOKUP($A12,'Land Divisions'!$3:$46,COLUMN(),0),"")</f>
        <v>#VALUE!</v>
      </c>
      <c r="R12" s="1" t="e">
        <f ca="1">IF($A12&lt;&gt;0,VLOOKUP($A12,'Land Divisions'!$3:$46,COLUMN(),0),"")</f>
        <v>#VALUE!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 t="e">
        <f ca="1">IF($A12&lt;&gt;0,VLOOKUP($A12,'Land Divisions'!$3:$46,COLUMN(),0),"")</f>
        <v>#VALUE!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 t="e">
        <f>IF($A28&lt;&gt;0,VLOOKUP($A28,'Land Divisions'!$3:$46,COLUMN(),0),"")</f>
        <v>#VALUE!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 t="e">
        <f ca="1">IF($A28&lt;&gt;0,VLOOKUP($A28,'Land Divisions'!$3:$46,COLUMN(),0),"")</f>
        <v>#VALUE!</v>
      </c>
      <c r="Q28" s="1" t="e">
        <f ca="1">IF($A28&lt;&gt;0,VLOOKUP($A28,'Land Divisions'!$3:$46,COLUMN(),0),"")</f>
        <v>#VALUE!</v>
      </c>
      <c r="R28" s="1" t="e">
        <f ca="1">IF($A28&lt;&gt;0,VLOOKUP($A28,'Land Divisions'!$3:$46,COLUMN(),0),"")</f>
        <v>#VALUE!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 t="e">
        <f ca="1">IF($A28&lt;&gt;0,VLOOKUP($A28,'Land Divisions'!$3:$46,COLUMN(),0),"")</f>
        <v>#VALUE!</v>
      </c>
      <c r="V28" s="1" t="e">
        <f ca="1">IF($A28&lt;&gt;0,VLOOKUP($A28,'Land Divisions'!$3:$46,COLUMN(),0),"")</f>
        <v>#VALUE!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 t="e">
        <f>IF($A29&lt;&gt;0,VLOOKUP($A29,'Land Divisions'!$3:$46,COLUMN(),0),"")</f>
        <v>#VALUE!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 t="e">
        <f ca="1">IF($A29&lt;&gt;0,VLOOKUP($A29,'Land Divisions'!$3:$46,COLUMN(),0),"")</f>
        <v>#VALUE!</v>
      </c>
      <c r="Q29" s="1" t="e">
        <f ca="1">IF($A29&lt;&gt;0,VLOOKUP($A29,'Land Divisions'!$3:$46,COLUMN(),0),"")</f>
        <v>#VALUE!</v>
      </c>
      <c r="R29" s="1" t="e">
        <f ca="1">IF($A29&lt;&gt;0,VLOOKUP($A29,'Land Divisions'!$3:$46,COLUMN(),0),"")</f>
        <v>#VALUE!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 t="e">
        <f ca="1">IF($A29&lt;&gt;0,VLOOKUP($A29,'Land Divisions'!$3:$46,COLUMN(),0),"")</f>
        <v>#VALUE!</v>
      </c>
      <c r="V29" s="1" t="e">
        <f ca="1">IF($A29&lt;&gt;0,VLOOKUP($A29,'Land Divisions'!$3:$46,COLUMN(),0),"")</f>
        <v>#VALUE!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 t="e">
        <f>MIN(C3:C27)</f>
        <v>#VALUE!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 t="e">
        <f t="shared" ca="1" si="6"/>
        <v>#VALUE!</v>
      </c>
      <c r="Q34" s="73" t="e">
        <f t="shared" ca="1" si="6"/>
        <v>#VALUE!</v>
      </c>
      <c r="R34" s="73" t="e">
        <f t="shared" ca="1" si="6"/>
        <v>#VALUE!</v>
      </c>
      <c r="S34" s="73">
        <f t="shared" ca="1" si="6"/>
        <v>323.10000000000002</v>
      </c>
      <c r="T34" s="73">
        <f t="shared" ca="1" si="6"/>
        <v>54.3</v>
      </c>
      <c r="U34" s="73" t="e">
        <f ca="1">0.7*AVERAGE(U3:U32)+0.3*MAX(U3:U32)</f>
        <v>#VALUE!</v>
      </c>
      <c r="V34" s="73" t="e">
        <f ca="1">0.6*AVERAGE(V3:V32)+0.4*MAX(V3:V32)</f>
        <v>#VALUE!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t="shared" ref="B38:B48" ca="1" si="11">IFERROR(OFFSET($AB$34,0,J38),"")</f>
        <v>96</v>
      </c>
      <c r="C38" s="7">
        <f t="shared" ref="C38:C48" ca="1" si="12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3">MATCH(TRUE,INDEX(OFFSET($AC$34,0,J37,1,K37)&gt;0,0,0),0)+J37</f>
        <v>3</v>
      </c>
      <c r="K38" s="1">
        <f t="shared" ref="K38:K48" ca="1" si="14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t="shared" ca="1" si="11"/>
        <v>710</v>
      </c>
      <c r="C39" s="7">
        <f t="shared" ca="1" si="12"/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3"/>
        <v>8</v>
      </c>
      <c r="K39" s="7">
        <f t="shared" ca="1" si="14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ca="1" si="11"/>
        <v>30</v>
      </c>
      <c r="C40" s="7">
        <f t="shared" ca="1" si="12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3"/>
        <v>29</v>
      </c>
      <c r="K40" s="7">
        <f t="shared" ca="1" si="14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1"/>
        <v/>
      </c>
      <c r="C41" s="7" t="str">
        <f t="shared" ca="1" si="12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3"/>
        <v>#REF!</v>
      </c>
      <c r="K41" s="7" t="e">
        <f t="shared" ca="1" si="14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1"/>
        <v/>
      </c>
      <c r="C42" s="7" t="str">
        <f t="shared" ca="1" si="12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3"/>
        <v>#REF!</v>
      </c>
      <c r="K42" s="7" t="e">
        <f t="shared" ca="1" si="14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1"/>
        <v/>
      </c>
      <c r="C43" s="7" t="str">
        <f t="shared" ca="1" si="12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3"/>
        <v>#REF!</v>
      </c>
      <c r="K43" s="7" t="e">
        <f t="shared" ca="1" si="14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1"/>
        <v/>
      </c>
      <c r="C44" s="7" t="str">
        <f t="shared" ca="1" si="12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3"/>
        <v>#REF!</v>
      </c>
      <c r="K44" s="7" t="e">
        <f t="shared" ca="1" si="14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1"/>
        <v/>
      </c>
      <c r="C45" s="7" t="str">
        <f t="shared" ca="1" si="12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3"/>
        <v>#REF!</v>
      </c>
      <c r="K45" s="7" t="e">
        <f t="shared" ca="1" si="14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1"/>
        <v/>
      </c>
      <c r="C46" s="7" t="str">
        <f t="shared" ca="1" si="12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3"/>
        <v>#REF!</v>
      </c>
      <c r="K46" s="7" t="e">
        <f t="shared" ca="1" si="14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1"/>
        <v/>
      </c>
      <c r="C47" s="7" t="str">
        <f t="shared" ca="1" si="12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3"/>
        <v>#REF!</v>
      </c>
      <c r="K47" s="7" t="e">
        <f t="shared" ca="1" si="14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1"/>
        <v/>
      </c>
      <c r="C48" s="7" t="str">
        <f t="shared" ca="1" si="12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3"/>
        <v>#REF!</v>
      </c>
      <c r="K48" s="7" t="e">
        <f t="shared" ca="1" si="14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L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3" sqref="Q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6" width="16.5" customWidth="1"/>
    <col min="17" max="17" width="5.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</cols>
  <sheetData>
    <row r="1" spans="1:90" x14ac:dyDescent="0.2">
      <c r="A1" s="1"/>
      <c r="B1" s="1"/>
      <c r="C1" s="162" t="s">
        <v>27</v>
      </c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4"/>
      <c r="P1" s="161" t="s">
        <v>28</v>
      </c>
      <c r="Q1" s="110"/>
      <c r="R1" s="110"/>
      <c r="S1" s="110"/>
      <c r="T1" s="110"/>
      <c r="U1" s="110"/>
      <c r="V1" s="110"/>
      <c r="W1" s="110"/>
      <c r="X1" s="110"/>
      <c r="Y1" s="110"/>
      <c r="Z1" s="7"/>
      <c r="AA1" s="162" t="s">
        <v>209</v>
      </c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/>
      <c r="AX1" s="163"/>
      <c r="AY1" s="163"/>
      <c r="AZ1" s="163"/>
      <c r="BA1" s="163"/>
      <c r="BB1" s="163"/>
      <c r="BC1" s="163"/>
      <c r="BD1" s="163"/>
      <c r="BE1" s="163"/>
      <c r="BF1" s="163"/>
      <c r="BG1" s="165"/>
      <c r="BH1" s="166" t="s">
        <v>69</v>
      </c>
      <c r="BI1" s="103"/>
      <c r="BJ1" s="104"/>
      <c r="BK1" s="166" t="s">
        <v>70</v>
      </c>
      <c r="BL1" s="103"/>
      <c r="BM1" s="104"/>
      <c r="BN1" s="166" t="s">
        <v>71</v>
      </c>
      <c r="BO1" s="103"/>
      <c r="BP1" s="104"/>
      <c r="BQ1" s="166" t="s">
        <v>72</v>
      </c>
      <c r="BR1" s="103"/>
      <c r="BS1" s="104"/>
      <c r="BT1" s="166" t="s">
        <v>73</v>
      </c>
      <c r="BU1" s="103"/>
      <c r="BV1" s="104"/>
      <c r="BW1" s="166" t="s">
        <v>76</v>
      </c>
      <c r="BX1" s="103"/>
      <c r="BY1" s="104"/>
      <c r="BZ1" s="166" t="s">
        <v>77</v>
      </c>
      <c r="CA1" s="103"/>
      <c r="CB1" s="104"/>
      <c r="CC1" s="166" t="s">
        <v>78</v>
      </c>
      <c r="CD1" s="103"/>
      <c r="CE1" s="104"/>
      <c r="CF1" s="166" t="s">
        <v>79</v>
      </c>
      <c r="CG1" s="103"/>
      <c r="CH1" s="104"/>
      <c r="CI1" s="166" t="s">
        <v>80</v>
      </c>
      <c r="CJ1" s="103"/>
      <c r="CK1" s="104"/>
      <c r="CL1" s="1"/>
    </row>
    <row r="2" spans="1:90" ht="30" customHeight="1" x14ac:dyDescent="0.2">
      <c r="A2" s="68" t="s">
        <v>229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7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74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5" t="s">
        <v>220</v>
      </c>
      <c r="BI2" s="75" t="s">
        <v>221</v>
      </c>
      <c r="BJ2" s="75" t="s">
        <v>47</v>
      </c>
      <c r="BK2" s="75" t="s">
        <v>220</v>
      </c>
      <c r="BL2" s="75" t="s">
        <v>221</v>
      </c>
      <c r="BM2" s="75" t="s">
        <v>47</v>
      </c>
      <c r="BN2" s="75" t="s">
        <v>220</v>
      </c>
      <c r="BO2" s="75" t="s">
        <v>221</v>
      </c>
      <c r="BP2" s="75" t="s">
        <v>47</v>
      </c>
      <c r="BQ2" s="75" t="s">
        <v>220</v>
      </c>
      <c r="BR2" s="75" t="s">
        <v>221</v>
      </c>
      <c r="BS2" s="75" t="s">
        <v>47</v>
      </c>
      <c r="BT2" s="75" t="s">
        <v>220</v>
      </c>
      <c r="BU2" s="75" t="s">
        <v>221</v>
      </c>
      <c r="BV2" s="75" t="s">
        <v>47</v>
      </c>
      <c r="BW2" s="75" t="s">
        <v>220</v>
      </c>
      <c r="BX2" s="75" t="s">
        <v>221</v>
      </c>
      <c r="BY2" s="75" t="s">
        <v>47</v>
      </c>
      <c r="BZ2" s="75" t="s">
        <v>220</v>
      </c>
      <c r="CA2" s="75" t="s">
        <v>221</v>
      </c>
      <c r="CB2" s="75" t="s">
        <v>47</v>
      </c>
      <c r="CC2" s="75" t="s">
        <v>220</v>
      </c>
      <c r="CD2" s="75" t="s">
        <v>221</v>
      </c>
      <c r="CE2" s="75" t="s">
        <v>47</v>
      </c>
      <c r="CF2" s="75" t="s">
        <v>220</v>
      </c>
      <c r="CG2" s="75" t="s">
        <v>221</v>
      </c>
      <c r="CH2" s="75" t="s">
        <v>47</v>
      </c>
      <c r="CI2" s="75" t="s">
        <v>220</v>
      </c>
      <c r="CJ2" s="75" t="s">
        <v>221</v>
      </c>
      <c r="CK2" s="75" t="s">
        <v>47</v>
      </c>
      <c r="CL2" s="7" t="s">
        <v>230</v>
      </c>
    </row>
    <row r="3" spans="1:90" x14ac:dyDescent="0.2">
      <c r="A3" s="1" t="s">
        <v>11</v>
      </c>
      <c r="B3" s="1" t="str">
        <f t="shared" ref="B3:B45" si="0">VLOOKUP($A3,$49:$91,COLUMN(),0)</f>
        <v>Infantry</v>
      </c>
      <c r="C3" s="69" t="e">
        <f>(1+VLOOKUP($A3,$49:$91,COLUMN(),0))*(MAX(VLOOKUP($BF3,'Land Equipment'!$3:$32,COLUMN(),0),VLOOKUP($BG3,'Land Equipment'!$3:$32,COLUMN(),0)))</f>
        <v>#VALUE!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 t="e">
        <f ca="1">(1+VLOOKUP($A3,$49:$91,COLUMN(),0)+VLOOKUP($A3,$94:$136,COLUMN(),0))*(VLOOKUP($BF3,'Land Equipment'!$3:$32,COLUMN(),0)+VLOOKUP($BG3,'Land Equipment'!$3:$32,COLUMN(),0))</f>
        <v>#VALUE!</v>
      </c>
      <c r="Q3" s="1" t="e">
        <f ca="1">(1+VLOOKUP($A3,$49:$91,COLUMN(),0)+VLOOKUP($A3,$94:$136,COLUMN(),0))*(VLOOKUP($BF3,'Land Equipment'!$3:$32,COLUMN(),0)+VLOOKUP($BG3,'Land Equipment'!$3:$32,COLUMN(),0))</f>
        <v>#VALUE!</v>
      </c>
      <c r="R3" s="1" t="e">
        <f ca="1">(1+VLOOKUP($A3,$49:$91,COLUMN(),0)+VLOOKUP($A3,$94:$136,COLUMN(),0))*(VLOOKUP($BF3,'Land Equipment'!$3:$32,COLUMN(),0)+VLOOKUP($BG3,'Land Equipment'!$3:$32,COLUMN(),0))</f>
        <v>#VALUE!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 t="e">
        <f ca="1">(1+VLOOKUP($A3,$49:$91,COLUMN(),0)+VLOOKUP($A3,$94:$136,COLUMN(),0))*(VLOOKUP($BF3,'Land Equipment'!$3:$32,COLUMN(),0)+VLOOKUP($BG3,'Land Equipment'!$3:$32,COLUMN(),0))</f>
        <v>#VALUE!</v>
      </c>
      <c r="V3" s="1" t="e">
        <f ca="1">(1+VLOOKUP($A3,$49:$91,COLUMN(),0)+VLOOKUP($A3,$94:$136,COLUMN(),0))*(VLOOKUP($BF3,'Land Equipment'!$3:$32,COLUMN(),0)+VLOOKUP($BG3,'Land Equipment'!$3:$32,COLUMN(),0))</f>
        <v>#VALUE!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</row>
    <row r="4" spans="1:90" x14ac:dyDescent="0.2">
      <c r="A4" s="1" t="s">
        <v>231</v>
      </c>
      <c r="B4" s="1" t="str">
        <f t="shared" si="0"/>
        <v>Infantry</v>
      </c>
      <c r="C4" s="69" t="e">
        <f>(1+VLOOKUP($A4,$49:$91,COLUMN(),0))*(MAX(VLOOKUP($BF4,'Land Equipment'!$3:$32,COLUMN(),0),VLOOKUP($BG4,'Land Equipment'!$3:$32,COLUMN(),0)))</f>
        <v>#VALUE!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1" t="e">
        <f ca="1">(1+VLOOKUP($A4,$49:$91,COLUMN(),0)+VLOOKUP($A4,$94:$136,COLUMN(),0))*(VLOOKUP($BF4,'Land Equipment'!$3:$32,COLUMN(),0)+VLOOKUP($BG4,'Land Equipment'!$3:$32,COLUMN(),0))</f>
        <v>#VALUE!</v>
      </c>
      <c r="Q4" s="1" t="e">
        <f ca="1">(1+VLOOKUP($A4,$49:$91,COLUMN(),0)+VLOOKUP($A4,$94:$136,COLUMN(),0))*(VLOOKUP($BF4,'Land Equipment'!$3:$32,COLUMN(),0)+VLOOKUP($BG4,'Land Equipment'!$3:$32,COLUMN(),0))</f>
        <v>#VALUE!</v>
      </c>
      <c r="R4" s="1" t="e">
        <f ca="1">(1+VLOOKUP($A4,$49:$91,COLUMN(),0)+VLOOKUP($A4,$94:$136,COLUMN(),0))*(VLOOKUP($BF4,'Land Equipment'!$3:$32,COLUMN(),0)+VLOOKUP($BG4,'Land Equipment'!$3:$32,COLUMN(),0))</f>
        <v>#VALUE!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 t="e">
        <f ca="1">(1+VLOOKUP($A4,$49:$91,COLUMN(),0)+VLOOKUP($A4,$94:$136,COLUMN(),0))*(VLOOKUP($BF4,'Land Equipment'!$3:$32,COLUMN(),0)+VLOOKUP($BG4,'Land Equipment'!$3:$32,COLUMN(),0))</f>
        <v>#VALUE!</v>
      </c>
      <c r="V4" s="1" t="e">
        <f ca="1">(1+VLOOKUP($A4,$49:$91,COLUMN(),0)+VLOOKUP($A4,$94:$136,COLUMN(),0))*(VLOOKUP($BF4,'Land Equipment'!$3:$32,COLUMN(),0)+VLOOKUP($BG4,'Land Equipment'!$3:$32,COLUMN(),0))</f>
        <v>#VALUE!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</row>
    <row r="5" spans="1:90" x14ac:dyDescent="0.2">
      <c r="A5" s="1" t="s">
        <v>232</v>
      </c>
      <c r="B5" s="1" t="str">
        <f t="shared" si="0"/>
        <v>Infantry</v>
      </c>
      <c r="C5" s="69" t="e">
        <f>(1+VLOOKUP($A5,$49:$91,COLUMN(),0))*(MAX(VLOOKUP($BF5,'Land Equipment'!$3:$32,COLUMN(),0),VLOOKUP($BG5,'Land Equipment'!$3:$32,COLUMN(),0)))</f>
        <v>#VALUE!</v>
      </c>
      <c r="D5" s="69">
        <f t="shared" ref="D5:O5" ca="1" si="10">VLOOKUP($A5,$49:$91,COLUMN(),0)+VLOOKUP($A5,$94:$155,COLUMN(),0)</f>
        <v>20</v>
      </c>
      <c r="E5" s="69">
        <f t="shared" ca="1" si="10"/>
        <v>80</v>
      </c>
      <c r="F5" s="69">
        <f t="shared" ca="1" si="10"/>
        <v>0.4</v>
      </c>
      <c r="G5" s="69">
        <f t="shared" ca="1" si="10"/>
        <v>0</v>
      </c>
      <c r="H5" s="69">
        <f t="shared" ca="1" si="10"/>
        <v>1</v>
      </c>
      <c r="I5" s="69">
        <f t="shared" ca="1" si="10"/>
        <v>0</v>
      </c>
      <c r="J5" s="69">
        <f t="shared" ca="1" si="10"/>
        <v>0.5</v>
      </c>
      <c r="K5" s="69">
        <f t="shared" ca="1" si="10"/>
        <v>7.0000000000000007E-2</v>
      </c>
      <c r="L5" s="69">
        <f t="shared" ca="1" si="10"/>
        <v>0</v>
      </c>
      <c r="M5" s="69">
        <f t="shared" ca="1" si="10"/>
        <v>0</v>
      </c>
      <c r="N5" s="69">
        <f t="shared" ca="1" si="10"/>
        <v>0</v>
      </c>
      <c r="O5" s="69">
        <f t="shared" ca="1" si="10"/>
        <v>0</v>
      </c>
      <c r="P5" s="1" t="e">
        <f ca="1">(1+VLOOKUP($A5,$49:$91,COLUMN(),0)+VLOOKUP($A5,$94:$136,COLUMN(),0))*(VLOOKUP($BF5,'Land Equipment'!$3:$32,COLUMN(),0)+VLOOKUP($BG5,'Land Equipment'!$3:$32,COLUMN(),0))</f>
        <v>#VALUE!</v>
      </c>
      <c r="Q5" s="1" t="e">
        <f ca="1">(1+VLOOKUP($A5,$49:$91,COLUMN(),0)+VLOOKUP($A5,$94:$136,COLUMN(),0))*(VLOOKUP($BF5,'Land Equipment'!$3:$32,COLUMN(),0)+VLOOKUP($BG5,'Land Equipment'!$3:$32,COLUMN(),0))</f>
        <v>#VALUE!</v>
      </c>
      <c r="R5" s="1" t="e">
        <f ca="1">(1+VLOOKUP($A5,$49:$91,COLUMN(),0)+VLOOKUP($A5,$94:$136,COLUMN(),0))*(VLOOKUP($BF5,'Land Equipment'!$3:$32,COLUMN(),0)+VLOOKUP($BG5,'Land Equipment'!$3:$32,COLUMN(),0))</f>
        <v>#VALUE!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 t="e">
        <f ca="1">(1+VLOOKUP($A5,$49:$91,COLUMN(),0)+VLOOKUP($A5,$94:$136,COLUMN(),0))*(VLOOKUP($BF5,'Land Equipment'!$3:$32,COLUMN(),0)+VLOOKUP($BG5,'Land Equipment'!$3:$32,COLUMN(),0))</f>
        <v>#VALUE!</v>
      </c>
      <c r="V5" s="1" t="e">
        <f ca="1">(1+VLOOKUP($A5,$49:$91,COLUMN(),0)+VLOOKUP($A5,$94:$136,COLUMN(),0))*(VLOOKUP($BF5,'Land Equipment'!$3:$32,COLUMN(),0)+VLOOKUP($BG5,'Land Equipment'!$3:$32,COLUMN(),0))</f>
        <v>#VALUE!</v>
      </c>
      <c r="W5" s="69">
        <f t="shared" ref="W5:Y5" ca="1" si="11">VLOOKUP($A5,$49:$91,COLUMN(),0)+VLOOKUP($A5,$94:$155,COLUMN(),0)</f>
        <v>0</v>
      </c>
      <c r="X5" s="69">
        <f t="shared" ca="1" si="11"/>
        <v>0</v>
      </c>
      <c r="Y5" s="69">
        <f t="shared" ca="1" si="11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2">VLOOKUP($A5,$49:$91,COLUMN(),0)</f>
        <v>1000</v>
      </c>
      <c r="AB5" s="69">
        <f t="shared" si="12"/>
        <v>120</v>
      </c>
      <c r="AC5" s="69">
        <f t="shared" si="12"/>
        <v>0</v>
      </c>
      <c r="AD5" s="69">
        <f t="shared" si="12"/>
        <v>0</v>
      </c>
      <c r="AE5" s="69">
        <f t="shared" si="12"/>
        <v>0</v>
      </c>
      <c r="AF5" s="69">
        <f t="shared" si="12"/>
        <v>0</v>
      </c>
      <c r="AG5" s="69">
        <f t="shared" si="12"/>
        <v>0</v>
      </c>
      <c r="AH5" s="69">
        <f t="shared" si="12"/>
        <v>0</v>
      </c>
      <c r="AI5" s="69">
        <f t="shared" si="12"/>
        <v>0</v>
      </c>
      <c r="AJ5" s="69">
        <f t="shared" si="12"/>
        <v>140</v>
      </c>
      <c r="AK5" s="69">
        <f t="shared" si="12"/>
        <v>0</v>
      </c>
      <c r="AL5" s="69">
        <f t="shared" si="12"/>
        <v>0</v>
      </c>
      <c r="AM5" s="69">
        <f t="shared" si="12"/>
        <v>0</v>
      </c>
      <c r="AN5" s="69">
        <f t="shared" si="12"/>
        <v>0</v>
      </c>
      <c r="AO5" s="69">
        <f t="shared" si="12"/>
        <v>0</v>
      </c>
      <c r="AP5" s="69">
        <f t="shared" si="12"/>
        <v>0</v>
      </c>
      <c r="AQ5" s="69">
        <f t="shared" si="12"/>
        <v>0</v>
      </c>
      <c r="AR5" s="69">
        <f t="shared" si="12"/>
        <v>0</v>
      </c>
      <c r="AS5" s="69">
        <f t="shared" si="12"/>
        <v>0</v>
      </c>
      <c r="AT5" s="69">
        <f t="shared" si="12"/>
        <v>0</v>
      </c>
      <c r="AU5" s="69">
        <f t="shared" si="12"/>
        <v>0</v>
      </c>
      <c r="AV5" s="69">
        <f t="shared" si="12"/>
        <v>0</v>
      </c>
      <c r="AW5" s="69">
        <f t="shared" si="12"/>
        <v>0</v>
      </c>
      <c r="AX5" s="69">
        <f t="shared" si="12"/>
        <v>0</v>
      </c>
      <c r="AY5" s="69">
        <f t="shared" si="12"/>
        <v>0</v>
      </c>
      <c r="AZ5" s="69">
        <f t="shared" si="12"/>
        <v>0</v>
      </c>
      <c r="BA5" s="69">
        <f t="shared" si="12"/>
        <v>0</v>
      </c>
      <c r="BB5" s="69">
        <f t="shared" si="12"/>
        <v>0</v>
      </c>
      <c r="BC5" s="69">
        <f t="shared" si="12"/>
        <v>0</v>
      </c>
      <c r="BD5" s="69">
        <f t="shared" si="12"/>
        <v>0</v>
      </c>
      <c r="BE5" s="69">
        <f t="shared" si="12"/>
        <v>0</v>
      </c>
      <c r="BF5" s="69" t="str">
        <f t="shared" si="12"/>
        <v>Infantry Eq</v>
      </c>
      <c r="BG5" s="69" t="str">
        <f t="shared" si="12"/>
        <v>-</v>
      </c>
      <c r="BH5" s="75">
        <f t="shared" ref="BH5:CK5" si="13">VLOOKUP($A5,$49:$91,COLUMN(),0)+0</f>
        <v>0</v>
      </c>
      <c r="BI5" s="75">
        <f t="shared" si="13"/>
        <v>0</v>
      </c>
      <c r="BJ5" s="75">
        <f t="shared" si="13"/>
        <v>0</v>
      </c>
      <c r="BK5" s="76">
        <f t="shared" si="13"/>
        <v>0.1</v>
      </c>
      <c r="BL5" s="76">
        <f t="shared" si="13"/>
        <v>0.2</v>
      </c>
      <c r="BM5" s="76">
        <f t="shared" si="13"/>
        <v>0.05</v>
      </c>
      <c r="BN5" s="76">
        <f t="shared" si="13"/>
        <v>0.2</v>
      </c>
      <c r="BO5" s="76">
        <f t="shared" si="13"/>
        <v>0.35</v>
      </c>
      <c r="BP5" s="76">
        <f t="shared" si="13"/>
        <v>0.1</v>
      </c>
      <c r="BQ5" s="75">
        <f t="shared" si="13"/>
        <v>0</v>
      </c>
      <c r="BR5" s="75">
        <f t="shared" si="13"/>
        <v>0</v>
      </c>
      <c r="BS5" s="75">
        <f t="shared" si="13"/>
        <v>0</v>
      </c>
      <c r="BT5" s="75">
        <f t="shared" si="13"/>
        <v>0</v>
      </c>
      <c r="BU5" s="75">
        <f t="shared" si="13"/>
        <v>0</v>
      </c>
      <c r="BV5" s="75">
        <f t="shared" si="13"/>
        <v>0</v>
      </c>
      <c r="BW5" s="75">
        <f t="shared" si="13"/>
        <v>0</v>
      </c>
      <c r="BX5" s="75">
        <f t="shared" si="13"/>
        <v>0</v>
      </c>
      <c r="BY5" s="75">
        <f t="shared" si="13"/>
        <v>0</v>
      </c>
      <c r="BZ5" s="75">
        <f t="shared" si="13"/>
        <v>0</v>
      </c>
      <c r="CA5" s="75">
        <f t="shared" si="13"/>
        <v>0</v>
      </c>
      <c r="CB5" s="75">
        <f t="shared" si="13"/>
        <v>0</v>
      </c>
      <c r="CC5" s="75">
        <f t="shared" si="13"/>
        <v>0</v>
      </c>
      <c r="CD5" s="75">
        <f t="shared" si="13"/>
        <v>0</v>
      </c>
      <c r="CE5" s="75">
        <f t="shared" si="13"/>
        <v>0</v>
      </c>
      <c r="CF5" s="75">
        <f t="shared" si="13"/>
        <v>0</v>
      </c>
      <c r="CG5" s="75">
        <f t="shared" si="13"/>
        <v>0</v>
      </c>
      <c r="CH5" s="75">
        <f t="shared" si="13"/>
        <v>0</v>
      </c>
      <c r="CI5" s="75">
        <f t="shared" si="13"/>
        <v>0</v>
      </c>
      <c r="CJ5" s="75">
        <f t="shared" si="13"/>
        <v>0</v>
      </c>
      <c r="CK5" s="75">
        <f t="shared" si="13"/>
        <v>0</v>
      </c>
      <c r="CL5" s="7" t="str">
        <f t="shared" si="5"/>
        <v>mountaineers</v>
      </c>
    </row>
    <row r="6" spans="1:90" x14ac:dyDescent="0.2">
      <c r="A6" s="1" t="s">
        <v>233</v>
      </c>
      <c r="B6" s="1" t="str">
        <f t="shared" si="0"/>
        <v>Infantry</v>
      </c>
      <c r="C6" s="69" t="e">
        <f>(1+VLOOKUP($A6,$49:$91,COLUMN(),0))*(MAX(VLOOKUP($BF6,'Land Equipment'!$3:$32,COLUMN(),0),VLOOKUP($BG6,'Land Equipment'!$3:$32,COLUMN(),0)))</f>
        <v>#VALUE!</v>
      </c>
      <c r="D6" s="69">
        <f t="shared" ref="D6:O6" ca="1" si="14">VLOOKUP($A6,$49:$91,COLUMN(),0)+VLOOKUP($A6,$94:$155,COLUMN(),0)</f>
        <v>22</v>
      </c>
      <c r="E6" s="69">
        <f t="shared" ca="1" si="14"/>
        <v>80</v>
      </c>
      <c r="F6" s="69">
        <f t="shared" ca="1" si="14"/>
        <v>0.4</v>
      </c>
      <c r="G6" s="69">
        <f t="shared" ca="1" si="14"/>
        <v>0</v>
      </c>
      <c r="H6" s="69">
        <f t="shared" ca="1" si="14"/>
        <v>0</v>
      </c>
      <c r="I6" s="69">
        <f t="shared" ca="1" si="14"/>
        <v>0</v>
      </c>
      <c r="J6" s="69">
        <f t="shared" ca="1" si="14"/>
        <v>0.5</v>
      </c>
      <c r="K6" s="69">
        <f t="shared" ca="1" si="14"/>
        <v>0.06</v>
      </c>
      <c r="L6" s="69">
        <f t="shared" ca="1" si="14"/>
        <v>0</v>
      </c>
      <c r="M6" s="69">
        <f t="shared" ca="1" si="14"/>
        <v>0</v>
      </c>
      <c r="N6" s="69">
        <f t="shared" ca="1" si="14"/>
        <v>0</v>
      </c>
      <c r="O6" s="69">
        <f t="shared" ca="1" si="14"/>
        <v>0</v>
      </c>
      <c r="P6" s="1" t="e">
        <f ca="1">(1+VLOOKUP($A6,$49:$91,COLUMN(),0)+VLOOKUP($A6,$94:$136,COLUMN(),0))*(VLOOKUP($BF6,'Land Equipment'!$3:$32,COLUMN(),0)+VLOOKUP($BG6,'Land Equipment'!$3:$32,COLUMN(),0))</f>
        <v>#VALUE!</v>
      </c>
      <c r="Q6" s="1" t="e">
        <f ca="1">(1+VLOOKUP($A6,$49:$91,COLUMN(),0)+VLOOKUP($A6,$94:$136,COLUMN(),0))*(VLOOKUP($BF6,'Land Equipment'!$3:$32,COLUMN(),0)+VLOOKUP($BG6,'Land Equipment'!$3:$32,COLUMN(),0))</f>
        <v>#VALUE!</v>
      </c>
      <c r="R6" s="1" t="e">
        <f ca="1">(1+VLOOKUP($A6,$49:$91,COLUMN(),0)+VLOOKUP($A6,$94:$136,COLUMN(),0))*(VLOOKUP($BF6,'Land Equipment'!$3:$32,COLUMN(),0)+VLOOKUP($BG6,'Land Equipment'!$3:$32,COLUMN(),0))</f>
        <v>#VALUE!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 t="e">
        <f ca="1">(1+VLOOKUP($A6,$49:$91,COLUMN(),0)+VLOOKUP($A6,$94:$136,COLUMN(),0))*(VLOOKUP($BF6,'Land Equipment'!$3:$32,COLUMN(),0)+VLOOKUP($BG6,'Land Equipment'!$3:$32,COLUMN(),0))</f>
        <v>#VALUE!</v>
      </c>
      <c r="V6" s="1" t="e">
        <f ca="1">(1+VLOOKUP($A6,$49:$91,COLUMN(),0)+VLOOKUP($A6,$94:$136,COLUMN(),0))*(VLOOKUP($BF6,'Land Equipment'!$3:$32,COLUMN(),0)+VLOOKUP($BG6,'Land Equipment'!$3:$32,COLUMN(),0))</f>
        <v>#VALUE!</v>
      </c>
      <c r="W6" s="69">
        <f t="shared" ref="W6:Y6" ca="1" si="15">VLOOKUP($A6,$49:$91,COLUMN(),0)+VLOOKUP($A6,$94:$155,COLUMN(),0)</f>
        <v>0</v>
      </c>
      <c r="X6" s="69">
        <f t="shared" ca="1" si="15"/>
        <v>0</v>
      </c>
      <c r="Y6" s="69">
        <f t="shared" ca="1" si="15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6">VLOOKUP($A6,$49:$91,COLUMN(),0)</f>
        <v>1000</v>
      </c>
      <c r="AB6" s="69">
        <f t="shared" si="16"/>
        <v>150</v>
      </c>
      <c r="AC6" s="69">
        <f t="shared" si="16"/>
        <v>0</v>
      </c>
      <c r="AD6" s="69">
        <f t="shared" si="16"/>
        <v>0</v>
      </c>
      <c r="AE6" s="69">
        <f t="shared" si="16"/>
        <v>0</v>
      </c>
      <c r="AF6" s="69">
        <f t="shared" si="16"/>
        <v>0</v>
      </c>
      <c r="AG6" s="69">
        <f t="shared" si="16"/>
        <v>0</v>
      </c>
      <c r="AH6" s="69">
        <f t="shared" si="16"/>
        <v>0</v>
      </c>
      <c r="AI6" s="69">
        <f t="shared" si="16"/>
        <v>0</v>
      </c>
      <c r="AJ6" s="69">
        <f t="shared" si="16"/>
        <v>130</v>
      </c>
      <c r="AK6" s="69">
        <f t="shared" si="16"/>
        <v>0</v>
      </c>
      <c r="AL6" s="69">
        <f t="shared" si="16"/>
        <v>0</v>
      </c>
      <c r="AM6" s="69">
        <f t="shared" si="16"/>
        <v>0</v>
      </c>
      <c r="AN6" s="69">
        <f t="shared" si="16"/>
        <v>0</v>
      </c>
      <c r="AO6" s="69">
        <f t="shared" si="16"/>
        <v>0</v>
      </c>
      <c r="AP6" s="69">
        <f t="shared" si="16"/>
        <v>0</v>
      </c>
      <c r="AQ6" s="69">
        <f t="shared" si="16"/>
        <v>0</v>
      </c>
      <c r="AR6" s="69">
        <f t="shared" si="16"/>
        <v>0</v>
      </c>
      <c r="AS6" s="69">
        <f t="shared" si="16"/>
        <v>0</v>
      </c>
      <c r="AT6" s="69">
        <f t="shared" si="16"/>
        <v>0</v>
      </c>
      <c r="AU6" s="69">
        <f t="shared" si="16"/>
        <v>0</v>
      </c>
      <c r="AV6" s="69">
        <f t="shared" si="16"/>
        <v>0</v>
      </c>
      <c r="AW6" s="69">
        <f t="shared" si="16"/>
        <v>0</v>
      </c>
      <c r="AX6" s="69">
        <f t="shared" si="16"/>
        <v>0</v>
      </c>
      <c r="AY6" s="69">
        <f t="shared" si="16"/>
        <v>0</v>
      </c>
      <c r="AZ6" s="69">
        <f t="shared" si="16"/>
        <v>0</v>
      </c>
      <c r="BA6" s="69">
        <f t="shared" si="16"/>
        <v>0</v>
      </c>
      <c r="BB6" s="69">
        <f t="shared" si="16"/>
        <v>0</v>
      </c>
      <c r="BC6" s="69">
        <f t="shared" si="16"/>
        <v>0</v>
      </c>
      <c r="BD6" s="69">
        <f t="shared" si="16"/>
        <v>0</v>
      </c>
      <c r="BE6" s="69">
        <f t="shared" si="16"/>
        <v>0</v>
      </c>
      <c r="BF6" s="69" t="str">
        <f t="shared" si="16"/>
        <v>Infantry Eq</v>
      </c>
      <c r="BG6" s="69" t="str">
        <f t="shared" si="16"/>
        <v>-</v>
      </c>
      <c r="BH6" s="76">
        <f t="shared" ref="BH6:CK6" si="17">VLOOKUP($A6,$49:$91,COLUMN(),0)+VLOOKUP($A6,$94:$155,COLUMN(),0)</f>
        <v>0</v>
      </c>
      <c r="BI6" s="76">
        <f t="shared" si="17"/>
        <v>0</v>
      </c>
      <c r="BJ6" s="75">
        <f t="shared" si="17"/>
        <v>0</v>
      </c>
      <c r="BK6" s="76">
        <f t="shared" si="17"/>
        <v>0</v>
      </c>
      <c r="BL6" s="75">
        <f t="shared" si="17"/>
        <v>0</v>
      </c>
      <c r="BM6" s="75">
        <f t="shared" si="17"/>
        <v>0</v>
      </c>
      <c r="BN6" s="76">
        <f t="shared" si="17"/>
        <v>0</v>
      </c>
      <c r="BO6" s="75">
        <f t="shared" si="17"/>
        <v>0</v>
      </c>
      <c r="BP6" s="75">
        <f t="shared" si="17"/>
        <v>0</v>
      </c>
      <c r="BQ6" s="75">
        <f t="shared" si="17"/>
        <v>0</v>
      </c>
      <c r="BR6" s="75">
        <f t="shared" si="17"/>
        <v>0</v>
      </c>
      <c r="BS6" s="75">
        <f t="shared" si="17"/>
        <v>0</v>
      </c>
      <c r="BT6" s="75">
        <f t="shared" si="17"/>
        <v>0</v>
      </c>
      <c r="BU6" s="75">
        <f t="shared" si="17"/>
        <v>0</v>
      </c>
      <c r="BV6" s="75">
        <f t="shared" si="17"/>
        <v>0</v>
      </c>
      <c r="BW6" s="76">
        <f t="shared" si="17"/>
        <v>0</v>
      </c>
      <c r="BX6" s="76">
        <f t="shared" si="17"/>
        <v>0</v>
      </c>
      <c r="BY6" s="75">
        <f t="shared" si="17"/>
        <v>0</v>
      </c>
      <c r="BZ6" s="76">
        <f t="shared" si="17"/>
        <v>0</v>
      </c>
      <c r="CA6" s="76">
        <f t="shared" si="17"/>
        <v>0</v>
      </c>
      <c r="CB6" s="75">
        <f t="shared" si="17"/>
        <v>0</v>
      </c>
      <c r="CC6" s="75">
        <f t="shared" si="17"/>
        <v>0</v>
      </c>
      <c r="CD6" s="76">
        <f t="shared" si="17"/>
        <v>0</v>
      </c>
      <c r="CE6" s="75">
        <f t="shared" si="17"/>
        <v>0</v>
      </c>
      <c r="CF6" s="76">
        <f t="shared" si="17"/>
        <v>0</v>
      </c>
      <c r="CG6" s="76">
        <f t="shared" si="17"/>
        <v>0</v>
      </c>
      <c r="CH6" s="75">
        <f t="shared" si="17"/>
        <v>0</v>
      </c>
      <c r="CI6" s="75">
        <f t="shared" si="17"/>
        <v>0</v>
      </c>
      <c r="CJ6" s="76">
        <f t="shared" si="17"/>
        <v>0</v>
      </c>
      <c r="CK6" s="75">
        <f t="shared" si="17"/>
        <v>0</v>
      </c>
      <c r="CL6" s="7" t="str">
        <f t="shared" si="5"/>
        <v>paratrooper</v>
      </c>
    </row>
    <row r="7" spans="1:90" x14ac:dyDescent="0.2">
      <c r="A7" s="1" t="s">
        <v>21</v>
      </c>
      <c r="B7" s="1" t="str">
        <f t="shared" si="0"/>
        <v>Infantry</v>
      </c>
      <c r="C7" s="69" t="e">
        <f>(1+VLOOKUP($A7,$49:$91,COLUMN(),0))*(MAX(VLOOKUP($BF7,'Land Equipment'!$3:$32,COLUMN(),0),VLOOKUP($BG7,'Land Equipment'!$3:$32,COLUMN(),0)))</f>
        <v>#VALUE!</v>
      </c>
      <c r="D7" s="69">
        <f t="shared" ref="D7:O7" ca="1" si="18">VLOOKUP($A7,$49:$91,COLUMN(),0)+VLOOKUP($A7,$94:$155,COLUMN(),0)</f>
        <v>0.6</v>
      </c>
      <c r="E7" s="69">
        <f t="shared" ca="1" si="18"/>
        <v>0</v>
      </c>
      <c r="F7" s="69">
        <f t="shared" ca="1" si="18"/>
        <v>0.1</v>
      </c>
      <c r="G7" s="69">
        <f t="shared" ca="1" si="18"/>
        <v>0</v>
      </c>
      <c r="H7" s="69">
        <f t="shared" ca="1" si="18"/>
        <v>0</v>
      </c>
      <c r="I7" s="69">
        <f t="shared" ca="1" si="18"/>
        <v>0</v>
      </c>
      <c r="J7" s="69">
        <f t="shared" ca="1" si="18"/>
        <v>0.5</v>
      </c>
      <c r="K7" s="69">
        <f t="shared" ca="1" si="18"/>
        <v>0.2</v>
      </c>
      <c r="L7" s="69">
        <f t="shared" ca="1" si="18"/>
        <v>0</v>
      </c>
      <c r="M7" s="69">
        <f t="shared" ca="1" si="18"/>
        <v>0</v>
      </c>
      <c r="N7" s="69">
        <f t="shared" ca="1" si="18"/>
        <v>0</v>
      </c>
      <c r="O7" s="69">
        <f t="shared" ca="1" si="18"/>
        <v>0</v>
      </c>
      <c r="P7" s="1" t="e">
        <f ca="1">(1+VLOOKUP($A7,$49:$91,COLUMN(),0)+VLOOKUP($A7,$94:$136,COLUMN(),0))*(VLOOKUP($BF7,'Land Equipment'!$3:$32,COLUMN(),0)+VLOOKUP($BG7,'Land Equipment'!$3:$32,COLUMN(),0))</f>
        <v>#VALUE!</v>
      </c>
      <c r="Q7" s="1" t="e">
        <f ca="1">(1+VLOOKUP($A7,$49:$91,COLUMN(),0)+VLOOKUP($A7,$94:$136,COLUMN(),0))*(VLOOKUP($BF7,'Land Equipment'!$3:$32,COLUMN(),0)+VLOOKUP($BG7,'Land Equipment'!$3:$32,COLUMN(),0))</f>
        <v>#VALUE!</v>
      </c>
      <c r="R7" s="1" t="e">
        <f ca="1">(1+VLOOKUP($A7,$49:$91,COLUMN(),0)+VLOOKUP($A7,$94:$136,COLUMN(),0))*(VLOOKUP($BF7,'Land Equipment'!$3:$32,COLUMN(),0)+VLOOKUP($BG7,'Land Equipment'!$3:$32,COLUMN(),0))</f>
        <v>#VALUE!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 t="e">
        <f ca="1">(1+VLOOKUP($A7,$49:$91,COLUMN(),0)+VLOOKUP($A7,$94:$136,COLUMN(),0))*(VLOOKUP($BF7,'Land Equipment'!$3:$32,COLUMN(),0)+VLOOKUP($BG7,'Land Equipment'!$3:$32,COLUMN(),0))</f>
        <v>#VALUE!</v>
      </c>
      <c r="V7" s="1" t="e">
        <f ca="1">(1+VLOOKUP($A7,$49:$91,COLUMN(),0)+VLOOKUP($A7,$94:$136,COLUMN(),0))*(VLOOKUP($BF7,'Land Equipment'!$3:$32,COLUMN(),0)+VLOOKUP($BG7,'Land Equipment'!$3:$32,COLUMN(),0))</f>
        <v>#VALUE!</v>
      </c>
      <c r="W7" s="69">
        <f t="shared" ref="W7:Y7" ca="1" si="19">VLOOKUP($A7,$49:$91,COLUMN(),0)+VLOOKUP($A7,$94:$155,COLUMN(),0)</f>
        <v>0</v>
      </c>
      <c r="X7" s="69">
        <f t="shared" ca="1" si="19"/>
        <v>0</v>
      </c>
      <c r="Y7" s="69">
        <f t="shared" ca="1" si="19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0">VLOOKUP($A7,$49:$91,COLUMN(),0)</f>
        <v>500</v>
      </c>
      <c r="AB7" s="69">
        <f t="shared" si="20"/>
        <v>120</v>
      </c>
      <c r="AC7" s="69">
        <f t="shared" si="20"/>
        <v>0</v>
      </c>
      <c r="AD7" s="69">
        <f t="shared" si="20"/>
        <v>0</v>
      </c>
      <c r="AE7" s="69">
        <f t="shared" si="20"/>
        <v>36</v>
      </c>
      <c r="AF7" s="69">
        <f t="shared" si="20"/>
        <v>0</v>
      </c>
      <c r="AG7" s="69">
        <f t="shared" si="20"/>
        <v>0</v>
      </c>
      <c r="AH7" s="69">
        <f t="shared" si="20"/>
        <v>0</v>
      </c>
      <c r="AI7" s="69">
        <f t="shared" si="20"/>
        <v>0</v>
      </c>
      <c r="AJ7" s="69">
        <f t="shared" si="20"/>
        <v>0</v>
      </c>
      <c r="AK7" s="69">
        <f t="shared" si="20"/>
        <v>0</v>
      </c>
      <c r="AL7" s="69">
        <f t="shared" si="20"/>
        <v>0</v>
      </c>
      <c r="AM7" s="69">
        <f t="shared" si="20"/>
        <v>0</v>
      </c>
      <c r="AN7" s="69">
        <f t="shared" si="20"/>
        <v>0</v>
      </c>
      <c r="AO7" s="69">
        <f t="shared" si="20"/>
        <v>0</v>
      </c>
      <c r="AP7" s="69">
        <f t="shared" si="20"/>
        <v>0</v>
      </c>
      <c r="AQ7" s="69">
        <f t="shared" si="20"/>
        <v>0</v>
      </c>
      <c r="AR7" s="69">
        <f t="shared" si="20"/>
        <v>0</v>
      </c>
      <c r="AS7" s="69">
        <f t="shared" si="20"/>
        <v>0</v>
      </c>
      <c r="AT7" s="69">
        <f t="shared" si="20"/>
        <v>0</v>
      </c>
      <c r="AU7" s="69">
        <f t="shared" si="20"/>
        <v>0</v>
      </c>
      <c r="AV7" s="69">
        <f t="shared" si="20"/>
        <v>0</v>
      </c>
      <c r="AW7" s="69">
        <f t="shared" si="20"/>
        <v>0</v>
      </c>
      <c r="AX7" s="69">
        <f t="shared" si="20"/>
        <v>0</v>
      </c>
      <c r="AY7" s="69">
        <f t="shared" si="20"/>
        <v>0</v>
      </c>
      <c r="AZ7" s="69">
        <f t="shared" si="20"/>
        <v>0</v>
      </c>
      <c r="BA7" s="69">
        <f t="shared" si="20"/>
        <v>0</v>
      </c>
      <c r="BB7" s="69">
        <f t="shared" si="20"/>
        <v>0</v>
      </c>
      <c r="BC7" s="69">
        <f t="shared" si="20"/>
        <v>0</v>
      </c>
      <c r="BD7" s="69">
        <f t="shared" si="20"/>
        <v>0</v>
      </c>
      <c r="BE7" s="69">
        <f t="shared" si="20"/>
        <v>0</v>
      </c>
      <c r="BF7" s="69" t="str">
        <f t="shared" si="20"/>
        <v>Artillery</v>
      </c>
      <c r="BG7" s="69" t="str">
        <f t="shared" si="20"/>
        <v>-</v>
      </c>
      <c r="BH7" s="76">
        <f t="shared" ref="BH7:CK7" si="21">VLOOKUP($A7,$49:$91,COLUMN(),0)+VLOOKUP($A7,$94:$155,COLUMN(),0)</f>
        <v>-0.2</v>
      </c>
      <c r="BI7" s="76">
        <f t="shared" si="21"/>
        <v>-0.2</v>
      </c>
      <c r="BJ7" s="75">
        <f t="shared" si="21"/>
        <v>0</v>
      </c>
      <c r="BK7" s="76">
        <f t="shared" si="21"/>
        <v>-0.05</v>
      </c>
      <c r="BL7" s="75">
        <f t="shared" si="21"/>
        <v>0</v>
      </c>
      <c r="BM7" s="75">
        <f t="shared" si="21"/>
        <v>0</v>
      </c>
      <c r="BN7" s="76">
        <f t="shared" si="21"/>
        <v>-0.2</v>
      </c>
      <c r="BO7" s="75">
        <f t="shared" si="21"/>
        <v>0</v>
      </c>
      <c r="BP7" s="75">
        <f t="shared" si="21"/>
        <v>0</v>
      </c>
      <c r="BQ7" s="75">
        <f t="shared" si="21"/>
        <v>0</v>
      </c>
      <c r="BR7" s="75">
        <f t="shared" si="21"/>
        <v>0</v>
      </c>
      <c r="BS7" s="75">
        <f t="shared" si="21"/>
        <v>0</v>
      </c>
      <c r="BT7" s="75">
        <f t="shared" si="21"/>
        <v>0</v>
      </c>
      <c r="BU7" s="75">
        <f t="shared" si="21"/>
        <v>0</v>
      </c>
      <c r="BV7" s="75">
        <f t="shared" si="21"/>
        <v>0</v>
      </c>
      <c r="BW7" s="76">
        <f t="shared" si="21"/>
        <v>-0.2</v>
      </c>
      <c r="BX7" s="76">
        <f t="shared" si="21"/>
        <v>-0.25</v>
      </c>
      <c r="BY7" s="75">
        <f t="shared" si="21"/>
        <v>0</v>
      </c>
      <c r="BZ7" s="76">
        <f t="shared" si="21"/>
        <v>-0.3</v>
      </c>
      <c r="CA7" s="76">
        <f t="shared" si="21"/>
        <v>-0.2</v>
      </c>
      <c r="CB7" s="75">
        <f t="shared" si="21"/>
        <v>0</v>
      </c>
      <c r="CC7" s="75">
        <f t="shared" si="21"/>
        <v>0</v>
      </c>
      <c r="CD7" s="76">
        <f t="shared" si="21"/>
        <v>0.1</v>
      </c>
      <c r="CE7" s="75">
        <f t="shared" si="21"/>
        <v>0</v>
      </c>
      <c r="CF7" s="76">
        <f t="shared" si="21"/>
        <v>-0.2</v>
      </c>
      <c r="CG7" s="76">
        <f t="shared" si="21"/>
        <v>-0.2</v>
      </c>
      <c r="CH7" s="75">
        <f t="shared" si="21"/>
        <v>0</v>
      </c>
      <c r="CI7" s="75">
        <f t="shared" si="21"/>
        <v>0</v>
      </c>
      <c r="CJ7" s="76">
        <f t="shared" si="21"/>
        <v>-0.4</v>
      </c>
      <c r="CK7" s="75">
        <f t="shared" si="21"/>
        <v>0</v>
      </c>
      <c r="CL7" s="7" t="str">
        <f t="shared" si="5"/>
        <v>artillery_brigade</v>
      </c>
    </row>
    <row r="8" spans="1:90" x14ac:dyDescent="0.2">
      <c r="A8" s="1" t="s">
        <v>24</v>
      </c>
      <c r="B8" s="1" t="str">
        <f t="shared" si="0"/>
        <v>Infantry</v>
      </c>
      <c r="C8" s="69" t="e">
        <f>(1+VLOOKUP($A8,$49:$91,COLUMN(),0))*(MAX(VLOOKUP($BF8,'Land Equipment'!$3:$32,COLUMN(),0),VLOOKUP($BG8,'Land Equipment'!$3:$32,COLUMN(),0)))</f>
        <v>#VALUE!</v>
      </c>
      <c r="D8" s="69">
        <f t="shared" ref="D8:O8" ca="1" si="22">VLOOKUP($A8,$49:$91,COLUMN(),0)+VLOOKUP($A8,$94:$155,COLUMN(),0)</f>
        <v>0.6</v>
      </c>
      <c r="E8" s="69">
        <f t="shared" ca="1" si="22"/>
        <v>0</v>
      </c>
      <c r="F8" s="69">
        <f t="shared" ca="1" si="22"/>
        <v>0.1</v>
      </c>
      <c r="G8" s="69">
        <f t="shared" ca="1" si="22"/>
        <v>0</v>
      </c>
      <c r="H8" s="69">
        <f t="shared" ca="1" si="22"/>
        <v>0</v>
      </c>
      <c r="I8" s="69">
        <f t="shared" ca="1" si="22"/>
        <v>0</v>
      </c>
      <c r="J8" s="69">
        <f t="shared" ca="1" si="22"/>
        <v>0.5</v>
      </c>
      <c r="K8" s="69">
        <f t="shared" ca="1" si="22"/>
        <v>0.2</v>
      </c>
      <c r="L8" s="69">
        <f t="shared" ca="1" si="22"/>
        <v>0</v>
      </c>
      <c r="M8" s="69">
        <f t="shared" ca="1" si="22"/>
        <v>0</v>
      </c>
      <c r="N8" s="69">
        <f t="shared" ca="1" si="22"/>
        <v>0</v>
      </c>
      <c r="O8" s="69">
        <f t="shared" ca="1" si="22"/>
        <v>0</v>
      </c>
      <c r="P8" s="1" t="e">
        <f ca="1">(1+VLOOKUP($A8,$49:$91,COLUMN(),0)+VLOOKUP($A8,$94:$136,COLUMN(),0))*(VLOOKUP($BF8,'Land Equipment'!$3:$32,COLUMN(),0)+VLOOKUP($BG8,'Land Equipment'!$3:$32,COLUMN(),0))</f>
        <v>#VALUE!</v>
      </c>
      <c r="Q8" s="1" t="e">
        <f ca="1">(1+VLOOKUP($A8,$49:$91,COLUMN(),0)+VLOOKUP($A8,$94:$136,COLUMN(),0))*(VLOOKUP($BF8,'Land Equipment'!$3:$32,COLUMN(),0)+VLOOKUP($BG8,'Land Equipment'!$3:$32,COLUMN(),0))</f>
        <v>#VALUE!</v>
      </c>
      <c r="R8" s="1" t="e">
        <f ca="1">(1+VLOOKUP($A8,$49:$91,COLUMN(),0)+VLOOKUP($A8,$94:$136,COLUMN(),0))*(VLOOKUP($BF8,'Land Equipment'!$3:$32,COLUMN(),0)+VLOOKUP($BG8,'Land Equipment'!$3:$32,COLUMN(),0))</f>
        <v>#VALUE!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 t="e">
        <f ca="1">(1+VLOOKUP($A8,$49:$91,COLUMN(),0)+VLOOKUP($A8,$94:$136,COLUMN(),0))*(VLOOKUP($BF8,'Land Equipment'!$3:$32,COLUMN(),0)+VLOOKUP($BG8,'Land Equipment'!$3:$32,COLUMN(),0))</f>
        <v>#VALUE!</v>
      </c>
      <c r="V8" s="1" t="e">
        <f ca="1">(1+VLOOKUP($A8,$49:$91,COLUMN(),0)+VLOOKUP($A8,$94:$136,COLUMN(),0))*(VLOOKUP($BF8,'Land Equipment'!$3:$32,COLUMN(),0)+VLOOKUP($BG8,'Land Equipment'!$3:$32,COLUMN(),0))</f>
        <v>#VALUE!</v>
      </c>
      <c r="W8" s="69">
        <f t="shared" ref="W8:Y8" ca="1" si="23">VLOOKUP($A8,$49:$91,COLUMN(),0)+VLOOKUP($A8,$94:$155,COLUMN(),0)</f>
        <v>0</v>
      </c>
      <c r="X8" s="69">
        <f t="shared" ca="1" si="23"/>
        <v>0</v>
      </c>
      <c r="Y8" s="69">
        <f t="shared" ca="1" si="23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4">VLOOKUP($A8,$49:$91,COLUMN(),0)</f>
        <v>500</v>
      </c>
      <c r="AB8" s="69">
        <f t="shared" si="24"/>
        <v>120</v>
      </c>
      <c r="AC8" s="69">
        <f t="shared" si="24"/>
        <v>0</v>
      </c>
      <c r="AD8" s="69">
        <f t="shared" si="24"/>
        <v>0</v>
      </c>
      <c r="AE8" s="69">
        <f t="shared" si="24"/>
        <v>0</v>
      </c>
      <c r="AF8" s="69">
        <f t="shared" si="24"/>
        <v>0</v>
      </c>
      <c r="AG8" s="69">
        <f t="shared" si="24"/>
        <v>0</v>
      </c>
      <c r="AH8" s="69">
        <f t="shared" si="24"/>
        <v>0</v>
      </c>
      <c r="AI8" s="69">
        <f t="shared" si="24"/>
        <v>0</v>
      </c>
      <c r="AJ8" s="69">
        <f t="shared" si="24"/>
        <v>0</v>
      </c>
      <c r="AK8" s="69">
        <f t="shared" si="24"/>
        <v>0</v>
      </c>
      <c r="AL8" s="69">
        <f t="shared" si="24"/>
        <v>0</v>
      </c>
      <c r="AM8" s="69">
        <f t="shared" si="24"/>
        <v>0</v>
      </c>
      <c r="AN8" s="69">
        <f t="shared" si="24"/>
        <v>0</v>
      </c>
      <c r="AO8" s="69">
        <f t="shared" si="24"/>
        <v>0</v>
      </c>
      <c r="AP8" s="69">
        <f t="shared" si="24"/>
        <v>0</v>
      </c>
      <c r="AQ8" s="69">
        <f t="shared" si="24"/>
        <v>0</v>
      </c>
      <c r="AR8" s="69">
        <f t="shared" si="24"/>
        <v>0</v>
      </c>
      <c r="AS8" s="69">
        <f t="shared" si="24"/>
        <v>0</v>
      </c>
      <c r="AT8" s="69">
        <f t="shared" si="24"/>
        <v>0</v>
      </c>
      <c r="AU8" s="69">
        <f t="shared" si="24"/>
        <v>0</v>
      </c>
      <c r="AV8" s="69">
        <f t="shared" si="24"/>
        <v>0</v>
      </c>
      <c r="AW8" s="69">
        <f t="shared" si="24"/>
        <v>0</v>
      </c>
      <c r="AX8" s="69">
        <f t="shared" si="24"/>
        <v>0</v>
      </c>
      <c r="AY8" s="69">
        <f t="shared" si="24"/>
        <v>0</v>
      </c>
      <c r="AZ8" s="69">
        <f t="shared" si="24"/>
        <v>36</v>
      </c>
      <c r="BA8" s="69">
        <f t="shared" si="24"/>
        <v>0</v>
      </c>
      <c r="BB8" s="69">
        <f t="shared" si="24"/>
        <v>0</v>
      </c>
      <c r="BC8" s="69">
        <f t="shared" si="24"/>
        <v>0</v>
      </c>
      <c r="BD8" s="69">
        <f t="shared" si="24"/>
        <v>0</v>
      </c>
      <c r="BE8" s="69">
        <f t="shared" si="24"/>
        <v>0</v>
      </c>
      <c r="BF8" s="69" t="str">
        <f t="shared" si="24"/>
        <v>Rocket Artillery</v>
      </c>
      <c r="BG8" s="69" t="str">
        <f t="shared" si="24"/>
        <v>-</v>
      </c>
      <c r="BH8" s="76">
        <f t="shared" ref="BH8:CK8" si="25">VLOOKUP($A8,$49:$91,COLUMN(),0)+VLOOKUP($A8,$94:$155,COLUMN(),0)</f>
        <v>-0.2</v>
      </c>
      <c r="BI8" s="76">
        <f t="shared" si="25"/>
        <v>-0.2</v>
      </c>
      <c r="BJ8" s="75">
        <f t="shared" si="25"/>
        <v>0</v>
      </c>
      <c r="BK8" s="76">
        <f t="shared" si="25"/>
        <v>-0.05</v>
      </c>
      <c r="BL8" s="75">
        <f t="shared" si="25"/>
        <v>0</v>
      </c>
      <c r="BM8" s="75">
        <f t="shared" si="25"/>
        <v>0</v>
      </c>
      <c r="BN8" s="76">
        <f t="shared" si="25"/>
        <v>-0.2</v>
      </c>
      <c r="BO8" s="75">
        <f t="shared" si="25"/>
        <v>0</v>
      </c>
      <c r="BP8" s="75">
        <f t="shared" si="25"/>
        <v>0</v>
      </c>
      <c r="BQ8" s="75">
        <f t="shared" si="25"/>
        <v>0</v>
      </c>
      <c r="BR8" s="75">
        <f t="shared" si="25"/>
        <v>0</v>
      </c>
      <c r="BS8" s="75">
        <f t="shared" si="25"/>
        <v>0</v>
      </c>
      <c r="BT8" s="75">
        <f t="shared" si="25"/>
        <v>0</v>
      </c>
      <c r="BU8" s="75">
        <f t="shared" si="25"/>
        <v>0</v>
      </c>
      <c r="BV8" s="75">
        <f t="shared" si="25"/>
        <v>0</v>
      </c>
      <c r="BW8" s="76">
        <f t="shared" si="25"/>
        <v>-0.2</v>
      </c>
      <c r="BX8" s="76">
        <f t="shared" si="25"/>
        <v>-0.25</v>
      </c>
      <c r="BY8" s="75">
        <f t="shared" si="25"/>
        <v>0</v>
      </c>
      <c r="BZ8" s="76">
        <f t="shared" si="25"/>
        <v>-0.3</v>
      </c>
      <c r="CA8" s="76">
        <f t="shared" si="25"/>
        <v>-0.2</v>
      </c>
      <c r="CB8" s="75">
        <f t="shared" si="25"/>
        <v>0</v>
      </c>
      <c r="CC8" s="75">
        <f t="shared" si="25"/>
        <v>0</v>
      </c>
      <c r="CD8" s="76">
        <f t="shared" si="25"/>
        <v>0.1</v>
      </c>
      <c r="CE8" s="75">
        <f t="shared" si="25"/>
        <v>0</v>
      </c>
      <c r="CF8" s="76">
        <f t="shared" si="25"/>
        <v>-0.2</v>
      </c>
      <c r="CG8" s="76">
        <f t="shared" si="25"/>
        <v>-0.2</v>
      </c>
      <c r="CH8" s="75">
        <f t="shared" si="25"/>
        <v>0</v>
      </c>
      <c r="CI8" s="75">
        <f t="shared" si="25"/>
        <v>0</v>
      </c>
      <c r="CJ8" s="76">
        <f t="shared" si="25"/>
        <v>-0.4</v>
      </c>
      <c r="CK8" s="75">
        <f t="shared" si="25"/>
        <v>0</v>
      </c>
      <c r="CL8" s="7" t="str">
        <f t="shared" si="5"/>
        <v>rocket_artillery_brigade</v>
      </c>
    </row>
    <row r="9" spans="1:90" x14ac:dyDescent="0.2">
      <c r="A9" s="1" t="s">
        <v>23</v>
      </c>
      <c r="B9" s="1" t="str">
        <f t="shared" si="0"/>
        <v>Infantry</v>
      </c>
      <c r="C9" s="69" t="e">
        <f>(1+VLOOKUP($A9,$49:$91,COLUMN(),0))*(MAX(VLOOKUP($BF9,'Land Equipment'!$3:$32,COLUMN(),0),VLOOKUP($BG9,'Land Equipment'!$3:$32,COLUMN(),0)))</f>
        <v>#VALUE!</v>
      </c>
      <c r="D9" s="69">
        <f t="shared" ref="D9:O9" ca="1" si="26">VLOOKUP($A9,$49:$91,COLUMN(),0)+VLOOKUP($A9,$94:$155,COLUMN(),0)</f>
        <v>0.6</v>
      </c>
      <c r="E9" s="69">
        <f t="shared" ca="1" si="26"/>
        <v>0</v>
      </c>
      <c r="F9" s="69">
        <f t="shared" ca="1" si="26"/>
        <v>0</v>
      </c>
      <c r="G9" s="69">
        <f t="shared" ca="1" si="26"/>
        <v>0</v>
      </c>
      <c r="H9" s="69">
        <f t="shared" ca="1" si="26"/>
        <v>0</v>
      </c>
      <c r="I9" s="69">
        <f t="shared" ca="1" si="26"/>
        <v>0</v>
      </c>
      <c r="J9" s="69">
        <f t="shared" ca="1" si="26"/>
        <v>0.5</v>
      </c>
      <c r="K9" s="69">
        <f t="shared" ca="1" si="26"/>
        <v>0.1</v>
      </c>
      <c r="L9" s="69">
        <f t="shared" ca="1" si="26"/>
        <v>0</v>
      </c>
      <c r="M9" s="69">
        <f t="shared" ca="1" si="26"/>
        <v>0</v>
      </c>
      <c r="N9" s="69">
        <f t="shared" ca="1" si="26"/>
        <v>0</v>
      </c>
      <c r="O9" s="69">
        <f t="shared" ca="1" si="26"/>
        <v>0</v>
      </c>
      <c r="P9" s="1" t="e">
        <f ca="1">(1+VLOOKUP($A9,$49:$91,COLUMN(),0)+VLOOKUP($A9,$94:$136,COLUMN(),0))*(VLOOKUP($BF9,'Land Equipment'!$3:$32,COLUMN(),0)+VLOOKUP($BG9,'Land Equipment'!$3:$32,COLUMN(),0))</f>
        <v>#VALUE!</v>
      </c>
      <c r="Q9" s="1" t="e">
        <f ca="1">(1+VLOOKUP($A9,$49:$91,COLUMN(),0)+VLOOKUP($A9,$94:$136,COLUMN(),0))*(VLOOKUP($BF9,'Land Equipment'!$3:$32,COLUMN(),0)+VLOOKUP($BG9,'Land Equipment'!$3:$32,COLUMN(),0))</f>
        <v>#VALUE!</v>
      </c>
      <c r="R9" s="1" t="e">
        <f ca="1">(1+VLOOKUP($A9,$49:$91,COLUMN(),0)+VLOOKUP($A9,$94:$136,COLUMN(),0))*(VLOOKUP($BF9,'Land Equipment'!$3:$32,COLUMN(),0)+VLOOKUP($BG9,'Land Equipment'!$3:$32,COLUMN(),0))</f>
        <v>#VALUE!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 t="e">
        <f ca="1">(1+VLOOKUP($A9,$49:$91,COLUMN(),0)+VLOOKUP($A9,$94:$136,COLUMN(),0))*(VLOOKUP($BF9,'Land Equipment'!$3:$32,COLUMN(),0)+VLOOKUP($BG9,'Land Equipment'!$3:$32,COLUMN(),0))</f>
        <v>#VALUE!</v>
      </c>
      <c r="V9" s="1" t="e">
        <f ca="1">(1+VLOOKUP($A9,$49:$91,COLUMN(),0)+VLOOKUP($A9,$94:$136,COLUMN(),0))*(VLOOKUP($BF9,'Land Equipment'!$3:$32,COLUMN(),0)+VLOOKUP($BG9,'Land Equipment'!$3:$32,COLUMN(),0))</f>
        <v>#VALUE!</v>
      </c>
      <c r="W9" s="69">
        <f t="shared" ref="W9:Y9" ca="1" si="27">VLOOKUP($A9,$49:$91,COLUMN(),0)+VLOOKUP($A9,$94:$155,COLUMN(),0)</f>
        <v>0</v>
      </c>
      <c r="X9" s="69">
        <f t="shared" ca="1" si="27"/>
        <v>0</v>
      </c>
      <c r="Y9" s="69">
        <f t="shared" ca="1" si="27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8">VLOOKUP($A9,$49:$91,COLUMN(),0)</f>
        <v>500</v>
      </c>
      <c r="AB9" s="69">
        <f t="shared" si="28"/>
        <v>120</v>
      </c>
      <c r="AC9" s="69">
        <f t="shared" si="28"/>
        <v>0</v>
      </c>
      <c r="AD9" s="69">
        <f t="shared" si="28"/>
        <v>36</v>
      </c>
      <c r="AE9" s="69">
        <f t="shared" si="28"/>
        <v>0</v>
      </c>
      <c r="AF9" s="69">
        <f t="shared" si="28"/>
        <v>0</v>
      </c>
      <c r="AG9" s="69">
        <f t="shared" si="28"/>
        <v>0</v>
      </c>
      <c r="AH9" s="69">
        <f t="shared" si="28"/>
        <v>0</v>
      </c>
      <c r="AI9" s="69">
        <f t="shared" si="28"/>
        <v>0</v>
      </c>
      <c r="AJ9" s="69">
        <f t="shared" si="28"/>
        <v>0</v>
      </c>
      <c r="AK9" s="69">
        <f t="shared" si="28"/>
        <v>0</v>
      </c>
      <c r="AL9" s="69">
        <f t="shared" si="28"/>
        <v>0</v>
      </c>
      <c r="AM9" s="69">
        <f t="shared" si="28"/>
        <v>0</v>
      </c>
      <c r="AN9" s="69">
        <f t="shared" si="28"/>
        <v>0</v>
      </c>
      <c r="AO9" s="69">
        <f t="shared" si="28"/>
        <v>0</v>
      </c>
      <c r="AP9" s="69">
        <f t="shared" si="28"/>
        <v>0</v>
      </c>
      <c r="AQ9" s="69">
        <f t="shared" si="28"/>
        <v>0</v>
      </c>
      <c r="AR9" s="69">
        <f t="shared" si="28"/>
        <v>0</v>
      </c>
      <c r="AS9" s="69">
        <f t="shared" si="28"/>
        <v>0</v>
      </c>
      <c r="AT9" s="69">
        <f t="shared" si="28"/>
        <v>0</v>
      </c>
      <c r="AU9" s="69">
        <f t="shared" si="28"/>
        <v>0</v>
      </c>
      <c r="AV9" s="69">
        <f t="shared" si="28"/>
        <v>0</v>
      </c>
      <c r="AW9" s="69">
        <f t="shared" si="28"/>
        <v>0</v>
      </c>
      <c r="AX9" s="69">
        <f t="shared" si="28"/>
        <v>0</v>
      </c>
      <c r="AY9" s="69">
        <f t="shared" si="28"/>
        <v>0</v>
      </c>
      <c r="AZ9" s="69">
        <f t="shared" si="28"/>
        <v>0</v>
      </c>
      <c r="BA9" s="69">
        <f t="shared" si="28"/>
        <v>0</v>
      </c>
      <c r="BB9" s="69">
        <f t="shared" si="28"/>
        <v>0</v>
      </c>
      <c r="BC9" s="69">
        <f t="shared" si="28"/>
        <v>0</v>
      </c>
      <c r="BD9" s="69">
        <f t="shared" si="28"/>
        <v>0</v>
      </c>
      <c r="BE9" s="69">
        <f t="shared" si="28"/>
        <v>0</v>
      </c>
      <c r="BF9" s="69" t="str">
        <f t="shared" si="28"/>
        <v>Anti-Tank</v>
      </c>
      <c r="BG9" s="69" t="str">
        <f t="shared" si="28"/>
        <v>-</v>
      </c>
      <c r="BH9" s="76">
        <f t="shared" ref="BH9:CK9" si="29">VLOOKUP($A9,$49:$91,COLUMN(),0)+VLOOKUP($A9,$94:$155,COLUMN(),0)</f>
        <v>-0.2</v>
      </c>
      <c r="BI9" s="76">
        <f t="shared" si="29"/>
        <v>-0.2</v>
      </c>
      <c r="BJ9" s="75">
        <f t="shared" si="29"/>
        <v>0</v>
      </c>
      <c r="BK9" s="76">
        <f t="shared" si="29"/>
        <v>-0.05</v>
      </c>
      <c r="BL9" s="75">
        <f t="shared" si="29"/>
        <v>0</v>
      </c>
      <c r="BM9" s="75">
        <f t="shared" si="29"/>
        <v>0</v>
      </c>
      <c r="BN9" s="76">
        <f t="shared" si="29"/>
        <v>-0.2</v>
      </c>
      <c r="BO9" s="75">
        <f t="shared" si="29"/>
        <v>0</v>
      </c>
      <c r="BP9" s="75">
        <f t="shared" si="29"/>
        <v>0</v>
      </c>
      <c r="BQ9" s="75">
        <f t="shared" si="29"/>
        <v>0</v>
      </c>
      <c r="BR9" s="75">
        <f t="shared" si="29"/>
        <v>0</v>
      </c>
      <c r="BS9" s="75">
        <f t="shared" si="29"/>
        <v>0</v>
      </c>
      <c r="BT9" s="75">
        <f t="shared" si="29"/>
        <v>0</v>
      </c>
      <c r="BU9" s="75">
        <f t="shared" si="29"/>
        <v>0</v>
      </c>
      <c r="BV9" s="75">
        <f t="shared" si="29"/>
        <v>0</v>
      </c>
      <c r="BW9" s="76">
        <f t="shared" si="29"/>
        <v>-0.2</v>
      </c>
      <c r="BX9" s="76">
        <f t="shared" si="29"/>
        <v>-0.25</v>
      </c>
      <c r="BY9" s="75">
        <f t="shared" si="29"/>
        <v>0</v>
      </c>
      <c r="BZ9" s="76">
        <f t="shared" si="29"/>
        <v>-0.3</v>
      </c>
      <c r="CA9" s="76">
        <f t="shared" si="29"/>
        <v>-0.2</v>
      </c>
      <c r="CB9" s="75">
        <f t="shared" si="29"/>
        <v>0</v>
      </c>
      <c r="CC9" s="75">
        <f t="shared" si="29"/>
        <v>0</v>
      </c>
      <c r="CD9" s="76">
        <f t="shared" si="29"/>
        <v>0.1</v>
      </c>
      <c r="CE9" s="75">
        <f t="shared" si="29"/>
        <v>0</v>
      </c>
      <c r="CF9" s="76">
        <f t="shared" si="29"/>
        <v>-0.2</v>
      </c>
      <c r="CG9" s="76">
        <f t="shared" si="29"/>
        <v>-0.2</v>
      </c>
      <c r="CH9" s="75">
        <f t="shared" si="29"/>
        <v>0</v>
      </c>
      <c r="CI9" s="75">
        <f t="shared" si="29"/>
        <v>0</v>
      </c>
      <c r="CJ9" s="76">
        <f t="shared" si="29"/>
        <v>-0.4</v>
      </c>
      <c r="CK9" s="75">
        <f t="shared" si="29"/>
        <v>0</v>
      </c>
      <c r="CL9" s="7" t="str">
        <f t="shared" si="5"/>
        <v>anti_tank_brigade</v>
      </c>
    </row>
    <row r="10" spans="1:90" x14ac:dyDescent="0.2">
      <c r="A10" s="1" t="s">
        <v>22</v>
      </c>
      <c r="B10" s="1" t="str">
        <f t="shared" si="0"/>
        <v>Infantry</v>
      </c>
      <c r="C10" s="69" t="e">
        <f>(1+VLOOKUP($A10,$49:$91,COLUMN(),0))*(MAX(VLOOKUP($BF10,'Land Equipment'!$3:$32,COLUMN(),0),VLOOKUP($BG10,'Land Equipment'!$3:$32,COLUMN(),0)))</f>
        <v>#VALUE!</v>
      </c>
      <c r="D10" s="69">
        <f t="shared" ref="D10:O10" ca="1" si="30">VLOOKUP($A10,$49:$91,COLUMN(),0)+VLOOKUP($A10,$94:$155,COLUMN(),0)</f>
        <v>0.6</v>
      </c>
      <c r="E10" s="69">
        <f t="shared" ca="1" si="30"/>
        <v>0</v>
      </c>
      <c r="F10" s="69">
        <f t="shared" ca="1" si="30"/>
        <v>0.1</v>
      </c>
      <c r="G10" s="69">
        <f t="shared" ca="1" si="30"/>
        <v>0</v>
      </c>
      <c r="H10" s="69">
        <f t="shared" ca="1" si="30"/>
        <v>0</v>
      </c>
      <c r="I10" s="69">
        <f t="shared" ca="1" si="30"/>
        <v>0</v>
      </c>
      <c r="J10" s="69">
        <f t="shared" ca="1" si="30"/>
        <v>0.5</v>
      </c>
      <c r="K10" s="69">
        <f t="shared" ca="1" si="30"/>
        <v>0.1</v>
      </c>
      <c r="L10" s="69">
        <f t="shared" ca="1" si="30"/>
        <v>0</v>
      </c>
      <c r="M10" s="69">
        <f t="shared" ca="1" si="30"/>
        <v>0</v>
      </c>
      <c r="N10" s="69">
        <f t="shared" ca="1" si="30"/>
        <v>0</v>
      </c>
      <c r="O10" s="69">
        <f t="shared" ca="1" si="30"/>
        <v>0</v>
      </c>
      <c r="P10" s="1" t="e">
        <f ca="1">(1+VLOOKUP($A10,$49:$91,COLUMN(),0)+VLOOKUP($A10,$94:$136,COLUMN(),0))*(VLOOKUP($BF10,'Land Equipment'!$3:$32,COLUMN(),0)+VLOOKUP($BG10,'Land Equipment'!$3:$32,COLUMN(),0))</f>
        <v>#VALUE!</v>
      </c>
      <c r="Q10" s="1" t="e">
        <f ca="1">(1+VLOOKUP($A10,$49:$91,COLUMN(),0)+VLOOKUP($A10,$94:$136,COLUMN(),0))*(VLOOKUP($BF10,'Land Equipment'!$3:$32,COLUMN(),0)+VLOOKUP($BG10,'Land Equipment'!$3:$32,COLUMN(),0))</f>
        <v>#VALUE!</v>
      </c>
      <c r="R10" s="1" t="e">
        <f ca="1">(1+VLOOKUP($A10,$49:$91,COLUMN(),0)+VLOOKUP($A10,$94:$136,COLUMN(),0))*(VLOOKUP($BF10,'Land Equipment'!$3:$32,COLUMN(),0)+VLOOKUP($BG10,'Land Equipment'!$3:$32,COLUMN(),0))</f>
        <v>#VALUE!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 t="e">
        <f ca="1">(1+VLOOKUP($A10,$49:$91,COLUMN(),0)+VLOOKUP($A10,$94:$136,COLUMN(),0))*(VLOOKUP($BF10,'Land Equipment'!$3:$32,COLUMN(),0)+VLOOKUP($BG10,'Land Equipment'!$3:$32,COLUMN(),0))</f>
        <v>#VALUE!</v>
      </c>
      <c r="V10" s="1" t="e">
        <f ca="1">(1+VLOOKUP($A10,$49:$91,COLUMN(),0)+VLOOKUP($A10,$94:$136,COLUMN(),0))*(VLOOKUP($BF10,'Land Equipment'!$3:$32,COLUMN(),0)+VLOOKUP($BG10,'Land Equipment'!$3:$32,COLUMN(),0))</f>
        <v>#VALUE!</v>
      </c>
      <c r="W10" s="69">
        <f t="shared" ref="W10:Y10" ca="1" si="31">VLOOKUP($A10,$49:$91,COLUMN(),0)+VLOOKUP($A10,$94:$155,COLUMN(),0)</f>
        <v>0</v>
      </c>
      <c r="X10" s="69">
        <f t="shared" ca="1" si="31"/>
        <v>0</v>
      </c>
      <c r="Y10" s="69">
        <f t="shared" ca="1" si="31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2">VLOOKUP($A10,$49:$91,COLUMN(),0)</f>
        <v>500</v>
      </c>
      <c r="AB10" s="69">
        <f t="shared" si="32"/>
        <v>120</v>
      </c>
      <c r="AC10" s="69">
        <f t="shared" si="32"/>
        <v>30</v>
      </c>
      <c r="AD10" s="69">
        <f t="shared" si="32"/>
        <v>0</v>
      </c>
      <c r="AE10" s="69">
        <f t="shared" si="32"/>
        <v>0</v>
      </c>
      <c r="AF10" s="69">
        <f t="shared" si="32"/>
        <v>0</v>
      </c>
      <c r="AG10" s="69">
        <f t="shared" si="32"/>
        <v>0</v>
      </c>
      <c r="AH10" s="69">
        <f t="shared" si="32"/>
        <v>0</v>
      </c>
      <c r="AI10" s="69">
        <f t="shared" si="32"/>
        <v>0</v>
      </c>
      <c r="AJ10" s="69">
        <f t="shared" si="32"/>
        <v>0</v>
      </c>
      <c r="AK10" s="69">
        <f t="shared" si="32"/>
        <v>0</v>
      </c>
      <c r="AL10" s="69">
        <f t="shared" si="32"/>
        <v>0</v>
      </c>
      <c r="AM10" s="69">
        <f t="shared" si="32"/>
        <v>0</v>
      </c>
      <c r="AN10" s="69">
        <f t="shared" si="32"/>
        <v>0</v>
      </c>
      <c r="AO10" s="69">
        <f t="shared" si="32"/>
        <v>0</v>
      </c>
      <c r="AP10" s="69">
        <f t="shared" si="32"/>
        <v>0</v>
      </c>
      <c r="AQ10" s="69">
        <f t="shared" si="32"/>
        <v>0</v>
      </c>
      <c r="AR10" s="69">
        <f t="shared" si="32"/>
        <v>0</v>
      </c>
      <c r="AS10" s="69">
        <f t="shared" si="32"/>
        <v>0</v>
      </c>
      <c r="AT10" s="69">
        <f t="shared" si="32"/>
        <v>0</v>
      </c>
      <c r="AU10" s="69">
        <f t="shared" si="32"/>
        <v>0</v>
      </c>
      <c r="AV10" s="69">
        <f t="shared" si="32"/>
        <v>0</v>
      </c>
      <c r="AW10" s="69">
        <f t="shared" si="32"/>
        <v>0</v>
      </c>
      <c r="AX10" s="69">
        <f t="shared" si="32"/>
        <v>0</v>
      </c>
      <c r="AY10" s="69">
        <f t="shared" si="32"/>
        <v>0</v>
      </c>
      <c r="AZ10" s="69">
        <f t="shared" si="32"/>
        <v>0</v>
      </c>
      <c r="BA10" s="69">
        <f t="shared" si="32"/>
        <v>0</v>
      </c>
      <c r="BB10" s="69">
        <f t="shared" si="32"/>
        <v>0</v>
      </c>
      <c r="BC10" s="69">
        <f t="shared" si="32"/>
        <v>0</v>
      </c>
      <c r="BD10" s="69">
        <f t="shared" si="32"/>
        <v>0</v>
      </c>
      <c r="BE10" s="69">
        <f t="shared" si="32"/>
        <v>0</v>
      </c>
      <c r="BF10" s="69" t="str">
        <f t="shared" si="32"/>
        <v>Anti-Air</v>
      </c>
      <c r="BG10" s="69" t="str">
        <f t="shared" si="32"/>
        <v>-</v>
      </c>
      <c r="BH10" s="76">
        <f t="shared" ref="BH10:CK10" si="33">VLOOKUP($A10,$49:$91,COLUMN(),0)+VLOOKUP($A10,$94:$155,COLUMN(),0)</f>
        <v>-0.1</v>
      </c>
      <c r="BI10" s="76">
        <f t="shared" si="33"/>
        <v>-0.1</v>
      </c>
      <c r="BJ10" s="75">
        <f t="shared" si="33"/>
        <v>0</v>
      </c>
      <c r="BK10" s="75">
        <f t="shared" si="33"/>
        <v>0</v>
      </c>
      <c r="BL10" s="75">
        <f t="shared" si="33"/>
        <v>0</v>
      </c>
      <c r="BM10" s="75">
        <f t="shared" si="33"/>
        <v>0</v>
      </c>
      <c r="BN10" s="75">
        <f t="shared" si="33"/>
        <v>0</v>
      </c>
      <c r="BO10" s="75">
        <f t="shared" si="33"/>
        <v>0</v>
      </c>
      <c r="BP10" s="75">
        <f t="shared" si="33"/>
        <v>0</v>
      </c>
      <c r="BQ10" s="75">
        <f t="shared" si="33"/>
        <v>0</v>
      </c>
      <c r="BR10" s="75">
        <f t="shared" si="33"/>
        <v>0</v>
      </c>
      <c r="BS10" s="75">
        <f t="shared" si="33"/>
        <v>0</v>
      </c>
      <c r="BT10" s="75">
        <f t="shared" si="33"/>
        <v>0</v>
      </c>
      <c r="BU10" s="75">
        <f t="shared" si="33"/>
        <v>0</v>
      </c>
      <c r="BV10" s="75">
        <f t="shared" si="33"/>
        <v>0</v>
      </c>
      <c r="BW10" s="76">
        <f t="shared" si="33"/>
        <v>-0.2</v>
      </c>
      <c r="BX10" s="76">
        <f t="shared" si="33"/>
        <v>-0.2</v>
      </c>
      <c r="BY10" s="75">
        <f t="shared" si="33"/>
        <v>0</v>
      </c>
      <c r="BZ10" s="76">
        <f t="shared" si="33"/>
        <v>-0.2</v>
      </c>
      <c r="CA10" s="76">
        <f t="shared" si="33"/>
        <v>-0.2</v>
      </c>
      <c r="CB10" s="75">
        <f t="shared" si="33"/>
        <v>0</v>
      </c>
      <c r="CC10" s="75">
        <f t="shared" si="33"/>
        <v>0</v>
      </c>
      <c r="CD10" s="75">
        <f t="shared" si="33"/>
        <v>0</v>
      </c>
      <c r="CE10" s="75">
        <f t="shared" si="33"/>
        <v>0</v>
      </c>
      <c r="CF10" s="76">
        <f t="shared" si="33"/>
        <v>-0.2</v>
      </c>
      <c r="CG10" s="76">
        <f t="shared" si="33"/>
        <v>-0.2</v>
      </c>
      <c r="CH10" s="75">
        <f t="shared" si="33"/>
        <v>0</v>
      </c>
      <c r="CI10" s="75">
        <f t="shared" si="33"/>
        <v>0</v>
      </c>
      <c r="CJ10" s="76">
        <f t="shared" si="33"/>
        <v>-0.4</v>
      </c>
      <c r="CK10" s="75">
        <f t="shared" si="33"/>
        <v>0</v>
      </c>
      <c r="CL10" s="7" t="str">
        <f t="shared" si="5"/>
        <v>anti_air_brigade</v>
      </c>
    </row>
    <row r="11" spans="1:90" x14ac:dyDescent="0.2">
      <c r="A11" s="1" t="s">
        <v>234</v>
      </c>
      <c r="B11" s="1" t="str">
        <f t="shared" si="0"/>
        <v>Mobile</v>
      </c>
      <c r="C11" s="69" t="e">
        <f>(1+VLOOKUP($A11,$49:$91,COLUMN(),0))*(MAX(VLOOKUP($BF11,'Land Equipment'!$3:$32,COLUMN(),0),VLOOKUP($BG11,'Land Equipment'!$3:$32,COLUMN(),0)))</f>
        <v>#VALUE!</v>
      </c>
      <c r="D11" s="69">
        <f t="shared" ref="D11:O11" ca="1" si="34">VLOOKUP($A11,$49:$91,COLUMN(),0)+VLOOKUP($A11,$94:$155,COLUMN(),0)</f>
        <v>25</v>
      </c>
      <c r="E11" s="69">
        <f t="shared" ca="1" si="34"/>
        <v>70</v>
      </c>
      <c r="F11" s="69">
        <f t="shared" ca="1" si="34"/>
        <v>0.3</v>
      </c>
      <c r="G11" s="69">
        <f t="shared" ca="1" si="34"/>
        <v>0</v>
      </c>
      <c r="H11" s="69">
        <f t="shared" ca="1" si="34"/>
        <v>2</v>
      </c>
      <c r="I11" s="69">
        <f t="shared" ca="1" si="34"/>
        <v>0</v>
      </c>
      <c r="J11" s="69">
        <f t="shared" ca="1" si="34"/>
        <v>0.5</v>
      </c>
      <c r="K11" s="69">
        <f t="shared" ca="1" si="34"/>
        <v>0.12</v>
      </c>
      <c r="L11" s="69">
        <f t="shared" ca="1" si="34"/>
        <v>0</v>
      </c>
      <c r="M11" s="69">
        <f t="shared" ca="1" si="34"/>
        <v>0</v>
      </c>
      <c r="N11" s="69">
        <f t="shared" ca="1" si="34"/>
        <v>0</v>
      </c>
      <c r="O11" s="69">
        <f t="shared" ca="1" si="34"/>
        <v>0</v>
      </c>
      <c r="P11" s="1" t="e">
        <f ca="1">(1+VLOOKUP($A11,$49:$91,COLUMN(),0)+VLOOKUP($A11,$94:$136,COLUMN(),0))*(VLOOKUP($BF11,'Land Equipment'!$3:$32,COLUMN(),0)+VLOOKUP($BG11,'Land Equipment'!$3:$32,COLUMN(),0))</f>
        <v>#VALUE!</v>
      </c>
      <c r="Q11" s="1" t="e">
        <f ca="1">(1+VLOOKUP($A11,$49:$91,COLUMN(),0)+VLOOKUP($A11,$94:$136,COLUMN(),0))*(VLOOKUP($BF11,'Land Equipment'!$3:$32,COLUMN(),0)+VLOOKUP($BG11,'Land Equipment'!$3:$32,COLUMN(),0))</f>
        <v>#VALUE!</v>
      </c>
      <c r="R11" s="1" t="e">
        <f ca="1">(1+VLOOKUP($A11,$49:$91,COLUMN(),0)+VLOOKUP($A11,$94:$136,COLUMN(),0))*(VLOOKUP($BF11,'Land Equipment'!$3:$32,COLUMN(),0)+VLOOKUP($BG11,'Land Equipment'!$3:$32,COLUMN(),0))</f>
        <v>#VALUE!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 t="e">
        <f ca="1">(1+VLOOKUP($A11,$49:$91,COLUMN(),0)+VLOOKUP($A11,$94:$136,COLUMN(),0))*(VLOOKUP($BF11,'Land Equipment'!$3:$32,COLUMN(),0)+VLOOKUP($BG11,'Land Equipment'!$3:$32,COLUMN(),0))</f>
        <v>#VALUE!</v>
      </c>
      <c r="V11" s="1" t="e">
        <f ca="1">(1+VLOOKUP($A11,$49:$91,COLUMN(),0)+VLOOKUP($A11,$94:$136,COLUMN(),0))*(VLOOKUP($BF11,'Land Equipment'!$3:$32,COLUMN(),0)+VLOOKUP($BG11,'Land Equipment'!$3:$32,COLUMN(),0))</f>
        <v>#VALUE!</v>
      </c>
      <c r="W11" s="69">
        <f t="shared" ref="W11:Y11" ca="1" si="35">VLOOKUP($A11,$49:$91,COLUMN(),0)+VLOOKUP($A11,$94:$155,COLUMN(),0)</f>
        <v>0</v>
      </c>
      <c r="X11" s="69">
        <f t="shared" ca="1" si="35"/>
        <v>0</v>
      </c>
      <c r="Y11" s="69">
        <f t="shared" ca="1" si="35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6">VLOOKUP($A11,$49:$91,COLUMN(),0)</f>
        <v>1000</v>
      </c>
      <c r="AB11" s="69">
        <f t="shared" si="36"/>
        <v>120</v>
      </c>
      <c r="AC11" s="69">
        <f t="shared" si="36"/>
        <v>0</v>
      </c>
      <c r="AD11" s="69">
        <f t="shared" si="36"/>
        <v>0</v>
      </c>
      <c r="AE11" s="69">
        <f t="shared" si="36"/>
        <v>0</v>
      </c>
      <c r="AF11" s="69">
        <f t="shared" si="36"/>
        <v>0</v>
      </c>
      <c r="AG11" s="69">
        <f t="shared" si="36"/>
        <v>0</v>
      </c>
      <c r="AH11" s="69">
        <f t="shared" si="36"/>
        <v>0</v>
      </c>
      <c r="AI11" s="69">
        <f t="shared" si="36"/>
        <v>0</v>
      </c>
      <c r="AJ11" s="69">
        <f t="shared" si="36"/>
        <v>120</v>
      </c>
      <c r="AK11" s="69">
        <f t="shared" si="36"/>
        <v>0</v>
      </c>
      <c r="AL11" s="69">
        <f t="shared" si="36"/>
        <v>0</v>
      </c>
      <c r="AM11" s="69">
        <f t="shared" si="36"/>
        <v>0</v>
      </c>
      <c r="AN11" s="69">
        <f t="shared" si="36"/>
        <v>0</v>
      </c>
      <c r="AO11" s="69">
        <f t="shared" si="36"/>
        <v>0</v>
      </c>
      <c r="AP11" s="69">
        <f t="shared" si="36"/>
        <v>0</v>
      </c>
      <c r="AQ11" s="69">
        <f t="shared" si="36"/>
        <v>0</v>
      </c>
      <c r="AR11" s="69">
        <f t="shared" si="36"/>
        <v>0</v>
      </c>
      <c r="AS11" s="69">
        <f t="shared" si="36"/>
        <v>0</v>
      </c>
      <c r="AT11" s="69">
        <f t="shared" si="36"/>
        <v>0</v>
      </c>
      <c r="AU11" s="69">
        <f t="shared" si="36"/>
        <v>0</v>
      </c>
      <c r="AV11" s="69">
        <f t="shared" si="36"/>
        <v>0</v>
      </c>
      <c r="AW11" s="69">
        <f t="shared" si="36"/>
        <v>0</v>
      </c>
      <c r="AX11" s="69">
        <f t="shared" si="36"/>
        <v>0</v>
      </c>
      <c r="AY11" s="69">
        <f t="shared" si="36"/>
        <v>0</v>
      </c>
      <c r="AZ11" s="69">
        <f t="shared" si="36"/>
        <v>0</v>
      </c>
      <c r="BA11" s="69">
        <f t="shared" si="36"/>
        <v>0</v>
      </c>
      <c r="BB11" s="69">
        <f t="shared" si="36"/>
        <v>0</v>
      </c>
      <c r="BC11" s="69">
        <f t="shared" si="36"/>
        <v>0</v>
      </c>
      <c r="BD11" s="69">
        <f t="shared" si="36"/>
        <v>0</v>
      </c>
      <c r="BE11" s="69">
        <f t="shared" si="36"/>
        <v>0</v>
      </c>
      <c r="BF11" s="69" t="str">
        <f t="shared" si="36"/>
        <v>Infantry Eq</v>
      </c>
      <c r="BG11" s="69" t="str">
        <f t="shared" si="36"/>
        <v>-</v>
      </c>
      <c r="BH11" s="75">
        <f t="shared" ref="BH11:CK11" si="37">VLOOKUP($A11,$49:$91,COLUMN(),0)+VLOOKUP($A11,$94:$155,COLUMN(),0)</f>
        <v>0</v>
      </c>
      <c r="BI11" s="76">
        <f t="shared" si="37"/>
        <v>-0.05</v>
      </c>
      <c r="BJ11" s="75">
        <f t="shared" si="37"/>
        <v>0</v>
      </c>
      <c r="BK11" s="75">
        <f t="shared" si="37"/>
        <v>0</v>
      </c>
      <c r="BL11" s="76">
        <f t="shared" si="37"/>
        <v>-0.05</v>
      </c>
      <c r="BM11" s="75">
        <f t="shared" si="37"/>
        <v>0</v>
      </c>
      <c r="BN11" s="76">
        <f t="shared" si="37"/>
        <v>-0.05</v>
      </c>
      <c r="BO11" s="76">
        <f t="shared" si="37"/>
        <v>-0.1</v>
      </c>
      <c r="BP11" s="75">
        <f t="shared" si="37"/>
        <v>0</v>
      </c>
      <c r="BQ11" s="75">
        <f t="shared" si="37"/>
        <v>0</v>
      </c>
      <c r="BR11" s="75">
        <f t="shared" si="37"/>
        <v>0</v>
      </c>
      <c r="BS11" s="75">
        <f t="shared" si="37"/>
        <v>0</v>
      </c>
      <c r="BT11" s="75">
        <f t="shared" si="37"/>
        <v>0</v>
      </c>
      <c r="BU11" s="76">
        <f t="shared" si="37"/>
        <v>-0.05</v>
      </c>
      <c r="BV11" s="75">
        <f t="shared" si="37"/>
        <v>0</v>
      </c>
      <c r="BW11" s="75">
        <f t="shared" si="37"/>
        <v>0</v>
      </c>
      <c r="BX11" s="76">
        <f t="shared" si="37"/>
        <v>-0.1</v>
      </c>
      <c r="BY11" s="75">
        <f t="shared" si="37"/>
        <v>0</v>
      </c>
      <c r="BZ11" s="75">
        <f t="shared" si="37"/>
        <v>0</v>
      </c>
      <c r="CA11" s="75">
        <f t="shared" si="37"/>
        <v>0</v>
      </c>
      <c r="CB11" s="75">
        <f t="shared" si="37"/>
        <v>0</v>
      </c>
      <c r="CC11" s="75">
        <f t="shared" si="37"/>
        <v>0</v>
      </c>
      <c r="CD11" s="75">
        <f t="shared" si="37"/>
        <v>0</v>
      </c>
      <c r="CE11" s="75">
        <f t="shared" si="37"/>
        <v>0</v>
      </c>
      <c r="CF11" s="75">
        <f t="shared" si="37"/>
        <v>0</v>
      </c>
      <c r="CG11" s="75">
        <f t="shared" si="37"/>
        <v>0</v>
      </c>
      <c r="CH11" s="75">
        <f t="shared" si="37"/>
        <v>0</v>
      </c>
      <c r="CI11" s="75">
        <f t="shared" si="37"/>
        <v>0</v>
      </c>
      <c r="CJ11" s="76">
        <f t="shared" si="37"/>
        <v>-0.4</v>
      </c>
      <c r="CK11" s="75">
        <f t="shared" si="37"/>
        <v>0</v>
      </c>
      <c r="CL11" s="7" t="str">
        <f t="shared" si="5"/>
        <v>cavalry</v>
      </c>
    </row>
    <row r="12" spans="1:90" x14ac:dyDescent="0.2">
      <c r="A12" s="1" t="s">
        <v>235</v>
      </c>
      <c r="B12" s="1" t="str">
        <f t="shared" si="0"/>
        <v>Mobile</v>
      </c>
      <c r="C12" s="69" t="e">
        <f>(1+VLOOKUP($A12,$49:$91,COLUMN(),0))*(MAX(VLOOKUP($BF12,'Land Equipment'!$3:$32,COLUMN(),0),VLOOKUP($BG12,'Land Equipment'!$3:$32,COLUMN(),0)))</f>
        <v>#VALUE!</v>
      </c>
      <c r="D12" s="69">
        <f t="shared" ref="D12:O12" ca="1" si="38">VLOOKUP($A12,$49:$91,COLUMN(),0)+VLOOKUP($A12,$94:$155,COLUMN(),0)</f>
        <v>25</v>
      </c>
      <c r="E12" s="69">
        <f t="shared" ca="1" si="38"/>
        <v>60</v>
      </c>
      <c r="F12" s="69">
        <f t="shared" ca="1" si="38"/>
        <v>0.3</v>
      </c>
      <c r="G12" s="69">
        <f t="shared" ca="1" si="38"/>
        <v>0</v>
      </c>
      <c r="H12" s="69">
        <f t="shared" ca="1" si="38"/>
        <v>1</v>
      </c>
      <c r="I12" s="69">
        <f t="shared" ca="1" si="38"/>
        <v>0</v>
      </c>
      <c r="J12" s="69">
        <f t="shared" ca="1" si="38"/>
        <v>0.75</v>
      </c>
      <c r="K12" s="69">
        <f t="shared" ca="1" si="38"/>
        <v>0.11</v>
      </c>
      <c r="L12" s="69">
        <f t="shared" ca="1" si="38"/>
        <v>0</v>
      </c>
      <c r="M12" s="69">
        <f t="shared" ca="1" si="38"/>
        <v>0</v>
      </c>
      <c r="N12" s="69">
        <f t="shared" ca="1" si="38"/>
        <v>0</v>
      </c>
      <c r="O12" s="69">
        <f t="shared" ca="1" si="38"/>
        <v>0</v>
      </c>
      <c r="P12" s="1" t="e">
        <f ca="1">(1+VLOOKUP($A12,$49:$91,COLUMN(),0)+VLOOKUP($A12,$94:$136,COLUMN(),0))*(VLOOKUP($BF12,'Land Equipment'!$3:$32,COLUMN(),0)+VLOOKUP($BG12,'Land Equipment'!$3:$32,COLUMN(),0))</f>
        <v>#VALUE!</v>
      </c>
      <c r="Q12" s="1" t="e">
        <f ca="1">(1+VLOOKUP($A12,$49:$91,COLUMN(),0)+VLOOKUP($A12,$94:$136,COLUMN(),0))*(VLOOKUP($BF12,'Land Equipment'!$3:$32,COLUMN(),0)+VLOOKUP($BG12,'Land Equipment'!$3:$32,COLUMN(),0))</f>
        <v>#VALUE!</v>
      </c>
      <c r="R12" s="1" t="e">
        <f ca="1">(1+VLOOKUP($A12,$49:$91,COLUMN(),0)+VLOOKUP($A12,$94:$136,COLUMN(),0))*(VLOOKUP($BF12,'Land Equipment'!$3:$32,COLUMN(),0)+VLOOKUP($BG12,'Land Equipment'!$3:$32,COLUMN(),0))</f>
        <v>#VALUE!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 t="e">
        <f ca="1">(1+VLOOKUP($A12,$49:$91,COLUMN(),0)+VLOOKUP($A12,$94:$136,COLUMN(),0))*(VLOOKUP($BF12,'Land Equipment'!$3:$32,COLUMN(),0)+VLOOKUP($BG12,'Land Equipment'!$3:$32,COLUMN(),0))</f>
        <v>#VALUE!</v>
      </c>
      <c r="V12" s="1" t="e">
        <f ca="1">(1+VLOOKUP($A12,$49:$91,COLUMN(),0)+VLOOKUP($A12,$94:$136,COLUMN(),0))*(VLOOKUP($BF12,'Land Equipment'!$3:$32,COLUMN(),0)+VLOOKUP($BG12,'Land Equipment'!$3:$32,COLUMN(),0))</f>
        <v>#VALUE!</v>
      </c>
      <c r="W12" s="69">
        <f t="shared" ref="W12:Y12" ca="1" si="39">VLOOKUP($A12,$49:$91,COLUMN(),0)+VLOOKUP($A12,$94:$155,COLUMN(),0)</f>
        <v>0</v>
      </c>
      <c r="X12" s="69">
        <f t="shared" ca="1" si="39"/>
        <v>0</v>
      </c>
      <c r="Y12" s="69">
        <f t="shared" ca="1" si="39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0">VLOOKUP($A12,$49:$91,COLUMN(),0)</f>
        <v>1200</v>
      </c>
      <c r="AB12" s="69">
        <f t="shared" si="40"/>
        <v>90</v>
      </c>
      <c r="AC12" s="69">
        <f t="shared" si="40"/>
        <v>0</v>
      </c>
      <c r="AD12" s="69">
        <f t="shared" si="40"/>
        <v>0</v>
      </c>
      <c r="AE12" s="69">
        <f t="shared" si="40"/>
        <v>0</v>
      </c>
      <c r="AF12" s="69">
        <f t="shared" si="40"/>
        <v>0</v>
      </c>
      <c r="AG12" s="69">
        <f t="shared" si="40"/>
        <v>0</v>
      </c>
      <c r="AH12" s="69">
        <f t="shared" si="40"/>
        <v>0</v>
      </c>
      <c r="AI12" s="69">
        <f t="shared" si="40"/>
        <v>0</v>
      </c>
      <c r="AJ12" s="69">
        <f t="shared" si="40"/>
        <v>100</v>
      </c>
      <c r="AK12" s="69">
        <f t="shared" si="40"/>
        <v>0</v>
      </c>
      <c r="AL12" s="69">
        <f t="shared" si="40"/>
        <v>0</v>
      </c>
      <c r="AM12" s="69">
        <f t="shared" si="40"/>
        <v>0</v>
      </c>
      <c r="AN12" s="69">
        <f t="shared" si="40"/>
        <v>0</v>
      </c>
      <c r="AO12" s="69">
        <f t="shared" si="40"/>
        <v>0</v>
      </c>
      <c r="AP12" s="69">
        <f t="shared" si="40"/>
        <v>0</v>
      </c>
      <c r="AQ12" s="69">
        <f t="shared" si="40"/>
        <v>0</v>
      </c>
      <c r="AR12" s="69">
        <f t="shared" si="40"/>
        <v>0</v>
      </c>
      <c r="AS12" s="69">
        <f t="shared" si="40"/>
        <v>0</v>
      </c>
      <c r="AT12" s="69">
        <f t="shared" si="40"/>
        <v>50</v>
      </c>
      <c r="AU12" s="69">
        <f t="shared" si="40"/>
        <v>0</v>
      </c>
      <c r="AV12" s="69">
        <f t="shared" si="40"/>
        <v>0</v>
      </c>
      <c r="AW12" s="69">
        <f t="shared" si="40"/>
        <v>0</v>
      </c>
      <c r="AX12" s="69">
        <f t="shared" si="40"/>
        <v>0</v>
      </c>
      <c r="AY12" s="69">
        <f t="shared" si="40"/>
        <v>0</v>
      </c>
      <c r="AZ12" s="69">
        <f t="shared" si="40"/>
        <v>0</v>
      </c>
      <c r="BA12" s="69">
        <f t="shared" si="40"/>
        <v>0</v>
      </c>
      <c r="BB12" s="69">
        <f t="shared" si="40"/>
        <v>0</v>
      </c>
      <c r="BC12" s="69">
        <f t="shared" si="40"/>
        <v>0</v>
      </c>
      <c r="BD12" s="69">
        <f t="shared" si="40"/>
        <v>0</v>
      </c>
      <c r="BE12" s="69">
        <f t="shared" si="40"/>
        <v>0</v>
      </c>
      <c r="BF12" s="69" t="str">
        <f t="shared" si="40"/>
        <v>Infantry Eq</v>
      </c>
      <c r="BG12" s="69" t="str">
        <f t="shared" si="40"/>
        <v>Motorized</v>
      </c>
      <c r="BH12" s="76">
        <f t="shared" ref="BH12:CK12" si="41">VLOOKUP($A12,$49:$91,COLUMN(),0)+VLOOKUP($A12,$94:$155,COLUMN(),0)</f>
        <v>-0.5</v>
      </c>
      <c r="BI12" s="76">
        <f t="shared" si="41"/>
        <v>-0.1</v>
      </c>
      <c r="BJ12" s="75">
        <f t="shared" si="41"/>
        <v>0</v>
      </c>
      <c r="BK12" s="75">
        <f t="shared" si="41"/>
        <v>0</v>
      </c>
      <c r="BL12" s="75">
        <f t="shared" si="41"/>
        <v>0</v>
      </c>
      <c r="BM12" s="75">
        <f t="shared" si="41"/>
        <v>0</v>
      </c>
      <c r="BN12" s="75">
        <f t="shared" si="41"/>
        <v>0</v>
      </c>
      <c r="BO12" s="76">
        <f t="shared" si="41"/>
        <v>-0.05</v>
      </c>
      <c r="BP12" s="75">
        <f t="shared" si="41"/>
        <v>0</v>
      </c>
      <c r="BQ12" s="75">
        <f t="shared" si="41"/>
        <v>0</v>
      </c>
      <c r="BR12" s="76">
        <f t="shared" si="41"/>
        <v>0</v>
      </c>
      <c r="BS12" s="75">
        <f t="shared" si="41"/>
        <v>0</v>
      </c>
      <c r="BT12" s="75">
        <f t="shared" si="41"/>
        <v>0</v>
      </c>
      <c r="BU12" s="76">
        <f t="shared" si="41"/>
        <v>-0.1</v>
      </c>
      <c r="BV12" s="75">
        <f t="shared" si="41"/>
        <v>0</v>
      </c>
      <c r="BW12" s="76">
        <f t="shared" si="41"/>
        <v>-0.5</v>
      </c>
      <c r="BX12" s="76">
        <f t="shared" si="41"/>
        <v>-0.2</v>
      </c>
      <c r="BY12" s="75">
        <f t="shared" si="41"/>
        <v>0</v>
      </c>
      <c r="BZ12" s="76">
        <f t="shared" si="41"/>
        <v>-0.3</v>
      </c>
      <c r="CA12" s="76">
        <f t="shared" si="41"/>
        <v>-0.1</v>
      </c>
      <c r="CB12" s="75">
        <f t="shared" si="41"/>
        <v>0</v>
      </c>
      <c r="CC12" s="75">
        <f t="shared" si="41"/>
        <v>0</v>
      </c>
      <c r="CD12" s="75">
        <f t="shared" si="41"/>
        <v>0</v>
      </c>
      <c r="CE12" s="75">
        <f t="shared" si="41"/>
        <v>0</v>
      </c>
      <c r="CF12" s="76">
        <f t="shared" si="41"/>
        <v>-0.1</v>
      </c>
      <c r="CG12" s="76">
        <f t="shared" si="41"/>
        <v>-0.1</v>
      </c>
      <c r="CH12" s="75">
        <f t="shared" si="41"/>
        <v>0</v>
      </c>
      <c r="CI12" s="75">
        <f t="shared" si="41"/>
        <v>0</v>
      </c>
      <c r="CJ12" s="76">
        <f t="shared" si="41"/>
        <v>-0.2</v>
      </c>
      <c r="CK12" s="75">
        <f t="shared" si="41"/>
        <v>0</v>
      </c>
      <c r="CL12" s="7" t="str">
        <f t="shared" si="5"/>
        <v>motorized</v>
      </c>
    </row>
    <row r="13" spans="1:90" x14ac:dyDescent="0.2">
      <c r="A13" s="1" t="s">
        <v>236</v>
      </c>
      <c r="B13" s="1" t="str">
        <f t="shared" si="0"/>
        <v>Mobile</v>
      </c>
      <c r="C13" s="69" t="e">
        <f>(1+VLOOKUP($A13,$49:$91,COLUMN(),0))*(MAX(VLOOKUP($BF13,'Land Equipment'!$3:$32,COLUMN(),0),VLOOKUP($BG13,'Land Equipment'!$3:$32,COLUMN(),0)))</f>
        <v>#VALUE!</v>
      </c>
      <c r="D13" s="69">
        <f t="shared" ref="D13:O13" ca="1" si="42">VLOOKUP($A13,$49:$91,COLUMN(),0)+VLOOKUP($A13,$94:$155,COLUMN(),0)</f>
        <v>30</v>
      </c>
      <c r="E13" s="69">
        <f t="shared" ca="1" si="42"/>
        <v>60</v>
      </c>
      <c r="F13" s="69">
        <f t="shared" ca="1" si="42"/>
        <v>0.3</v>
      </c>
      <c r="G13" s="69">
        <f t="shared" ca="1" si="42"/>
        <v>0</v>
      </c>
      <c r="H13" s="69">
        <f t="shared" ca="1" si="42"/>
        <v>1</v>
      </c>
      <c r="I13" s="69">
        <f t="shared" ca="1" si="42"/>
        <v>0</v>
      </c>
      <c r="J13" s="69">
        <f t="shared" ca="1" si="42"/>
        <v>1</v>
      </c>
      <c r="K13" s="69">
        <f t="shared" ca="1" si="42"/>
        <v>0.18</v>
      </c>
      <c r="L13" s="69">
        <f t="shared" ca="1" si="42"/>
        <v>0</v>
      </c>
      <c r="M13" s="69">
        <f t="shared" ca="1" si="42"/>
        <v>0</v>
      </c>
      <c r="N13" s="69">
        <f t="shared" ca="1" si="42"/>
        <v>0</v>
      </c>
      <c r="O13" s="69">
        <f t="shared" ca="1" si="42"/>
        <v>0</v>
      </c>
      <c r="P13" s="1" t="e">
        <f ca="1">(1+VLOOKUP($A13,$49:$91,COLUMN(),0)+VLOOKUP($A13,$94:$136,COLUMN(),0))*(VLOOKUP($BF13,'Land Equipment'!$3:$32,COLUMN(),0)+VLOOKUP($BG13,'Land Equipment'!$3:$32,COLUMN(),0))</f>
        <v>#VALUE!</v>
      </c>
      <c r="Q13" s="1" t="e">
        <f ca="1">(1+VLOOKUP($A13,$49:$91,COLUMN(),0)+VLOOKUP($A13,$94:$136,COLUMN(),0))*(VLOOKUP($BF13,'Land Equipment'!$3:$32,COLUMN(),0)+VLOOKUP($BG13,'Land Equipment'!$3:$32,COLUMN(),0))</f>
        <v>#VALUE!</v>
      </c>
      <c r="R13" s="1" t="e">
        <f ca="1">(1+VLOOKUP($A13,$49:$91,COLUMN(),0)+VLOOKUP($A13,$94:$136,COLUMN(),0))*(VLOOKUP($BF13,'Land Equipment'!$3:$32,COLUMN(),0)+VLOOKUP($BG13,'Land Equipment'!$3:$32,COLUMN(),0))</f>
        <v>#VALUE!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 t="e">
        <f ca="1">(1+VLOOKUP($A13,$49:$91,COLUMN(),0)+VLOOKUP($A13,$94:$136,COLUMN(),0))*(VLOOKUP($BF13,'Land Equipment'!$3:$32,COLUMN(),0)+VLOOKUP($BG13,'Land Equipment'!$3:$32,COLUMN(),0))</f>
        <v>#VALUE!</v>
      </c>
      <c r="V13" s="1" t="e">
        <f ca="1">(1+VLOOKUP($A13,$49:$91,COLUMN(),0)+VLOOKUP($A13,$94:$136,COLUMN(),0))*(VLOOKUP($BF13,'Land Equipment'!$3:$32,COLUMN(),0)+VLOOKUP($BG13,'Land Equipment'!$3:$32,COLUMN(),0))</f>
        <v>#VALUE!</v>
      </c>
      <c r="W13" s="69">
        <f t="shared" ref="W13:Y13" ca="1" si="43">VLOOKUP($A13,$49:$91,COLUMN(),0)+VLOOKUP($A13,$94:$155,COLUMN(),0)</f>
        <v>0</v>
      </c>
      <c r="X13" s="69">
        <f t="shared" ca="1" si="43"/>
        <v>0</v>
      </c>
      <c r="Y13" s="69">
        <f t="shared" ca="1" si="43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4">VLOOKUP($A13,$49:$91,COLUMN(),0)</f>
        <v>1200</v>
      </c>
      <c r="AB13" s="69">
        <f t="shared" si="44"/>
        <v>120</v>
      </c>
      <c r="AC13" s="69">
        <f t="shared" si="44"/>
        <v>0</v>
      </c>
      <c r="AD13" s="69">
        <f t="shared" si="44"/>
        <v>0</v>
      </c>
      <c r="AE13" s="69">
        <f t="shared" si="44"/>
        <v>0</v>
      </c>
      <c r="AF13" s="69">
        <f t="shared" si="44"/>
        <v>0</v>
      </c>
      <c r="AG13" s="69">
        <f t="shared" si="44"/>
        <v>0</v>
      </c>
      <c r="AH13" s="69">
        <f t="shared" si="44"/>
        <v>0</v>
      </c>
      <c r="AI13" s="69">
        <f t="shared" si="44"/>
        <v>0</v>
      </c>
      <c r="AJ13" s="69">
        <f t="shared" si="44"/>
        <v>100</v>
      </c>
      <c r="AK13" s="69">
        <f t="shared" si="44"/>
        <v>50</v>
      </c>
      <c r="AL13" s="69">
        <f t="shared" si="44"/>
        <v>0</v>
      </c>
      <c r="AM13" s="69">
        <f t="shared" si="44"/>
        <v>0</v>
      </c>
      <c r="AN13" s="69">
        <f t="shared" si="44"/>
        <v>0</v>
      </c>
      <c r="AO13" s="69">
        <f t="shared" si="44"/>
        <v>0</v>
      </c>
      <c r="AP13" s="69">
        <f t="shared" si="44"/>
        <v>0</v>
      </c>
      <c r="AQ13" s="69">
        <f t="shared" si="44"/>
        <v>0</v>
      </c>
      <c r="AR13" s="69">
        <f t="shared" si="44"/>
        <v>0</v>
      </c>
      <c r="AS13" s="69">
        <f t="shared" si="44"/>
        <v>0</v>
      </c>
      <c r="AT13" s="69">
        <f t="shared" si="44"/>
        <v>0</v>
      </c>
      <c r="AU13" s="69">
        <f t="shared" si="44"/>
        <v>0</v>
      </c>
      <c r="AV13" s="69">
        <f t="shared" si="44"/>
        <v>0</v>
      </c>
      <c r="AW13" s="69">
        <f t="shared" si="44"/>
        <v>0</v>
      </c>
      <c r="AX13" s="69">
        <f t="shared" si="44"/>
        <v>0</v>
      </c>
      <c r="AY13" s="69">
        <f t="shared" si="44"/>
        <v>0</v>
      </c>
      <c r="AZ13" s="69">
        <f t="shared" si="44"/>
        <v>0</v>
      </c>
      <c r="BA13" s="69">
        <f t="shared" si="44"/>
        <v>0</v>
      </c>
      <c r="BB13" s="69">
        <f t="shared" si="44"/>
        <v>0</v>
      </c>
      <c r="BC13" s="69">
        <f t="shared" si="44"/>
        <v>0</v>
      </c>
      <c r="BD13" s="69">
        <f t="shared" si="44"/>
        <v>0</v>
      </c>
      <c r="BE13" s="69">
        <f t="shared" si="44"/>
        <v>0</v>
      </c>
      <c r="BF13" s="69" t="str">
        <f t="shared" si="44"/>
        <v>Infantry Eq</v>
      </c>
      <c r="BG13" s="69" t="str">
        <f t="shared" si="44"/>
        <v>Mechanized</v>
      </c>
      <c r="BH13" s="76">
        <f t="shared" ref="BH13:CK13" si="45">VLOOKUP($A13,$49:$91,COLUMN(),0)+VLOOKUP($A13,$94:$155,COLUMN(),0)</f>
        <v>0</v>
      </c>
      <c r="BI13" s="76">
        <f t="shared" si="45"/>
        <v>-0.2</v>
      </c>
      <c r="BJ13" s="75">
        <f t="shared" si="45"/>
        <v>0</v>
      </c>
      <c r="BK13" s="75">
        <f t="shared" si="45"/>
        <v>0</v>
      </c>
      <c r="BL13" s="75">
        <f t="shared" si="45"/>
        <v>0</v>
      </c>
      <c r="BM13" s="75">
        <f t="shared" si="45"/>
        <v>0</v>
      </c>
      <c r="BN13" s="75">
        <f t="shared" si="45"/>
        <v>0</v>
      </c>
      <c r="BO13" s="76">
        <f t="shared" si="45"/>
        <v>-0.05</v>
      </c>
      <c r="BP13" s="75">
        <f t="shared" si="45"/>
        <v>0</v>
      </c>
      <c r="BQ13" s="75">
        <f t="shared" si="45"/>
        <v>0</v>
      </c>
      <c r="BR13" s="76">
        <f t="shared" si="45"/>
        <v>0</v>
      </c>
      <c r="BS13" s="76">
        <f t="shared" si="45"/>
        <v>0</v>
      </c>
      <c r="BT13" s="75">
        <f t="shared" si="45"/>
        <v>0</v>
      </c>
      <c r="BU13" s="76">
        <f t="shared" si="45"/>
        <v>-0.2</v>
      </c>
      <c r="BV13" s="76">
        <f t="shared" si="45"/>
        <v>-0.05</v>
      </c>
      <c r="BW13" s="76">
        <f t="shared" si="45"/>
        <v>0</v>
      </c>
      <c r="BX13" s="76">
        <f t="shared" si="45"/>
        <v>-0.3</v>
      </c>
      <c r="BY13" s="75">
        <f t="shared" si="45"/>
        <v>0</v>
      </c>
      <c r="BZ13" s="76">
        <f t="shared" si="45"/>
        <v>0</v>
      </c>
      <c r="CA13" s="76">
        <f t="shared" si="45"/>
        <v>-0.1</v>
      </c>
      <c r="CB13" s="75">
        <f t="shared" si="45"/>
        <v>0</v>
      </c>
      <c r="CC13" s="75">
        <f t="shared" si="45"/>
        <v>0</v>
      </c>
      <c r="CD13" s="75">
        <f t="shared" si="45"/>
        <v>0</v>
      </c>
      <c r="CE13" s="75">
        <f t="shared" si="45"/>
        <v>0</v>
      </c>
      <c r="CF13" s="76">
        <f t="shared" si="45"/>
        <v>-0.2</v>
      </c>
      <c r="CG13" s="76">
        <f t="shared" si="45"/>
        <v>-0.2</v>
      </c>
      <c r="CH13" s="75">
        <f t="shared" si="45"/>
        <v>0</v>
      </c>
      <c r="CI13" s="75">
        <f t="shared" si="45"/>
        <v>0</v>
      </c>
      <c r="CJ13" s="76">
        <f t="shared" si="45"/>
        <v>-0.4</v>
      </c>
      <c r="CK13" s="75">
        <f t="shared" si="45"/>
        <v>0</v>
      </c>
      <c r="CL13" s="7" t="str">
        <f t="shared" si="5"/>
        <v>mechanized</v>
      </c>
    </row>
    <row r="14" spans="1:90" x14ac:dyDescent="0.2">
      <c r="A14" s="1" t="s">
        <v>237</v>
      </c>
      <c r="B14" s="1" t="str">
        <f t="shared" si="0"/>
        <v>Mobile</v>
      </c>
      <c r="C14" s="69" t="e">
        <f>(1+VLOOKUP($A14,$49:$91,COLUMN(),0))*(MAX(VLOOKUP($BF14,'Land Equipment'!$3:$32,COLUMN(),0),VLOOKUP($BG14,'Land Equipment'!$3:$32,COLUMN(),0)))</f>
        <v>#VALUE!</v>
      </c>
      <c r="D14" s="69">
        <f t="shared" ref="D14:O14" ca="1" si="46">VLOOKUP($A14,$49:$91,COLUMN(),0)+VLOOKUP($A14,$94:$155,COLUMN(),0)</f>
        <v>0.6</v>
      </c>
      <c r="E14" s="69">
        <f t="shared" ca="1" si="46"/>
        <v>0</v>
      </c>
      <c r="F14" s="69">
        <f t="shared" ca="1" si="46"/>
        <v>0.1</v>
      </c>
      <c r="G14" s="69">
        <f t="shared" ca="1" si="46"/>
        <v>0</v>
      </c>
      <c r="H14" s="69">
        <f t="shared" ca="1" si="46"/>
        <v>0</v>
      </c>
      <c r="I14" s="69">
        <f t="shared" ca="1" si="46"/>
        <v>0</v>
      </c>
      <c r="J14" s="69">
        <f t="shared" ca="1" si="46"/>
        <v>0.5</v>
      </c>
      <c r="K14" s="69">
        <f t="shared" ca="1" si="46"/>
        <v>0.28000000000000003</v>
      </c>
      <c r="L14" s="69">
        <f t="shared" ca="1" si="46"/>
        <v>0</v>
      </c>
      <c r="M14" s="69">
        <f t="shared" ca="1" si="46"/>
        <v>0</v>
      </c>
      <c r="N14" s="69">
        <f t="shared" ca="1" si="46"/>
        <v>0</v>
      </c>
      <c r="O14" s="69">
        <f t="shared" ca="1" si="46"/>
        <v>0</v>
      </c>
      <c r="P14" s="1" t="e">
        <f ca="1">(1+VLOOKUP($A14,$49:$91,COLUMN(),0)+VLOOKUP($A14,$94:$136,COLUMN(),0))*(VLOOKUP($BF14,'Land Equipment'!$3:$32,COLUMN(),0)+VLOOKUP($BG14,'Land Equipment'!$3:$32,COLUMN(),0))</f>
        <v>#VALUE!</v>
      </c>
      <c r="Q14" s="1" t="e">
        <f ca="1">(1+VLOOKUP($A14,$49:$91,COLUMN(),0)+VLOOKUP($A14,$94:$136,COLUMN(),0))*(VLOOKUP($BF14,'Land Equipment'!$3:$32,COLUMN(),0)+VLOOKUP($BG14,'Land Equipment'!$3:$32,COLUMN(),0))</f>
        <v>#VALUE!</v>
      </c>
      <c r="R14" s="1" t="e">
        <f ca="1">(1+VLOOKUP($A14,$49:$91,COLUMN(),0)+VLOOKUP($A14,$94:$136,COLUMN(),0))*(VLOOKUP($BF14,'Land Equipment'!$3:$32,COLUMN(),0)+VLOOKUP($BG14,'Land Equipment'!$3:$32,COLUMN(),0))</f>
        <v>#VALUE!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 t="e">
        <f ca="1">(1+VLOOKUP($A14,$49:$91,COLUMN(),0)+VLOOKUP($A14,$94:$136,COLUMN(),0))*(VLOOKUP($BF14,'Land Equipment'!$3:$32,COLUMN(),0)+VLOOKUP($BG14,'Land Equipment'!$3:$32,COLUMN(),0))</f>
        <v>#VALUE!</v>
      </c>
      <c r="V14" s="1" t="e">
        <f ca="1">(1+VLOOKUP($A14,$49:$91,COLUMN(),0)+VLOOKUP($A14,$94:$136,COLUMN(),0))*(VLOOKUP($BF14,'Land Equipment'!$3:$32,COLUMN(),0)+VLOOKUP($BG14,'Land Equipment'!$3:$32,COLUMN(),0))</f>
        <v>#VALUE!</v>
      </c>
      <c r="W14" s="69">
        <f t="shared" ref="W14:Y14" ca="1" si="47">VLOOKUP($A14,$49:$91,COLUMN(),0)+VLOOKUP($A14,$94:$155,COLUMN(),0)</f>
        <v>0</v>
      </c>
      <c r="X14" s="69">
        <f t="shared" ca="1" si="47"/>
        <v>0</v>
      </c>
      <c r="Y14" s="69">
        <f t="shared" ca="1" si="47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8">VLOOKUP($A14,$49:$91,COLUMN(),0)</f>
        <v>500</v>
      </c>
      <c r="AB14" s="69">
        <f t="shared" si="48"/>
        <v>120</v>
      </c>
      <c r="AC14" s="69">
        <f t="shared" si="48"/>
        <v>0</v>
      </c>
      <c r="AD14" s="69">
        <f t="shared" si="48"/>
        <v>0</v>
      </c>
      <c r="AE14" s="69">
        <f t="shared" si="48"/>
        <v>0</v>
      </c>
      <c r="AF14" s="69">
        <f t="shared" si="48"/>
        <v>0</v>
      </c>
      <c r="AG14" s="69">
        <f t="shared" si="48"/>
        <v>0</v>
      </c>
      <c r="AH14" s="69">
        <f t="shared" si="48"/>
        <v>0</v>
      </c>
      <c r="AI14" s="69">
        <f t="shared" si="48"/>
        <v>0</v>
      </c>
      <c r="AJ14" s="69">
        <f t="shared" si="48"/>
        <v>0</v>
      </c>
      <c r="AK14" s="69">
        <f t="shared" si="48"/>
        <v>0</v>
      </c>
      <c r="AL14" s="69">
        <f t="shared" si="48"/>
        <v>0</v>
      </c>
      <c r="AM14" s="69">
        <f t="shared" si="48"/>
        <v>0</v>
      </c>
      <c r="AN14" s="69">
        <f t="shared" si="48"/>
        <v>0</v>
      </c>
      <c r="AO14" s="69">
        <f t="shared" si="48"/>
        <v>0</v>
      </c>
      <c r="AP14" s="69">
        <f t="shared" si="48"/>
        <v>0</v>
      </c>
      <c r="AQ14" s="69">
        <f t="shared" si="48"/>
        <v>0</v>
      </c>
      <c r="AR14" s="69">
        <f t="shared" si="48"/>
        <v>0</v>
      </c>
      <c r="AS14" s="69">
        <f t="shared" si="48"/>
        <v>0</v>
      </c>
      <c r="AT14" s="69">
        <f t="shared" si="48"/>
        <v>15</v>
      </c>
      <c r="AU14" s="69">
        <f t="shared" si="48"/>
        <v>20</v>
      </c>
      <c r="AV14" s="69">
        <f t="shared" si="48"/>
        <v>0</v>
      </c>
      <c r="AW14" s="69">
        <f t="shared" si="48"/>
        <v>0</v>
      </c>
      <c r="AX14" s="69">
        <f t="shared" si="48"/>
        <v>0</v>
      </c>
      <c r="AY14" s="69">
        <f t="shared" si="48"/>
        <v>0</v>
      </c>
      <c r="AZ14" s="69">
        <f t="shared" si="48"/>
        <v>0</v>
      </c>
      <c r="BA14" s="69">
        <f t="shared" si="48"/>
        <v>0</v>
      </c>
      <c r="BB14" s="69">
        <f t="shared" si="48"/>
        <v>0</v>
      </c>
      <c r="BC14" s="69">
        <f t="shared" si="48"/>
        <v>0</v>
      </c>
      <c r="BD14" s="69">
        <f t="shared" si="48"/>
        <v>0</v>
      </c>
      <c r="BE14" s="69">
        <f t="shared" si="48"/>
        <v>0</v>
      </c>
      <c r="BF14" s="69" t="str">
        <f t="shared" si="48"/>
        <v>Mot. R. Artillery</v>
      </c>
      <c r="BG14" s="69" t="str">
        <f t="shared" si="48"/>
        <v>Motorized</v>
      </c>
      <c r="BH14" s="76">
        <f t="shared" ref="BH14:CK14" si="49">VLOOKUP($A14,$49:$91,COLUMN(),0)+VLOOKUP($A14,$94:$155,COLUMN(),0)</f>
        <v>-0.5</v>
      </c>
      <c r="BI14" s="76">
        <f t="shared" si="49"/>
        <v>-0.1</v>
      </c>
      <c r="BJ14" s="75">
        <f t="shared" si="49"/>
        <v>0</v>
      </c>
      <c r="BK14" s="76">
        <f t="shared" si="49"/>
        <v>-0.05</v>
      </c>
      <c r="BL14" s="76">
        <f t="shared" si="49"/>
        <v>0</v>
      </c>
      <c r="BM14" s="75">
        <f t="shared" si="49"/>
        <v>0</v>
      </c>
      <c r="BN14" s="76">
        <f t="shared" si="49"/>
        <v>-0.2</v>
      </c>
      <c r="BO14" s="75">
        <f t="shared" si="49"/>
        <v>0</v>
      </c>
      <c r="BP14" s="75">
        <f t="shared" si="49"/>
        <v>0</v>
      </c>
      <c r="BQ14" s="75">
        <f t="shared" si="49"/>
        <v>0</v>
      </c>
      <c r="BR14" s="75">
        <f t="shared" si="49"/>
        <v>0</v>
      </c>
      <c r="BS14" s="75">
        <f t="shared" si="49"/>
        <v>0</v>
      </c>
      <c r="BT14" s="75">
        <f t="shared" si="49"/>
        <v>0</v>
      </c>
      <c r="BU14" s="75">
        <f t="shared" si="49"/>
        <v>0</v>
      </c>
      <c r="BV14" s="75">
        <f t="shared" si="49"/>
        <v>0</v>
      </c>
      <c r="BW14" s="76">
        <f t="shared" si="49"/>
        <v>-0.5</v>
      </c>
      <c r="BX14" s="76">
        <f t="shared" si="49"/>
        <v>-0.25</v>
      </c>
      <c r="BY14" s="75">
        <f t="shared" si="49"/>
        <v>0</v>
      </c>
      <c r="BZ14" s="76">
        <f t="shared" si="49"/>
        <v>-0.5</v>
      </c>
      <c r="CA14" s="76">
        <f t="shared" si="49"/>
        <v>-0.2</v>
      </c>
      <c r="CB14" s="75">
        <f t="shared" si="49"/>
        <v>0</v>
      </c>
      <c r="CC14" s="75">
        <f t="shared" si="49"/>
        <v>0</v>
      </c>
      <c r="CD14" s="76">
        <f t="shared" si="49"/>
        <v>0.1</v>
      </c>
      <c r="CE14" s="75">
        <f t="shared" si="49"/>
        <v>0</v>
      </c>
      <c r="CF14" s="76">
        <f t="shared" si="49"/>
        <v>-0.2</v>
      </c>
      <c r="CG14" s="76">
        <f t="shared" si="49"/>
        <v>-0.2</v>
      </c>
      <c r="CH14" s="75">
        <f t="shared" si="49"/>
        <v>0</v>
      </c>
      <c r="CI14" s="75">
        <f t="shared" si="49"/>
        <v>0</v>
      </c>
      <c r="CJ14" s="76">
        <f t="shared" si="49"/>
        <v>-0.4</v>
      </c>
      <c r="CK14" s="75">
        <f t="shared" si="49"/>
        <v>0</v>
      </c>
      <c r="CL14" s="7" t="str">
        <f t="shared" si="5"/>
        <v>motorized_rocket_brigade</v>
      </c>
    </row>
    <row r="15" spans="1:90" x14ac:dyDescent="0.2">
      <c r="A15" s="1" t="s">
        <v>20</v>
      </c>
      <c r="B15" s="1" t="str">
        <f t="shared" si="0"/>
        <v>Support</v>
      </c>
      <c r="C15" s="69" t="e">
        <f>(1+VLOOKUP($A15,$49:$91,COLUMN(),0))*(MAX(VLOOKUP($BF15,'Land Equipment'!$3:$32,COLUMN(),0),VLOOKUP($BG15,'Land Equipment'!$3:$32,COLUMN(),0)))</f>
        <v>#VALUE!</v>
      </c>
      <c r="D15" s="69">
        <f t="shared" ref="D15:O15" ca="1" si="50">VLOOKUP($A15,$49:$91,COLUMN(),0)+VLOOKUP($A15,$94:$155,COLUMN(),0)</f>
        <v>0.2</v>
      </c>
      <c r="E15" s="69">
        <f t="shared" ca="1" si="50"/>
        <v>20</v>
      </c>
      <c r="F15" s="69">
        <f t="shared" ca="1" si="50"/>
        <v>0.1</v>
      </c>
      <c r="G15" s="69">
        <f t="shared" ca="1" si="50"/>
        <v>0</v>
      </c>
      <c r="H15" s="69">
        <f t="shared" ca="1" si="50"/>
        <v>0</v>
      </c>
      <c r="I15" s="69">
        <f t="shared" ca="1" si="50"/>
        <v>0</v>
      </c>
      <c r="J15" s="69">
        <f t="shared" ca="1" si="50"/>
        <v>0.1</v>
      </c>
      <c r="K15" s="69">
        <f t="shared" ca="1" si="50"/>
        <v>0.16</v>
      </c>
      <c r="L15" s="69">
        <f t="shared" ca="1" si="50"/>
        <v>0</v>
      </c>
      <c r="M15" s="69">
        <f t="shared" ca="1" si="50"/>
        <v>0</v>
      </c>
      <c r="N15" s="69">
        <f t="shared" ca="1" si="50"/>
        <v>0</v>
      </c>
      <c r="O15" s="69">
        <f t="shared" ca="1" si="50"/>
        <v>0</v>
      </c>
      <c r="P15" s="1" t="e">
        <f ca="1">(1+VLOOKUP($A15,$49:$91,COLUMN(),0)+VLOOKUP($A15,$94:$136,COLUMN(),0))*(VLOOKUP($BF15,'Land Equipment'!$3:$32,COLUMN(),0)+VLOOKUP($BG15,'Land Equipment'!$3:$32,COLUMN(),0))</f>
        <v>#VALUE!</v>
      </c>
      <c r="Q15" s="1" t="e">
        <f ca="1">(1+VLOOKUP($A15,$49:$91,COLUMN(),0)+VLOOKUP($A15,$94:$136,COLUMN(),0))*(VLOOKUP($BF15,'Land Equipment'!$3:$32,COLUMN(),0)+VLOOKUP($BG15,'Land Equipment'!$3:$32,COLUMN(),0))</f>
        <v>#VALUE!</v>
      </c>
      <c r="R15" s="1" t="e">
        <f ca="1">(1+VLOOKUP($A15,$49:$91,COLUMN(),0)+VLOOKUP($A15,$94:$136,COLUMN(),0))*(VLOOKUP($BF15,'Land Equipment'!$3:$32,COLUMN(),0)+VLOOKUP($BG15,'Land Equipment'!$3:$32,COLUMN(),0))</f>
        <v>#VALUE!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 t="e">
        <f ca="1">(1+VLOOKUP($A15,$49:$91,COLUMN(),0)+VLOOKUP($A15,$94:$136,COLUMN(),0))*(VLOOKUP($BF15,'Land Equipment'!$3:$32,COLUMN(),0)+VLOOKUP($BG15,'Land Equipment'!$3:$32,COLUMN(),0))</f>
        <v>#VALUE!</v>
      </c>
      <c r="V15" s="1" t="e">
        <f ca="1">(1+VLOOKUP($A15,$49:$91,COLUMN(),0)+VLOOKUP($A15,$94:$136,COLUMN(),0))*(VLOOKUP($BF15,'Land Equipment'!$3:$32,COLUMN(),0)+VLOOKUP($BG15,'Land Equipment'!$3:$32,COLUMN(),0))</f>
        <v>#VALUE!</v>
      </c>
      <c r="W15" s="69">
        <f t="shared" ref="W15:Y15" ca="1" si="51">VLOOKUP($A15,$49:$91,COLUMN(),0)+VLOOKUP($A15,$94:$155,COLUMN(),0)</f>
        <v>0</v>
      </c>
      <c r="X15" s="69">
        <f t="shared" ca="1" si="51"/>
        <v>0</v>
      </c>
      <c r="Y15" s="69">
        <f t="shared" ca="1" si="51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2">VLOOKUP($A15,$49:$91,COLUMN(),0)</f>
        <v>300</v>
      </c>
      <c r="AB15" s="69">
        <f t="shared" si="52"/>
        <v>120</v>
      </c>
      <c r="AC15" s="69">
        <f t="shared" si="52"/>
        <v>0</v>
      </c>
      <c r="AD15" s="69">
        <f t="shared" si="52"/>
        <v>0</v>
      </c>
      <c r="AE15" s="69">
        <f t="shared" si="52"/>
        <v>24</v>
      </c>
      <c r="AF15" s="69">
        <f t="shared" si="52"/>
        <v>0</v>
      </c>
      <c r="AG15" s="69">
        <f t="shared" si="52"/>
        <v>0</v>
      </c>
      <c r="AH15" s="69">
        <f t="shared" si="52"/>
        <v>0</v>
      </c>
      <c r="AI15" s="69">
        <f t="shared" si="52"/>
        <v>0</v>
      </c>
      <c r="AJ15" s="69">
        <f t="shared" si="52"/>
        <v>0</v>
      </c>
      <c r="AK15" s="69">
        <f t="shared" si="52"/>
        <v>0</v>
      </c>
      <c r="AL15" s="69">
        <f t="shared" si="52"/>
        <v>0</v>
      </c>
      <c r="AM15" s="69">
        <f t="shared" si="52"/>
        <v>0</v>
      </c>
      <c r="AN15" s="69">
        <f t="shared" si="52"/>
        <v>0</v>
      </c>
      <c r="AO15" s="69">
        <f t="shared" si="52"/>
        <v>0</v>
      </c>
      <c r="AP15" s="69">
        <f t="shared" si="52"/>
        <v>0</v>
      </c>
      <c r="AQ15" s="69">
        <f t="shared" si="52"/>
        <v>0</v>
      </c>
      <c r="AR15" s="69">
        <f t="shared" si="52"/>
        <v>0</v>
      </c>
      <c r="AS15" s="69">
        <f t="shared" si="52"/>
        <v>0</v>
      </c>
      <c r="AT15" s="69">
        <f t="shared" si="52"/>
        <v>0</v>
      </c>
      <c r="AU15" s="69">
        <f t="shared" si="52"/>
        <v>0</v>
      </c>
      <c r="AV15" s="69">
        <f t="shared" si="52"/>
        <v>0</v>
      </c>
      <c r="AW15" s="69">
        <f t="shared" si="52"/>
        <v>0</v>
      </c>
      <c r="AX15" s="69">
        <f t="shared" si="52"/>
        <v>0</v>
      </c>
      <c r="AY15" s="69">
        <f t="shared" si="52"/>
        <v>0</v>
      </c>
      <c r="AZ15" s="69">
        <f t="shared" si="52"/>
        <v>0</v>
      </c>
      <c r="BA15" s="69">
        <f t="shared" si="52"/>
        <v>0</v>
      </c>
      <c r="BB15" s="69">
        <f t="shared" si="52"/>
        <v>0</v>
      </c>
      <c r="BC15" s="69">
        <f t="shared" si="52"/>
        <v>0</v>
      </c>
      <c r="BD15" s="69">
        <f t="shared" si="52"/>
        <v>0</v>
      </c>
      <c r="BE15" s="69">
        <f t="shared" si="52"/>
        <v>0</v>
      </c>
      <c r="BF15" s="69" t="str">
        <f t="shared" si="52"/>
        <v>Artillery</v>
      </c>
      <c r="BG15" s="69" t="str">
        <f t="shared" si="52"/>
        <v>-</v>
      </c>
      <c r="BH15" s="75">
        <f t="shared" ref="BH15:CK15" si="53">VLOOKUP($A15,$49:$91,COLUMN(),0)+VLOOKUP($A15,$94:$155,COLUMN(),0)</f>
        <v>0</v>
      </c>
      <c r="BI15" s="75">
        <f t="shared" si="53"/>
        <v>0</v>
      </c>
      <c r="BJ15" s="75">
        <f t="shared" si="53"/>
        <v>0</v>
      </c>
      <c r="BK15" s="75">
        <f t="shared" si="53"/>
        <v>0</v>
      </c>
      <c r="BL15" s="75">
        <f t="shared" si="53"/>
        <v>0</v>
      </c>
      <c r="BM15" s="75">
        <f t="shared" si="53"/>
        <v>0</v>
      </c>
      <c r="BN15" s="75">
        <f t="shared" si="53"/>
        <v>0</v>
      </c>
      <c r="BO15" s="75">
        <f t="shared" si="53"/>
        <v>0</v>
      </c>
      <c r="BP15" s="75">
        <f t="shared" si="53"/>
        <v>0</v>
      </c>
      <c r="BQ15" s="75">
        <f t="shared" si="53"/>
        <v>0</v>
      </c>
      <c r="BR15" s="75">
        <f t="shared" si="53"/>
        <v>0</v>
      </c>
      <c r="BS15" s="75">
        <f t="shared" si="53"/>
        <v>0</v>
      </c>
      <c r="BT15" s="75">
        <f t="shared" si="53"/>
        <v>0</v>
      </c>
      <c r="BU15" s="75">
        <f t="shared" si="53"/>
        <v>0</v>
      </c>
      <c r="BV15" s="75">
        <f t="shared" si="53"/>
        <v>0</v>
      </c>
      <c r="BW15" s="75">
        <f t="shared" si="53"/>
        <v>0</v>
      </c>
      <c r="BX15" s="75">
        <f t="shared" si="53"/>
        <v>0</v>
      </c>
      <c r="BY15" s="75">
        <f t="shared" si="53"/>
        <v>0</v>
      </c>
      <c r="BZ15" s="75">
        <f t="shared" si="53"/>
        <v>0</v>
      </c>
      <c r="CA15" s="75">
        <f t="shared" si="53"/>
        <v>0</v>
      </c>
      <c r="CB15" s="75">
        <f t="shared" si="53"/>
        <v>0</v>
      </c>
      <c r="CC15" s="75">
        <f t="shared" si="53"/>
        <v>0</v>
      </c>
      <c r="CD15" s="75">
        <f t="shared" si="53"/>
        <v>0</v>
      </c>
      <c r="CE15" s="75">
        <f t="shared" si="53"/>
        <v>0</v>
      </c>
      <c r="CF15" s="75">
        <f t="shared" si="53"/>
        <v>0</v>
      </c>
      <c r="CG15" s="75">
        <f t="shared" si="53"/>
        <v>0</v>
      </c>
      <c r="CH15" s="75">
        <f t="shared" si="53"/>
        <v>0</v>
      </c>
      <c r="CI15" s="75">
        <f t="shared" si="53"/>
        <v>0</v>
      </c>
      <c r="CJ15" s="75">
        <f t="shared" si="53"/>
        <v>0</v>
      </c>
      <c r="CK15" s="75">
        <f t="shared" si="53"/>
        <v>0</v>
      </c>
      <c r="CL15" s="7" t="str">
        <f t="shared" si="5"/>
        <v>artillery</v>
      </c>
    </row>
    <row r="16" spans="1:90" x14ac:dyDescent="0.2">
      <c r="A16" s="7" t="s">
        <v>238</v>
      </c>
      <c r="B16" s="7" t="str">
        <f t="shared" si="0"/>
        <v>Support</v>
      </c>
      <c r="C16" s="69" t="e">
        <f>(1+VLOOKUP($A16,$49:$91,COLUMN(),0))*(MAX(VLOOKUP($BF16,'Land Equipment'!$3:$32,COLUMN(),0),VLOOKUP($BG16,'Land Equipment'!$3:$32,COLUMN(),0)))</f>
        <v>#VALUE!</v>
      </c>
      <c r="D16" s="69">
        <f t="shared" ref="D16:O16" ca="1" si="54">VLOOKUP($A16,$49:$91,COLUMN(),0)+VLOOKUP($A16,$94:$155,COLUMN(),0)</f>
        <v>0.2</v>
      </c>
      <c r="E16" s="69">
        <f t="shared" ca="1" si="54"/>
        <v>20</v>
      </c>
      <c r="F16" s="69">
        <f t="shared" ca="1" si="54"/>
        <v>0.1</v>
      </c>
      <c r="G16" s="69">
        <f t="shared" ca="1" si="54"/>
        <v>0</v>
      </c>
      <c r="H16" s="69">
        <f t="shared" ca="1" si="54"/>
        <v>0</v>
      </c>
      <c r="I16" s="69">
        <f t="shared" ca="1" si="54"/>
        <v>0</v>
      </c>
      <c r="J16" s="69">
        <f t="shared" ca="1" si="54"/>
        <v>0.1</v>
      </c>
      <c r="K16" s="69">
        <f t="shared" ca="1" si="54"/>
        <v>0.16</v>
      </c>
      <c r="L16" s="69">
        <f t="shared" ca="1" si="54"/>
        <v>0</v>
      </c>
      <c r="M16" s="69">
        <f t="shared" ca="1" si="54"/>
        <v>0</v>
      </c>
      <c r="N16" s="69">
        <f t="shared" ca="1" si="54"/>
        <v>0</v>
      </c>
      <c r="O16" s="69">
        <f t="shared" ca="1" si="54"/>
        <v>0</v>
      </c>
      <c r="P16" s="7" t="e">
        <f ca="1">(1+VLOOKUP($A16,$49:$91,COLUMN(),0)+VLOOKUP($A16,$94:$136,COLUMN(),0))*(VLOOKUP($BF16,'Land Equipment'!$3:$32,COLUMN(),0)+VLOOKUP($BG16,'Land Equipment'!$3:$32,COLUMN(),0))</f>
        <v>#VALUE!</v>
      </c>
      <c r="Q16" s="7" t="e">
        <f ca="1">(1+VLOOKUP($A16,$49:$91,COLUMN(),0)+VLOOKUP($A16,$94:$136,COLUMN(),0))*(VLOOKUP($BF16,'Land Equipment'!$3:$32,COLUMN(),0)+VLOOKUP($BG16,'Land Equipment'!$3:$32,COLUMN(),0))</f>
        <v>#VALUE!</v>
      </c>
      <c r="R16" s="7" t="e">
        <f ca="1">(1+VLOOKUP($A16,$49:$91,COLUMN(),0)+VLOOKUP($A16,$94:$136,COLUMN(),0))*(VLOOKUP($BF16,'Land Equipment'!$3:$32,COLUMN(),0)+VLOOKUP($BG16,'Land Equipment'!$3:$32,COLUMN(),0))</f>
        <v>#VALUE!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 t="e">
        <f ca="1">(1+VLOOKUP($A16,$49:$91,COLUMN(),0)+VLOOKUP($A16,$94:$136,COLUMN(),0))*(VLOOKUP($BF16,'Land Equipment'!$3:$32,COLUMN(),0)+VLOOKUP($BG16,'Land Equipment'!$3:$32,COLUMN(),0))</f>
        <v>#VALUE!</v>
      </c>
      <c r="V16" s="7" t="e">
        <f ca="1">(1+VLOOKUP($A16,$49:$91,COLUMN(),0)+VLOOKUP($A16,$94:$136,COLUMN(),0))*(VLOOKUP($BF16,'Land Equipment'!$3:$32,COLUMN(),0)+VLOOKUP($BG16,'Land Equipment'!$3:$32,COLUMN(),0))</f>
        <v>#VALUE!</v>
      </c>
      <c r="W16" s="69">
        <f t="shared" ref="W16:Y16" ca="1" si="55">VLOOKUP($A16,$49:$91,COLUMN(),0)+VLOOKUP($A16,$94:$155,COLUMN(),0)</f>
        <v>0</v>
      </c>
      <c r="X16" s="69">
        <f t="shared" ca="1" si="55"/>
        <v>0</v>
      </c>
      <c r="Y16" s="69">
        <f t="shared" ca="1" si="55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6">VLOOKUP($A16,$49:$91,COLUMN(),0)</f>
        <v>300</v>
      </c>
      <c r="AB16" s="69">
        <f t="shared" si="56"/>
        <v>120</v>
      </c>
      <c r="AC16" s="69">
        <f t="shared" si="56"/>
        <v>0</v>
      </c>
      <c r="AD16" s="69">
        <f t="shared" si="56"/>
        <v>0</v>
      </c>
      <c r="AE16" s="69">
        <f t="shared" si="56"/>
        <v>0</v>
      </c>
      <c r="AF16" s="69">
        <f t="shared" si="56"/>
        <v>0</v>
      </c>
      <c r="AG16" s="69">
        <f t="shared" si="56"/>
        <v>0</v>
      </c>
      <c r="AH16" s="69">
        <f t="shared" si="56"/>
        <v>0</v>
      </c>
      <c r="AI16" s="69">
        <f t="shared" si="56"/>
        <v>0</v>
      </c>
      <c r="AJ16" s="69">
        <f t="shared" si="56"/>
        <v>0</v>
      </c>
      <c r="AK16" s="69">
        <f t="shared" si="56"/>
        <v>0</v>
      </c>
      <c r="AL16" s="69">
        <f t="shared" si="56"/>
        <v>0</v>
      </c>
      <c r="AM16" s="69">
        <f t="shared" si="56"/>
        <v>0</v>
      </c>
      <c r="AN16" s="69">
        <f t="shared" si="56"/>
        <v>0</v>
      </c>
      <c r="AO16" s="69">
        <f t="shared" si="56"/>
        <v>0</v>
      </c>
      <c r="AP16" s="69">
        <f t="shared" si="56"/>
        <v>0</v>
      </c>
      <c r="AQ16" s="69">
        <f t="shared" si="56"/>
        <v>0</v>
      </c>
      <c r="AR16" s="69">
        <f t="shared" si="56"/>
        <v>0</v>
      </c>
      <c r="AS16" s="69">
        <f t="shared" si="56"/>
        <v>0</v>
      </c>
      <c r="AT16" s="69">
        <f t="shared" si="56"/>
        <v>0</v>
      </c>
      <c r="AU16" s="69">
        <f t="shared" si="56"/>
        <v>0</v>
      </c>
      <c r="AV16" s="69">
        <f t="shared" si="56"/>
        <v>0</v>
      </c>
      <c r="AW16" s="69">
        <f t="shared" si="56"/>
        <v>0</v>
      </c>
      <c r="AX16" s="69">
        <f t="shared" si="56"/>
        <v>0</v>
      </c>
      <c r="AY16" s="69">
        <f t="shared" si="56"/>
        <v>0</v>
      </c>
      <c r="AZ16" s="69">
        <f t="shared" si="56"/>
        <v>24</v>
      </c>
      <c r="BA16" s="69">
        <f t="shared" si="56"/>
        <v>0</v>
      </c>
      <c r="BB16" s="69">
        <f t="shared" si="56"/>
        <v>0</v>
      </c>
      <c r="BC16" s="69">
        <f t="shared" si="56"/>
        <v>0</v>
      </c>
      <c r="BD16" s="69">
        <f t="shared" si="56"/>
        <v>0</v>
      </c>
      <c r="BE16" s="69">
        <f t="shared" si="56"/>
        <v>0</v>
      </c>
      <c r="BF16" s="69" t="str">
        <f t="shared" si="56"/>
        <v>Rocket Artillery</v>
      </c>
      <c r="BG16" s="69" t="str">
        <f t="shared" si="56"/>
        <v>-</v>
      </c>
      <c r="BH16" s="75">
        <f t="shared" ref="BH16:CK16" si="57">VLOOKUP($A16,$49:$91,COLUMN(),0)+VLOOKUP($A16,$94:$155,COLUMN(),0)</f>
        <v>0</v>
      </c>
      <c r="BI16" s="75">
        <f t="shared" si="57"/>
        <v>0</v>
      </c>
      <c r="BJ16" s="75">
        <f t="shared" si="57"/>
        <v>0</v>
      </c>
      <c r="BK16" s="75">
        <f t="shared" si="57"/>
        <v>0</v>
      </c>
      <c r="BL16" s="75">
        <f t="shared" si="57"/>
        <v>0</v>
      </c>
      <c r="BM16" s="75">
        <f t="shared" si="57"/>
        <v>0</v>
      </c>
      <c r="BN16" s="75">
        <f t="shared" si="57"/>
        <v>0</v>
      </c>
      <c r="BO16" s="75">
        <f t="shared" si="57"/>
        <v>0</v>
      </c>
      <c r="BP16" s="75">
        <f t="shared" si="57"/>
        <v>0</v>
      </c>
      <c r="BQ16" s="75">
        <f t="shared" si="57"/>
        <v>0</v>
      </c>
      <c r="BR16" s="75">
        <f t="shared" si="57"/>
        <v>0</v>
      </c>
      <c r="BS16" s="75">
        <f t="shared" si="57"/>
        <v>0</v>
      </c>
      <c r="BT16" s="75">
        <f t="shared" si="57"/>
        <v>0</v>
      </c>
      <c r="BU16" s="75">
        <f t="shared" si="57"/>
        <v>0</v>
      </c>
      <c r="BV16" s="75">
        <f t="shared" si="57"/>
        <v>0</v>
      </c>
      <c r="BW16" s="75">
        <f t="shared" si="57"/>
        <v>0</v>
      </c>
      <c r="BX16" s="75">
        <f t="shared" si="57"/>
        <v>0</v>
      </c>
      <c r="BY16" s="75">
        <f t="shared" si="57"/>
        <v>0</v>
      </c>
      <c r="BZ16" s="75">
        <f t="shared" si="57"/>
        <v>0</v>
      </c>
      <c r="CA16" s="75">
        <f t="shared" si="57"/>
        <v>0</v>
      </c>
      <c r="CB16" s="75">
        <f t="shared" si="57"/>
        <v>0</v>
      </c>
      <c r="CC16" s="75">
        <f t="shared" si="57"/>
        <v>0</v>
      </c>
      <c r="CD16" s="75">
        <f t="shared" si="57"/>
        <v>0</v>
      </c>
      <c r="CE16" s="75">
        <f t="shared" si="57"/>
        <v>0</v>
      </c>
      <c r="CF16" s="75">
        <f t="shared" si="57"/>
        <v>0</v>
      </c>
      <c r="CG16" s="75">
        <f t="shared" si="57"/>
        <v>0</v>
      </c>
      <c r="CH16" s="75">
        <f t="shared" si="57"/>
        <v>0</v>
      </c>
      <c r="CI16" s="75">
        <f t="shared" si="57"/>
        <v>0</v>
      </c>
      <c r="CJ16" s="75">
        <f t="shared" si="57"/>
        <v>0</v>
      </c>
      <c r="CK16" s="75">
        <f t="shared" si="57"/>
        <v>0</v>
      </c>
      <c r="CL16" s="7" t="str">
        <f t="shared" si="5"/>
        <v>rocket_artillery</v>
      </c>
    </row>
    <row r="17" spans="1:90" x14ac:dyDescent="0.2">
      <c r="A17" s="7" t="s">
        <v>239</v>
      </c>
      <c r="B17" s="7" t="str">
        <f t="shared" si="0"/>
        <v>Support</v>
      </c>
      <c r="C17" s="69" t="e">
        <f>(1+VLOOKUP($A17,$49:$91,COLUMN(),0))*(MAX(VLOOKUP($BF17,'Land Equipment'!$3:$32,COLUMN(),0),VLOOKUP($BG17,'Land Equipment'!$3:$32,COLUMN(),0)))</f>
        <v>#VALUE!</v>
      </c>
      <c r="D17" s="69">
        <f t="shared" ref="D17:O17" ca="1" si="58">VLOOKUP($A17,$49:$91,COLUMN(),0)+VLOOKUP($A17,$94:$155,COLUMN(),0)</f>
        <v>0.2</v>
      </c>
      <c r="E17" s="69">
        <f t="shared" ca="1" si="58"/>
        <v>20</v>
      </c>
      <c r="F17" s="69">
        <f t="shared" ca="1" si="58"/>
        <v>0.1</v>
      </c>
      <c r="G17" s="69">
        <f t="shared" ca="1" si="58"/>
        <v>0</v>
      </c>
      <c r="H17" s="69">
        <f t="shared" ca="1" si="58"/>
        <v>0</v>
      </c>
      <c r="I17" s="69">
        <f t="shared" ca="1" si="58"/>
        <v>0</v>
      </c>
      <c r="J17" s="69">
        <f t="shared" ca="1" si="58"/>
        <v>0.1</v>
      </c>
      <c r="K17" s="69">
        <f t="shared" ca="1" si="58"/>
        <v>0.08</v>
      </c>
      <c r="L17" s="69">
        <f t="shared" ca="1" si="58"/>
        <v>0</v>
      </c>
      <c r="M17" s="69">
        <f t="shared" ca="1" si="58"/>
        <v>0</v>
      </c>
      <c r="N17" s="69">
        <f t="shared" ca="1" si="58"/>
        <v>0</v>
      </c>
      <c r="O17" s="69">
        <f t="shared" ca="1" si="58"/>
        <v>0</v>
      </c>
      <c r="P17" s="7" t="e">
        <f ca="1">(1+VLOOKUP($A17,$49:$91,COLUMN(),0)+VLOOKUP($A17,$94:$136,COLUMN(),0))*(VLOOKUP($BF17,'Land Equipment'!$3:$32,COLUMN(),0)+VLOOKUP($BG17,'Land Equipment'!$3:$32,COLUMN(),0))</f>
        <v>#VALUE!</v>
      </c>
      <c r="Q17" s="7" t="e">
        <f ca="1">(1+VLOOKUP($A17,$49:$91,COLUMN(),0)+VLOOKUP($A17,$94:$136,COLUMN(),0))*(VLOOKUP($BF17,'Land Equipment'!$3:$32,COLUMN(),0)+VLOOKUP($BG17,'Land Equipment'!$3:$32,COLUMN(),0))</f>
        <v>#VALUE!</v>
      </c>
      <c r="R17" s="7" t="e">
        <f ca="1">(1+VLOOKUP($A17,$49:$91,COLUMN(),0)+VLOOKUP($A17,$94:$136,COLUMN(),0))*(VLOOKUP($BF17,'Land Equipment'!$3:$32,COLUMN(),0)+VLOOKUP($BG17,'Land Equipment'!$3:$32,COLUMN(),0))</f>
        <v>#VALUE!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 t="e">
        <f ca="1">(1+VLOOKUP($A17,$49:$91,COLUMN(),0)+VLOOKUP($A17,$94:$136,COLUMN(),0))*(VLOOKUP($BF17,'Land Equipment'!$3:$32,COLUMN(),0)+VLOOKUP($BG17,'Land Equipment'!$3:$32,COLUMN(),0))</f>
        <v>#VALUE!</v>
      </c>
      <c r="V17" s="7" t="e">
        <f ca="1">(1+VLOOKUP($A17,$49:$91,COLUMN(),0)+VLOOKUP($A17,$94:$136,COLUMN(),0))*(VLOOKUP($BF17,'Land Equipment'!$3:$32,COLUMN(),0)+VLOOKUP($BG17,'Land Equipment'!$3:$32,COLUMN(),0))</f>
        <v>#VALUE!</v>
      </c>
      <c r="W17" s="69">
        <f t="shared" ref="W17:Y17" ca="1" si="59">VLOOKUP($A17,$49:$91,COLUMN(),0)+VLOOKUP($A17,$94:$155,COLUMN(),0)</f>
        <v>0</v>
      </c>
      <c r="X17" s="69">
        <f t="shared" ca="1" si="59"/>
        <v>0</v>
      </c>
      <c r="Y17" s="69">
        <f t="shared" ca="1" si="59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0">VLOOKUP($A17,$49:$91,COLUMN(),0)</f>
        <v>300</v>
      </c>
      <c r="AB17" s="69">
        <f t="shared" si="60"/>
        <v>120</v>
      </c>
      <c r="AC17" s="69">
        <f t="shared" si="60"/>
        <v>0</v>
      </c>
      <c r="AD17" s="69">
        <f t="shared" si="60"/>
        <v>24</v>
      </c>
      <c r="AE17" s="69">
        <f t="shared" si="60"/>
        <v>0</v>
      </c>
      <c r="AF17" s="69">
        <f t="shared" si="60"/>
        <v>0</v>
      </c>
      <c r="AG17" s="69">
        <f t="shared" si="60"/>
        <v>0</v>
      </c>
      <c r="AH17" s="69">
        <f t="shared" si="60"/>
        <v>0</v>
      </c>
      <c r="AI17" s="69">
        <f t="shared" si="60"/>
        <v>0</v>
      </c>
      <c r="AJ17" s="69">
        <f t="shared" si="60"/>
        <v>0</v>
      </c>
      <c r="AK17" s="69">
        <f t="shared" si="60"/>
        <v>0</v>
      </c>
      <c r="AL17" s="69">
        <f t="shared" si="60"/>
        <v>0</v>
      </c>
      <c r="AM17" s="69">
        <f t="shared" si="60"/>
        <v>0</v>
      </c>
      <c r="AN17" s="69">
        <f t="shared" si="60"/>
        <v>0</v>
      </c>
      <c r="AO17" s="69">
        <f t="shared" si="60"/>
        <v>0</v>
      </c>
      <c r="AP17" s="69">
        <f t="shared" si="60"/>
        <v>0</v>
      </c>
      <c r="AQ17" s="69">
        <f t="shared" si="60"/>
        <v>0</v>
      </c>
      <c r="AR17" s="69">
        <f t="shared" si="60"/>
        <v>0</v>
      </c>
      <c r="AS17" s="69">
        <f t="shared" si="60"/>
        <v>0</v>
      </c>
      <c r="AT17" s="69">
        <f t="shared" si="60"/>
        <v>0</v>
      </c>
      <c r="AU17" s="69">
        <f t="shared" si="60"/>
        <v>0</v>
      </c>
      <c r="AV17" s="69">
        <f t="shared" si="60"/>
        <v>0</v>
      </c>
      <c r="AW17" s="69">
        <f t="shared" si="60"/>
        <v>0</v>
      </c>
      <c r="AX17" s="69">
        <f t="shared" si="60"/>
        <v>0</v>
      </c>
      <c r="AY17" s="69">
        <f t="shared" si="60"/>
        <v>0</v>
      </c>
      <c r="AZ17" s="69">
        <f t="shared" si="60"/>
        <v>0</v>
      </c>
      <c r="BA17" s="69">
        <f t="shared" si="60"/>
        <v>0</v>
      </c>
      <c r="BB17" s="69">
        <f t="shared" si="60"/>
        <v>0</v>
      </c>
      <c r="BC17" s="69">
        <f t="shared" si="60"/>
        <v>0</v>
      </c>
      <c r="BD17" s="69">
        <f t="shared" si="60"/>
        <v>0</v>
      </c>
      <c r="BE17" s="69">
        <f t="shared" si="60"/>
        <v>0</v>
      </c>
      <c r="BF17" s="69" t="str">
        <f t="shared" si="60"/>
        <v>Anti-Tank</v>
      </c>
      <c r="BG17" s="69" t="str">
        <f t="shared" si="60"/>
        <v>-</v>
      </c>
      <c r="BH17" s="76">
        <f t="shared" ref="BH17:CK17" si="61">VLOOKUP($A17,$49:$91,COLUMN(),0)+VLOOKUP($A17,$94:$155,COLUMN(),0)</f>
        <v>0</v>
      </c>
      <c r="BI17" s="76">
        <f t="shared" si="61"/>
        <v>0</v>
      </c>
      <c r="BJ17" s="75">
        <f t="shared" si="61"/>
        <v>0</v>
      </c>
      <c r="BK17" s="76">
        <f t="shared" si="61"/>
        <v>0</v>
      </c>
      <c r="BL17" s="75">
        <f t="shared" si="61"/>
        <v>0</v>
      </c>
      <c r="BM17" s="75">
        <f t="shared" si="61"/>
        <v>0</v>
      </c>
      <c r="BN17" s="76">
        <f t="shared" si="61"/>
        <v>0</v>
      </c>
      <c r="BO17" s="75">
        <f t="shared" si="61"/>
        <v>0</v>
      </c>
      <c r="BP17" s="75">
        <f t="shared" si="61"/>
        <v>0</v>
      </c>
      <c r="BQ17" s="75">
        <f t="shared" si="61"/>
        <v>0</v>
      </c>
      <c r="BR17" s="75">
        <f t="shared" si="61"/>
        <v>0</v>
      </c>
      <c r="BS17" s="75">
        <f t="shared" si="61"/>
        <v>0</v>
      </c>
      <c r="BT17" s="75">
        <f t="shared" si="61"/>
        <v>0</v>
      </c>
      <c r="BU17" s="75">
        <f t="shared" si="61"/>
        <v>0</v>
      </c>
      <c r="BV17" s="75">
        <f t="shared" si="61"/>
        <v>0</v>
      </c>
      <c r="BW17" s="76">
        <f t="shared" si="61"/>
        <v>0</v>
      </c>
      <c r="BX17" s="76">
        <f t="shared" si="61"/>
        <v>0</v>
      </c>
      <c r="BY17" s="75">
        <f t="shared" si="61"/>
        <v>0</v>
      </c>
      <c r="BZ17" s="76">
        <f t="shared" si="61"/>
        <v>0</v>
      </c>
      <c r="CA17" s="76">
        <f t="shared" si="61"/>
        <v>0</v>
      </c>
      <c r="CB17" s="75">
        <f t="shared" si="61"/>
        <v>0</v>
      </c>
      <c r="CC17" s="75">
        <f t="shared" si="61"/>
        <v>0</v>
      </c>
      <c r="CD17" s="76">
        <f t="shared" si="61"/>
        <v>0</v>
      </c>
      <c r="CE17" s="75">
        <f t="shared" si="61"/>
        <v>0</v>
      </c>
      <c r="CF17" s="76">
        <f t="shared" si="61"/>
        <v>0</v>
      </c>
      <c r="CG17" s="76">
        <f t="shared" si="61"/>
        <v>0</v>
      </c>
      <c r="CH17" s="75">
        <f t="shared" si="61"/>
        <v>0</v>
      </c>
      <c r="CI17" s="75">
        <f t="shared" si="61"/>
        <v>0</v>
      </c>
      <c r="CJ17" s="76">
        <f t="shared" si="61"/>
        <v>0</v>
      </c>
      <c r="CK17" s="75">
        <f t="shared" si="61"/>
        <v>0</v>
      </c>
      <c r="CL17" s="7" t="str">
        <f t="shared" si="5"/>
        <v>anti_tank</v>
      </c>
    </row>
    <row r="18" spans="1:90" x14ac:dyDescent="0.2">
      <c r="A18" s="7" t="s">
        <v>240</v>
      </c>
      <c r="B18" s="7" t="str">
        <f t="shared" si="0"/>
        <v>Support</v>
      </c>
      <c r="C18" s="69" t="e">
        <f>(1+VLOOKUP($A18,$49:$91,COLUMN(),0))*(MAX(VLOOKUP($BF18,'Land Equipment'!$3:$32,COLUMN(),0),VLOOKUP($BG18,'Land Equipment'!$3:$32,COLUMN(),0)))</f>
        <v>#VALUE!</v>
      </c>
      <c r="D18" s="69">
        <f t="shared" ref="D18:O18" ca="1" si="62">VLOOKUP($A18,$49:$91,COLUMN(),0)+VLOOKUP($A18,$94:$155,COLUMN(),0)</f>
        <v>0.2</v>
      </c>
      <c r="E18" s="69">
        <f t="shared" ca="1" si="62"/>
        <v>20</v>
      </c>
      <c r="F18" s="69">
        <f t="shared" ca="1" si="62"/>
        <v>0.1</v>
      </c>
      <c r="G18" s="69">
        <f t="shared" ca="1" si="62"/>
        <v>0</v>
      </c>
      <c r="H18" s="69">
        <f t="shared" ca="1" si="62"/>
        <v>0</v>
      </c>
      <c r="I18" s="69">
        <f t="shared" ca="1" si="62"/>
        <v>0</v>
      </c>
      <c r="J18" s="69">
        <f t="shared" ca="1" si="62"/>
        <v>0.1</v>
      </c>
      <c r="K18" s="69">
        <f t="shared" ca="1" si="62"/>
        <v>0.1</v>
      </c>
      <c r="L18" s="69">
        <f t="shared" ca="1" si="62"/>
        <v>0</v>
      </c>
      <c r="M18" s="69">
        <f t="shared" ca="1" si="62"/>
        <v>0</v>
      </c>
      <c r="N18" s="69">
        <f t="shared" ca="1" si="62"/>
        <v>0</v>
      </c>
      <c r="O18" s="69">
        <f t="shared" ca="1" si="62"/>
        <v>0</v>
      </c>
      <c r="P18" s="7" t="e">
        <f ca="1">(1+VLOOKUP($A18,$49:$91,COLUMN(),0)+VLOOKUP($A18,$94:$136,COLUMN(),0))*(VLOOKUP($BF18,'Land Equipment'!$3:$32,COLUMN(),0)+VLOOKUP($BG18,'Land Equipment'!$3:$32,COLUMN(),0))</f>
        <v>#VALUE!</v>
      </c>
      <c r="Q18" s="7" t="e">
        <f ca="1">(1+VLOOKUP($A18,$49:$91,COLUMN(),0)+VLOOKUP($A18,$94:$136,COLUMN(),0))*(VLOOKUP($BF18,'Land Equipment'!$3:$32,COLUMN(),0)+VLOOKUP($BG18,'Land Equipment'!$3:$32,COLUMN(),0))</f>
        <v>#VALUE!</v>
      </c>
      <c r="R18" s="7" t="e">
        <f ca="1">(1+VLOOKUP($A18,$49:$91,COLUMN(),0)+VLOOKUP($A18,$94:$136,COLUMN(),0))*(VLOOKUP($BF18,'Land Equipment'!$3:$32,COLUMN(),0)+VLOOKUP($BG18,'Land Equipment'!$3:$32,COLUMN(),0))</f>
        <v>#VALUE!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 t="e">
        <f ca="1">(1+VLOOKUP($A18,$49:$91,COLUMN(),0)+VLOOKUP($A18,$94:$136,COLUMN(),0))*(VLOOKUP($BF18,'Land Equipment'!$3:$32,COLUMN(),0)+VLOOKUP($BG18,'Land Equipment'!$3:$32,COLUMN(),0))</f>
        <v>#VALUE!</v>
      </c>
      <c r="V18" s="7" t="e">
        <f ca="1">(1+VLOOKUP($A18,$49:$91,COLUMN(),0)+VLOOKUP($A18,$94:$136,COLUMN(),0))*(VLOOKUP($BF18,'Land Equipment'!$3:$32,COLUMN(),0)+VLOOKUP($BG18,'Land Equipment'!$3:$32,COLUMN(),0))</f>
        <v>#VALUE!</v>
      </c>
      <c r="W18" s="69">
        <f t="shared" ref="W18:Y18" ca="1" si="63">VLOOKUP($A18,$49:$91,COLUMN(),0)+VLOOKUP($A18,$94:$155,COLUMN(),0)</f>
        <v>0</v>
      </c>
      <c r="X18" s="69">
        <f t="shared" ca="1" si="63"/>
        <v>0</v>
      </c>
      <c r="Y18" s="69">
        <f t="shared" ca="1" si="63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4">VLOOKUP($A18,$49:$91,COLUMN(),0)</f>
        <v>300</v>
      </c>
      <c r="AB18" s="69">
        <f t="shared" si="64"/>
        <v>120</v>
      </c>
      <c r="AC18" s="69">
        <f t="shared" si="64"/>
        <v>20</v>
      </c>
      <c r="AD18" s="69">
        <f t="shared" si="64"/>
        <v>0</v>
      </c>
      <c r="AE18" s="69">
        <f t="shared" si="64"/>
        <v>0</v>
      </c>
      <c r="AF18" s="69">
        <f t="shared" si="64"/>
        <v>0</v>
      </c>
      <c r="AG18" s="69">
        <f t="shared" si="64"/>
        <v>0</v>
      </c>
      <c r="AH18" s="69">
        <f t="shared" si="64"/>
        <v>0</v>
      </c>
      <c r="AI18" s="69">
        <f t="shared" si="64"/>
        <v>0</v>
      </c>
      <c r="AJ18" s="69">
        <f t="shared" si="64"/>
        <v>0</v>
      </c>
      <c r="AK18" s="69">
        <f t="shared" si="64"/>
        <v>0</v>
      </c>
      <c r="AL18" s="69">
        <f t="shared" si="64"/>
        <v>0</v>
      </c>
      <c r="AM18" s="69">
        <f t="shared" si="64"/>
        <v>0</v>
      </c>
      <c r="AN18" s="69">
        <f t="shared" si="64"/>
        <v>0</v>
      </c>
      <c r="AO18" s="69">
        <f t="shared" si="64"/>
        <v>0</v>
      </c>
      <c r="AP18" s="69">
        <f t="shared" si="64"/>
        <v>0</v>
      </c>
      <c r="AQ18" s="69">
        <f t="shared" si="64"/>
        <v>0</v>
      </c>
      <c r="AR18" s="69">
        <f t="shared" si="64"/>
        <v>0</v>
      </c>
      <c r="AS18" s="69">
        <f t="shared" si="64"/>
        <v>0</v>
      </c>
      <c r="AT18" s="69">
        <f t="shared" si="64"/>
        <v>0</v>
      </c>
      <c r="AU18" s="69">
        <f t="shared" si="64"/>
        <v>0</v>
      </c>
      <c r="AV18" s="69">
        <f t="shared" si="64"/>
        <v>0</v>
      </c>
      <c r="AW18" s="69">
        <f t="shared" si="64"/>
        <v>0</v>
      </c>
      <c r="AX18" s="69">
        <f t="shared" si="64"/>
        <v>0</v>
      </c>
      <c r="AY18" s="69">
        <f t="shared" si="64"/>
        <v>0</v>
      </c>
      <c r="AZ18" s="69">
        <f t="shared" si="64"/>
        <v>0</v>
      </c>
      <c r="BA18" s="69">
        <f t="shared" si="64"/>
        <v>0</v>
      </c>
      <c r="BB18" s="69">
        <f t="shared" si="64"/>
        <v>0</v>
      </c>
      <c r="BC18" s="69">
        <f t="shared" si="64"/>
        <v>0</v>
      </c>
      <c r="BD18" s="69">
        <f t="shared" si="64"/>
        <v>0</v>
      </c>
      <c r="BE18" s="69">
        <f t="shared" si="64"/>
        <v>0</v>
      </c>
      <c r="BF18" s="69" t="str">
        <f t="shared" si="64"/>
        <v>Anti-Air</v>
      </c>
      <c r="BG18" s="69" t="str">
        <f t="shared" si="64"/>
        <v>-</v>
      </c>
      <c r="BH18" s="76">
        <f t="shared" ref="BH18:CK18" si="65">VLOOKUP($A18,$49:$91,COLUMN(),0)+VLOOKUP($A18,$94:$155,COLUMN(),0)</f>
        <v>0</v>
      </c>
      <c r="BI18" s="76">
        <f t="shared" si="65"/>
        <v>0</v>
      </c>
      <c r="BJ18" s="75">
        <f t="shared" si="65"/>
        <v>0</v>
      </c>
      <c r="BK18" s="75">
        <f t="shared" si="65"/>
        <v>0</v>
      </c>
      <c r="BL18" s="75">
        <f t="shared" si="65"/>
        <v>0</v>
      </c>
      <c r="BM18" s="75">
        <f t="shared" si="65"/>
        <v>0</v>
      </c>
      <c r="BN18" s="75">
        <f t="shared" si="65"/>
        <v>0</v>
      </c>
      <c r="BO18" s="75">
        <f t="shared" si="65"/>
        <v>0</v>
      </c>
      <c r="BP18" s="75">
        <f t="shared" si="65"/>
        <v>0</v>
      </c>
      <c r="BQ18" s="75">
        <f t="shared" si="65"/>
        <v>0</v>
      </c>
      <c r="BR18" s="75">
        <f t="shared" si="65"/>
        <v>0</v>
      </c>
      <c r="BS18" s="75">
        <f t="shared" si="65"/>
        <v>0</v>
      </c>
      <c r="BT18" s="75">
        <f t="shared" si="65"/>
        <v>0</v>
      </c>
      <c r="BU18" s="75">
        <f t="shared" si="65"/>
        <v>0</v>
      </c>
      <c r="BV18" s="75">
        <f t="shared" si="65"/>
        <v>0</v>
      </c>
      <c r="BW18" s="76">
        <f t="shared" si="65"/>
        <v>0</v>
      </c>
      <c r="BX18" s="76">
        <f t="shared" si="65"/>
        <v>0</v>
      </c>
      <c r="BY18" s="75">
        <f t="shared" si="65"/>
        <v>0</v>
      </c>
      <c r="BZ18" s="76">
        <f t="shared" si="65"/>
        <v>0</v>
      </c>
      <c r="CA18" s="76">
        <f t="shared" si="65"/>
        <v>0</v>
      </c>
      <c r="CB18" s="75">
        <f t="shared" si="65"/>
        <v>0</v>
      </c>
      <c r="CC18" s="75">
        <f t="shared" si="65"/>
        <v>0</v>
      </c>
      <c r="CD18" s="75">
        <f t="shared" si="65"/>
        <v>0</v>
      </c>
      <c r="CE18" s="75">
        <f t="shared" si="65"/>
        <v>0</v>
      </c>
      <c r="CF18" s="76">
        <f t="shared" si="65"/>
        <v>0</v>
      </c>
      <c r="CG18" s="76">
        <f t="shared" si="65"/>
        <v>0</v>
      </c>
      <c r="CH18" s="75">
        <f t="shared" si="65"/>
        <v>0</v>
      </c>
      <c r="CI18" s="75">
        <f t="shared" si="65"/>
        <v>0</v>
      </c>
      <c r="CJ18" s="76">
        <f t="shared" si="65"/>
        <v>0</v>
      </c>
      <c r="CK18" s="75">
        <f t="shared" si="65"/>
        <v>0</v>
      </c>
      <c r="CL18" s="7" t="str">
        <f t="shared" si="5"/>
        <v>anti_air</v>
      </c>
    </row>
    <row r="19" spans="1:90" x14ac:dyDescent="0.2">
      <c r="A19" s="1" t="s">
        <v>18</v>
      </c>
      <c r="B19" s="1" t="str">
        <f t="shared" si="0"/>
        <v>Support</v>
      </c>
      <c r="C19" s="69" t="e">
        <f>(1+VLOOKUP($A19,$49:$91,COLUMN(),0))*(MAX(VLOOKUP($BF19,'Land Equipment'!$3:$32,COLUMN(),0),VLOOKUP($BG19,'Land Equipment'!$3:$32,COLUMN(),0)))</f>
        <v>#VALUE!</v>
      </c>
      <c r="D19" s="69">
        <f t="shared" ref="D19:O19" ca="1" si="66">VLOOKUP($A19,$49:$91,COLUMN(),0)+VLOOKUP($A19,$94:$155,COLUMN(),0)</f>
        <v>2</v>
      </c>
      <c r="E19" s="69">
        <f t="shared" ca="1" si="66"/>
        <v>40</v>
      </c>
      <c r="F19" s="69">
        <f t="shared" ca="1" si="66"/>
        <v>0.3</v>
      </c>
      <c r="G19" s="69">
        <f t="shared" ca="1" si="66"/>
        <v>0</v>
      </c>
      <c r="H19" s="69">
        <f t="shared" ca="1" si="66"/>
        <v>0</v>
      </c>
      <c r="I19" s="69">
        <f t="shared" ca="1" si="66"/>
        <v>0</v>
      </c>
      <c r="J19" s="69">
        <f t="shared" ca="1" si="66"/>
        <v>0.1</v>
      </c>
      <c r="K19" s="69">
        <f t="shared" ca="1" si="66"/>
        <v>0.02</v>
      </c>
      <c r="L19" s="69">
        <f t="shared" ca="1" si="66"/>
        <v>0</v>
      </c>
      <c r="M19" s="69">
        <f t="shared" ca="1" si="66"/>
        <v>0</v>
      </c>
      <c r="N19" s="69">
        <f t="shared" ca="1" si="66"/>
        <v>0</v>
      </c>
      <c r="O19" s="69">
        <f t="shared" ca="1" si="66"/>
        <v>0</v>
      </c>
      <c r="P19" s="1" t="e">
        <f ca="1">(1+VLOOKUP($A19,$49:$91,COLUMN(),0)+VLOOKUP($A19,$94:$136,COLUMN(),0))*(VLOOKUP($BF19,'Land Equipment'!$3:$32,COLUMN(),0)+VLOOKUP($BG19,'Land Equipment'!$3:$32,COLUMN(),0))</f>
        <v>#VALUE!</v>
      </c>
      <c r="Q19" s="1" t="e">
        <f ca="1">(1+VLOOKUP($A19,$49:$91,COLUMN(),0)+VLOOKUP($A19,$94:$136,COLUMN(),0))*(VLOOKUP($BF19,'Land Equipment'!$3:$32,COLUMN(),0)+VLOOKUP($BG19,'Land Equipment'!$3:$32,COLUMN(),0))</f>
        <v>#VALUE!</v>
      </c>
      <c r="R19" s="1" t="e">
        <f ca="1">(1+VLOOKUP($A19,$49:$91,COLUMN(),0)+VLOOKUP($A19,$94:$136,COLUMN(),0))*(VLOOKUP($BF19,'Land Equipment'!$3:$32,COLUMN(),0)+VLOOKUP($BG19,'Land Equipment'!$3:$32,COLUMN(),0))</f>
        <v>#VALUE!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 t="e">
        <f ca="1">(1+VLOOKUP($A19,$49:$91,COLUMN(),0)+VLOOKUP($A19,$94:$136,COLUMN(),0))*(VLOOKUP($BF19,'Land Equipment'!$3:$32,COLUMN(),0)+VLOOKUP($BG19,'Land Equipment'!$3:$32,COLUMN(),0))</f>
        <v>#VALUE!</v>
      </c>
      <c r="V19" s="1" t="e">
        <f ca="1">(1+VLOOKUP($A19,$49:$91,COLUMN(),0)+VLOOKUP($A19,$94:$136,COLUMN(),0))*(VLOOKUP($BF19,'Land Equipment'!$3:$32,COLUMN(),0)+VLOOKUP($BG19,'Land Equipment'!$3:$32,COLUMN(),0))</f>
        <v>#VALUE!</v>
      </c>
      <c r="W19" s="69">
        <f t="shared" ref="W19:Y19" ca="1" si="67">VLOOKUP($A19,$49:$91,COLUMN(),0)+VLOOKUP($A19,$94:$155,COLUMN(),0)</f>
        <v>0</v>
      </c>
      <c r="X19" s="69">
        <f t="shared" ca="1" si="67"/>
        <v>5</v>
      </c>
      <c r="Y19" s="69">
        <f t="shared" ca="1" si="67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8">VLOOKUP($A19,$49:$91,COLUMN(),0)</f>
        <v>300</v>
      </c>
      <c r="AB19" s="69">
        <f t="shared" si="68"/>
        <v>120</v>
      </c>
      <c r="AC19" s="69">
        <f t="shared" si="68"/>
        <v>0</v>
      </c>
      <c r="AD19" s="69">
        <f t="shared" si="68"/>
        <v>0</v>
      </c>
      <c r="AE19" s="69">
        <f t="shared" si="68"/>
        <v>0</v>
      </c>
      <c r="AF19" s="69">
        <f t="shared" si="68"/>
        <v>0</v>
      </c>
      <c r="AG19" s="69">
        <f t="shared" si="68"/>
        <v>0</v>
      </c>
      <c r="AH19" s="69">
        <f t="shared" si="68"/>
        <v>0</v>
      </c>
      <c r="AI19" s="69">
        <f t="shared" si="68"/>
        <v>0</v>
      </c>
      <c r="AJ19" s="69">
        <f t="shared" si="68"/>
        <v>10</v>
      </c>
      <c r="AK19" s="69">
        <f t="shared" si="68"/>
        <v>0</v>
      </c>
      <c r="AL19" s="69">
        <f t="shared" si="68"/>
        <v>0</v>
      </c>
      <c r="AM19" s="69">
        <f t="shared" si="68"/>
        <v>0</v>
      </c>
      <c r="AN19" s="69">
        <f t="shared" si="68"/>
        <v>0</v>
      </c>
      <c r="AO19" s="69">
        <f t="shared" si="68"/>
        <v>0</v>
      </c>
      <c r="AP19" s="69">
        <f t="shared" si="68"/>
        <v>0</v>
      </c>
      <c r="AQ19" s="69">
        <f t="shared" si="68"/>
        <v>0</v>
      </c>
      <c r="AR19" s="69">
        <f t="shared" si="68"/>
        <v>0</v>
      </c>
      <c r="AS19" s="69">
        <f t="shared" si="68"/>
        <v>0</v>
      </c>
      <c r="AT19" s="69">
        <f t="shared" si="68"/>
        <v>0</v>
      </c>
      <c r="AU19" s="69">
        <f t="shared" si="68"/>
        <v>0</v>
      </c>
      <c r="AV19" s="69">
        <f t="shared" si="68"/>
        <v>0</v>
      </c>
      <c r="AW19" s="69">
        <f t="shared" si="68"/>
        <v>0</v>
      </c>
      <c r="AX19" s="69">
        <f t="shared" si="68"/>
        <v>0</v>
      </c>
      <c r="AY19" s="69">
        <f t="shared" si="68"/>
        <v>0</v>
      </c>
      <c r="AZ19" s="69">
        <f t="shared" si="68"/>
        <v>0</v>
      </c>
      <c r="BA19" s="69">
        <f t="shared" si="68"/>
        <v>0</v>
      </c>
      <c r="BB19" s="69">
        <f t="shared" si="68"/>
        <v>0</v>
      </c>
      <c r="BC19" s="69">
        <f t="shared" si="68"/>
        <v>0</v>
      </c>
      <c r="BD19" s="69">
        <f t="shared" si="68"/>
        <v>0</v>
      </c>
      <c r="BE19" s="69">
        <f t="shared" si="68"/>
        <v>30</v>
      </c>
      <c r="BF19" s="69" t="str">
        <f t="shared" si="68"/>
        <v>Infantry Eq</v>
      </c>
      <c r="BG19" s="69" t="str">
        <f t="shared" si="68"/>
        <v>Support Eq</v>
      </c>
      <c r="BH19" s="76">
        <f t="shared" ref="BH19:CK19" si="69">VLOOKUP($A19,$49:$91,COLUMN(),0)+VLOOKUP($A19,$94:$155,COLUMN(),0)</f>
        <v>0.05</v>
      </c>
      <c r="BI19" s="75">
        <f t="shared" si="69"/>
        <v>0</v>
      </c>
      <c r="BJ19" s="76">
        <f t="shared" si="69"/>
        <v>0.25</v>
      </c>
      <c r="BK19" s="75">
        <f t="shared" si="69"/>
        <v>0</v>
      </c>
      <c r="BL19" s="75">
        <f t="shared" si="69"/>
        <v>0</v>
      </c>
      <c r="BM19" s="76">
        <f t="shared" si="69"/>
        <v>0.1</v>
      </c>
      <c r="BN19" s="75">
        <f t="shared" si="69"/>
        <v>0</v>
      </c>
      <c r="BO19" s="75">
        <f t="shared" si="69"/>
        <v>0</v>
      </c>
      <c r="BP19" s="75">
        <f t="shared" si="69"/>
        <v>0</v>
      </c>
      <c r="BQ19" s="75">
        <f t="shared" si="69"/>
        <v>0</v>
      </c>
      <c r="BR19" s="75">
        <f t="shared" ca="1" si="69"/>
        <v>0</v>
      </c>
      <c r="BS19" s="75">
        <f t="shared" ca="1" si="69"/>
        <v>0</v>
      </c>
      <c r="BT19" s="75">
        <f t="shared" ca="1" si="69"/>
        <v>0</v>
      </c>
      <c r="BU19" s="75">
        <f t="shared" ca="1" si="69"/>
        <v>0</v>
      </c>
      <c r="BV19" s="75">
        <f t="shared" ca="1" si="69"/>
        <v>0</v>
      </c>
      <c r="BW19" s="75">
        <f t="shared" ca="1" si="69"/>
        <v>0</v>
      </c>
      <c r="BX19" s="75">
        <f t="shared" ca="1" si="69"/>
        <v>0</v>
      </c>
      <c r="BY19" s="76">
        <f t="shared" ca="1" si="69"/>
        <v>0.25</v>
      </c>
      <c r="BZ19" s="76">
        <f t="shared" ca="1" si="69"/>
        <v>0.2</v>
      </c>
      <c r="CA19" s="75">
        <f t="shared" ca="1" si="69"/>
        <v>0</v>
      </c>
      <c r="CB19" s="76">
        <f t="shared" ca="1" si="69"/>
        <v>0.25</v>
      </c>
      <c r="CC19" s="75">
        <f t="shared" ca="1" si="69"/>
        <v>0</v>
      </c>
      <c r="CD19" s="76">
        <f t="shared" ca="1" si="69"/>
        <v>0.1</v>
      </c>
      <c r="CE19" s="76">
        <f t="shared" ca="1" si="69"/>
        <v>0.25</v>
      </c>
      <c r="CF19" s="76">
        <f t="shared" ca="1" si="69"/>
        <v>0.25</v>
      </c>
      <c r="CG19" s="75">
        <f t="shared" ca="1" si="69"/>
        <v>0</v>
      </c>
      <c r="CH19" s="76">
        <f t="shared" ca="1" si="69"/>
        <v>0.25</v>
      </c>
      <c r="CI19" s="75">
        <f t="shared" ca="1" si="69"/>
        <v>0</v>
      </c>
      <c r="CJ19" s="76">
        <f t="shared" ca="1" si="69"/>
        <v>0.25</v>
      </c>
      <c r="CK19" s="75">
        <f t="shared" ca="1" si="69"/>
        <v>0</v>
      </c>
      <c r="CL19" s="7" t="str">
        <f t="shared" si="5"/>
        <v>engineer</v>
      </c>
    </row>
    <row r="20" spans="1:90" x14ac:dyDescent="0.2">
      <c r="A20" s="1" t="s">
        <v>241</v>
      </c>
      <c r="B20" s="1" t="str">
        <f t="shared" si="0"/>
        <v>Support</v>
      </c>
      <c r="C20" s="69" t="e">
        <f>(1+VLOOKUP($A20,$49:$91,COLUMN(),0))*(MAX(VLOOKUP($BF20,'Land Equipment'!$3:$32,COLUMN(),0),VLOOKUP($BG20,'Land Equipment'!$3:$32,COLUMN(),0)))</f>
        <v>#VALUE!</v>
      </c>
      <c r="D20" s="69">
        <f t="shared" ref="D20:O20" ca="1" si="70">VLOOKUP($A20,$49:$91,COLUMN(),0)+VLOOKUP($A20,$94:$155,COLUMN(),0)</f>
        <v>2</v>
      </c>
      <c r="E20" s="69">
        <f t="shared" ca="1" si="70"/>
        <v>40</v>
      </c>
      <c r="F20" s="69">
        <f t="shared" ca="1" si="70"/>
        <v>0.3</v>
      </c>
      <c r="G20" s="69">
        <f t="shared" ca="1" si="70"/>
        <v>1</v>
      </c>
      <c r="H20" s="69">
        <f t="shared" ca="1" si="70"/>
        <v>0</v>
      </c>
      <c r="I20" s="69">
        <f t="shared" ca="1" si="70"/>
        <v>0</v>
      </c>
      <c r="J20" s="69">
        <f t="shared" ca="1" si="70"/>
        <v>0.1</v>
      </c>
      <c r="K20" s="69">
        <f t="shared" ca="1" si="70"/>
        <v>0.02</v>
      </c>
      <c r="L20" s="69">
        <f t="shared" ca="1" si="70"/>
        <v>0</v>
      </c>
      <c r="M20" s="69">
        <f t="shared" ca="1" si="70"/>
        <v>0</v>
      </c>
      <c r="N20" s="69">
        <f t="shared" ca="1" si="70"/>
        <v>0</v>
      </c>
      <c r="O20" s="69">
        <f t="shared" ca="1" si="70"/>
        <v>0</v>
      </c>
      <c r="P20" s="1" t="e">
        <f ca="1">(1+VLOOKUP($A20,$49:$91,COLUMN(),0)+VLOOKUP($A20,$94:$136,COLUMN(),0))*(VLOOKUP($BF20,'Land Equipment'!$3:$32,COLUMN(),0)+VLOOKUP($BG20,'Land Equipment'!$3:$32,COLUMN(),0))</f>
        <v>#VALUE!</v>
      </c>
      <c r="Q20" s="1" t="e">
        <f ca="1">(1+VLOOKUP($A20,$49:$91,COLUMN(),0)+VLOOKUP($A20,$94:$136,COLUMN(),0))*(VLOOKUP($BF20,'Land Equipment'!$3:$32,COLUMN(),0)+VLOOKUP($BG20,'Land Equipment'!$3:$32,COLUMN(),0))</f>
        <v>#VALUE!</v>
      </c>
      <c r="R20" s="1" t="e">
        <f ca="1">(1+VLOOKUP($A20,$49:$91,COLUMN(),0)+VLOOKUP($A20,$94:$136,COLUMN(),0))*(VLOOKUP($BF20,'Land Equipment'!$3:$32,COLUMN(),0)+VLOOKUP($BG20,'Land Equipment'!$3:$32,COLUMN(),0))</f>
        <v>#VALUE!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 t="e">
        <f ca="1">(1+VLOOKUP($A20,$49:$91,COLUMN(),0)+VLOOKUP($A20,$94:$136,COLUMN(),0))*(VLOOKUP($BF20,'Land Equipment'!$3:$32,COLUMN(),0)+VLOOKUP($BG20,'Land Equipment'!$3:$32,COLUMN(),0))</f>
        <v>#VALUE!</v>
      </c>
      <c r="V20" s="1" t="e">
        <f ca="1">(1+VLOOKUP($A20,$49:$91,COLUMN(),0)+VLOOKUP($A20,$94:$136,COLUMN(),0))*(VLOOKUP($BF20,'Land Equipment'!$3:$32,COLUMN(),0)+VLOOKUP($BG20,'Land Equipment'!$3:$32,COLUMN(),0))</f>
        <v>#VALUE!</v>
      </c>
      <c r="W20" s="69">
        <f t="shared" ref="W20:Y20" ca="1" si="71">VLOOKUP($A20,$49:$91,COLUMN(),0)+VLOOKUP($A20,$94:$155,COLUMN(),0)</f>
        <v>0</v>
      </c>
      <c r="X20" s="69">
        <f t="shared" ca="1" si="71"/>
        <v>0</v>
      </c>
      <c r="Y20" s="69">
        <f t="shared" ca="1" si="71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2">VLOOKUP($A20,$49:$91,COLUMN(),0)</f>
        <v>500</v>
      </c>
      <c r="AB20" s="69">
        <f t="shared" si="72"/>
        <v>120</v>
      </c>
      <c r="AC20" s="69">
        <f t="shared" si="72"/>
        <v>0</v>
      </c>
      <c r="AD20" s="69">
        <f t="shared" si="72"/>
        <v>0</v>
      </c>
      <c r="AE20" s="69">
        <f t="shared" si="72"/>
        <v>0</v>
      </c>
      <c r="AF20" s="69">
        <f t="shared" si="72"/>
        <v>0</v>
      </c>
      <c r="AG20" s="69">
        <f t="shared" si="72"/>
        <v>0</v>
      </c>
      <c r="AH20" s="69">
        <f t="shared" si="72"/>
        <v>0</v>
      </c>
      <c r="AI20" s="69">
        <f t="shared" si="72"/>
        <v>0</v>
      </c>
      <c r="AJ20" s="69">
        <f t="shared" si="72"/>
        <v>40</v>
      </c>
      <c r="AK20" s="69">
        <f t="shared" si="72"/>
        <v>0</v>
      </c>
      <c r="AL20" s="69">
        <f t="shared" si="72"/>
        <v>0</v>
      </c>
      <c r="AM20" s="69">
        <f t="shared" si="72"/>
        <v>0</v>
      </c>
      <c r="AN20" s="69">
        <f t="shared" si="72"/>
        <v>0</v>
      </c>
      <c r="AO20" s="69">
        <f t="shared" si="72"/>
        <v>0</v>
      </c>
      <c r="AP20" s="69">
        <f t="shared" si="72"/>
        <v>0</v>
      </c>
      <c r="AQ20" s="69">
        <f t="shared" si="72"/>
        <v>0</v>
      </c>
      <c r="AR20" s="69">
        <f t="shared" si="72"/>
        <v>0</v>
      </c>
      <c r="AS20" s="69">
        <f t="shared" si="72"/>
        <v>0</v>
      </c>
      <c r="AT20" s="69">
        <f t="shared" si="72"/>
        <v>0</v>
      </c>
      <c r="AU20" s="69">
        <f t="shared" si="72"/>
        <v>0</v>
      </c>
      <c r="AV20" s="69">
        <f t="shared" si="72"/>
        <v>0</v>
      </c>
      <c r="AW20" s="69">
        <f t="shared" si="72"/>
        <v>0</v>
      </c>
      <c r="AX20" s="69">
        <f t="shared" si="72"/>
        <v>0</v>
      </c>
      <c r="AY20" s="69">
        <f t="shared" si="72"/>
        <v>0</v>
      </c>
      <c r="AZ20" s="69">
        <f t="shared" si="72"/>
        <v>0</v>
      </c>
      <c r="BA20" s="69">
        <f t="shared" si="72"/>
        <v>0</v>
      </c>
      <c r="BB20" s="69">
        <f t="shared" si="72"/>
        <v>0</v>
      </c>
      <c r="BC20" s="69">
        <f t="shared" si="72"/>
        <v>0</v>
      </c>
      <c r="BD20" s="69">
        <f t="shared" si="72"/>
        <v>0</v>
      </c>
      <c r="BE20" s="69">
        <f t="shared" si="72"/>
        <v>10</v>
      </c>
      <c r="BF20" s="69" t="str">
        <f t="shared" si="72"/>
        <v>Infantry Eq</v>
      </c>
      <c r="BG20" s="69" t="str">
        <f t="shared" si="72"/>
        <v>Support Eq</v>
      </c>
      <c r="BH20" s="76">
        <f t="shared" ref="BH20:CK20" si="73">VLOOKUP($A20,$49:$91,COLUMN(),0)+VLOOKUP($A20,$94:$155,COLUMN(),0)</f>
        <v>0.1</v>
      </c>
      <c r="BI20" s="75">
        <f t="shared" si="73"/>
        <v>0</v>
      </c>
      <c r="BJ20" s="75">
        <f t="shared" si="73"/>
        <v>0</v>
      </c>
      <c r="BK20" s="76">
        <f t="shared" si="73"/>
        <v>0.1</v>
      </c>
      <c r="BL20" s="75">
        <f t="shared" si="73"/>
        <v>0</v>
      </c>
      <c r="BM20" s="75">
        <f t="shared" si="73"/>
        <v>0</v>
      </c>
      <c r="BN20" s="76">
        <f t="shared" si="73"/>
        <v>0.1</v>
      </c>
      <c r="BO20" s="75">
        <f t="shared" si="73"/>
        <v>0</v>
      </c>
      <c r="BP20" s="75">
        <f t="shared" si="73"/>
        <v>0</v>
      </c>
      <c r="BQ20" s="76">
        <f t="shared" si="73"/>
        <v>0.1</v>
      </c>
      <c r="BR20" s="75">
        <f t="shared" si="73"/>
        <v>0</v>
      </c>
      <c r="BS20" s="75">
        <f t="shared" si="73"/>
        <v>0</v>
      </c>
      <c r="BT20" s="75">
        <f t="shared" si="73"/>
        <v>0</v>
      </c>
      <c r="BU20" s="75">
        <f t="shared" si="73"/>
        <v>0</v>
      </c>
      <c r="BV20" s="75">
        <f t="shared" si="73"/>
        <v>0</v>
      </c>
      <c r="BW20" s="76">
        <f t="shared" si="73"/>
        <v>0.1</v>
      </c>
      <c r="BX20" s="75">
        <f t="shared" si="73"/>
        <v>0</v>
      </c>
      <c r="BY20" s="75">
        <f t="shared" si="73"/>
        <v>0</v>
      </c>
      <c r="BZ20" s="76">
        <f t="shared" si="73"/>
        <v>0.1</v>
      </c>
      <c r="CA20" s="75">
        <f t="shared" si="73"/>
        <v>0</v>
      </c>
      <c r="CB20" s="75">
        <f t="shared" si="73"/>
        <v>0</v>
      </c>
      <c r="CC20" s="75">
        <f t="shared" si="73"/>
        <v>0</v>
      </c>
      <c r="CD20" s="75">
        <f t="shared" si="73"/>
        <v>0</v>
      </c>
      <c r="CE20" s="75">
        <f t="shared" si="73"/>
        <v>0</v>
      </c>
      <c r="CF20" s="76">
        <f t="shared" si="73"/>
        <v>0.1</v>
      </c>
      <c r="CG20" s="75">
        <f t="shared" si="73"/>
        <v>0</v>
      </c>
      <c r="CH20" s="75">
        <f t="shared" si="73"/>
        <v>0</v>
      </c>
      <c r="CI20" s="76">
        <f t="shared" si="73"/>
        <v>0</v>
      </c>
      <c r="CJ20" s="75">
        <f t="shared" si="73"/>
        <v>0</v>
      </c>
      <c r="CK20" s="75">
        <f t="shared" si="73"/>
        <v>0</v>
      </c>
      <c r="CL20" s="7" t="str">
        <f t="shared" si="5"/>
        <v>recon</v>
      </c>
    </row>
    <row r="21" spans="1:90" x14ac:dyDescent="0.2">
      <c r="A21" s="7" t="s">
        <v>242</v>
      </c>
      <c r="B21" s="7" t="str">
        <f t="shared" si="0"/>
        <v>Support</v>
      </c>
      <c r="C21" s="69" t="e">
        <f>(1+VLOOKUP($A21,$49:$91,COLUMN(),0))*(MAX(VLOOKUP($BF21,'Land Equipment'!$3:$32,COLUMN(),0),VLOOKUP($BG21,'Land Equipment'!$3:$32,COLUMN(),0)))</f>
        <v>#VALUE!</v>
      </c>
      <c r="D21" s="69">
        <f t="shared" ref="D21:G21" ca="1" si="74">VLOOKUP($A21,$49:$91,COLUMN(),0)+VLOOKUP($A21,$94:$155,COLUMN(),0)</f>
        <v>1</v>
      </c>
      <c r="E21" s="69">
        <f t="shared" ca="1" si="74"/>
        <v>20</v>
      </c>
      <c r="F21" s="69">
        <f t="shared" ca="1" si="74"/>
        <v>0.3</v>
      </c>
      <c r="G21" s="69">
        <f t="shared" ca="1" si="74"/>
        <v>0</v>
      </c>
      <c r="H21" s="69">
        <v>0</v>
      </c>
      <c r="I21" s="69">
        <f t="shared" ref="I21:O21" ca="1" si="75">VLOOKUP($A21,$49:$91,COLUMN(),0)+VLOOKUP($A21,$94:$155,COLUMN(),0)</f>
        <v>0.2</v>
      </c>
      <c r="J21" s="69">
        <f t="shared" ca="1" si="75"/>
        <v>0.1</v>
      </c>
      <c r="K21" s="69">
        <f t="shared" ca="1" si="75"/>
        <v>0.02</v>
      </c>
      <c r="L21" s="69">
        <f t="shared" ca="1" si="75"/>
        <v>0</v>
      </c>
      <c r="M21" s="69">
        <f t="shared" ca="1" si="75"/>
        <v>0</v>
      </c>
      <c r="N21" s="69">
        <f t="shared" ca="1" si="75"/>
        <v>0</v>
      </c>
      <c r="O21" s="69">
        <f t="shared" ca="1" si="75"/>
        <v>0</v>
      </c>
      <c r="P21" s="7" t="e">
        <f ca="1">(1+VLOOKUP($A21,$49:$91,COLUMN(),0)+VLOOKUP($A21,$94:$136,COLUMN(),0))*(VLOOKUP($BF21,'Land Equipment'!$3:$32,COLUMN(),0)+VLOOKUP($BG21,'Land Equipment'!$3:$32,COLUMN(),0))</f>
        <v>#VALUE!</v>
      </c>
      <c r="Q21" s="7" t="e">
        <f ca="1">(1+VLOOKUP($A21,$49:$91,COLUMN(),0)+VLOOKUP($A21,$94:$136,COLUMN(),0))*(VLOOKUP($BF21,'Land Equipment'!$3:$32,COLUMN(),0)+VLOOKUP($BG21,'Land Equipment'!$3:$32,COLUMN(),0))</f>
        <v>#VALUE!</v>
      </c>
      <c r="R21" s="7" t="e">
        <f ca="1">(1+VLOOKUP($A21,$49:$91,COLUMN(),0)+VLOOKUP($A21,$94:$136,COLUMN(),0))*(VLOOKUP($BF21,'Land Equipment'!$3:$32,COLUMN(),0)+VLOOKUP($BG21,'Land Equipment'!$3:$32,COLUMN(),0))</f>
        <v>#VALUE!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 t="e">
        <f ca="1">(1+VLOOKUP($A21,$49:$91,COLUMN(),0)+VLOOKUP($A21,$94:$136,COLUMN(),0))*(VLOOKUP($BF21,'Land Equipment'!$3:$32,COLUMN(),0)+VLOOKUP($BG21,'Land Equipment'!$3:$32,COLUMN(),0))</f>
        <v>#VALUE!</v>
      </c>
      <c r="V21" s="7" t="e">
        <f ca="1">(1+VLOOKUP($A21,$49:$91,COLUMN(),0)+VLOOKUP($A21,$94:$136,COLUMN(),0))*(VLOOKUP($BF21,'Land Equipment'!$3:$32,COLUMN(),0)+VLOOKUP($BG21,'Land Equipment'!$3:$32,COLUMN(),0))</f>
        <v>#VALUE!</v>
      </c>
      <c r="W21" s="69">
        <f t="shared" ref="W21:Y21" ca="1" si="76">VLOOKUP($A21,$49:$91,COLUMN(),0)+VLOOKUP($A21,$94:$155,COLUMN(),0)</f>
        <v>0</v>
      </c>
      <c r="X21" s="69">
        <f t="shared" ca="1" si="76"/>
        <v>0</v>
      </c>
      <c r="Y21" s="69">
        <f t="shared" ca="1" si="76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7">VLOOKUP($A21,$49:$91,COLUMN(),0)</f>
        <v>500</v>
      </c>
      <c r="AB21" s="69">
        <f t="shared" si="77"/>
        <v>180</v>
      </c>
      <c r="AC21" s="69">
        <f t="shared" si="77"/>
        <v>0</v>
      </c>
      <c r="AD21" s="69">
        <f t="shared" si="77"/>
        <v>0</v>
      </c>
      <c r="AE21" s="69">
        <f t="shared" si="77"/>
        <v>0</v>
      </c>
      <c r="AF21" s="69">
        <f t="shared" si="77"/>
        <v>0</v>
      </c>
      <c r="AG21" s="69">
        <f t="shared" si="77"/>
        <v>0</v>
      </c>
      <c r="AH21" s="69">
        <f t="shared" si="77"/>
        <v>0</v>
      </c>
      <c r="AI21" s="69">
        <f t="shared" si="77"/>
        <v>0</v>
      </c>
      <c r="AJ21" s="69">
        <f t="shared" si="77"/>
        <v>40</v>
      </c>
      <c r="AK21" s="69">
        <f t="shared" si="77"/>
        <v>0</v>
      </c>
      <c r="AL21" s="69">
        <f t="shared" si="77"/>
        <v>0</v>
      </c>
      <c r="AM21" s="69">
        <f t="shared" si="77"/>
        <v>0</v>
      </c>
      <c r="AN21" s="69">
        <f t="shared" si="77"/>
        <v>0</v>
      </c>
      <c r="AO21" s="69">
        <f t="shared" si="77"/>
        <v>0</v>
      </c>
      <c r="AP21" s="69">
        <f t="shared" si="77"/>
        <v>0</v>
      </c>
      <c r="AQ21" s="69">
        <f t="shared" si="77"/>
        <v>0</v>
      </c>
      <c r="AR21" s="69">
        <f t="shared" si="77"/>
        <v>0</v>
      </c>
      <c r="AS21" s="69">
        <f t="shared" si="77"/>
        <v>0</v>
      </c>
      <c r="AT21" s="69">
        <f t="shared" si="77"/>
        <v>0</v>
      </c>
      <c r="AU21" s="69">
        <f t="shared" si="77"/>
        <v>0</v>
      </c>
      <c r="AV21" s="69">
        <f t="shared" si="77"/>
        <v>0</v>
      </c>
      <c r="AW21" s="69">
        <f t="shared" si="77"/>
        <v>0</v>
      </c>
      <c r="AX21" s="69">
        <f t="shared" si="77"/>
        <v>0</v>
      </c>
      <c r="AY21" s="69">
        <f t="shared" si="77"/>
        <v>0</v>
      </c>
      <c r="AZ21" s="69">
        <f t="shared" si="77"/>
        <v>0</v>
      </c>
      <c r="BA21" s="69">
        <f t="shared" si="77"/>
        <v>0</v>
      </c>
      <c r="BB21" s="69">
        <f t="shared" si="77"/>
        <v>0</v>
      </c>
      <c r="BC21" s="69">
        <f t="shared" si="77"/>
        <v>0</v>
      </c>
      <c r="BD21" s="69">
        <f t="shared" si="77"/>
        <v>0</v>
      </c>
      <c r="BE21" s="69">
        <f t="shared" si="77"/>
        <v>10</v>
      </c>
      <c r="BF21" s="69" t="str">
        <f t="shared" si="77"/>
        <v>Infantry Eq</v>
      </c>
      <c r="BG21" s="69" t="str">
        <f t="shared" si="77"/>
        <v>Support Eq</v>
      </c>
      <c r="BH21" s="76">
        <f t="shared" ref="BH21:CK21" si="78">VLOOKUP($A21,$49:$91,COLUMN(),0)+VLOOKUP($A21,$94:$155,COLUMN(),0)</f>
        <v>0</v>
      </c>
      <c r="BI21" s="75">
        <f t="shared" si="78"/>
        <v>0</v>
      </c>
      <c r="BJ21" s="75">
        <f t="shared" si="78"/>
        <v>0</v>
      </c>
      <c r="BK21" s="76">
        <f t="shared" si="78"/>
        <v>0</v>
      </c>
      <c r="BL21" s="75">
        <f t="shared" si="78"/>
        <v>0</v>
      </c>
      <c r="BM21" s="75">
        <f t="shared" si="78"/>
        <v>0</v>
      </c>
      <c r="BN21" s="76">
        <f t="shared" si="78"/>
        <v>0</v>
      </c>
      <c r="BO21" s="75">
        <f t="shared" si="78"/>
        <v>0</v>
      </c>
      <c r="BP21" s="75">
        <f t="shared" si="78"/>
        <v>0</v>
      </c>
      <c r="BQ21" s="76">
        <f t="shared" si="78"/>
        <v>0</v>
      </c>
      <c r="BR21" s="75">
        <f t="shared" si="78"/>
        <v>0</v>
      </c>
      <c r="BS21" s="75">
        <f t="shared" si="78"/>
        <v>0</v>
      </c>
      <c r="BT21" s="75">
        <f t="shared" si="78"/>
        <v>0</v>
      </c>
      <c r="BU21" s="75">
        <f t="shared" si="78"/>
        <v>0</v>
      </c>
      <c r="BV21" s="75">
        <f t="shared" si="78"/>
        <v>0</v>
      </c>
      <c r="BW21" s="76">
        <f t="shared" si="78"/>
        <v>0</v>
      </c>
      <c r="BX21" s="75">
        <f t="shared" si="78"/>
        <v>0</v>
      </c>
      <c r="BY21" s="75">
        <f t="shared" si="78"/>
        <v>0</v>
      </c>
      <c r="BZ21" s="76">
        <f t="shared" si="78"/>
        <v>0</v>
      </c>
      <c r="CA21" s="75">
        <f t="shared" si="78"/>
        <v>0</v>
      </c>
      <c r="CB21" s="75">
        <f t="shared" si="78"/>
        <v>0</v>
      </c>
      <c r="CC21" s="75">
        <f t="shared" si="78"/>
        <v>0</v>
      </c>
      <c r="CD21" s="75">
        <f t="shared" si="78"/>
        <v>0</v>
      </c>
      <c r="CE21" s="75">
        <f t="shared" si="78"/>
        <v>0</v>
      </c>
      <c r="CF21" s="76">
        <f t="shared" si="78"/>
        <v>0</v>
      </c>
      <c r="CG21" s="75">
        <f t="shared" si="78"/>
        <v>0</v>
      </c>
      <c r="CH21" s="75">
        <f t="shared" si="78"/>
        <v>0</v>
      </c>
      <c r="CI21" s="76">
        <f t="shared" si="78"/>
        <v>0</v>
      </c>
      <c r="CJ21" s="75">
        <f t="shared" si="78"/>
        <v>0</v>
      </c>
      <c r="CK21" s="75">
        <f t="shared" si="78"/>
        <v>0</v>
      </c>
      <c r="CL21" s="7" t="str">
        <f t="shared" si="5"/>
        <v>military_police</v>
      </c>
    </row>
    <row r="22" spans="1:90" x14ac:dyDescent="0.2">
      <c r="A22" s="7" t="s">
        <v>243</v>
      </c>
      <c r="B22" s="1" t="str">
        <f t="shared" si="0"/>
        <v>Support</v>
      </c>
      <c r="C22" s="69" t="e">
        <f>(1+VLOOKUP($A22,$49:$91,COLUMN(),0))*(MAX(VLOOKUP($BF22,'Land Equipment'!$3:$32,COLUMN(),0),VLOOKUP($BG22,'Land Equipment'!$3:$32,COLUMN(),0)))</f>
        <v>#VALUE!</v>
      </c>
      <c r="D22" s="69">
        <f t="shared" ref="D22:O22" ca="1" si="79">VLOOKUP($A22,$49:$91,COLUMN(),0)+VLOOKUP($A22,$94:$155,COLUMN(),0)</f>
        <v>1</v>
      </c>
      <c r="E22" s="69">
        <f t="shared" ca="1" si="79"/>
        <v>40</v>
      </c>
      <c r="F22" s="69">
        <f t="shared" ca="1" si="79"/>
        <v>0.3</v>
      </c>
      <c r="G22" s="69">
        <f t="shared" ca="1" si="79"/>
        <v>0</v>
      </c>
      <c r="H22" s="69">
        <f t="shared" ca="1" si="79"/>
        <v>0</v>
      </c>
      <c r="I22" s="69">
        <f t="shared" ca="1" si="79"/>
        <v>0</v>
      </c>
      <c r="J22" s="69">
        <f t="shared" ca="1" si="79"/>
        <v>0.1</v>
      </c>
      <c r="K22" s="69">
        <f t="shared" ca="1" si="79"/>
        <v>0.03</v>
      </c>
      <c r="L22" s="69">
        <f t="shared" ca="1" si="79"/>
        <v>0</v>
      </c>
      <c r="M22" s="77">
        <f t="shared" ca="1" si="79"/>
        <v>0.3</v>
      </c>
      <c r="N22" s="69">
        <f t="shared" ca="1" si="79"/>
        <v>0</v>
      </c>
      <c r="O22" s="69">
        <f t="shared" ca="1" si="79"/>
        <v>0</v>
      </c>
      <c r="P22" s="1" t="e">
        <f ca="1">(1+VLOOKUP($A22,$49:$91,COLUMN(),0)+VLOOKUP($A22,$94:$136,COLUMN(),0))*(VLOOKUP($BF22,'Land Equipment'!$3:$32,COLUMN(),0)+VLOOKUP($BG22,'Land Equipment'!$3:$32,COLUMN(),0))</f>
        <v>#VALUE!</v>
      </c>
      <c r="Q22" s="1" t="e">
        <f ca="1">(1+VLOOKUP($A22,$49:$91,COLUMN(),0)+VLOOKUP($A22,$94:$136,COLUMN(),0))*(VLOOKUP($BF22,'Land Equipment'!$3:$32,COLUMN(),0)+VLOOKUP($BG22,'Land Equipment'!$3:$32,COLUMN(),0))</f>
        <v>#VALUE!</v>
      </c>
      <c r="R22" s="1" t="e">
        <f ca="1">(1+VLOOKUP($A22,$49:$91,COLUMN(),0)+VLOOKUP($A22,$94:$136,COLUMN(),0))*(VLOOKUP($BF22,'Land Equipment'!$3:$32,COLUMN(),0)+VLOOKUP($BG22,'Land Equipment'!$3:$32,COLUMN(),0))</f>
        <v>#VALUE!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 t="e">
        <f ca="1">(1+VLOOKUP($A22,$49:$91,COLUMN(),0)+VLOOKUP($A22,$94:$136,COLUMN(),0))*(VLOOKUP($BF22,'Land Equipment'!$3:$32,COLUMN(),0)+VLOOKUP($BG22,'Land Equipment'!$3:$32,COLUMN(),0))</f>
        <v>#VALUE!</v>
      </c>
      <c r="V22" s="1" t="e">
        <f ca="1">(1+VLOOKUP($A22,$49:$91,COLUMN(),0)+VLOOKUP($A22,$94:$136,COLUMN(),0))*(VLOOKUP($BF22,'Land Equipment'!$3:$32,COLUMN(),0)+VLOOKUP($BG22,'Land Equipment'!$3:$32,COLUMN(),0))</f>
        <v>#VALUE!</v>
      </c>
      <c r="W22" s="69">
        <f t="shared" ref="W22:Y22" ca="1" si="80">VLOOKUP($A22,$49:$91,COLUMN(),0)+VLOOKUP($A22,$94:$155,COLUMN(),0)</f>
        <v>0</v>
      </c>
      <c r="X22" s="69">
        <f t="shared" ca="1" si="80"/>
        <v>0</v>
      </c>
      <c r="Y22" s="69">
        <f t="shared" ca="1" si="80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1">VLOOKUP($A22,$49:$91,COLUMN(),0)</f>
        <v>500</v>
      </c>
      <c r="AB22" s="69">
        <f t="shared" si="81"/>
        <v>120</v>
      </c>
      <c r="AC22" s="69">
        <f t="shared" si="81"/>
        <v>0</v>
      </c>
      <c r="AD22" s="69">
        <f t="shared" si="81"/>
        <v>0</v>
      </c>
      <c r="AE22" s="69">
        <f t="shared" si="81"/>
        <v>0</v>
      </c>
      <c r="AF22" s="69">
        <f t="shared" si="81"/>
        <v>0</v>
      </c>
      <c r="AG22" s="69">
        <f t="shared" si="81"/>
        <v>0</v>
      </c>
      <c r="AH22" s="69">
        <f t="shared" si="81"/>
        <v>0</v>
      </c>
      <c r="AI22" s="69">
        <f t="shared" si="81"/>
        <v>0</v>
      </c>
      <c r="AJ22" s="69">
        <f t="shared" si="81"/>
        <v>0</v>
      </c>
      <c r="AK22" s="69">
        <f t="shared" si="81"/>
        <v>0</v>
      </c>
      <c r="AL22" s="69">
        <f t="shared" si="81"/>
        <v>0</v>
      </c>
      <c r="AM22" s="69">
        <f t="shared" si="81"/>
        <v>0</v>
      </c>
      <c r="AN22" s="69">
        <f t="shared" si="81"/>
        <v>0</v>
      </c>
      <c r="AO22" s="69">
        <f t="shared" si="81"/>
        <v>0</v>
      </c>
      <c r="AP22" s="69">
        <f t="shared" si="81"/>
        <v>0</v>
      </c>
      <c r="AQ22" s="69">
        <f t="shared" si="81"/>
        <v>0</v>
      </c>
      <c r="AR22" s="69">
        <f t="shared" si="81"/>
        <v>0</v>
      </c>
      <c r="AS22" s="69">
        <f t="shared" si="81"/>
        <v>0</v>
      </c>
      <c r="AT22" s="69">
        <f t="shared" si="81"/>
        <v>0</v>
      </c>
      <c r="AU22" s="69">
        <f t="shared" si="81"/>
        <v>0</v>
      </c>
      <c r="AV22" s="69">
        <f t="shared" si="81"/>
        <v>0</v>
      </c>
      <c r="AW22" s="69">
        <f t="shared" si="81"/>
        <v>0</v>
      </c>
      <c r="AX22" s="69">
        <f t="shared" si="81"/>
        <v>0</v>
      </c>
      <c r="AY22" s="69">
        <f t="shared" si="81"/>
        <v>0</v>
      </c>
      <c r="AZ22" s="69">
        <f t="shared" si="81"/>
        <v>0</v>
      </c>
      <c r="BA22" s="69">
        <f t="shared" si="81"/>
        <v>0</v>
      </c>
      <c r="BB22" s="69">
        <f t="shared" si="81"/>
        <v>0</v>
      </c>
      <c r="BC22" s="69">
        <f t="shared" si="81"/>
        <v>0</v>
      </c>
      <c r="BD22" s="69">
        <f t="shared" si="81"/>
        <v>0</v>
      </c>
      <c r="BE22" s="69">
        <f t="shared" si="81"/>
        <v>25</v>
      </c>
      <c r="BF22" s="69" t="str">
        <f t="shared" si="81"/>
        <v>Support Eq</v>
      </c>
      <c r="BG22" s="69" t="str">
        <f t="shared" si="81"/>
        <v>-</v>
      </c>
      <c r="BH22" s="76">
        <f t="shared" ref="BH22:CK22" si="82">VLOOKUP($A22,$49:$91,COLUMN(),0)+VLOOKUP($A22,$94:$155,COLUMN(),0)</f>
        <v>0</v>
      </c>
      <c r="BI22" s="75">
        <f t="shared" si="82"/>
        <v>0</v>
      </c>
      <c r="BJ22" s="76">
        <f t="shared" si="82"/>
        <v>0</v>
      </c>
      <c r="BK22" s="75">
        <f t="shared" si="82"/>
        <v>0</v>
      </c>
      <c r="BL22" s="75">
        <f t="shared" si="82"/>
        <v>0</v>
      </c>
      <c r="BM22" s="76">
        <f t="shared" si="82"/>
        <v>0</v>
      </c>
      <c r="BN22" s="75">
        <f t="shared" si="82"/>
        <v>0</v>
      </c>
      <c r="BO22" s="75">
        <f t="shared" si="82"/>
        <v>0</v>
      </c>
      <c r="BP22" s="75">
        <f t="shared" si="82"/>
        <v>0</v>
      </c>
      <c r="BQ22" s="75">
        <f t="shared" si="82"/>
        <v>0</v>
      </c>
      <c r="BR22" s="75">
        <f t="shared" si="82"/>
        <v>0</v>
      </c>
      <c r="BS22" s="75">
        <f t="shared" si="82"/>
        <v>0</v>
      </c>
      <c r="BT22" s="75">
        <f t="shared" si="82"/>
        <v>0</v>
      </c>
      <c r="BU22" s="75">
        <f t="shared" si="82"/>
        <v>0</v>
      </c>
      <c r="BV22" s="75">
        <f t="shared" si="82"/>
        <v>0</v>
      </c>
      <c r="BW22" s="75">
        <f t="shared" si="82"/>
        <v>0</v>
      </c>
      <c r="BX22" s="75">
        <f t="shared" si="82"/>
        <v>0</v>
      </c>
      <c r="BY22" s="76">
        <f t="shared" si="82"/>
        <v>0</v>
      </c>
      <c r="BZ22" s="76">
        <f t="shared" si="82"/>
        <v>0</v>
      </c>
      <c r="CA22" s="75">
        <f t="shared" si="82"/>
        <v>0</v>
      </c>
      <c r="CB22" s="76">
        <f t="shared" si="82"/>
        <v>0</v>
      </c>
      <c r="CC22" s="75">
        <f t="shared" si="82"/>
        <v>0</v>
      </c>
      <c r="CD22" s="76">
        <f t="shared" si="82"/>
        <v>0</v>
      </c>
      <c r="CE22" s="76">
        <f t="shared" si="82"/>
        <v>0</v>
      </c>
      <c r="CF22" s="76">
        <f t="shared" si="82"/>
        <v>0</v>
      </c>
      <c r="CG22" s="75">
        <f t="shared" si="82"/>
        <v>0</v>
      </c>
      <c r="CH22" s="76">
        <f t="shared" si="82"/>
        <v>0</v>
      </c>
      <c r="CI22" s="75">
        <f t="shared" si="82"/>
        <v>0</v>
      </c>
      <c r="CJ22" s="76">
        <f t="shared" si="82"/>
        <v>0</v>
      </c>
      <c r="CK22" s="75">
        <f t="shared" si="82"/>
        <v>0</v>
      </c>
      <c r="CL22" s="7" t="str">
        <f t="shared" si="5"/>
        <v>maintenance_company</v>
      </c>
    </row>
    <row r="23" spans="1:90" x14ac:dyDescent="0.2">
      <c r="A23" s="7" t="s">
        <v>244</v>
      </c>
      <c r="B23" s="7" t="str">
        <f t="shared" si="0"/>
        <v>Support</v>
      </c>
      <c r="C23" s="69" t="e">
        <f>(1+VLOOKUP($A23,$49:$91,COLUMN(),0))*(MAX(VLOOKUP($BF23,'Land Equipment'!$3:$32,COLUMN(),0),VLOOKUP($BG23,'Land Equipment'!$3:$32,COLUMN(),0)))</f>
        <v>#VALUE!</v>
      </c>
      <c r="D23" s="69">
        <f t="shared" ref="D23:O23" ca="1" si="83">VLOOKUP($A23,$49:$91,COLUMN(),0)+VLOOKUP($A23,$94:$155,COLUMN(),0)</f>
        <v>2</v>
      </c>
      <c r="E23" s="69">
        <f t="shared" ca="1" si="83"/>
        <v>40</v>
      </c>
      <c r="F23" s="69">
        <f t="shared" ca="1" si="83"/>
        <v>0.3</v>
      </c>
      <c r="G23" s="69">
        <f t="shared" ca="1" si="83"/>
        <v>0</v>
      </c>
      <c r="H23" s="69">
        <f t="shared" ca="1" si="83"/>
        <v>0</v>
      </c>
      <c r="I23" s="69">
        <f t="shared" ca="1" si="83"/>
        <v>0</v>
      </c>
      <c r="J23" s="69">
        <f t="shared" ca="1" si="83"/>
        <v>0.1</v>
      </c>
      <c r="K23" s="69">
        <f t="shared" ca="1" si="83"/>
        <v>0.05</v>
      </c>
      <c r="L23" s="69">
        <f t="shared" ca="1" si="83"/>
        <v>0</v>
      </c>
      <c r="M23" s="69">
        <f t="shared" ca="1" si="83"/>
        <v>0</v>
      </c>
      <c r="N23" s="77">
        <f t="shared" ca="1" si="83"/>
        <v>0.30000000000000004</v>
      </c>
      <c r="O23" s="77">
        <f t="shared" ca="1" si="83"/>
        <v>-0.2</v>
      </c>
      <c r="P23" s="7" t="e">
        <f ca="1">(1+VLOOKUP($A23,$49:$91,COLUMN(),0)+VLOOKUP($A23,$94:$136,COLUMN(),0))*(VLOOKUP($BF23,'Land Equipment'!$3:$32,COLUMN(),0)+VLOOKUP($BG23,'Land Equipment'!$3:$32,COLUMN(),0))</f>
        <v>#VALUE!</v>
      </c>
      <c r="Q23" s="7" t="e">
        <f ca="1">(1+VLOOKUP($A23,$49:$91,COLUMN(),0)+VLOOKUP($A23,$94:$136,COLUMN(),0))*(VLOOKUP($BF23,'Land Equipment'!$3:$32,COLUMN(),0)+VLOOKUP($BG23,'Land Equipment'!$3:$32,COLUMN(),0))</f>
        <v>#VALUE!</v>
      </c>
      <c r="R23" s="7" t="e">
        <f ca="1">(1+VLOOKUP($A23,$49:$91,COLUMN(),0)+VLOOKUP($A23,$94:$136,COLUMN(),0))*(VLOOKUP($BF23,'Land Equipment'!$3:$32,COLUMN(),0)+VLOOKUP($BG23,'Land Equipment'!$3:$32,COLUMN(),0))</f>
        <v>#VALUE!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 t="e">
        <f ca="1">(1+VLOOKUP($A23,$49:$91,COLUMN(),0)+VLOOKUP($A23,$94:$136,COLUMN(),0))*(VLOOKUP($BF23,'Land Equipment'!$3:$32,COLUMN(),0)+VLOOKUP($BG23,'Land Equipment'!$3:$32,COLUMN(),0))</f>
        <v>#VALUE!</v>
      </c>
      <c r="V23" s="7" t="e">
        <f ca="1">(1+VLOOKUP($A23,$49:$91,COLUMN(),0)+VLOOKUP($A23,$94:$136,COLUMN(),0))*(VLOOKUP($BF23,'Land Equipment'!$3:$32,COLUMN(),0)+VLOOKUP($BG23,'Land Equipment'!$3:$32,COLUMN(),0))</f>
        <v>#VALUE!</v>
      </c>
      <c r="W23" s="69">
        <f t="shared" ref="W23:Y23" ca="1" si="84">VLOOKUP($A23,$49:$91,COLUMN(),0)+VLOOKUP($A23,$94:$155,COLUMN(),0)</f>
        <v>0</v>
      </c>
      <c r="X23" s="69">
        <f t="shared" ca="1" si="84"/>
        <v>0</v>
      </c>
      <c r="Y23" s="69">
        <f t="shared" ca="1" si="84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5">VLOOKUP($A23,$49:$91,COLUMN(),0)</f>
        <v>500</v>
      </c>
      <c r="AB23" s="69">
        <f t="shared" si="85"/>
        <v>120</v>
      </c>
      <c r="AC23" s="69">
        <f t="shared" si="85"/>
        <v>0</v>
      </c>
      <c r="AD23" s="69">
        <f t="shared" si="85"/>
        <v>0</v>
      </c>
      <c r="AE23" s="69">
        <f t="shared" si="85"/>
        <v>0</v>
      </c>
      <c r="AF23" s="69">
        <f t="shared" si="85"/>
        <v>0</v>
      </c>
      <c r="AG23" s="69">
        <f t="shared" si="85"/>
        <v>0</v>
      </c>
      <c r="AH23" s="69">
        <f t="shared" si="85"/>
        <v>0</v>
      </c>
      <c r="AI23" s="69">
        <f t="shared" si="85"/>
        <v>0</v>
      </c>
      <c r="AJ23" s="69">
        <f t="shared" si="85"/>
        <v>0</v>
      </c>
      <c r="AK23" s="69">
        <f t="shared" si="85"/>
        <v>0</v>
      </c>
      <c r="AL23" s="69">
        <f t="shared" si="85"/>
        <v>0</v>
      </c>
      <c r="AM23" s="69">
        <f t="shared" si="85"/>
        <v>0</v>
      </c>
      <c r="AN23" s="69">
        <f t="shared" si="85"/>
        <v>0</v>
      </c>
      <c r="AO23" s="69">
        <f t="shared" si="85"/>
        <v>0</v>
      </c>
      <c r="AP23" s="69">
        <f t="shared" si="85"/>
        <v>0</v>
      </c>
      <c r="AQ23" s="69">
        <f t="shared" si="85"/>
        <v>0</v>
      </c>
      <c r="AR23" s="69">
        <f t="shared" si="85"/>
        <v>0</v>
      </c>
      <c r="AS23" s="69">
        <f t="shared" si="85"/>
        <v>0</v>
      </c>
      <c r="AT23" s="69">
        <f t="shared" si="85"/>
        <v>20</v>
      </c>
      <c r="AU23" s="69">
        <f t="shared" si="85"/>
        <v>0</v>
      </c>
      <c r="AV23" s="69">
        <f t="shared" si="85"/>
        <v>0</v>
      </c>
      <c r="AW23" s="69">
        <f t="shared" si="85"/>
        <v>0</v>
      </c>
      <c r="AX23" s="69">
        <f t="shared" si="85"/>
        <v>0</v>
      </c>
      <c r="AY23" s="69">
        <f t="shared" si="85"/>
        <v>0</v>
      </c>
      <c r="AZ23" s="69">
        <f t="shared" si="85"/>
        <v>0</v>
      </c>
      <c r="BA23" s="69">
        <f t="shared" si="85"/>
        <v>0</v>
      </c>
      <c r="BB23" s="69">
        <f t="shared" si="85"/>
        <v>0</v>
      </c>
      <c r="BC23" s="69">
        <f t="shared" si="85"/>
        <v>0</v>
      </c>
      <c r="BD23" s="69">
        <f t="shared" si="85"/>
        <v>0</v>
      </c>
      <c r="BE23" s="69">
        <f t="shared" si="85"/>
        <v>30</v>
      </c>
      <c r="BF23" s="69" t="str">
        <f t="shared" si="85"/>
        <v>Motorized</v>
      </c>
      <c r="BG23" s="69" t="str">
        <f t="shared" si="85"/>
        <v>Support Eq</v>
      </c>
      <c r="BH23" s="76">
        <f t="shared" ref="BH23:CK23" si="86">VLOOKUP($A23,$49:$91,COLUMN(),0)+VLOOKUP($A23,$94:$155,COLUMN(),0)</f>
        <v>0</v>
      </c>
      <c r="BI23" s="76">
        <f t="shared" si="86"/>
        <v>0</v>
      </c>
      <c r="BJ23" s="75">
        <f t="shared" si="86"/>
        <v>0</v>
      </c>
      <c r="BK23" s="76">
        <f t="shared" si="86"/>
        <v>0</v>
      </c>
      <c r="BL23" s="76">
        <f t="shared" si="86"/>
        <v>0</v>
      </c>
      <c r="BM23" s="75">
        <f t="shared" si="86"/>
        <v>0</v>
      </c>
      <c r="BN23" s="76">
        <f t="shared" si="86"/>
        <v>0</v>
      </c>
      <c r="BO23" s="76">
        <f t="shared" si="86"/>
        <v>0</v>
      </c>
      <c r="BP23" s="75">
        <f t="shared" si="86"/>
        <v>0</v>
      </c>
      <c r="BQ23" s="76">
        <f t="shared" si="86"/>
        <v>0</v>
      </c>
      <c r="BR23" s="76">
        <f t="shared" si="86"/>
        <v>0</v>
      </c>
      <c r="BS23" s="76">
        <f t="shared" si="86"/>
        <v>0</v>
      </c>
      <c r="BT23" s="76">
        <f t="shared" si="86"/>
        <v>0</v>
      </c>
      <c r="BU23" s="76">
        <f t="shared" si="86"/>
        <v>0</v>
      </c>
      <c r="BV23" s="76">
        <f t="shared" si="86"/>
        <v>0</v>
      </c>
      <c r="BW23" s="76">
        <f t="shared" si="86"/>
        <v>0</v>
      </c>
      <c r="BX23" s="76">
        <f t="shared" si="86"/>
        <v>0</v>
      </c>
      <c r="BY23" s="75">
        <f t="shared" si="86"/>
        <v>0</v>
      </c>
      <c r="BZ23" s="76">
        <f t="shared" si="86"/>
        <v>0</v>
      </c>
      <c r="CA23" s="76">
        <f t="shared" si="86"/>
        <v>0</v>
      </c>
      <c r="CB23" s="75">
        <f t="shared" si="86"/>
        <v>0</v>
      </c>
      <c r="CC23" s="76">
        <f t="shared" si="86"/>
        <v>0</v>
      </c>
      <c r="CD23" s="76">
        <f t="shared" si="86"/>
        <v>0</v>
      </c>
      <c r="CE23" s="75">
        <f t="shared" si="86"/>
        <v>0</v>
      </c>
      <c r="CF23" s="76">
        <f t="shared" si="86"/>
        <v>0</v>
      </c>
      <c r="CG23" s="76">
        <f t="shared" si="86"/>
        <v>0</v>
      </c>
      <c r="CH23" s="75">
        <f t="shared" si="86"/>
        <v>0</v>
      </c>
      <c r="CI23" s="76">
        <f t="shared" si="86"/>
        <v>0</v>
      </c>
      <c r="CJ23" s="76">
        <f t="shared" si="86"/>
        <v>0</v>
      </c>
      <c r="CK23" s="75">
        <f t="shared" si="86"/>
        <v>0</v>
      </c>
      <c r="CL23" s="7" t="str">
        <f t="shared" si="5"/>
        <v>field_hospital</v>
      </c>
    </row>
    <row r="24" spans="1:90" x14ac:dyDescent="0.2">
      <c r="A24" s="7" t="s">
        <v>245</v>
      </c>
      <c r="B24" s="7" t="str">
        <f t="shared" si="0"/>
        <v>Support</v>
      </c>
      <c r="C24" s="69" t="e">
        <f>(1+VLOOKUP($A24,$49:$91,COLUMN(),0))*(MAX(VLOOKUP($BF24,'Land Equipment'!$3:$32,COLUMN(),0),VLOOKUP($BG24,'Land Equipment'!$3:$32,COLUMN(),0)))</f>
        <v>#VALUE!</v>
      </c>
      <c r="D24" s="69">
        <f t="shared" ref="D24:O24" ca="1" si="87">VLOOKUP($A24,$49:$91,COLUMN(),0)+VLOOKUP($A24,$94:$155,COLUMN(),0)</f>
        <v>1</v>
      </c>
      <c r="E24" s="69">
        <f t="shared" ca="1" si="87"/>
        <v>30</v>
      </c>
      <c r="F24" s="69">
        <f t="shared" ca="1" si="87"/>
        <v>0.3</v>
      </c>
      <c r="G24" s="69">
        <f t="shared" ca="1" si="87"/>
        <v>0</v>
      </c>
      <c r="H24" s="69">
        <f t="shared" ca="1" si="87"/>
        <v>0</v>
      </c>
      <c r="I24" s="69">
        <f t="shared" ca="1" si="87"/>
        <v>0</v>
      </c>
      <c r="J24" s="69">
        <f t="shared" ca="1" si="87"/>
        <v>0.1</v>
      </c>
      <c r="K24" s="69">
        <f t="shared" ca="1" si="87"/>
        <v>0</v>
      </c>
      <c r="L24" s="69">
        <f t="shared" ca="1" si="87"/>
        <v>-0.2</v>
      </c>
      <c r="M24" s="69">
        <f t="shared" ca="1" si="87"/>
        <v>0</v>
      </c>
      <c r="N24" s="69">
        <f t="shared" ca="1" si="87"/>
        <v>0</v>
      </c>
      <c r="O24" s="69">
        <f t="shared" ca="1" si="87"/>
        <v>0</v>
      </c>
      <c r="P24" s="7" t="e">
        <f ca="1">(1+VLOOKUP($A24,$49:$91,COLUMN(),0)+VLOOKUP($A24,$94:$136,COLUMN(),0))*(VLOOKUP($BF24,'Land Equipment'!$3:$32,COLUMN(),0)+VLOOKUP($BG24,'Land Equipment'!$3:$32,COLUMN(),0))</f>
        <v>#VALUE!</v>
      </c>
      <c r="Q24" s="7" t="e">
        <f ca="1">(1+VLOOKUP($A24,$49:$91,COLUMN(),0)+VLOOKUP($A24,$94:$136,COLUMN(),0))*(VLOOKUP($BF24,'Land Equipment'!$3:$32,COLUMN(),0)+VLOOKUP($BG24,'Land Equipment'!$3:$32,COLUMN(),0))</f>
        <v>#VALUE!</v>
      </c>
      <c r="R24" s="7" t="e">
        <f ca="1">(1+VLOOKUP($A24,$49:$91,COLUMN(),0)+VLOOKUP($A24,$94:$136,COLUMN(),0))*(VLOOKUP($BF24,'Land Equipment'!$3:$32,COLUMN(),0)+VLOOKUP($BG24,'Land Equipment'!$3:$32,COLUMN(),0))</f>
        <v>#VALUE!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 t="e">
        <f ca="1">(1+VLOOKUP($A24,$49:$91,COLUMN(),0)+VLOOKUP($A24,$94:$136,COLUMN(),0))*(VLOOKUP($BF24,'Land Equipment'!$3:$32,COLUMN(),0)+VLOOKUP($BG24,'Land Equipment'!$3:$32,COLUMN(),0))</f>
        <v>#VALUE!</v>
      </c>
      <c r="V24" s="7" t="e">
        <f ca="1">(1+VLOOKUP($A24,$49:$91,COLUMN(),0)+VLOOKUP($A24,$94:$136,COLUMN(),0))*(VLOOKUP($BF24,'Land Equipment'!$3:$32,COLUMN(),0)+VLOOKUP($BG24,'Land Equipment'!$3:$32,COLUMN(),0))</f>
        <v>#VALUE!</v>
      </c>
      <c r="W24" s="69">
        <f t="shared" ref="W24:Y24" ca="1" si="88">VLOOKUP($A24,$49:$91,COLUMN(),0)+VLOOKUP($A24,$94:$155,COLUMN(),0)</f>
        <v>0</v>
      </c>
      <c r="X24" s="69">
        <f t="shared" ca="1" si="88"/>
        <v>0</v>
      </c>
      <c r="Y24" s="69">
        <f t="shared" ca="1" si="88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89">VLOOKUP($A24,$49:$91,COLUMN(),0)</f>
        <v>500</v>
      </c>
      <c r="AB24" s="69">
        <f t="shared" si="89"/>
        <v>120</v>
      </c>
      <c r="AC24" s="69">
        <f t="shared" si="89"/>
        <v>0</v>
      </c>
      <c r="AD24" s="69">
        <f t="shared" si="89"/>
        <v>0</v>
      </c>
      <c r="AE24" s="69">
        <f t="shared" si="89"/>
        <v>0</v>
      </c>
      <c r="AF24" s="69">
        <f t="shared" si="89"/>
        <v>0</v>
      </c>
      <c r="AG24" s="69">
        <f t="shared" si="89"/>
        <v>0</v>
      </c>
      <c r="AH24" s="69">
        <f t="shared" si="89"/>
        <v>0</v>
      </c>
      <c r="AI24" s="69">
        <f t="shared" si="89"/>
        <v>0</v>
      </c>
      <c r="AJ24" s="69">
        <f t="shared" si="89"/>
        <v>0</v>
      </c>
      <c r="AK24" s="69">
        <f t="shared" si="89"/>
        <v>0</v>
      </c>
      <c r="AL24" s="69">
        <f t="shared" si="89"/>
        <v>0</v>
      </c>
      <c r="AM24" s="69">
        <f t="shared" si="89"/>
        <v>0</v>
      </c>
      <c r="AN24" s="69">
        <f t="shared" si="89"/>
        <v>0</v>
      </c>
      <c r="AO24" s="69">
        <f t="shared" si="89"/>
        <v>0</v>
      </c>
      <c r="AP24" s="69">
        <f t="shared" si="89"/>
        <v>0</v>
      </c>
      <c r="AQ24" s="69">
        <f t="shared" si="89"/>
        <v>0</v>
      </c>
      <c r="AR24" s="69">
        <f t="shared" si="89"/>
        <v>0</v>
      </c>
      <c r="AS24" s="69">
        <f t="shared" si="89"/>
        <v>0</v>
      </c>
      <c r="AT24" s="69">
        <f t="shared" si="89"/>
        <v>10</v>
      </c>
      <c r="AU24" s="69">
        <f t="shared" si="89"/>
        <v>0</v>
      </c>
      <c r="AV24" s="69">
        <f t="shared" si="89"/>
        <v>0</v>
      </c>
      <c r="AW24" s="69">
        <f t="shared" si="89"/>
        <v>0</v>
      </c>
      <c r="AX24" s="69">
        <f t="shared" si="89"/>
        <v>0</v>
      </c>
      <c r="AY24" s="69">
        <f t="shared" si="89"/>
        <v>0</v>
      </c>
      <c r="AZ24" s="69">
        <f t="shared" si="89"/>
        <v>0</v>
      </c>
      <c r="BA24" s="69">
        <f t="shared" si="89"/>
        <v>0</v>
      </c>
      <c r="BB24" s="69">
        <f t="shared" si="89"/>
        <v>0</v>
      </c>
      <c r="BC24" s="69">
        <f t="shared" si="89"/>
        <v>0</v>
      </c>
      <c r="BD24" s="69">
        <f t="shared" si="89"/>
        <v>0</v>
      </c>
      <c r="BE24" s="69">
        <f t="shared" si="89"/>
        <v>20</v>
      </c>
      <c r="BF24" s="69" t="str">
        <f t="shared" si="89"/>
        <v>Motorized</v>
      </c>
      <c r="BG24" s="69" t="str">
        <f t="shared" si="89"/>
        <v>Support Eq</v>
      </c>
      <c r="BH24" s="76">
        <f t="shared" ref="BH24:CK24" si="90">VLOOKUP($A24,$49:$91,COLUMN(),0)+VLOOKUP($A24,$94:$155,COLUMN(),0)</f>
        <v>0</v>
      </c>
      <c r="BI24" s="75">
        <f t="shared" si="90"/>
        <v>0</v>
      </c>
      <c r="BJ24" s="76">
        <f t="shared" si="90"/>
        <v>0</v>
      </c>
      <c r="BK24" s="75">
        <f t="shared" si="90"/>
        <v>0</v>
      </c>
      <c r="BL24" s="75">
        <f t="shared" si="90"/>
        <v>0</v>
      </c>
      <c r="BM24" s="76">
        <f t="shared" si="90"/>
        <v>0</v>
      </c>
      <c r="BN24" s="75">
        <f t="shared" si="90"/>
        <v>0</v>
      </c>
      <c r="BO24" s="75">
        <f t="shared" si="90"/>
        <v>0</v>
      </c>
      <c r="BP24" s="75">
        <f t="shared" si="90"/>
        <v>0</v>
      </c>
      <c r="BQ24" s="75">
        <f t="shared" si="90"/>
        <v>0</v>
      </c>
      <c r="BR24" s="75">
        <f t="shared" si="90"/>
        <v>0</v>
      </c>
      <c r="BS24" s="75">
        <f t="shared" si="90"/>
        <v>0</v>
      </c>
      <c r="BT24" s="75">
        <f t="shared" si="90"/>
        <v>0</v>
      </c>
      <c r="BU24" s="75">
        <f t="shared" si="90"/>
        <v>0</v>
      </c>
      <c r="BV24" s="75">
        <f t="shared" si="90"/>
        <v>0</v>
      </c>
      <c r="BW24" s="75">
        <f t="shared" si="90"/>
        <v>0</v>
      </c>
      <c r="BX24" s="75">
        <f t="shared" si="90"/>
        <v>0</v>
      </c>
      <c r="BY24" s="76">
        <f t="shared" si="90"/>
        <v>0</v>
      </c>
      <c r="BZ24" s="76">
        <f t="shared" si="90"/>
        <v>0</v>
      </c>
      <c r="CA24" s="75">
        <f t="shared" si="90"/>
        <v>0</v>
      </c>
      <c r="CB24" s="76">
        <f t="shared" si="90"/>
        <v>0</v>
      </c>
      <c r="CC24" s="75">
        <f t="shared" si="90"/>
        <v>0</v>
      </c>
      <c r="CD24" s="76">
        <f t="shared" si="90"/>
        <v>0</v>
      </c>
      <c r="CE24" s="76">
        <f t="shared" si="90"/>
        <v>0</v>
      </c>
      <c r="CF24" s="76">
        <f t="shared" si="90"/>
        <v>0</v>
      </c>
      <c r="CG24" s="75">
        <f t="shared" si="90"/>
        <v>0</v>
      </c>
      <c r="CH24" s="76">
        <f t="shared" si="90"/>
        <v>0</v>
      </c>
      <c r="CI24" s="75">
        <f t="shared" si="90"/>
        <v>0</v>
      </c>
      <c r="CJ24" s="76">
        <f t="shared" si="90"/>
        <v>0</v>
      </c>
      <c r="CK24" s="75">
        <f t="shared" si="90"/>
        <v>0</v>
      </c>
      <c r="CL24" s="7" t="str">
        <f t="shared" si="5"/>
        <v>logistics_company</v>
      </c>
    </row>
    <row r="25" spans="1:90" x14ac:dyDescent="0.2">
      <c r="A25" s="7" t="s">
        <v>246</v>
      </c>
      <c r="B25" s="7" t="str">
        <f t="shared" si="0"/>
        <v>Support</v>
      </c>
      <c r="C25" s="69" t="e">
        <f>(1+VLOOKUP($A25,$49:$91,COLUMN(),0))*(MAX(VLOOKUP($BF25,'Land Equipment'!$3:$32,COLUMN(),0),VLOOKUP($BG25,'Land Equipment'!$3:$32,COLUMN(),0)))</f>
        <v>#VALUE!</v>
      </c>
      <c r="D25" s="69">
        <f t="shared" ref="D25:O25" ca="1" si="91">VLOOKUP($A25,$49:$91,COLUMN(),0)+VLOOKUP($A25,$94:$155,COLUMN(),0)</f>
        <v>1</v>
      </c>
      <c r="E25" s="69">
        <f t="shared" ca="1" si="91"/>
        <v>40</v>
      </c>
      <c r="F25" s="69">
        <f t="shared" ca="1" si="91"/>
        <v>0.3</v>
      </c>
      <c r="G25" s="69">
        <f t="shared" ca="1" si="91"/>
        <v>0</v>
      </c>
      <c r="H25" s="69">
        <f t="shared" ca="1" si="91"/>
        <v>0</v>
      </c>
      <c r="I25" s="69">
        <f t="shared" ca="1" si="91"/>
        <v>0</v>
      </c>
      <c r="J25" s="69">
        <f t="shared" ca="1" si="91"/>
        <v>0.1</v>
      </c>
      <c r="K25" s="69">
        <f t="shared" ca="1" si="91"/>
        <v>0.02</v>
      </c>
      <c r="L25" s="69">
        <f t="shared" ca="1" si="91"/>
        <v>0</v>
      </c>
      <c r="M25" s="69">
        <f t="shared" ca="1" si="91"/>
        <v>0</v>
      </c>
      <c r="N25" s="69">
        <f t="shared" ca="1" si="91"/>
        <v>0</v>
      </c>
      <c r="O25" s="69">
        <f t="shared" ca="1" si="91"/>
        <v>0</v>
      </c>
      <c r="P25" s="7" t="e">
        <f ca="1">(1+VLOOKUP($A25,$49:$91,COLUMN(),0)+VLOOKUP($A25,$94:$136,COLUMN(),0))*(VLOOKUP($BF25,'Land Equipment'!$3:$32,COLUMN(),0)+VLOOKUP($BG25,'Land Equipment'!$3:$32,COLUMN(),0))</f>
        <v>#VALUE!</v>
      </c>
      <c r="Q25" s="7" t="e">
        <f ca="1">(1+VLOOKUP($A25,$49:$91,COLUMN(),0)+VLOOKUP($A25,$94:$136,COLUMN(),0))*(VLOOKUP($BF25,'Land Equipment'!$3:$32,COLUMN(),0)+VLOOKUP($BG25,'Land Equipment'!$3:$32,COLUMN(),0))</f>
        <v>#VALUE!</v>
      </c>
      <c r="R25" s="7" t="e">
        <f ca="1">(1+VLOOKUP($A25,$49:$91,COLUMN(),0)+VLOOKUP($A25,$94:$136,COLUMN(),0))*(VLOOKUP($BF25,'Land Equipment'!$3:$32,COLUMN(),0)+VLOOKUP($BG25,'Land Equipment'!$3:$32,COLUMN(),0))</f>
        <v>#VALUE!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 t="e">
        <f ca="1">(1+VLOOKUP($A25,$49:$91,COLUMN(),0)+VLOOKUP($A25,$94:$136,COLUMN(),0))*(VLOOKUP($BF25,'Land Equipment'!$3:$32,COLUMN(),0)+VLOOKUP($BG25,'Land Equipment'!$3:$32,COLUMN(),0))</f>
        <v>#VALUE!</v>
      </c>
      <c r="V25" s="7" t="e">
        <f ca="1">(1+VLOOKUP($A25,$49:$91,COLUMN(),0)+VLOOKUP($A25,$94:$136,COLUMN(),0))*(VLOOKUP($BF25,'Land Equipment'!$3:$32,COLUMN(),0)+VLOOKUP($BG25,'Land Equipment'!$3:$32,COLUMN(),0))</f>
        <v>#VALUE!</v>
      </c>
      <c r="W25" s="69">
        <f t="shared" ref="W25:Y25" ca="1" si="92">VLOOKUP($A25,$49:$91,COLUMN(),0)+VLOOKUP($A25,$94:$155,COLUMN(),0)</f>
        <v>0.2</v>
      </c>
      <c r="X25" s="69">
        <f t="shared" ca="1" si="92"/>
        <v>0</v>
      </c>
      <c r="Y25" s="69">
        <f t="shared" ca="1" si="92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3">VLOOKUP($A25,$49:$91,COLUMN(),0)</f>
        <v>500</v>
      </c>
      <c r="AB25" s="69">
        <f t="shared" si="93"/>
        <v>120</v>
      </c>
      <c r="AC25" s="69">
        <f t="shared" si="93"/>
        <v>0</v>
      </c>
      <c r="AD25" s="69">
        <f t="shared" si="93"/>
        <v>0</v>
      </c>
      <c r="AE25" s="69">
        <f t="shared" si="93"/>
        <v>0</v>
      </c>
      <c r="AF25" s="69">
        <f t="shared" si="93"/>
        <v>0</v>
      </c>
      <c r="AG25" s="69">
        <f t="shared" si="93"/>
        <v>0</v>
      </c>
      <c r="AH25" s="69">
        <f t="shared" si="93"/>
        <v>0</v>
      </c>
      <c r="AI25" s="69">
        <f t="shared" si="93"/>
        <v>0</v>
      </c>
      <c r="AJ25" s="69">
        <f t="shared" si="93"/>
        <v>0</v>
      </c>
      <c r="AK25" s="69">
        <f t="shared" si="93"/>
        <v>0</v>
      </c>
      <c r="AL25" s="69">
        <f t="shared" si="93"/>
        <v>0</v>
      </c>
      <c r="AM25" s="69">
        <f t="shared" si="93"/>
        <v>0</v>
      </c>
      <c r="AN25" s="69">
        <f t="shared" si="93"/>
        <v>0</v>
      </c>
      <c r="AO25" s="69">
        <f t="shared" si="93"/>
        <v>0</v>
      </c>
      <c r="AP25" s="69">
        <f t="shared" si="93"/>
        <v>0</v>
      </c>
      <c r="AQ25" s="69">
        <f t="shared" si="93"/>
        <v>0</v>
      </c>
      <c r="AR25" s="69">
        <f t="shared" si="93"/>
        <v>0</v>
      </c>
      <c r="AS25" s="69">
        <f t="shared" si="93"/>
        <v>0</v>
      </c>
      <c r="AT25" s="69">
        <f t="shared" si="93"/>
        <v>10</v>
      </c>
      <c r="AU25" s="69">
        <f t="shared" si="93"/>
        <v>0</v>
      </c>
      <c r="AV25" s="69">
        <f t="shared" si="93"/>
        <v>0</v>
      </c>
      <c r="AW25" s="69">
        <f t="shared" si="93"/>
        <v>0</v>
      </c>
      <c r="AX25" s="69">
        <f t="shared" si="93"/>
        <v>0</v>
      </c>
      <c r="AY25" s="69">
        <f t="shared" si="93"/>
        <v>0</v>
      </c>
      <c r="AZ25" s="69">
        <f t="shared" si="93"/>
        <v>0</v>
      </c>
      <c r="BA25" s="69">
        <f t="shared" si="93"/>
        <v>0</v>
      </c>
      <c r="BB25" s="69">
        <f t="shared" si="93"/>
        <v>0</v>
      </c>
      <c r="BC25" s="69">
        <f t="shared" si="93"/>
        <v>0</v>
      </c>
      <c r="BD25" s="69">
        <f t="shared" si="93"/>
        <v>0</v>
      </c>
      <c r="BE25" s="69">
        <f t="shared" si="93"/>
        <v>20</v>
      </c>
      <c r="BF25" s="69" t="str">
        <f t="shared" si="93"/>
        <v>Motorized</v>
      </c>
      <c r="BG25" s="69" t="str">
        <f t="shared" si="93"/>
        <v>Support Eq</v>
      </c>
      <c r="BH25" s="76">
        <f t="shared" ref="BH25:CK25" si="94">VLOOKUP($A25,$49:$91,COLUMN(),0)+VLOOKUP($A25,$94:$155,COLUMN(),0)</f>
        <v>0</v>
      </c>
      <c r="BI25" s="75">
        <f t="shared" si="94"/>
        <v>0</v>
      </c>
      <c r="BJ25" s="76">
        <f t="shared" si="94"/>
        <v>0</v>
      </c>
      <c r="BK25" s="75">
        <f t="shared" si="94"/>
        <v>0</v>
      </c>
      <c r="BL25" s="75">
        <f t="shared" si="94"/>
        <v>0</v>
      </c>
      <c r="BM25" s="76">
        <f t="shared" si="94"/>
        <v>0</v>
      </c>
      <c r="BN25" s="75">
        <f t="shared" si="94"/>
        <v>0</v>
      </c>
      <c r="BO25" s="75">
        <f t="shared" si="94"/>
        <v>0</v>
      </c>
      <c r="BP25" s="75">
        <f t="shared" si="94"/>
        <v>0</v>
      </c>
      <c r="BQ25" s="75">
        <f t="shared" si="94"/>
        <v>0</v>
      </c>
      <c r="BR25" s="75">
        <f t="shared" si="94"/>
        <v>0</v>
      </c>
      <c r="BS25" s="75">
        <f t="shared" si="94"/>
        <v>0</v>
      </c>
      <c r="BT25" s="75">
        <f t="shared" si="94"/>
        <v>0</v>
      </c>
      <c r="BU25" s="75">
        <f t="shared" si="94"/>
        <v>0</v>
      </c>
      <c r="BV25" s="75">
        <f t="shared" si="94"/>
        <v>0</v>
      </c>
      <c r="BW25" s="75">
        <f t="shared" si="94"/>
        <v>0</v>
      </c>
      <c r="BX25" s="75">
        <f t="shared" si="94"/>
        <v>0</v>
      </c>
      <c r="BY25" s="76">
        <f t="shared" si="94"/>
        <v>0</v>
      </c>
      <c r="BZ25" s="76">
        <f t="shared" si="94"/>
        <v>0</v>
      </c>
      <c r="CA25" s="75">
        <f t="shared" si="94"/>
        <v>0</v>
      </c>
      <c r="CB25" s="76">
        <f t="shared" si="94"/>
        <v>0</v>
      </c>
      <c r="CC25" s="75">
        <f t="shared" si="94"/>
        <v>0</v>
      </c>
      <c r="CD25" s="76">
        <f t="shared" si="94"/>
        <v>0</v>
      </c>
      <c r="CE25" s="76">
        <f t="shared" si="94"/>
        <v>0</v>
      </c>
      <c r="CF25" s="76">
        <f t="shared" si="94"/>
        <v>0</v>
      </c>
      <c r="CG25" s="75">
        <f t="shared" si="94"/>
        <v>0</v>
      </c>
      <c r="CH25" s="76">
        <f t="shared" si="94"/>
        <v>0</v>
      </c>
      <c r="CI25" s="75">
        <f t="shared" si="94"/>
        <v>0</v>
      </c>
      <c r="CJ25" s="76">
        <f t="shared" si="94"/>
        <v>0</v>
      </c>
      <c r="CK25" s="75">
        <f t="shared" si="94"/>
        <v>0</v>
      </c>
      <c r="CL25" s="7" t="str">
        <f t="shared" si="5"/>
        <v>signal_company</v>
      </c>
    </row>
    <row r="26" spans="1:90" x14ac:dyDescent="0.2">
      <c r="A26" s="1" t="s">
        <v>37</v>
      </c>
      <c r="B26" s="1" t="str">
        <f t="shared" si="0"/>
        <v>Armored</v>
      </c>
      <c r="C26" s="69" t="e">
        <f>(1+VLOOKUP($A26,$49:$91,COLUMN(),0))*(MAX(VLOOKUP($BF26,'Land Equipment'!$3:$32,COLUMN(),0),VLOOKUP($BG26,'Land Equipment'!$3:$32,COLUMN(),0)))</f>
        <v>#VALUE!</v>
      </c>
      <c r="D26" s="69">
        <f t="shared" ref="D26:O26" ca="1" si="95">VLOOKUP($A26,$49:$91,COLUMN(),0)+VLOOKUP($A26,$94:$155,COLUMN(),0)</f>
        <v>2</v>
      </c>
      <c r="E26" s="69">
        <f t="shared" ca="1" si="95"/>
        <v>10</v>
      </c>
      <c r="F26" s="69">
        <f t="shared" ca="1" si="95"/>
        <v>0.3</v>
      </c>
      <c r="G26" s="69">
        <f t="shared" ca="1" si="95"/>
        <v>0</v>
      </c>
      <c r="H26" s="69">
        <f t="shared" ca="1" si="95"/>
        <v>0</v>
      </c>
      <c r="I26" s="69">
        <f t="shared" ca="1" si="95"/>
        <v>0</v>
      </c>
      <c r="J26" s="69">
        <f t="shared" ca="1" si="95"/>
        <v>1</v>
      </c>
      <c r="K26" s="69">
        <f t="shared" ca="1" si="95"/>
        <v>0.2</v>
      </c>
      <c r="L26" s="69">
        <f t="shared" ca="1" si="95"/>
        <v>0</v>
      </c>
      <c r="M26" s="69">
        <f t="shared" ca="1" si="95"/>
        <v>0</v>
      </c>
      <c r="N26" s="69">
        <f t="shared" ca="1" si="95"/>
        <v>0</v>
      </c>
      <c r="O26" s="69">
        <f t="shared" ca="1" si="95"/>
        <v>0</v>
      </c>
      <c r="P26" s="1" t="e">
        <f ca="1">(1+VLOOKUP($A26,$49:$91,COLUMN(),0)+VLOOKUP($A26,$94:$136,COLUMN(),0))*(VLOOKUP($BF26,'Land Equipment'!$3:$32,COLUMN(),0)+VLOOKUP($BG26,'Land Equipment'!$3:$32,COLUMN(),0))</f>
        <v>#VALUE!</v>
      </c>
      <c r="Q26" s="1" t="e">
        <f ca="1">(1+VLOOKUP($A26,$49:$91,COLUMN(),0)+VLOOKUP($A26,$94:$136,COLUMN(),0))*(VLOOKUP($BF26,'Land Equipment'!$3:$32,COLUMN(),0)+VLOOKUP($BG26,'Land Equipment'!$3:$32,COLUMN(),0))</f>
        <v>#VALUE!</v>
      </c>
      <c r="R26" s="1" t="e">
        <f ca="1">(1+VLOOKUP($A26,$49:$91,COLUMN(),0)+VLOOKUP($A26,$94:$136,COLUMN(),0))*(VLOOKUP($BF26,'Land Equipment'!$3:$32,COLUMN(),0)+VLOOKUP($BG26,'Land Equipment'!$3:$32,COLUMN(),0))</f>
        <v>#VALUE!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 t="e">
        <f ca="1">(1+VLOOKUP($A26,$49:$91,COLUMN(),0)+VLOOKUP($A26,$94:$136,COLUMN(),0))*(VLOOKUP($BF26,'Land Equipment'!$3:$32,COLUMN(),0)+VLOOKUP($BG26,'Land Equipment'!$3:$32,COLUMN(),0))</f>
        <v>#VALUE!</v>
      </c>
      <c r="V26" s="1" t="e">
        <f ca="1">(1+VLOOKUP($A26,$49:$91,COLUMN(),0)+VLOOKUP($A26,$94:$136,COLUMN(),0))*(VLOOKUP($BF26,'Land Equipment'!$3:$32,COLUMN(),0)+VLOOKUP($BG26,'Land Equipment'!$3:$32,COLUMN(),0))</f>
        <v>#VALUE!</v>
      </c>
      <c r="W26" s="69">
        <f t="shared" ref="W26:Y26" ca="1" si="96">VLOOKUP($A26,$49:$91,COLUMN(),0)+VLOOKUP($A26,$94:$155,COLUMN(),0)</f>
        <v>0</v>
      </c>
      <c r="X26" s="69">
        <f t="shared" ca="1" si="96"/>
        <v>0</v>
      </c>
      <c r="Y26" s="69">
        <f t="shared" ca="1" si="96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7">VLOOKUP($A26,$49:$91,COLUMN(),0)</f>
        <v>500</v>
      </c>
      <c r="AB26" s="69">
        <f t="shared" si="97"/>
        <v>180</v>
      </c>
      <c r="AC26" s="69">
        <f t="shared" si="97"/>
        <v>0</v>
      </c>
      <c r="AD26" s="69">
        <f t="shared" si="97"/>
        <v>0</v>
      </c>
      <c r="AE26" s="69">
        <f t="shared" si="97"/>
        <v>0</v>
      </c>
      <c r="AF26" s="69">
        <f t="shared" si="97"/>
        <v>0</v>
      </c>
      <c r="AG26" s="69">
        <f t="shared" si="97"/>
        <v>0</v>
      </c>
      <c r="AH26" s="69">
        <f t="shared" si="97"/>
        <v>0</v>
      </c>
      <c r="AI26" s="69">
        <f t="shared" si="97"/>
        <v>0</v>
      </c>
      <c r="AJ26" s="69">
        <f t="shared" si="97"/>
        <v>0</v>
      </c>
      <c r="AK26" s="69">
        <f t="shared" si="97"/>
        <v>0</v>
      </c>
      <c r="AL26" s="69">
        <f t="shared" si="97"/>
        <v>0</v>
      </c>
      <c r="AM26" s="69">
        <f t="shared" si="97"/>
        <v>0</v>
      </c>
      <c r="AN26" s="69">
        <f t="shared" si="97"/>
        <v>0</v>
      </c>
      <c r="AO26" s="69">
        <f t="shared" si="97"/>
        <v>0</v>
      </c>
      <c r="AP26" s="69">
        <f t="shared" si="97"/>
        <v>0</v>
      </c>
      <c r="AQ26" s="69">
        <f t="shared" si="97"/>
        <v>0</v>
      </c>
      <c r="AR26" s="69">
        <f t="shared" si="97"/>
        <v>0</v>
      </c>
      <c r="AS26" s="69">
        <f t="shared" si="97"/>
        <v>0</v>
      </c>
      <c r="AT26" s="69">
        <f t="shared" si="97"/>
        <v>0</v>
      </c>
      <c r="AU26" s="69">
        <f t="shared" si="97"/>
        <v>0</v>
      </c>
      <c r="AV26" s="69">
        <f t="shared" si="97"/>
        <v>60</v>
      </c>
      <c r="AW26" s="69">
        <f t="shared" si="97"/>
        <v>0</v>
      </c>
      <c r="AX26" s="69">
        <f t="shared" si="97"/>
        <v>0</v>
      </c>
      <c r="AY26" s="69">
        <f t="shared" si="97"/>
        <v>0</v>
      </c>
      <c r="AZ26" s="69">
        <f t="shared" si="97"/>
        <v>0</v>
      </c>
      <c r="BA26" s="69">
        <f t="shared" si="97"/>
        <v>0</v>
      </c>
      <c r="BB26" s="69">
        <f t="shared" si="97"/>
        <v>0</v>
      </c>
      <c r="BC26" s="69">
        <f t="shared" si="97"/>
        <v>0</v>
      </c>
      <c r="BD26" s="69">
        <f t="shared" si="97"/>
        <v>0</v>
      </c>
      <c r="BE26" s="69">
        <f t="shared" si="97"/>
        <v>0</v>
      </c>
      <c r="BF26" s="69" t="str">
        <f t="shared" si="97"/>
        <v>Light Tank</v>
      </c>
      <c r="BG26" s="69" t="str">
        <f t="shared" si="97"/>
        <v>-</v>
      </c>
      <c r="BH26" s="76">
        <f t="shared" ref="BH26:CK26" si="98">VLOOKUP($A26,$49:$91,COLUMN(),0)+VLOOKUP($A26,$94:$155,COLUMN(),0)</f>
        <v>-0.4</v>
      </c>
      <c r="BI26" s="76">
        <f t="shared" si="98"/>
        <v>-0.2</v>
      </c>
      <c r="BJ26" s="75">
        <f t="shared" si="98"/>
        <v>0</v>
      </c>
      <c r="BK26" s="76">
        <f t="shared" si="98"/>
        <v>0</v>
      </c>
      <c r="BL26" s="76">
        <f t="shared" si="98"/>
        <v>0</v>
      </c>
      <c r="BM26" s="75">
        <f t="shared" si="98"/>
        <v>0</v>
      </c>
      <c r="BN26" s="76">
        <f t="shared" si="98"/>
        <v>0</v>
      </c>
      <c r="BO26" s="76">
        <f t="shared" si="98"/>
        <v>-0.1</v>
      </c>
      <c r="BP26" s="75">
        <f t="shared" si="98"/>
        <v>0</v>
      </c>
      <c r="BQ26" s="76">
        <f t="shared" si="98"/>
        <v>0</v>
      </c>
      <c r="BR26" s="76">
        <f t="shared" si="98"/>
        <v>0</v>
      </c>
      <c r="BS26" s="76">
        <f t="shared" si="98"/>
        <v>0</v>
      </c>
      <c r="BT26" s="76">
        <f t="shared" si="98"/>
        <v>0</v>
      </c>
      <c r="BU26" s="76">
        <f t="shared" si="98"/>
        <v>-0.4</v>
      </c>
      <c r="BV26" s="76">
        <f t="shared" si="98"/>
        <v>-0.1</v>
      </c>
      <c r="BW26" s="76">
        <f t="shared" si="98"/>
        <v>-0.4</v>
      </c>
      <c r="BX26" s="76">
        <f t="shared" si="98"/>
        <v>-0.3</v>
      </c>
      <c r="BY26" s="75">
        <f t="shared" si="98"/>
        <v>0</v>
      </c>
      <c r="BZ26" s="76">
        <f t="shared" si="98"/>
        <v>-0.1</v>
      </c>
      <c r="CA26" s="76">
        <f t="shared" si="98"/>
        <v>-0.1</v>
      </c>
      <c r="CB26" s="75">
        <f t="shared" si="98"/>
        <v>0</v>
      </c>
      <c r="CC26" s="76">
        <f t="shared" si="98"/>
        <v>0</v>
      </c>
      <c r="CD26" s="76">
        <f t="shared" si="98"/>
        <v>0</v>
      </c>
      <c r="CE26" s="75">
        <f t="shared" si="98"/>
        <v>0</v>
      </c>
      <c r="CF26" s="76">
        <f t="shared" si="98"/>
        <v>-0.2</v>
      </c>
      <c r="CG26" s="76">
        <f t="shared" si="98"/>
        <v>-0.2</v>
      </c>
      <c r="CH26" s="75">
        <f t="shared" si="98"/>
        <v>0</v>
      </c>
      <c r="CI26" s="76">
        <f t="shared" si="98"/>
        <v>0</v>
      </c>
      <c r="CJ26" s="76">
        <f t="shared" si="98"/>
        <v>-0.4</v>
      </c>
      <c r="CK26" s="75">
        <f t="shared" si="98"/>
        <v>0</v>
      </c>
      <c r="CL26" s="7" t="str">
        <f t="shared" si="5"/>
        <v>light_armor</v>
      </c>
    </row>
    <row r="27" spans="1:90" x14ac:dyDescent="0.2">
      <c r="A27" s="1" t="s">
        <v>41</v>
      </c>
      <c r="B27" s="1" t="str">
        <f t="shared" si="0"/>
        <v>Armored</v>
      </c>
      <c r="C27" s="69" t="e">
        <f>(1+VLOOKUP($A27,$49:$91,COLUMN(),0))*(MAX(VLOOKUP($BF27,'Land Equipment'!$3:$32,COLUMN(),0),VLOOKUP($BG27,'Land Equipment'!$3:$32,COLUMN(),0)))</f>
        <v>#VALUE!</v>
      </c>
      <c r="D27" s="69">
        <f t="shared" ref="D27:O27" ca="1" si="99">VLOOKUP($A27,$49:$91,COLUMN(),0)+VLOOKUP($A27,$94:$155,COLUMN(),0)</f>
        <v>0.6</v>
      </c>
      <c r="E27" s="69">
        <f t="shared" ca="1" si="99"/>
        <v>0</v>
      </c>
      <c r="F27" s="69">
        <f t="shared" ca="1" si="99"/>
        <v>0.3</v>
      </c>
      <c r="G27" s="69">
        <f t="shared" ca="1" si="99"/>
        <v>0</v>
      </c>
      <c r="H27" s="69">
        <f t="shared" ca="1" si="99"/>
        <v>0</v>
      </c>
      <c r="I27" s="69">
        <f t="shared" ca="1" si="99"/>
        <v>0</v>
      </c>
      <c r="J27" s="69">
        <f t="shared" ca="1" si="99"/>
        <v>1</v>
      </c>
      <c r="K27" s="69">
        <f t="shared" ca="1" si="99"/>
        <v>0.2</v>
      </c>
      <c r="L27" s="69">
        <f t="shared" ca="1" si="99"/>
        <v>0</v>
      </c>
      <c r="M27" s="69">
        <f t="shared" ca="1" si="99"/>
        <v>0</v>
      </c>
      <c r="N27" s="69">
        <f t="shared" ca="1" si="99"/>
        <v>0</v>
      </c>
      <c r="O27" s="69">
        <f t="shared" ca="1" si="99"/>
        <v>0</v>
      </c>
      <c r="P27" s="1" t="e">
        <f ca="1">(1+VLOOKUP($A27,$49:$91,COLUMN(),0)+VLOOKUP($A27,$94:$136,COLUMN(),0))*(VLOOKUP($BF27,'Land Equipment'!$3:$32,COLUMN(),0)+VLOOKUP($BG27,'Land Equipment'!$3:$32,COLUMN(),0))</f>
        <v>#VALUE!</v>
      </c>
      <c r="Q27" s="1" t="e">
        <f ca="1">(1+VLOOKUP($A27,$49:$91,COLUMN(),0)+VLOOKUP($A27,$94:$136,COLUMN(),0))*(VLOOKUP($BF27,'Land Equipment'!$3:$32,COLUMN(),0)+VLOOKUP($BG27,'Land Equipment'!$3:$32,COLUMN(),0))</f>
        <v>#VALUE!</v>
      </c>
      <c r="R27" s="1" t="e">
        <f ca="1">(1+VLOOKUP($A27,$49:$91,COLUMN(),0)+VLOOKUP($A27,$94:$136,COLUMN(),0))*(VLOOKUP($BF27,'Land Equipment'!$3:$32,COLUMN(),0)+VLOOKUP($BG27,'Land Equipment'!$3:$32,COLUMN(),0))</f>
        <v>#VALUE!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 t="e">
        <f ca="1">(1+VLOOKUP($A27,$49:$91,COLUMN(),0)+VLOOKUP($A27,$94:$136,COLUMN(),0))*(VLOOKUP($BF27,'Land Equipment'!$3:$32,COLUMN(),0)+VLOOKUP($BG27,'Land Equipment'!$3:$32,COLUMN(),0))</f>
        <v>#VALUE!</v>
      </c>
      <c r="V27" s="1" t="e">
        <f ca="1">(1+VLOOKUP($A27,$49:$91,COLUMN(),0)+VLOOKUP($A27,$94:$136,COLUMN(),0))*(VLOOKUP($BF27,'Land Equipment'!$3:$32,COLUMN(),0)+VLOOKUP($BG27,'Land Equipment'!$3:$32,COLUMN(),0))</f>
        <v>#VALUE!</v>
      </c>
      <c r="W27" s="69">
        <f t="shared" ref="W27:Y27" ca="1" si="100">VLOOKUP($A27,$49:$91,COLUMN(),0)+VLOOKUP($A27,$94:$155,COLUMN(),0)</f>
        <v>0</v>
      </c>
      <c r="X27" s="69">
        <f t="shared" ca="1" si="100"/>
        <v>0</v>
      </c>
      <c r="Y27" s="69">
        <f t="shared" ca="1" si="100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1">VLOOKUP($A27,$49:$91,COLUMN(),0)</f>
        <v>500</v>
      </c>
      <c r="AB27" s="69">
        <f t="shared" si="101"/>
        <v>180</v>
      </c>
      <c r="AC27" s="69">
        <f t="shared" si="101"/>
        <v>0</v>
      </c>
      <c r="AD27" s="69">
        <f t="shared" si="101"/>
        <v>0</v>
      </c>
      <c r="AE27" s="69">
        <f t="shared" si="101"/>
        <v>0</v>
      </c>
      <c r="AF27" s="69">
        <f t="shared" si="101"/>
        <v>0</v>
      </c>
      <c r="AG27" s="69">
        <f t="shared" si="101"/>
        <v>0</v>
      </c>
      <c r="AH27" s="69">
        <f t="shared" si="101"/>
        <v>0</v>
      </c>
      <c r="AI27" s="69">
        <f t="shared" si="101"/>
        <v>0</v>
      </c>
      <c r="AJ27" s="69">
        <f t="shared" si="101"/>
        <v>0</v>
      </c>
      <c r="AK27" s="69">
        <f t="shared" si="101"/>
        <v>0</v>
      </c>
      <c r="AL27" s="69">
        <f t="shared" si="101"/>
        <v>0</v>
      </c>
      <c r="AM27" s="69">
        <f t="shared" si="101"/>
        <v>0</v>
      </c>
      <c r="AN27" s="69">
        <f t="shared" si="101"/>
        <v>0</v>
      </c>
      <c r="AO27" s="69">
        <f t="shared" si="101"/>
        <v>0</v>
      </c>
      <c r="AP27" s="69">
        <f t="shared" si="101"/>
        <v>0</v>
      </c>
      <c r="AQ27" s="69">
        <f t="shared" si="101"/>
        <v>0</v>
      </c>
      <c r="AR27" s="69">
        <f t="shared" si="101"/>
        <v>0</v>
      </c>
      <c r="AS27" s="69">
        <f t="shared" si="101"/>
        <v>0</v>
      </c>
      <c r="AT27" s="69">
        <f t="shared" si="101"/>
        <v>0</v>
      </c>
      <c r="AU27" s="69">
        <f t="shared" si="101"/>
        <v>0</v>
      </c>
      <c r="AV27" s="69">
        <f t="shared" si="101"/>
        <v>0</v>
      </c>
      <c r="AW27" s="69">
        <f t="shared" si="101"/>
        <v>30</v>
      </c>
      <c r="AX27" s="69">
        <f t="shared" si="101"/>
        <v>0</v>
      </c>
      <c r="AY27" s="69">
        <f t="shared" si="101"/>
        <v>0</v>
      </c>
      <c r="AZ27" s="69">
        <f t="shared" si="101"/>
        <v>0</v>
      </c>
      <c r="BA27" s="69">
        <f t="shared" si="101"/>
        <v>0</v>
      </c>
      <c r="BB27" s="69">
        <f t="shared" si="101"/>
        <v>0</v>
      </c>
      <c r="BC27" s="69">
        <f t="shared" si="101"/>
        <v>0</v>
      </c>
      <c r="BD27" s="69">
        <f t="shared" si="101"/>
        <v>0</v>
      </c>
      <c r="BE27" s="69">
        <f t="shared" si="101"/>
        <v>0</v>
      </c>
      <c r="BF27" s="69" t="str">
        <f t="shared" si="101"/>
        <v>Light Tank Destroyer</v>
      </c>
      <c r="BG27" s="69" t="str">
        <f t="shared" si="101"/>
        <v>-</v>
      </c>
      <c r="BH27" s="76">
        <f t="shared" ref="BH27:CK27" si="102">VLOOKUP($A27,$49:$91,COLUMN(),0)+VLOOKUP($A27,$94:$155,COLUMN(),0)</f>
        <v>-0.4</v>
      </c>
      <c r="BI27" s="76">
        <f t="shared" si="102"/>
        <v>-0.2</v>
      </c>
      <c r="BJ27" s="75">
        <f t="shared" si="102"/>
        <v>0</v>
      </c>
      <c r="BK27" s="76">
        <f t="shared" si="102"/>
        <v>0</v>
      </c>
      <c r="BL27" s="76">
        <f t="shared" si="102"/>
        <v>0</v>
      </c>
      <c r="BM27" s="75">
        <f t="shared" si="102"/>
        <v>0</v>
      </c>
      <c r="BN27" s="76">
        <f t="shared" si="102"/>
        <v>0</v>
      </c>
      <c r="BO27" s="76">
        <f t="shared" si="102"/>
        <v>-0.1</v>
      </c>
      <c r="BP27" s="75">
        <f t="shared" si="102"/>
        <v>0</v>
      </c>
      <c r="BQ27" s="76">
        <f t="shared" si="102"/>
        <v>0</v>
      </c>
      <c r="BR27" s="76">
        <f t="shared" si="102"/>
        <v>0</v>
      </c>
      <c r="BS27" s="76">
        <f t="shared" si="102"/>
        <v>0</v>
      </c>
      <c r="BT27" s="76">
        <f t="shared" si="102"/>
        <v>0</v>
      </c>
      <c r="BU27" s="76">
        <f t="shared" si="102"/>
        <v>-0.4</v>
      </c>
      <c r="BV27" s="76">
        <f t="shared" si="102"/>
        <v>-0.1</v>
      </c>
      <c r="BW27" s="76">
        <f t="shared" si="102"/>
        <v>-0.4</v>
      </c>
      <c r="BX27" s="76">
        <f t="shared" si="102"/>
        <v>-0.3</v>
      </c>
      <c r="BY27" s="75">
        <f t="shared" si="102"/>
        <v>0</v>
      </c>
      <c r="BZ27" s="76">
        <f t="shared" si="102"/>
        <v>-0.1</v>
      </c>
      <c r="CA27" s="76">
        <f t="shared" si="102"/>
        <v>-0.1</v>
      </c>
      <c r="CB27" s="75">
        <f t="shared" si="102"/>
        <v>0</v>
      </c>
      <c r="CC27" s="76">
        <f t="shared" si="102"/>
        <v>0</v>
      </c>
      <c r="CD27" s="76">
        <f t="shared" si="102"/>
        <v>0</v>
      </c>
      <c r="CE27" s="75">
        <f t="shared" si="102"/>
        <v>0</v>
      </c>
      <c r="CF27" s="76">
        <f t="shared" si="102"/>
        <v>-0.2</v>
      </c>
      <c r="CG27" s="76">
        <f t="shared" si="102"/>
        <v>-0.2</v>
      </c>
      <c r="CH27" s="75">
        <f t="shared" si="102"/>
        <v>0</v>
      </c>
      <c r="CI27" s="76">
        <f t="shared" si="102"/>
        <v>0</v>
      </c>
      <c r="CJ27" s="76">
        <f t="shared" si="102"/>
        <v>-0.6</v>
      </c>
      <c r="CK27" s="75">
        <f t="shared" si="102"/>
        <v>0</v>
      </c>
      <c r="CL27" s="7" t="str">
        <f t="shared" si="5"/>
        <v>light_tank_destroyer_brigade</v>
      </c>
    </row>
    <row r="28" spans="1:90" x14ac:dyDescent="0.2">
      <c r="A28" s="1" t="s">
        <v>45</v>
      </c>
      <c r="B28" s="1" t="str">
        <f t="shared" si="0"/>
        <v>Armored</v>
      </c>
      <c r="C28" s="69" t="e">
        <f>(1+VLOOKUP($A28,$49:$91,COLUMN(),0))*(MAX(VLOOKUP($BF28,'Land Equipment'!$3:$32,COLUMN(),0),VLOOKUP($BG28,'Land Equipment'!$3:$32,COLUMN(),0)))</f>
        <v>#VALUE!</v>
      </c>
      <c r="D28" s="69">
        <f t="shared" ref="D28:O28" ca="1" si="103">VLOOKUP($A28,$49:$91,COLUMN(),0)+VLOOKUP($A28,$94:$155,COLUMN(),0)</f>
        <v>0.6</v>
      </c>
      <c r="E28" s="69">
        <f t="shared" ca="1" si="103"/>
        <v>0</v>
      </c>
      <c r="F28" s="69">
        <f t="shared" ca="1" si="103"/>
        <v>0.1</v>
      </c>
      <c r="G28" s="69">
        <f t="shared" ca="1" si="103"/>
        <v>0</v>
      </c>
      <c r="H28" s="69">
        <f t="shared" ca="1" si="103"/>
        <v>0</v>
      </c>
      <c r="I28" s="69">
        <f t="shared" ca="1" si="103"/>
        <v>0</v>
      </c>
      <c r="J28" s="69">
        <f t="shared" ca="1" si="103"/>
        <v>1</v>
      </c>
      <c r="K28" s="69">
        <f t="shared" ca="1" si="103"/>
        <v>0.4</v>
      </c>
      <c r="L28" s="69">
        <f t="shared" ca="1" si="103"/>
        <v>0</v>
      </c>
      <c r="M28" s="69">
        <f t="shared" ca="1" si="103"/>
        <v>0</v>
      </c>
      <c r="N28" s="69">
        <f t="shared" ca="1" si="103"/>
        <v>0</v>
      </c>
      <c r="O28" s="69">
        <f t="shared" ca="1" si="103"/>
        <v>0</v>
      </c>
      <c r="P28" s="1" t="e">
        <f ca="1">(1+VLOOKUP($A28,$49:$91,COLUMN(),0)+VLOOKUP($A28,$94:$136,COLUMN(),0))*(VLOOKUP($BF28,'Land Equipment'!$3:$32,COLUMN(),0)+VLOOKUP($BG28,'Land Equipment'!$3:$32,COLUMN(),0))</f>
        <v>#VALUE!</v>
      </c>
      <c r="Q28" s="1" t="e">
        <f ca="1">(1+VLOOKUP($A28,$49:$91,COLUMN(),0)+VLOOKUP($A28,$94:$136,COLUMN(),0))*(VLOOKUP($BF28,'Land Equipment'!$3:$32,COLUMN(),0)+VLOOKUP($BG28,'Land Equipment'!$3:$32,COLUMN(),0))</f>
        <v>#VALUE!</v>
      </c>
      <c r="R28" s="1" t="e">
        <f ca="1">(1+VLOOKUP($A28,$49:$91,COLUMN(),0)+VLOOKUP($A28,$94:$136,COLUMN(),0))*(VLOOKUP($BF28,'Land Equipment'!$3:$32,COLUMN(),0)+VLOOKUP($BG28,'Land Equipment'!$3:$32,COLUMN(),0))</f>
        <v>#VALUE!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 t="e">
        <f ca="1">(1+VLOOKUP($A28,$49:$91,COLUMN(),0)+VLOOKUP($A28,$94:$136,COLUMN(),0))*(VLOOKUP($BF28,'Land Equipment'!$3:$32,COLUMN(),0)+VLOOKUP($BG28,'Land Equipment'!$3:$32,COLUMN(),0))</f>
        <v>#VALUE!</v>
      </c>
      <c r="V28" s="1" t="e">
        <f ca="1">(1+VLOOKUP($A28,$49:$91,COLUMN(),0)+VLOOKUP($A28,$94:$136,COLUMN(),0))*(VLOOKUP($BF28,'Land Equipment'!$3:$32,COLUMN(),0)+VLOOKUP($BG28,'Land Equipment'!$3:$32,COLUMN(),0))</f>
        <v>#VALUE!</v>
      </c>
      <c r="W28" s="69">
        <f t="shared" ref="W28:Y28" ca="1" si="104">VLOOKUP($A28,$49:$91,COLUMN(),0)+VLOOKUP($A28,$94:$155,COLUMN(),0)</f>
        <v>0</v>
      </c>
      <c r="X28" s="69">
        <f t="shared" ca="1" si="104"/>
        <v>0</v>
      </c>
      <c r="Y28" s="69">
        <f t="shared" ca="1" si="104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5">VLOOKUP($A28,$49:$91,COLUMN(),0)</f>
        <v>500</v>
      </c>
      <c r="AB28" s="69">
        <f t="shared" si="105"/>
        <v>180</v>
      </c>
      <c r="AC28" s="69">
        <f t="shared" si="105"/>
        <v>0</v>
      </c>
      <c r="AD28" s="69">
        <f t="shared" si="105"/>
        <v>0</v>
      </c>
      <c r="AE28" s="69">
        <f t="shared" si="105"/>
        <v>0</v>
      </c>
      <c r="AF28" s="69">
        <f t="shared" si="105"/>
        <v>0</v>
      </c>
      <c r="AG28" s="69">
        <f t="shared" si="105"/>
        <v>0</v>
      </c>
      <c r="AH28" s="69">
        <f t="shared" si="105"/>
        <v>0</v>
      </c>
      <c r="AI28" s="69">
        <f t="shared" si="105"/>
        <v>0</v>
      </c>
      <c r="AJ28" s="69">
        <f t="shared" si="105"/>
        <v>0</v>
      </c>
      <c r="AK28" s="69">
        <f t="shared" si="105"/>
        <v>0</v>
      </c>
      <c r="AL28" s="69">
        <f t="shared" si="105"/>
        <v>0</v>
      </c>
      <c r="AM28" s="69">
        <f t="shared" si="105"/>
        <v>0</v>
      </c>
      <c r="AN28" s="69">
        <f t="shared" si="105"/>
        <v>0</v>
      </c>
      <c r="AO28" s="69">
        <f t="shared" si="105"/>
        <v>0</v>
      </c>
      <c r="AP28" s="69">
        <f t="shared" si="105"/>
        <v>0</v>
      </c>
      <c r="AQ28" s="69">
        <f t="shared" si="105"/>
        <v>0</v>
      </c>
      <c r="AR28" s="69">
        <f t="shared" si="105"/>
        <v>0</v>
      </c>
      <c r="AS28" s="69">
        <f t="shared" si="105"/>
        <v>0</v>
      </c>
      <c r="AT28" s="69">
        <f t="shared" si="105"/>
        <v>0</v>
      </c>
      <c r="AU28" s="69">
        <f t="shared" si="105"/>
        <v>0</v>
      </c>
      <c r="AV28" s="69">
        <f t="shared" si="105"/>
        <v>0</v>
      </c>
      <c r="AW28" s="69">
        <f t="shared" si="105"/>
        <v>0</v>
      </c>
      <c r="AX28" s="69">
        <f t="shared" si="105"/>
        <v>50</v>
      </c>
      <c r="AY28" s="69">
        <f t="shared" si="105"/>
        <v>0</v>
      </c>
      <c r="AZ28" s="69">
        <f t="shared" si="105"/>
        <v>0</v>
      </c>
      <c r="BA28" s="69">
        <f t="shared" si="105"/>
        <v>0</v>
      </c>
      <c r="BB28" s="69">
        <f t="shared" si="105"/>
        <v>0</v>
      </c>
      <c r="BC28" s="69">
        <f t="shared" si="105"/>
        <v>0</v>
      </c>
      <c r="BD28" s="69">
        <f t="shared" si="105"/>
        <v>0</v>
      </c>
      <c r="BE28" s="69">
        <f t="shared" si="105"/>
        <v>0</v>
      </c>
      <c r="BF28" s="69" t="str">
        <f t="shared" si="105"/>
        <v>Light SP Artillery</v>
      </c>
      <c r="BG28" s="69" t="str">
        <f t="shared" si="105"/>
        <v>-</v>
      </c>
      <c r="BH28" s="76">
        <f t="shared" ref="BH28:CK28" si="106">VLOOKUP($A28,$49:$91,COLUMN(),0)+VLOOKUP($A28,$94:$155,COLUMN(),0)</f>
        <v>-0.4</v>
      </c>
      <c r="BI28" s="76">
        <f t="shared" si="106"/>
        <v>-0.2</v>
      </c>
      <c r="BJ28" s="75">
        <f t="shared" si="106"/>
        <v>0</v>
      </c>
      <c r="BK28" s="76">
        <f t="shared" si="106"/>
        <v>0</v>
      </c>
      <c r="BL28" s="76">
        <f t="shared" si="106"/>
        <v>0</v>
      </c>
      <c r="BM28" s="75">
        <f t="shared" si="106"/>
        <v>0</v>
      </c>
      <c r="BN28" s="76">
        <f t="shared" si="106"/>
        <v>0</v>
      </c>
      <c r="BO28" s="76">
        <f t="shared" si="106"/>
        <v>-0.1</v>
      </c>
      <c r="BP28" s="75">
        <f t="shared" si="106"/>
        <v>0</v>
      </c>
      <c r="BQ28" s="76">
        <f t="shared" si="106"/>
        <v>0</v>
      </c>
      <c r="BR28" s="76">
        <f t="shared" si="106"/>
        <v>0</v>
      </c>
      <c r="BS28" s="76">
        <f t="shared" si="106"/>
        <v>0</v>
      </c>
      <c r="BT28" s="76">
        <f t="shared" si="106"/>
        <v>0</v>
      </c>
      <c r="BU28" s="76">
        <f t="shared" si="106"/>
        <v>-0.4</v>
      </c>
      <c r="BV28" s="76">
        <f t="shared" si="106"/>
        <v>-0.1</v>
      </c>
      <c r="BW28" s="76">
        <f t="shared" si="106"/>
        <v>-0.4</v>
      </c>
      <c r="BX28" s="76">
        <f t="shared" si="106"/>
        <v>-0.3</v>
      </c>
      <c r="BY28" s="75">
        <f t="shared" si="106"/>
        <v>0</v>
      </c>
      <c r="BZ28" s="76">
        <f t="shared" si="106"/>
        <v>-0.1</v>
      </c>
      <c r="CA28" s="76">
        <f t="shared" si="106"/>
        <v>-0.1</v>
      </c>
      <c r="CB28" s="75">
        <f t="shared" si="106"/>
        <v>0</v>
      </c>
      <c r="CC28" s="76">
        <f t="shared" si="106"/>
        <v>0</v>
      </c>
      <c r="CD28" s="76">
        <f t="shared" si="106"/>
        <v>0</v>
      </c>
      <c r="CE28" s="75">
        <f t="shared" si="106"/>
        <v>0</v>
      </c>
      <c r="CF28" s="76">
        <f t="shared" si="106"/>
        <v>-0.2</v>
      </c>
      <c r="CG28" s="76">
        <f t="shared" si="106"/>
        <v>-0.2</v>
      </c>
      <c r="CH28" s="75">
        <f t="shared" si="106"/>
        <v>0</v>
      </c>
      <c r="CI28" s="76">
        <f t="shared" si="106"/>
        <v>0</v>
      </c>
      <c r="CJ28" s="76">
        <f t="shared" si="106"/>
        <v>-0.6</v>
      </c>
      <c r="CK28" s="75">
        <f t="shared" si="106"/>
        <v>0</v>
      </c>
      <c r="CL28" s="7" t="str">
        <f t="shared" si="5"/>
        <v>light_sp_artillery_brigade</v>
      </c>
    </row>
    <row r="29" spans="1:90" x14ac:dyDescent="0.2">
      <c r="A29" s="7" t="s">
        <v>48</v>
      </c>
      <c r="B29" s="7" t="str">
        <f t="shared" si="0"/>
        <v>Armored</v>
      </c>
      <c r="C29" s="69" t="e">
        <f>(1+VLOOKUP($A29,$49:$91,COLUMN(),0))*(MAX(VLOOKUP($BF29,'Land Equipment'!$3:$32,COLUMN(),0),VLOOKUP($BG29,'Land Equipment'!$3:$32,COLUMN(),0)))</f>
        <v>#VALUE!</v>
      </c>
      <c r="D29" s="69">
        <f t="shared" ref="D29:O29" ca="1" si="107">VLOOKUP($A29,$49:$91,COLUMN(),0)+VLOOKUP($A29,$94:$155,COLUMN(),0)</f>
        <v>0.6</v>
      </c>
      <c r="E29" s="69">
        <f t="shared" ca="1" si="107"/>
        <v>0</v>
      </c>
      <c r="F29" s="69">
        <f t="shared" ca="1" si="107"/>
        <v>0.1</v>
      </c>
      <c r="G29" s="69">
        <f t="shared" ca="1" si="107"/>
        <v>0</v>
      </c>
      <c r="H29" s="69">
        <f t="shared" ca="1" si="107"/>
        <v>0</v>
      </c>
      <c r="I29" s="69">
        <f t="shared" ca="1" si="107"/>
        <v>0</v>
      </c>
      <c r="J29" s="69">
        <f t="shared" ca="1" si="107"/>
        <v>1</v>
      </c>
      <c r="K29" s="69">
        <f t="shared" ca="1" si="107"/>
        <v>0.1</v>
      </c>
      <c r="L29" s="69">
        <f t="shared" ca="1" si="107"/>
        <v>0</v>
      </c>
      <c r="M29" s="69">
        <f t="shared" ca="1" si="107"/>
        <v>0</v>
      </c>
      <c r="N29" s="69">
        <f t="shared" ca="1" si="107"/>
        <v>0</v>
      </c>
      <c r="O29" s="69">
        <f t="shared" ca="1" si="107"/>
        <v>0</v>
      </c>
      <c r="P29" s="7" t="e">
        <f ca="1">(1+VLOOKUP($A29,$49:$91,COLUMN(),0)+VLOOKUP($A29,$94:$136,COLUMN(),0))*(VLOOKUP($BF29,'Land Equipment'!$3:$32,COLUMN(),0)+VLOOKUP($BG29,'Land Equipment'!$3:$32,COLUMN(),0))</f>
        <v>#VALUE!</v>
      </c>
      <c r="Q29" s="7" t="e">
        <f ca="1">(1+VLOOKUP($A29,$49:$91,COLUMN(),0)+VLOOKUP($A29,$94:$136,COLUMN(),0))*(VLOOKUP($BF29,'Land Equipment'!$3:$32,COLUMN(),0)+VLOOKUP($BG29,'Land Equipment'!$3:$32,COLUMN(),0))</f>
        <v>#VALUE!</v>
      </c>
      <c r="R29" s="7" t="e">
        <f ca="1">(1+VLOOKUP($A29,$49:$91,COLUMN(),0)+VLOOKUP($A29,$94:$136,COLUMN(),0))*(VLOOKUP($BF29,'Land Equipment'!$3:$32,COLUMN(),0)+VLOOKUP($BG29,'Land Equipment'!$3:$32,COLUMN(),0))</f>
        <v>#VALUE!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 t="e">
        <f ca="1">(1+VLOOKUP($A29,$49:$91,COLUMN(),0)+VLOOKUP($A29,$94:$136,COLUMN(),0))*(VLOOKUP($BF29,'Land Equipment'!$3:$32,COLUMN(),0)+VLOOKUP($BG29,'Land Equipment'!$3:$32,COLUMN(),0))</f>
        <v>#VALUE!</v>
      </c>
      <c r="V29" s="7" t="e">
        <f ca="1">(1+VLOOKUP($A29,$49:$91,COLUMN(),0)+VLOOKUP($A29,$94:$136,COLUMN(),0))*(VLOOKUP($BF29,'Land Equipment'!$3:$32,COLUMN(),0)+VLOOKUP($BG29,'Land Equipment'!$3:$32,COLUMN(),0))</f>
        <v>#VALUE!</v>
      </c>
      <c r="W29" s="69">
        <f t="shared" ref="W29:Y29" ca="1" si="108">VLOOKUP($A29,$49:$91,COLUMN(),0)+VLOOKUP($A29,$94:$155,COLUMN(),0)</f>
        <v>0</v>
      </c>
      <c r="X29" s="69">
        <f t="shared" ca="1" si="108"/>
        <v>0</v>
      </c>
      <c r="Y29" s="69">
        <f t="shared" ca="1" si="108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09">VLOOKUP($A29,$49:$91,COLUMN(),0)</f>
        <v>500</v>
      </c>
      <c r="AB29" s="69">
        <f t="shared" si="109"/>
        <v>180</v>
      </c>
      <c r="AC29" s="69">
        <f t="shared" si="109"/>
        <v>0</v>
      </c>
      <c r="AD29" s="69">
        <f t="shared" si="109"/>
        <v>0</v>
      </c>
      <c r="AE29" s="69">
        <f t="shared" si="109"/>
        <v>0</v>
      </c>
      <c r="AF29" s="69">
        <f t="shared" si="109"/>
        <v>0</v>
      </c>
      <c r="AG29" s="69">
        <f t="shared" si="109"/>
        <v>0</v>
      </c>
      <c r="AH29" s="69">
        <f t="shared" si="109"/>
        <v>0</v>
      </c>
      <c r="AI29" s="69">
        <f t="shared" si="109"/>
        <v>0</v>
      </c>
      <c r="AJ29" s="69">
        <f t="shared" si="109"/>
        <v>0</v>
      </c>
      <c r="AK29" s="69">
        <f t="shared" si="109"/>
        <v>0</v>
      </c>
      <c r="AL29" s="69">
        <f t="shared" si="109"/>
        <v>0</v>
      </c>
      <c r="AM29" s="69">
        <f t="shared" si="109"/>
        <v>0</v>
      </c>
      <c r="AN29" s="69">
        <f t="shared" si="109"/>
        <v>0</v>
      </c>
      <c r="AO29" s="69">
        <f t="shared" si="109"/>
        <v>0</v>
      </c>
      <c r="AP29" s="69">
        <f t="shared" si="109"/>
        <v>0</v>
      </c>
      <c r="AQ29" s="69">
        <f t="shared" si="109"/>
        <v>0</v>
      </c>
      <c r="AR29" s="69">
        <f t="shared" si="109"/>
        <v>0</v>
      </c>
      <c r="AS29" s="69">
        <f t="shared" si="109"/>
        <v>0</v>
      </c>
      <c r="AT29" s="69">
        <f t="shared" si="109"/>
        <v>0</v>
      </c>
      <c r="AU29" s="69">
        <f t="shared" si="109"/>
        <v>0</v>
      </c>
      <c r="AV29" s="69">
        <f t="shared" si="109"/>
        <v>0</v>
      </c>
      <c r="AW29" s="69">
        <f t="shared" si="109"/>
        <v>0</v>
      </c>
      <c r="AX29" s="69">
        <f t="shared" si="109"/>
        <v>0</v>
      </c>
      <c r="AY29" s="69">
        <f t="shared" si="109"/>
        <v>15</v>
      </c>
      <c r="AZ29" s="69">
        <f t="shared" si="109"/>
        <v>0</v>
      </c>
      <c r="BA29" s="69">
        <f t="shared" si="109"/>
        <v>0</v>
      </c>
      <c r="BB29" s="69">
        <f t="shared" si="109"/>
        <v>0</v>
      </c>
      <c r="BC29" s="69">
        <f t="shared" si="109"/>
        <v>0</v>
      </c>
      <c r="BD29" s="69">
        <f t="shared" si="109"/>
        <v>0</v>
      </c>
      <c r="BE29" s="69">
        <f t="shared" si="109"/>
        <v>0</v>
      </c>
      <c r="BF29" s="69" t="str">
        <f t="shared" si="109"/>
        <v>Light SP Anti-Air</v>
      </c>
      <c r="BG29" s="69" t="str">
        <f t="shared" si="109"/>
        <v>-</v>
      </c>
      <c r="BH29" s="76">
        <f t="shared" ref="BH29:CK29" si="110">VLOOKUP($A29,$49:$91,COLUMN(),0)+VLOOKUP($A29,$94:$155,COLUMN(),0)</f>
        <v>-0.4</v>
      </c>
      <c r="BI29" s="76">
        <f t="shared" si="110"/>
        <v>-0.2</v>
      </c>
      <c r="BJ29" s="75">
        <f t="shared" si="110"/>
        <v>0</v>
      </c>
      <c r="BK29" s="76">
        <f t="shared" si="110"/>
        <v>0</v>
      </c>
      <c r="BL29" s="76">
        <f t="shared" si="110"/>
        <v>0</v>
      </c>
      <c r="BM29" s="75">
        <f t="shared" si="110"/>
        <v>0</v>
      </c>
      <c r="BN29" s="76">
        <f t="shared" si="110"/>
        <v>0</v>
      </c>
      <c r="BO29" s="76">
        <f t="shared" si="110"/>
        <v>-0.1</v>
      </c>
      <c r="BP29" s="75">
        <f t="shared" si="110"/>
        <v>0</v>
      </c>
      <c r="BQ29" s="76">
        <f t="shared" si="110"/>
        <v>0</v>
      </c>
      <c r="BR29" s="76">
        <f t="shared" si="110"/>
        <v>0</v>
      </c>
      <c r="BS29" s="76">
        <f t="shared" si="110"/>
        <v>0</v>
      </c>
      <c r="BT29" s="76">
        <f t="shared" si="110"/>
        <v>0</v>
      </c>
      <c r="BU29" s="76">
        <f t="shared" si="110"/>
        <v>-0.4</v>
      </c>
      <c r="BV29" s="76">
        <f t="shared" si="110"/>
        <v>-0.1</v>
      </c>
      <c r="BW29" s="76">
        <f t="shared" si="110"/>
        <v>-0.4</v>
      </c>
      <c r="BX29" s="76">
        <f t="shared" si="110"/>
        <v>-0.3</v>
      </c>
      <c r="BY29" s="75">
        <f t="shared" si="110"/>
        <v>0</v>
      </c>
      <c r="BZ29" s="76">
        <f t="shared" si="110"/>
        <v>-0.1</v>
      </c>
      <c r="CA29" s="76">
        <f t="shared" si="110"/>
        <v>-0.1</v>
      </c>
      <c r="CB29" s="75">
        <f t="shared" si="110"/>
        <v>0</v>
      </c>
      <c r="CC29" s="76">
        <f t="shared" si="110"/>
        <v>0</v>
      </c>
      <c r="CD29" s="76">
        <f t="shared" si="110"/>
        <v>0</v>
      </c>
      <c r="CE29" s="75">
        <f t="shared" si="110"/>
        <v>0</v>
      </c>
      <c r="CF29" s="76">
        <f t="shared" si="110"/>
        <v>-0.2</v>
      </c>
      <c r="CG29" s="76">
        <f t="shared" si="110"/>
        <v>-0.2</v>
      </c>
      <c r="CH29" s="75">
        <f t="shared" si="110"/>
        <v>0</v>
      </c>
      <c r="CI29" s="76">
        <f t="shared" si="110"/>
        <v>0</v>
      </c>
      <c r="CJ29" s="76">
        <f t="shared" si="110"/>
        <v>-0.6</v>
      </c>
      <c r="CK29" s="75">
        <f t="shared" si="110"/>
        <v>0</v>
      </c>
      <c r="CL29" s="7" t="str">
        <f t="shared" si="5"/>
        <v>light_sp_anti_air_brigade</v>
      </c>
    </row>
    <row r="30" spans="1:90" x14ac:dyDescent="0.2">
      <c r="A30" s="1" t="s">
        <v>51</v>
      </c>
      <c r="B30" s="1" t="str">
        <f t="shared" si="0"/>
        <v>Armored</v>
      </c>
      <c r="C30" s="69" t="e">
        <f>(1+VLOOKUP($A30,$49:$91,COLUMN(),0))*(MAX(VLOOKUP($BF30,'Land Equipment'!$3:$32,COLUMN(),0),VLOOKUP($BG30,'Land Equipment'!$3:$32,COLUMN(),0)))</f>
        <v>#VALUE!</v>
      </c>
      <c r="D30" s="69">
        <f t="shared" ref="D30:O30" ca="1" si="111">VLOOKUP($A30,$49:$91,COLUMN(),0)+VLOOKUP($A30,$94:$155,COLUMN(),0)</f>
        <v>2</v>
      </c>
      <c r="E30" s="69">
        <f t="shared" ca="1" si="111"/>
        <v>10</v>
      </c>
      <c r="F30" s="69">
        <f t="shared" ca="1" si="111"/>
        <v>0.3</v>
      </c>
      <c r="G30" s="69">
        <f t="shared" ca="1" si="111"/>
        <v>0</v>
      </c>
      <c r="H30" s="69">
        <f t="shared" ca="1" si="111"/>
        <v>0</v>
      </c>
      <c r="I30" s="69">
        <f t="shared" ca="1" si="111"/>
        <v>0</v>
      </c>
      <c r="J30" s="69">
        <f t="shared" ca="1" si="111"/>
        <v>1.25</v>
      </c>
      <c r="K30" s="69">
        <f t="shared" ca="1" si="111"/>
        <v>0.22</v>
      </c>
      <c r="L30" s="69">
        <f t="shared" ca="1" si="111"/>
        <v>0</v>
      </c>
      <c r="M30" s="69">
        <f t="shared" ca="1" si="111"/>
        <v>0</v>
      </c>
      <c r="N30" s="69">
        <f t="shared" ca="1" si="111"/>
        <v>0</v>
      </c>
      <c r="O30" s="69">
        <f t="shared" ca="1" si="111"/>
        <v>0</v>
      </c>
      <c r="P30" s="1" t="e">
        <f ca="1">(1+VLOOKUP($A30,$49:$91,COLUMN(),0)+VLOOKUP($A30,$94:$136,COLUMN(),0))*(VLOOKUP($BF30,'Land Equipment'!$3:$32,COLUMN(),0)+VLOOKUP($BG30,'Land Equipment'!$3:$32,COLUMN(),0))</f>
        <v>#VALUE!</v>
      </c>
      <c r="Q30" s="1" t="e">
        <f ca="1">(1+VLOOKUP($A30,$49:$91,COLUMN(),0)+VLOOKUP($A30,$94:$136,COLUMN(),0))*(VLOOKUP($BF30,'Land Equipment'!$3:$32,COLUMN(),0)+VLOOKUP($BG30,'Land Equipment'!$3:$32,COLUMN(),0))</f>
        <v>#VALUE!</v>
      </c>
      <c r="R30" s="1" t="e">
        <f ca="1">(1+VLOOKUP($A30,$49:$91,COLUMN(),0)+VLOOKUP($A30,$94:$136,COLUMN(),0))*(VLOOKUP($BF30,'Land Equipment'!$3:$32,COLUMN(),0)+VLOOKUP($BG30,'Land Equipment'!$3:$32,COLUMN(),0))</f>
        <v>#VALUE!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 t="e">
        <f ca="1">(1+VLOOKUP($A30,$49:$91,COLUMN(),0)+VLOOKUP($A30,$94:$136,COLUMN(),0))*(VLOOKUP($BF30,'Land Equipment'!$3:$32,COLUMN(),0)+VLOOKUP($BG30,'Land Equipment'!$3:$32,COLUMN(),0))</f>
        <v>#VALUE!</v>
      </c>
      <c r="V30" s="1" t="e">
        <f ca="1">(1+VLOOKUP($A30,$49:$91,COLUMN(),0)+VLOOKUP($A30,$94:$136,COLUMN(),0))*(VLOOKUP($BF30,'Land Equipment'!$3:$32,COLUMN(),0)+VLOOKUP($BG30,'Land Equipment'!$3:$32,COLUMN(),0))</f>
        <v>#VALUE!</v>
      </c>
      <c r="W30" s="69">
        <f t="shared" ref="W30:Y30" ca="1" si="112">VLOOKUP($A30,$49:$91,COLUMN(),0)+VLOOKUP($A30,$94:$155,COLUMN(),0)</f>
        <v>0</v>
      </c>
      <c r="X30" s="69">
        <f t="shared" ca="1" si="112"/>
        <v>0</v>
      </c>
      <c r="Y30" s="69">
        <f t="shared" ca="1" si="112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3">VLOOKUP($A30,$49:$91,COLUMN(),0)</f>
        <v>500</v>
      </c>
      <c r="AB30" s="69">
        <f t="shared" si="113"/>
        <v>180</v>
      </c>
      <c r="AC30" s="69">
        <f t="shared" si="113"/>
        <v>0</v>
      </c>
      <c r="AD30" s="69">
        <f t="shared" si="113"/>
        <v>0</v>
      </c>
      <c r="AE30" s="69">
        <f t="shared" si="113"/>
        <v>0</v>
      </c>
      <c r="AF30" s="69">
        <f t="shared" si="113"/>
        <v>0</v>
      </c>
      <c r="AG30" s="69">
        <f t="shared" si="113"/>
        <v>0</v>
      </c>
      <c r="AH30" s="69">
        <f t="shared" si="113"/>
        <v>0</v>
      </c>
      <c r="AI30" s="69">
        <f t="shared" si="113"/>
        <v>0</v>
      </c>
      <c r="AJ30" s="69">
        <f t="shared" si="113"/>
        <v>0</v>
      </c>
      <c r="AK30" s="69">
        <f t="shared" si="113"/>
        <v>0</v>
      </c>
      <c r="AL30" s="69">
        <f t="shared" si="113"/>
        <v>50</v>
      </c>
      <c r="AM30" s="69">
        <f t="shared" si="113"/>
        <v>0</v>
      </c>
      <c r="AN30" s="69">
        <f t="shared" si="113"/>
        <v>0</v>
      </c>
      <c r="AO30" s="69">
        <f t="shared" si="113"/>
        <v>0</v>
      </c>
      <c r="AP30" s="69">
        <f t="shared" si="113"/>
        <v>0</v>
      </c>
      <c r="AQ30" s="69">
        <f t="shared" si="113"/>
        <v>0</v>
      </c>
      <c r="AR30" s="69">
        <f t="shared" si="113"/>
        <v>0</v>
      </c>
      <c r="AS30" s="69">
        <f t="shared" si="113"/>
        <v>0</v>
      </c>
      <c r="AT30" s="69">
        <f t="shared" si="113"/>
        <v>0</v>
      </c>
      <c r="AU30" s="69">
        <f t="shared" si="113"/>
        <v>0</v>
      </c>
      <c r="AV30" s="69">
        <f t="shared" si="113"/>
        <v>0</v>
      </c>
      <c r="AW30" s="69">
        <f t="shared" si="113"/>
        <v>0</v>
      </c>
      <c r="AX30" s="69">
        <f t="shared" si="113"/>
        <v>0</v>
      </c>
      <c r="AY30" s="69">
        <f t="shared" si="113"/>
        <v>0</v>
      </c>
      <c r="AZ30" s="69">
        <f t="shared" si="113"/>
        <v>0</v>
      </c>
      <c r="BA30" s="69">
        <f t="shared" si="113"/>
        <v>0</v>
      </c>
      <c r="BB30" s="69">
        <f t="shared" si="113"/>
        <v>0</v>
      </c>
      <c r="BC30" s="69">
        <f t="shared" si="113"/>
        <v>0</v>
      </c>
      <c r="BD30" s="69">
        <f t="shared" si="113"/>
        <v>0</v>
      </c>
      <c r="BE30" s="69">
        <f t="shared" si="113"/>
        <v>0</v>
      </c>
      <c r="BF30" s="69" t="str">
        <f t="shared" si="113"/>
        <v>Medium Tank</v>
      </c>
      <c r="BG30" s="69" t="str">
        <f t="shared" si="113"/>
        <v>-</v>
      </c>
      <c r="BH30" s="76">
        <f t="shared" ref="BH30:CK30" si="114">VLOOKUP($A30,$49:$91,COLUMN(),0)+VLOOKUP($A30,$94:$155,COLUMN(),0)</f>
        <v>-0.4</v>
      </c>
      <c r="BI30" s="76">
        <f t="shared" si="114"/>
        <v>-0.3</v>
      </c>
      <c r="BJ30" s="75">
        <f t="shared" si="114"/>
        <v>0</v>
      </c>
      <c r="BK30" s="76">
        <f t="shared" si="114"/>
        <v>0</v>
      </c>
      <c r="BL30" s="76">
        <f t="shared" si="114"/>
        <v>-0.1</v>
      </c>
      <c r="BM30" s="75">
        <f t="shared" si="114"/>
        <v>0</v>
      </c>
      <c r="BN30" s="76">
        <f t="shared" si="114"/>
        <v>0</v>
      </c>
      <c r="BO30" s="76">
        <f t="shared" si="114"/>
        <v>-0.2</v>
      </c>
      <c r="BP30" s="75">
        <f t="shared" si="114"/>
        <v>0</v>
      </c>
      <c r="BQ30" s="76">
        <f t="shared" si="114"/>
        <v>0</v>
      </c>
      <c r="BR30" s="76">
        <f t="shared" si="114"/>
        <v>0</v>
      </c>
      <c r="BS30" s="76">
        <f t="shared" si="114"/>
        <v>0</v>
      </c>
      <c r="BT30" s="76">
        <f t="shared" si="114"/>
        <v>0</v>
      </c>
      <c r="BU30" s="76">
        <f t="shared" si="114"/>
        <v>-0.4</v>
      </c>
      <c r="BV30" s="76">
        <f t="shared" si="114"/>
        <v>-0.1</v>
      </c>
      <c r="BW30" s="76">
        <f t="shared" si="114"/>
        <v>-0.4</v>
      </c>
      <c r="BX30" s="76">
        <f t="shared" si="114"/>
        <v>-0.4</v>
      </c>
      <c r="BY30" s="75">
        <f t="shared" si="114"/>
        <v>0</v>
      </c>
      <c r="BZ30" s="76">
        <f t="shared" si="114"/>
        <v>-0.1</v>
      </c>
      <c r="CA30" s="76">
        <f t="shared" si="114"/>
        <v>-0.1</v>
      </c>
      <c r="CB30" s="75">
        <f t="shared" si="114"/>
        <v>0</v>
      </c>
      <c r="CC30" s="76">
        <f t="shared" si="114"/>
        <v>0</v>
      </c>
      <c r="CD30" s="76">
        <f t="shared" si="114"/>
        <v>0</v>
      </c>
      <c r="CE30" s="75">
        <f t="shared" si="114"/>
        <v>0</v>
      </c>
      <c r="CF30" s="76">
        <f t="shared" si="114"/>
        <v>-0.2</v>
      </c>
      <c r="CG30" s="76">
        <f t="shared" si="114"/>
        <v>-0.2</v>
      </c>
      <c r="CH30" s="75">
        <f t="shared" si="114"/>
        <v>0</v>
      </c>
      <c r="CI30" s="76">
        <f t="shared" si="114"/>
        <v>0</v>
      </c>
      <c r="CJ30" s="76">
        <f t="shared" si="114"/>
        <v>-0.7</v>
      </c>
      <c r="CK30" s="75">
        <f t="shared" si="114"/>
        <v>0</v>
      </c>
      <c r="CL30" s="7" t="str">
        <f t="shared" si="5"/>
        <v>medium_armor</v>
      </c>
    </row>
    <row r="31" spans="1:90" x14ac:dyDescent="0.2">
      <c r="A31" s="1" t="s">
        <v>53</v>
      </c>
      <c r="B31" s="1" t="str">
        <f t="shared" si="0"/>
        <v>Armored</v>
      </c>
      <c r="C31" s="69" t="e">
        <f>(1+VLOOKUP($A31,$49:$91,COLUMN(),0))*(MAX(VLOOKUP($BF31,'Land Equipment'!$3:$32,COLUMN(),0),VLOOKUP($BG31,'Land Equipment'!$3:$32,COLUMN(),0)))</f>
        <v>#VALUE!</v>
      </c>
      <c r="D31" s="69">
        <f t="shared" ref="D31:O31" ca="1" si="115">VLOOKUP($A31,$49:$91,COLUMN(),0)+VLOOKUP($A31,$94:$155,COLUMN(),0)</f>
        <v>0.6</v>
      </c>
      <c r="E31" s="69">
        <f t="shared" ca="1" si="115"/>
        <v>0</v>
      </c>
      <c r="F31" s="69">
        <f t="shared" ca="1" si="115"/>
        <v>0.3</v>
      </c>
      <c r="G31" s="69">
        <f t="shared" ca="1" si="115"/>
        <v>0</v>
      </c>
      <c r="H31" s="69">
        <f t="shared" ca="1" si="115"/>
        <v>0</v>
      </c>
      <c r="I31" s="69">
        <f t="shared" ca="1" si="115"/>
        <v>0</v>
      </c>
      <c r="J31" s="69">
        <f t="shared" ca="1" si="115"/>
        <v>1.25</v>
      </c>
      <c r="K31" s="69">
        <f t="shared" ca="1" si="115"/>
        <v>0.22</v>
      </c>
      <c r="L31" s="69">
        <f t="shared" ca="1" si="115"/>
        <v>0</v>
      </c>
      <c r="M31" s="69">
        <f t="shared" ca="1" si="115"/>
        <v>0</v>
      </c>
      <c r="N31" s="69">
        <f t="shared" ca="1" si="115"/>
        <v>0</v>
      </c>
      <c r="O31" s="69">
        <f t="shared" ca="1" si="115"/>
        <v>0</v>
      </c>
      <c r="P31" s="1" t="e">
        <f ca="1">(1+VLOOKUP($A31,$49:$91,COLUMN(),0)+VLOOKUP($A31,$94:$136,COLUMN(),0))*(VLOOKUP($BF31,'Land Equipment'!$3:$32,COLUMN(),0)+VLOOKUP($BG31,'Land Equipment'!$3:$32,COLUMN(),0))</f>
        <v>#VALUE!</v>
      </c>
      <c r="Q31" s="1" t="e">
        <f ca="1">(1+VLOOKUP($A31,$49:$91,COLUMN(),0)+VLOOKUP($A31,$94:$136,COLUMN(),0))*(VLOOKUP($BF31,'Land Equipment'!$3:$32,COLUMN(),0)+VLOOKUP($BG31,'Land Equipment'!$3:$32,COLUMN(),0))</f>
        <v>#VALUE!</v>
      </c>
      <c r="R31" s="1" t="e">
        <f ca="1">(1+VLOOKUP($A31,$49:$91,COLUMN(),0)+VLOOKUP($A31,$94:$136,COLUMN(),0))*(VLOOKUP($BF31,'Land Equipment'!$3:$32,COLUMN(),0)+VLOOKUP($BG31,'Land Equipment'!$3:$32,COLUMN(),0))</f>
        <v>#VALUE!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 t="e">
        <f ca="1">(1+VLOOKUP($A31,$49:$91,COLUMN(),0)+VLOOKUP($A31,$94:$136,COLUMN(),0))*(VLOOKUP($BF31,'Land Equipment'!$3:$32,COLUMN(),0)+VLOOKUP($BG31,'Land Equipment'!$3:$32,COLUMN(),0))</f>
        <v>#VALUE!</v>
      </c>
      <c r="V31" s="1" t="e">
        <f ca="1">(1+VLOOKUP($A31,$49:$91,COLUMN(),0)+VLOOKUP($A31,$94:$136,COLUMN(),0))*(VLOOKUP($BF31,'Land Equipment'!$3:$32,COLUMN(),0)+VLOOKUP($BG31,'Land Equipment'!$3:$32,COLUMN(),0))</f>
        <v>#VALUE!</v>
      </c>
      <c r="W31" s="69">
        <f t="shared" ref="W31:Y31" ca="1" si="116">VLOOKUP($A31,$49:$91,COLUMN(),0)+VLOOKUP($A31,$94:$155,COLUMN(),0)</f>
        <v>0</v>
      </c>
      <c r="X31" s="69">
        <f t="shared" ca="1" si="116"/>
        <v>0</v>
      </c>
      <c r="Y31" s="69">
        <f t="shared" ca="1" si="116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7">VLOOKUP($A31,$49:$91,COLUMN(),0)</f>
        <v>500</v>
      </c>
      <c r="AB31" s="69">
        <f t="shared" si="117"/>
        <v>180</v>
      </c>
      <c r="AC31" s="69">
        <f t="shared" si="117"/>
        <v>0</v>
      </c>
      <c r="AD31" s="69">
        <f t="shared" si="117"/>
        <v>0</v>
      </c>
      <c r="AE31" s="69">
        <f t="shared" si="117"/>
        <v>0</v>
      </c>
      <c r="AF31" s="69">
        <f t="shared" si="117"/>
        <v>0</v>
      </c>
      <c r="AG31" s="69">
        <f t="shared" si="117"/>
        <v>0</v>
      </c>
      <c r="AH31" s="69">
        <f t="shared" si="117"/>
        <v>0</v>
      </c>
      <c r="AI31" s="69">
        <f t="shared" si="117"/>
        <v>0</v>
      </c>
      <c r="AJ31" s="69">
        <f t="shared" si="117"/>
        <v>0</v>
      </c>
      <c r="AK31" s="69">
        <f t="shared" si="117"/>
        <v>0</v>
      </c>
      <c r="AL31" s="69">
        <f t="shared" si="117"/>
        <v>0</v>
      </c>
      <c r="AM31" s="69">
        <f t="shared" si="117"/>
        <v>24</v>
      </c>
      <c r="AN31" s="69">
        <f t="shared" si="117"/>
        <v>0</v>
      </c>
      <c r="AO31" s="69">
        <f t="shared" si="117"/>
        <v>0</v>
      </c>
      <c r="AP31" s="69">
        <f t="shared" si="117"/>
        <v>0</v>
      </c>
      <c r="AQ31" s="69">
        <f t="shared" si="117"/>
        <v>0</v>
      </c>
      <c r="AR31" s="69">
        <f t="shared" si="117"/>
        <v>0</v>
      </c>
      <c r="AS31" s="69">
        <f t="shared" si="117"/>
        <v>0</v>
      </c>
      <c r="AT31" s="69">
        <f t="shared" si="117"/>
        <v>0</v>
      </c>
      <c r="AU31" s="69">
        <f t="shared" si="117"/>
        <v>0</v>
      </c>
      <c r="AV31" s="69">
        <f t="shared" si="117"/>
        <v>0</v>
      </c>
      <c r="AW31" s="69">
        <f t="shared" si="117"/>
        <v>0</v>
      </c>
      <c r="AX31" s="69">
        <f t="shared" si="117"/>
        <v>0</v>
      </c>
      <c r="AY31" s="69">
        <f t="shared" si="117"/>
        <v>0</v>
      </c>
      <c r="AZ31" s="69">
        <f t="shared" si="117"/>
        <v>0</v>
      </c>
      <c r="BA31" s="69">
        <f t="shared" si="117"/>
        <v>0</v>
      </c>
      <c r="BB31" s="69">
        <f t="shared" si="117"/>
        <v>0</v>
      </c>
      <c r="BC31" s="69">
        <f t="shared" si="117"/>
        <v>0</v>
      </c>
      <c r="BD31" s="69">
        <f t="shared" si="117"/>
        <v>0</v>
      </c>
      <c r="BE31" s="69">
        <f t="shared" si="117"/>
        <v>0</v>
      </c>
      <c r="BF31" s="69" t="str">
        <f t="shared" si="117"/>
        <v>Medium Tank Destroyer</v>
      </c>
      <c r="BG31" s="69" t="str">
        <f t="shared" si="117"/>
        <v>-</v>
      </c>
      <c r="BH31" s="76">
        <f t="shared" ref="BH31:CK31" si="118">VLOOKUP($A31,$49:$91,COLUMN(),0)+VLOOKUP($A31,$94:$155,COLUMN(),0)</f>
        <v>-0.4</v>
      </c>
      <c r="BI31" s="76">
        <f t="shared" si="118"/>
        <v>-0.3</v>
      </c>
      <c r="BJ31" s="75">
        <f t="shared" si="118"/>
        <v>0</v>
      </c>
      <c r="BK31" s="76">
        <f t="shared" si="118"/>
        <v>0</v>
      </c>
      <c r="BL31" s="76">
        <f t="shared" si="118"/>
        <v>-0.1</v>
      </c>
      <c r="BM31" s="75">
        <f t="shared" si="118"/>
        <v>0</v>
      </c>
      <c r="BN31" s="76">
        <f t="shared" si="118"/>
        <v>0</v>
      </c>
      <c r="BO31" s="76">
        <f t="shared" si="118"/>
        <v>-0.2</v>
      </c>
      <c r="BP31" s="75">
        <f t="shared" si="118"/>
        <v>0</v>
      </c>
      <c r="BQ31" s="76">
        <f t="shared" si="118"/>
        <v>0</v>
      </c>
      <c r="BR31" s="76">
        <f t="shared" si="118"/>
        <v>0</v>
      </c>
      <c r="BS31" s="76">
        <f t="shared" si="118"/>
        <v>0</v>
      </c>
      <c r="BT31" s="76">
        <f t="shared" si="118"/>
        <v>0</v>
      </c>
      <c r="BU31" s="76">
        <f t="shared" si="118"/>
        <v>-0.4</v>
      </c>
      <c r="BV31" s="76">
        <f t="shared" si="118"/>
        <v>-0.1</v>
      </c>
      <c r="BW31" s="76">
        <f t="shared" si="118"/>
        <v>-0.4</v>
      </c>
      <c r="BX31" s="76">
        <f t="shared" si="118"/>
        <v>-0.4</v>
      </c>
      <c r="BY31" s="75">
        <f t="shared" si="118"/>
        <v>0</v>
      </c>
      <c r="BZ31" s="76">
        <f t="shared" si="118"/>
        <v>-0.1</v>
      </c>
      <c r="CA31" s="76">
        <f t="shared" si="118"/>
        <v>-0.1</v>
      </c>
      <c r="CB31" s="75">
        <f t="shared" si="118"/>
        <v>0</v>
      </c>
      <c r="CC31" s="76">
        <f t="shared" si="118"/>
        <v>0</v>
      </c>
      <c r="CD31" s="76">
        <f t="shared" si="118"/>
        <v>0</v>
      </c>
      <c r="CE31" s="75">
        <f t="shared" si="118"/>
        <v>0</v>
      </c>
      <c r="CF31" s="76">
        <f t="shared" si="118"/>
        <v>-0.2</v>
      </c>
      <c r="CG31" s="76">
        <f t="shared" si="118"/>
        <v>-0.2</v>
      </c>
      <c r="CH31" s="75">
        <f t="shared" si="118"/>
        <v>0</v>
      </c>
      <c r="CI31" s="76">
        <f t="shared" si="118"/>
        <v>0</v>
      </c>
      <c r="CJ31" s="76">
        <f t="shared" si="118"/>
        <v>-0.7</v>
      </c>
      <c r="CK31" s="75">
        <f t="shared" si="118"/>
        <v>0</v>
      </c>
      <c r="CL31" s="7" t="str">
        <f t="shared" si="5"/>
        <v>medium_tank_destroyer_brigade</v>
      </c>
    </row>
    <row r="32" spans="1:90" x14ac:dyDescent="0.2">
      <c r="A32" s="1" t="s">
        <v>56</v>
      </c>
      <c r="B32" s="1" t="str">
        <f t="shared" si="0"/>
        <v>Armored</v>
      </c>
      <c r="C32" s="69" t="e">
        <f>(1+VLOOKUP($A32,$49:$91,COLUMN(),0))*(MAX(VLOOKUP($BF32,'Land Equipment'!$3:$32,COLUMN(),0),VLOOKUP($BG32,'Land Equipment'!$3:$32,COLUMN(),0)))</f>
        <v>#VALUE!</v>
      </c>
      <c r="D32" s="69">
        <f t="shared" ref="D32:O32" ca="1" si="119">VLOOKUP($A32,$49:$91,COLUMN(),0)+VLOOKUP($A32,$94:$155,COLUMN(),0)</f>
        <v>0.6</v>
      </c>
      <c r="E32" s="69">
        <f t="shared" ca="1" si="119"/>
        <v>0</v>
      </c>
      <c r="F32" s="69">
        <f t="shared" ca="1" si="119"/>
        <v>0.1</v>
      </c>
      <c r="G32" s="69">
        <f t="shared" ca="1" si="119"/>
        <v>0</v>
      </c>
      <c r="H32" s="69">
        <f t="shared" ca="1" si="119"/>
        <v>0</v>
      </c>
      <c r="I32" s="69">
        <f t="shared" ca="1" si="119"/>
        <v>0</v>
      </c>
      <c r="J32" s="69">
        <f t="shared" ca="1" si="119"/>
        <v>1.25</v>
      </c>
      <c r="K32" s="69">
        <f t="shared" ca="1" si="119"/>
        <v>0.44</v>
      </c>
      <c r="L32" s="69">
        <f t="shared" ca="1" si="119"/>
        <v>0</v>
      </c>
      <c r="M32" s="69">
        <f t="shared" ca="1" si="119"/>
        <v>0</v>
      </c>
      <c r="N32" s="69">
        <f t="shared" ca="1" si="119"/>
        <v>0</v>
      </c>
      <c r="O32" s="69">
        <f t="shared" ca="1" si="119"/>
        <v>0</v>
      </c>
      <c r="P32" s="1" t="e">
        <f ca="1">(1+VLOOKUP($A32,$49:$91,COLUMN(),0)+VLOOKUP($A32,$94:$136,COLUMN(),0))*(VLOOKUP($BF32,'Land Equipment'!$3:$32,COLUMN(),0)+VLOOKUP($BG32,'Land Equipment'!$3:$32,COLUMN(),0))</f>
        <v>#VALUE!</v>
      </c>
      <c r="Q32" s="1" t="e">
        <f ca="1">(1+VLOOKUP($A32,$49:$91,COLUMN(),0)+VLOOKUP($A32,$94:$136,COLUMN(),0))*(VLOOKUP($BF32,'Land Equipment'!$3:$32,COLUMN(),0)+VLOOKUP($BG32,'Land Equipment'!$3:$32,COLUMN(),0))</f>
        <v>#VALUE!</v>
      </c>
      <c r="R32" s="1" t="e">
        <f ca="1">(1+VLOOKUP($A32,$49:$91,COLUMN(),0)+VLOOKUP($A32,$94:$136,COLUMN(),0))*(VLOOKUP($BF32,'Land Equipment'!$3:$32,COLUMN(),0)+VLOOKUP($BG32,'Land Equipment'!$3:$32,COLUMN(),0))</f>
        <v>#VALUE!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 t="e">
        <f ca="1">(1+VLOOKUP($A32,$49:$91,COLUMN(),0)+VLOOKUP($A32,$94:$136,COLUMN(),0))*(VLOOKUP($BF32,'Land Equipment'!$3:$32,COLUMN(),0)+VLOOKUP($BG32,'Land Equipment'!$3:$32,COLUMN(),0))</f>
        <v>#VALUE!</v>
      </c>
      <c r="V32" s="1" t="e">
        <f ca="1">(1+VLOOKUP($A32,$49:$91,COLUMN(),0)+VLOOKUP($A32,$94:$136,COLUMN(),0))*(VLOOKUP($BF32,'Land Equipment'!$3:$32,COLUMN(),0)+VLOOKUP($BG32,'Land Equipment'!$3:$32,COLUMN(),0))</f>
        <v>#VALUE!</v>
      </c>
      <c r="W32" s="69">
        <f t="shared" ref="W32:Y32" ca="1" si="120">VLOOKUP($A32,$49:$91,COLUMN(),0)+VLOOKUP($A32,$94:$155,COLUMN(),0)</f>
        <v>0</v>
      </c>
      <c r="X32" s="69">
        <f t="shared" ca="1" si="120"/>
        <v>0</v>
      </c>
      <c r="Y32" s="69">
        <f t="shared" ca="1" si="120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1">VLOOKUP($A32,$49:$91,COLUMN(),0)</f>
        <v>500</v>
      </c>
      <c r="AB32" s="69">
        <f t="shared" si="121"/>
        <v>180</v>
      </c>
      <c r="AC32" s="69">
        <f t="shared" si="121"/>
        <v>0</v>
      </c>
      <c r="AD32" s="69">
        <f t="shared" si="121"/>
        <v>0</v>
      </c>
      <c r="AE32" s="69">
        <f t="shared" si="121"/>
        <v>0</v>
      </c>
      <c r="AF32" s="69">
        <f t="shared" si="121"/>
        <v>0</v>
      </c>
      <c r="AG32" s="69">
        <f t="shared" si="121"/>
        <v>0</v>
      </c>
      <c r="AH32" s="69">
        <f t="shared" si="121"/>
        <v>0</v>
      </c>
      <c r="AI32" s="69">
        <f t="shared" si="121"/>
        <v>0</v>
      </c>
      <c r="AJ32" s="69">
        <f t="shared" si="121"/>
        <v>0</v>
      </c>
      <c r="AK32" s="69">
        <f t="shared" si="121"/>
        <v>0</v>
      </c>
      <c r="AL32" s="69">
        <f t="shared" si="121"/>
        <v>0</v>
      </c>
      <c r="AM32" s="69">
        <f t="shared" si="121"/>
        <v>0</v>
      </c>
      <c r="AN32" s="69">
        <f t="shared" si="121"/>
        <v>40</v>
      </c>
      <c r="AO32" s="69">
        <f t="shared" si="121"/>
        <v>0</v>
      </c>
      <c r="AP32" s="69">
        <f t="shared" si="121"/>
        <v>0</v>
      </c>
      <c r="AQ32" s="69">
        <f t="shared" si="121"/>
        <v>0</v>
      </c>
      <c r="AR32" s="69">
        <f t="shared" si="121"/>
        <v>0</v>
      </c>
      <c r="AS32" s="69">
        <f t="shared" si="121"/>
        <v>0</v>
      </c>
      <c r="AT32" s="69">
        <f t="shared" si="121"/>
        <v>0</v>
      </c>
      <c r="AU32" s="69">
        <f t="shared" si="121"/>
        <v>0</v>
      </c>
      <c r="AV32" s="69">
        <f t="shared" si="121"/>
        <v>0</v>
      </c>
      <c r="AW32" s="69">
        <f t="shared" si="121"/>
        <v>0</v>
      </c>
      <c r="AX32" s="69">
        <f t="shared" si="121"/>
        <v>0</v>
      </c>
      <c r="AY32" s="69">
        <f t="shared" si="121"/>
        <v>0</v>
      </c>
      <c r="AZ32" s="69">
        <f t="shared" si="121"/>
        <v>0</v>
      </c>
      <c r="BA32" s="69">
        <f t="shared" si="121"/>
        <v>0</v>
      </c>
      <c r="BB32" s="69">
        <f t="shared" si="121"/>
        <v>0</v>
      </c>
      <c r="BC32" s="69">
        <f t="shared" si="121"/>
        <v>0</v>
      </c>
      <c r="BD32" s="69">
        <f t="shared" si="121"/>
        <v>0</v>
      </c>
      <c r="BE32" s="69">
        <f t="shared" si="121"/>
        <v>0</v>
      </c>
      <c r="BF32" s="69" t="str">
        <f t="shared" si="121"/>
        <v>Medium SP Artillery</v>
      </c>
      <c r="BG32" s="69" t="str">
        <f t="shared" si="121"/>
        <v>-</v>
      </c>
      <c r="BH32" s="76">
        <f t="shared" ref="BH32:CK32" si="122">VLOOKUP($A32,$49:$91,COLUMN(),0)+VLOOKUP($A32,$94:$155,COLUMN(),0)</f>
        <v>-0.4</v>
      </c>
      <c r="BI32" s="76">
        <f t="shared" si="122"/>
        <v>-0.3</v>
      </c>
      <c r="BJ32" s="75">
        <f t="shared" si="122"/>
        <v>0</v>
      </c>
      <c r="BK32" s="76">
        <f t="shared" si="122"/>
        <v>0</v>
      </c>
      <c r="BL32" s="76">
        <f t="shared" si="122"/>
        <v>-0.1</v>
      </c>
      <c r="BM32" s="75">
        <f t="shared" si="122"/>
        <v>0</v>
      </c>
      <c r="BN32" s="76">
        <f t="shared" si="122"/>
        <v>0</v>
      </c>
      <c r="BO32" s="76">
        <f t="shared" si="122"/>
        <v>-0.2</v>
      </c>
      <c r="BP32" s="75">
        <f t="shared" si="122"/>
        <v>0</v>
      </c>
      <c r="BQ32" s="76">
        <f t="shared" si="122"/>
        <v>0</v>
      </c>
      <c r="BR32" s="76">
        <f t="shared" si="122"/>
        <v>0</v>
      </c>
      <c r="BS32" s="76">
        <f t="shared" si="122"/>
        <v>0</v>
      </c>
      <c r="BT32" s="76">
        <f t="shared" si="122"/>
        <v>0</v>
      </c>
      <c r="BU32" s="76">
        <f t="shared" si="122"/>
        <v>-0.4</v>
      </c>
      <c r="BV32" s="76">
        <f t="shared" si="122"/>
        <v>-0.1</v>
      </c>
      <c r="BW32" s="76">
        <f t="shared" si="122"/>
        <v>-0.4</v>
      </c>
      <c r="BX32" s="76">
        <f t="shared" si="122"/>
        <v>-0.4</v>
      </c>
      <c r="BY32" s="75">
        <f t="shared" si="122"/>
        <v>0</v>
      </c>
      <c r="BZ32" s="76">
        <f t="shared" si="122"/>
        <v>-0.1</v>
      </c>
      <c r="CA32" s="76">
        <f t="shared" si="122"/>
        <v>-0.1</v>
      </c>
      <c r="CB32" s="75">
        <f t="shared" si="122"/>
        <v>0</v>
      </c>
      <c r="CC32" s="76">
        <f t="shared" si="122"/>
        <v>0</v>
      </c>
      <c r="CD32" s="76">
        <f t="shared" si="122"/>
        <v>0</v>
      </c>
      <c r="CE32" s="75">
        <f t="shared" si="122"/>
        <v>0</v>
      </c>
      <c r="CF32" s="76">
        <f t="shared" si="122"/>
        <v>-0.2</v>
      </c>
      <c r="CG32" s="76">
        <f t="shared" si="122"/>
        <v>-0.2</v>
      </c>
      <c r="CH32" s="75">
        <f t="shared" si="122"/>
        <v>0</v>
      </c>
      <c r="CI32" s="76">
        <f t="shared" si="122"/>
        <v>0</v>
      </c>
      <c r="CJ32" s="76">
        <f t="shared" si="122"/>
        <v>-0.7</v>
      </c>
      <c r="CK32" s="75">
        <f t="shared" si="122"/>
        <v>0</v>
      </c>
      <c r="CL32" s="7" t="str">
        <f t="shared" si="5"/>
        <v>medium_sp_artillery_brigade</v>
      </c>
    </row>
    <row r="33" spans="1:90" x14ac:dyDescent="0.2">
      <c r="A33" s="1" t="s">
        <v>59</v>
      </c>
      <c r="B33" s="1" t="str">
        <f t="shared" si="0"/>
        <v>Armored</v>
      </c>
      <c r="C33" s="69" t="e">
        <f>(1+VLOOKUP($A33,$49:$91,COLUMN(),0))*(MAX(VLOOKUP($BF33,'Land Equipment'!$3:$32,COLUMN(),0),VLOOKUP($BG33,'Land Equipment'!$3:$32,COLUMN(),0)))</f>
        <v>#VALUE!</v>
      </c>
      <c r="D33" s="69">
        <f t="shared" ref="D33:O33" ca="1" si="123">VLOOKUP($A33,$49:$91,COLUMN(),0)+VLOOKUP($A33,$94:$155,COLUMN(),0)</f>
        <v>0.6</v>
      </c>
      <c r="E33" s="69">
        <f t="shared" ca="1" si="123"/>
        <v>0</v>
      </c>
      <c r="F33" s="69">
        <f t="shared" ca="1" si="123"/>
        <v>0.1</v>
      </c>
      <c r="G33" s="69">
        <f t="shared" ca="1" si="123"/>
        <v>0</v>
      </c>
      <c r="H33" s="69">
        <f t="shared" ca="1" si="123"/>
        <v>0</v>
      </c>
      <c r="I33" s="69">
        <f t="shared" ca="1" si="123"/>
        <v>0</v>
      </c>
      <c r="J33" s="69">
        <f t="shared" ca="1" si="123"/>
        <v>1.25</v>
      </c>
      <c r="K33" s="69">
        <f t="shared" ca="1" si="123"/>
        <v>0.1</v>
      </c>
      <c r="L33" s="69">
        <f t="shared" ca="1" si="123"/>
        <v>0</v>
      </c>
      <c r="M33" s="69">
        <f t="shared" ca="1" si="123"/>
        <v>0</v>
      </c>
      <c r="N33" s="69">
        <f t="shared" ca="1" si="123"/>
        <v>0</v>
      </c>
      <c r="O33" s="69">
        <f t="shared" ca="1" si="123"/>
        <v>0</v>
      </c>
      <c r="P33" s="1" t="e">
        <f ca="1">(1+VLOOKUP($A33,$49:$91,COLUMN(),0)+VLOOKUP($A33,$94:$136,COLUMN(),0))*(VLOOKUP($BF33,'Land Equipment'!$3:$32,COLUMN(),0)+VLOOKUP($BG33,'Land Equipment'!$3:$32,COLUMN(),0))</f>
        <v>#VALUE!</v>
      </c>
      <c r="Q33" s="1" t="e">
        <f ca="1">(1+VLOOKUP($A33,$49:$91,COLUMN(),0)+VLOOKUP($A33,$94:$136,COLUMN(),0))*(VLOOKUP($BF33,'Land Equipment'!$3:$32,COLUMN(),0)+VLOOKUP($BG33,'Land Equipment'!$3:$32,COLUMN(),0))</f>
        <v>#VALUE!</v>
      </c>
      <c r="R33" s="1" t="e">
        <f ca="1">(1+VLOOKUP($A33,$49:$91,COLUMN(),0)+VLOOKUP($A33,$94:$136,COLUMN(),0))*(VLOOKUP($BF33,'Land Equipment'!$3:$32,COLUMN(),0)+VLOOKUP($BG33,'Land Equipment'!$3:$32,COLUMN(),0))</f>
        <v>#VALUE!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 t="e">
        <f ca="1">(1+VLOOKUP($A33,$49:$91,COLUMN(),0)+VLOOKUP($A33,$94:$136,COLUMN(),0))*(VLOOKUP($BF33,'Land Equipment'!$3:$32,COLUMN(),0)+VLOOKUP($BG33,'Land Equipment'!$3:$32,COLUMN(),0))</f>
        <v>#VALUE!</v>
      </c>
      <c r="V33" s="1" t="e">
        <f ca="1">(1+VLOOKUP($A33,$49:$91,COLUMN(),0)+VLOOKUP($A33,$94:$136,COLUMN(),0))*(VLOOKUP($BF33,'Land Equipment'!$3:$32,COLUMN(),0)+VLOOKUP($BG33,'Land Equipment'!$3:$32,COLUMN(),0))</f>
        <v>#VALUE!</v>
      </c>
      <c r="W33" s="69">
        <f t="shared" ref="W33:Y33" ca="1" si="124">VLOOKUP($A33,$49:$91,COLUMN(),0)+VLOOKUP($A33,$94:$155,COLUMN(),0)</f>
        <v>0</v>
      </c>
      <c r="X33" s="69">
        <f t="shared" ca="1" si="124"/>
        <v>0</v>
      </c>
      <c r="Y33" s="69">
        <f t="shared" ca="1" si="124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5">VLOOKUP($A33,$49:$91,COLUMN(),0)</f>
        <v>500</v>
      </c>
      <c r="AB33" s="69">
        <f t="shared" si="125"/>
        <v>180</v>
      </c>
      <c r="AC33" s="69">
        <f t="shared" si="125"/>
        <v>0</v>
      </c>
      <c r="AD33" s="69">
        <f t="shared" si="125"/>
        <v>0</v>
      </c>
      <c r="AE33" s="69">
        <f t="shared" si="125"/>
        <v>0</v>
      </c>
      <c r="AF33" s="69">
        <f t="shared" si="125"/>
        <v>0</v>
      </c>
      <c r="AG33" s="69">
        <f t="shared" si="125"/>
        <v>0</v>
      </c>
      <c r="AH33" s="69">
        <f t="shared" si="125"/>
        <v>0</v>
      </c>
      <c r="AI33" s="69">
        <f t="shared" si="125"/>
        <v>0</v>
      </c>
      <c r="AJ33" s="69">
        <f t="shared" si="125"/>
        <v>0</v>
      </c>
      <c r="AK33" s="69">
        <f t="shared" si="125"/>
        <v>0</v>
      </c>
      <c r="AL33" s="69">
        <f t="shared" si="125"/>
        <v>0</v>
      </c>
      <c r="AM33" s="69">
        <f t="shared" si="125"/>
        <v>0</v>
      </c>
      <c r="AN33" s="69">
        <f t="shared" si="125"/>
        <v>0</v>
      </c>
      <c r="AO33" s="69">
        <f t="shared" si="125"/>
        <v>12</v>
      </c>
      <c r="AP33" s="69">
        <f t="shared" si="125"/>
        <v>0</v>
      </c>
      <c r="AQ33" s="69">
        <f t="shared" si="125"/>
        <v>0</v>
      </c>
      <c r="AR33" s="69">
        <f t="shared" si="125"/>
        <v>0</v>
      </c>
      <c r="AS33" s="69">
        <f t="shared" si="125"/>
        <v>0</v>
      </c>
      <c r="AT33" s="69">
        <f t="shared" si="125"/>
        <v>0</v>
      </c>
      <c r="AU33" s="69">
        <f t="shared" si="125"/>
        <v>0</v>
      </c>
      <c r="AV33" s="69">
        <f t="shared" si="125"/>
        <v>0</v>
      </c>
      <c r="AW33" s="69">
        <f t="shared" si="125"/>
        <v>0</v>
      </c>
      <c r="AX33" s="69">
        <f t="shared" si="125"/>
        <v>0</v>
      </c>
      <c r="AY33" s="69">
        <f t="shared" si="125"/>
        <v>0</v>
      </c>
      <c r="AZ33" s="69">
        <f t="shared" si="125"/>
        <v>0</v>
      </c>
      <c r="BA33" s="69">
        <f t="shared" si="125"/>
        <v>0</v>
      </c>
      <c r="BB33" s="69">
        <f t="shared" si="125"/>
        <v>0</v>
      </c>
      <c r="BC33" s="69">
        <f t="shared" si="125"/>
        <v>0</v>
      </c>
      <c r="BD33" s="69">
        <f t="shared" si="125"/>
        <v>0</v>
      </c>
      <c r="BE33" s="69">
        <f t="shared" si="125"/>
        <v>0</v>
      </c>
      <c r="BF33" s="69" t="str">
        <f t="shared" si="125"/>
        <v>Medium SP Anti-Air</v>
      </c>
      <c r="BG33" s="69" t="str">
        <f t="shared" si="125"/>
        <v>-</v>
      </c>
      <c r="BH33" s="76">
        <f t="shared" ref="BH33:CK33" si="126">VLOOKUP($A33,$49:$91,COLUMN(),0)+VLOOKUP($A33,$94:$155,COLUMN(),0)</f>
        <v>-0.4</v>
      </c>
      <c r="BI33" s="76">
        <f t="shared" si="126"/>
        <v>-0.3</v>
      </c>
      <c r="BJ33" s="75">
        <f t="shared" si="126"/>
        <v>0</v>
      </c>
      <c r="BK33" s="76">
        <f t="shared" si="126"/>
        <v>0</v>
      </c>
      <c r="BL33" s="76">
        <f t="shared" si="126"/>
        <v>-0.1</v>
      </c>
      <c r="BM33" s="75">
        <f t="shared" si="126"/>
        <v>0</v>
      </c>
      <c r="BN33" s="76">
        <f t="shared" si="126"/>
        <v>0</v>
      </c>
      <c r="BO33" s="76">
        <f t="shared" si="126"/>
        <v>-0.2</v>
      </c>
      <c r="BP33" s="75">
        <f t="shared" si="126"/>
        <v>0</v>
      </c>
      <c r="BQ33" s="76">
        <f t="shared" si="126"/>
        <v>0</v>
      </c>
      <c r="BR33" s="76">
        <f t="shared" si="126"/>
        <v>0</v>
      </c>
      <c r="BS33" s="76">
        <f t="shared" si="126"/>
        <v>0</v>
      </c>
      <c r="BT33" s="76">
        <f t="shared" si="126"/>
        <v>0</v>
      </c>
      <c r="BU33" s="76">
        <f t="shared" si="126"/>
        <v>-0.4</v>
      </c>
      <c r="BV33" s="76">
        <f t="shared" si="126"/>
        <v>-0.1</v>
      </c>
      <c r="BW33" s="76">
        <f t="shared" si="126"/>
        <v>-0.4</v>
      </c>
      <c r="BX33" s="76">
        <f t="shared" si="126"/>
        <v>-0.4</v>
      </c>
      <c r="BY33" s="75">
        <f t="shared" si="126"/>
        <v>0</v>
      </c>
      <c r="BZ33" s="76">
        <f t="shared" si="126"/>
        <v>-0.1</v>
      </c>
      <c r="CA33" s="76">
        <f t="shared" si="126"/>
        <v>-0.1</v>
      </c>
      <c r="CB33" s="75">
        <f t="shared" si="126"/>
        <v>0</v>
      </c>
      <c r="CC33" s="76">
        <f t="shared" si="126"/>
        <v>0</v>
      </c>
      <c r="CD33" s="76">
        <f t="shared" si="126"/>
        <v>0</v>
      </c>
      <c r="CE33" s="75">
        <f t="shared" si="126"/>
        <v>0</v>
      </c>
      <c r="CF33" s="76">
        <f t="shared" si="126"/>
        <v>-0.2</v>
      </c>
      <c r="CG33" s="76">
        <f t="shared" si="126"/>
        <v>-0.2</v>
      </c>
      <c r="CH33" s="75">
        <f t="shared" si="126"/>
        <v>0</v>
      </c>
      <c r="CI33" s="76">
        <f t="shared" si="126"/>
        <v>0</v>
      </c>
      <c r="CJ33" s="76">
        <f t="shared" si="126"/>
        <v>-0.7</v>
      </c>
      <c r="CK33" s="75">
        <f t="shared" si="126"/>
        <v>0</v>
      </c>
      <c r="CL33" s="7" t="str">
        <f t="shared" si="5"/>
        <v>medium_sp_anti_air_brigade</v>
      </c>
    </row>
    <row r="34" spans="1:90" x14ac:dyDescent="0.2">
      <c r="A34" s="1" t="s">
        <v>61</v>
      </c>
      <c r="B34" s="1" t="str">
        <f t="shared" si="0"/>
        <v>Armored</v>
      </c>
      <c r="C34" s="69" t="e">
        <f>(1+VLOOKUP($A34,$49:$91,COLUMN(),0))*(MAX(VLOOKUP($BF34,'Land Equipment'!$3:$32,COLUMN(),0),VLOOKUP($BG34,'Land Equipment'!$3:$32,COLUMN(),0)))</f>
        <v>#VALUE!</v>
      </c>
      <c r="D34" s="69">
        <f t="shared" ref="D34:O34" ca="1" si="127">VLOOKUP($A34,$49:$91,COLUMN(),0)+VLOOKUP($A34,$94:$155,COLUMN(),0)</f>
        <v>2</v>
      </c>
      <c r="E34" s="69">
        <f t="shared" ca="1" si="127"/>
        <v>10</v>
      </c>
      <c r="F34" s="69">
        <f t="shared" ca="1" si="127"/>
        <v>0.3</v>
      </c>
      <c r="G34" s="69">
        <f t="shared" ca="1" si="127"/>
        <v>0</v>
      </c>
      <c r="H34" s="69">
        <f t="shared" ca="1" si="127"/>
        <v>0</v>
      </c>
      <c r="I34" s="69">
        <f t="shared" ca="1" si="127"/>
        <v>0</v>
      </c>
      <c r="J34" s="69">
        <f t="shared" ca="1" si="127"/>
        <v>1.5</v>
      </c>
      <c r="K34" s="69">
        <f t="shared" ca="1" si="127"/>
        <v>0.3</v>
      </c>
      <c r="L34" s="69">
        <f t="shared" ca="1" si="127"/>
        <v>0</v>
      </c>
      <c r="M34" s="69">
        <f t="shared" ca="1" si="127"/>
        <v>0</v>
      </c>
      <c r="N34" s="69">
        <f t="shared" ca="1" si="127"/>
        <v>0</v>
      </c>
      <c r="O34" s="69">
        <f t="shared" ca="1" si="127"/>
        <v>0</v>
      </c>
      <c r="P34" s="1" t="e">
        <f ca="1">(1+VLOOKUP($A34,$49:$91,COLUMN(),0)+VLOOKUP($A34,$94:$136,COLUMN(),0))*(VLOOKUP($BF34,'Land Equipment'!$3:$32,COLUMN(),0)+VLOOKUP($BG34,'Land Equipment'!$3:$32,COLUMN(),0))</f>
        <v>#VALUE!</v>
      </c>
      <c r="Q34" s="1" t="e">
        <f ca="1">(1+VLOOKUP($A34,$49:$91,COLUMN(),0)+VLOOKUP($A34,$94:$136,COLUMN(),0))*(VLOOKUP($BF34,'Land Equipment'!$3:$32,COLUMN(),0)+VLOOKUP($BG34,'Land Equipment'!$3:$32,COLUMN(),0))</f>
        <v>#VALUE!</v>
      </c>
      <c r="R34" s="1" t="e">
        <f ca="1">(1+VLOOKUP($A34,$49:$91,COLUMN(),0)+VLOOKUP($A34,$94:$136,COLUMN(),0))*(VLOOKUP($BF34,'Land Equipment'!$3:$32,COLUMN(),0)+VLOOKUP($BG34,'Land Equipment'!$3:$32,COLUMN(),0))</f>
        <v>#VALUE!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 t="e">
        <f ca="1">(1+VLOOKUP($A34,$49:$91,COLUMN(),0)+VLOOKUP($A34,$94:$136,COLUMN(),0))*(VLOOKUP($BF34,'Land Equipment'!$3:$32,COLUMN(),0)+VLOOKUP($BG34,'Land Equipment'!$3:$32,COLUMN(),0))</f>
        <v>#VALUE!</v>
      </c>
      <c r="V34" s="1" t="e">
        <f ca="1">(1+VLOOKUP($A34,$49:$91,COLUMN(),0)+VLOOKUP($A34,$94:$136,COLUMN(),0))*(VLOOKUP($BF34,'Land Equipment'!$3:$32,COLUMN(),0)+VLOOKUP($BG34,'Land Equipment'!$3:$32,COLUMN(),0))</f>
        <v>#VALUE!</v>
      </c>
      <c r="W34" s="69">
        <f t="shared" ref="W34:Y34" ca="1" si="128">VLOOKUP($A34,$49:$91,COLUMN(),0)+VLOOKUP($A34,$94:$155,COLUMN(),0)</f>
        <v>0</v>
      </c>
      <c r="X34" s="69">
        <f t="shared" ca="1" si="128"/>
        <v>0</v>
      </c>
      <c r="Y34" s="69">
        <f t="shared" ca="1" si="128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29">VLOOKUP($A34,$49:$91,COLUMN(),0)</f>
        <v>500</v>
      </c>
      <c r="AB34" s="69">
        <f t="shared" si="129"/>
        <v>180</v>
      </c>
      <c r="AC34" s="69">
        <f t="shared" si="129"/>
        <v>0</v>
      </c>
      <c r="AD34" s="69">
        <f t="shared" si="129"/>
        <v>0</v>
      </c>
      <c r="AE34" s="69">
        <f t="shared" si="129"/>
        <v>0</v>
      </c>
      <c r="AF34" s="69">
        <f t="shared" si="129"/>
        <v>40</v>
      </c>
      <c r="AG34" s="69">
        <f t="shared" si="129"/>
        <v>0</v>
      </c>
      <c r="AH34" s="69">
        <f t="shared" si="129"/>
        <v>0</v>
      </c>
      <c r="AI34" s="69">
        <f t="shared" si="129"/>
        <v>0</v>
      </c>
      <c r="AJ34" s="69">
        <f t="shared" si="129"/>
        <v>0</v>
      </c>
      <c r="AK34" s="69">
        <f t="shared" si="129"/>
        <v>0</v>
      </c>
      <c r="AL34" s="69">
        <f t="shared" si="129"/>
        <v>0</v>
      </c>
      <c r="AM34" s="69">
        <f t="shared" si="129"/>
        <v>0</v>
      </c>
      <c r="AN34" s="69">
        <f t="shared" si="129"/>
        <v>0</v>
      </c>
      <c r="AO34" s="69">
        <f t="shared" si="129"/>
        <v>0</v>
      </c>
      <c r="AP34" s="69">
        <f t="shared" si="129"/>
        <v>0</v>
      </c>
      <c r="AQ34" s="69">
        <f t="shared" si="129"/>
        <v>0</v>
      </c>
      <c r="AR34" s="69">
        <f t="shared" si="129"/>
        <v>0</v>
      </c>
      <c r="AS34" s="69">
        <f t="shared" si="129"/>
        <v>0</v>
      </c>
      <c r="AT34" s="69">
        <f t="shared" si="129"/>
        <v>0</v>
      </c>
      <c r="AU34" s="69">
        <f t="shared" si="129"/>
        <v>0</v>
      </c>
      <c r="AV34" s="69">
        <f t="shared" si="129"/>
        <v>0</v>
      </c>
      <c r="AW34" s="69">
        <f t="shared" si="129"/>
        <v>0</v>
      </c>
      <c r="AX34" s="69">
        <f t="shared" si="129"/>
        <v>0</v>
      </c>
      <c r="AY34" s="69">
        <f t="shared" si="129"/>
        <v>0</v>
      </c>
      <c r="AZ34" s="69">
        <f t="shared" si="129"/>
        <v>0</v>
      </c>
      <c r="BA34" s="69">
        <f t="shared" si="129"/>
        <v>0</v>
      </c>
      <c r="BB34" s="69">
        <f t="shared" si="129"/>
        <v>0</v>
      </c>
      <c r="BC34" s="69">
        <f t="shared" si="129"/>
        <v>0</v>
      </c>
      <c r="BD34" s="69">
        <f t="shared" si="129"/>
        <v>0</v>
      </c>
      <c r="BE34" s="69">
        <f t="shared" si="129"/>
        <v>0</v>
      </c>
      <c r="BF34" s="69" t="str">
        <f t="shared" si="129"/>
        <v>Heavy Tank</v>
      </c>
      <c r="BG34" s="69" t="str">
        <f t="shared" si="129"/>
        <v>-</v>
      </c>
      <c r="BH34" s="76">
        <f t="shared" ref="BH34:CK34" si="130">VLOOKUP($A34,$49:$91,COLUMN(),0)+VLOOKUP($A34,$94:$155,COLUMN(),0)</f>
        <v>-0.4</v>
      </c>
      <c r="BI34" s="76">
        <f t="shared" si="130"/>
        <v>-0.4</v>
      </c>
      <c r="BJ34" s="75">
        <f t="shared" si="130"/>
        <v>0</v>
      </c>
      <c r="BK34" s="76">
        <f t="shared" si="130"/>
        <v>0</v>
      </c>
      <c r="BL34" s="76">
        <f t="shared" si="130"/>
        <v>-0.2</v>
      </c>
      <c r="BM34" s="75">
        <f t="shared" si="130"/>
        <v>0</v>
      </c>
      <c r="BN34" s="76">
        <f t="shared" si="130"/>
        <v>0</v>
      </c>
      <c r="BO34" s="76">
        <f t="shared" si="130"/>
        <v>-0.3</v>
      </c>
      <c r="BP34" s="75">
        <f t="shared" si="130"/>
        <v>0</v>
      </c>
      <c r="BQ34" s="76">
        <f t="shared" si="130"/>
        <v>0</v>
      </c>
      <c r="BR34" s="76">
        <f t="shared" si="130"/>
        <v>0</v>
      </c>
      <c r="BS34" s="76">
        <f t="shared" si="130"/>
        <v>0</v>
      </c>
      <c r="BT34" s="76">
        <f t="shared" si="130"/>
        <v>0</v>
      </c>
      <c r="BU34" s="76">
        <f t="shared" si="130"/>
        <v>-0.5</v>
      </c>
      <c r="BV34" s="76">
        <f t="shared" si="130"/>
        <v>-0.2</v>
      </c>
      <c r="BW34" s="76">
        <f t="shared" si="130"/>
        <v>-0.4</v>
      </c>
      <c r="BX34" s="76">
        <f t="shared" si="130"/>
        <v>-0.6</v>
      </c>
      <c r="BY34" s="75">
        <f t="shared" si="130"/>
        <v>0</v>
      </c>
      <c r="BZ34" s="76">
        <f t="shared" si="130"/>
        <v>-0.2</v>
      </c>
      <c r="CA34" s="76">
        <f t="shared" si="130"/>
        <v>-0.4</v>
      </c>
      <c r="CB34" s="75">
        <f t="shared" si="130"/>
        <v>0</v>
      </c>
      <c r="CC34" s="76">
        <f t="shared" si="130"/>
        <v>0</v>
      </c>
      <c r="CD34" s="76">
        <f t="shared" si="130"/>
        <v>0</v>
      </c>
      <c r="CE34" s="75">
        <f t="shared" si="130"/>
        <v>0</v>
      </c>
      <c r="CF34" s="76">
        <f t="shared" si="130"/>
        <v>-0.4</v>
      </c>
      <c r="CG34" s="76">
        <f t="shared" si="130"/>
        <v>-0.4</v>
      </c>
      <c r="CH34" s="75">
        <f t="shared" si="130"/>
        <v>0</v>
      </c>
      <c r="CI34" s="76">
        <f t="shared" si="130"/>
        <v>0</v>
      </c>
      <c r="CJ34" s="76">
        <f t="shared" si="130"/>
        <v>-0.8</v>
      </c>
      <c r="CK34" s="75">
        <f t="shared" si="130"/>
        <v>0</v>
      </c>
      <c r="CL34" s="7" t="str">
        <f t="shared" si="5"/>
        <v>heavy_armor</v>
      </c>
    </row>
    <row r="35" spans="1:90" x14ac:dyDescent="0.2">
      <c r="A35" s="1" t="s">
        <v>64</v>
      </c>
      <c r="B35" s="1" t="str">
        <f t="shared" si="0"/>
        <v>Armored</v>
      </c>
      <c r="C35" s="69" t="e">
        <f>(1+VLOOKUP($A35,$49:$91,COLUMN(),0))*(MAX(VLOOKUP($BF35,'Land Equipment'!$3:$32,COLUMN(),0),VLOOKUP($BG35,'Land Equipment'!$3:$32,COLUMN(),0)))</f>
        <v>#VALUE!</v>
      </c>
      <c r="D35" s="69">
        <f t="shared" ref="D35:O35" ca="1" si="131">VLOOKUP($A35,$49:$91,COLUMN(),0)+VLOOKUP($A35,$94:$155,COLUMN(),0)</f>
        <v>0.6</v>
      </c>
      <c r="E35" s="69">
        <f t="shared" ca="1" si="131"/>
        <v>0</v>
      </c>
      <c r="F35" s="69">
        <f t="shared" ca="1" si="131"/>
        <v>0.3</v>
      </c>
      <c r="G35" s="69">
        <f t="shared" ca="1" si="131"/>
        <v>0</v>
      </c>
      <c r="H35" s="69">
        <f t="shared" ca="1" si="131"/>
        <v>0</v>
      </c>
      <c r="I35" s="69">
        <f t="shared" ca="1" si="131"/>
        <v>0</v>
      </c>
      <c r="J35" s="69">
        <f t="shared" ca="1" si="131"/>
        <v>1.5</v>
      </c>
      <c r="K35" s="69">
        <f t="shared" ca="1" si="131"/>
        <v>0.3</v>
      </c>
      <c r="L35" s="69">
        <f t="shared" ca="1" si="131"/>
        <v>0</v>
      </c>
      <c r="M35" s="69">
        <f t="shared" ca="1" si="131"/>
        <v>0</v>
      </c>
      <c r="N35" s="69">
        <f t="shared" ca="1" si="131"/>
        <v>0</v>
      </c>
      <c r="O35" s="69">
        <f t="shared" ca="1" si="131"/>
        <v>0</v>
      </c>
      <c r="P35" s="7" t="e">
        <f ca="1">(1+VLOOKUP($A35,$49:$91,COLUMN(),0)+VLOOKUP($A35,$94:$136,COLUMN(),0))*(VLOOKUP($BF35,'Land Equipment'!$3:$32,COLUMN(),0)+VLOOKUP($BG35,'Land Equipment'!$3:$32,COLUMN(),0))</f>
        <v>#VALUE!</v>
      </c>
      <c r="Q35" s="7" t="e">
        <f ca="1">(1+VLOOKUP($A35,$49:$91,COLUMN(),0)+VLOOKUP($A35,$94:$136,COLUMN(),0))*(VLOOKUP($BF35,'Land Equipment'!$3:$32,COLUMN(),0)+VLOOKUP($BG35,'Land Equipment'!$3:$32,COLUMN(),0))</f>
        <v>#VALUE!</v>
      </c>
      <c r="R35" s="7" t="e">
        <f ca="1">(1+VLOOKUP($A35,$49:$91,COLUMN(),0)+VLOOKUP($A35,$94:$136,COLUMN(),0))*(VLOOKUP($BF35,'Land Equipment'!$3:$32,COLUMN(),0)+VLOOKUP($BG35,'Land Equipment'!$3:$32,COLUMN(),0))</f>
        <v>#VALUE!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 t="e">
        <f ca="1">(1+VLOOKUP($A35,$49:$91,COLUMN(),0)+VLOOKUP($A35,$94:$136,COLUMN(),0))*(VLOOKUP($BF35,'Land Equipment'!$3:$32,COLUMN(),0)+VLOOKUP($BG35,'Land Equipment'!$3:$32,COLUMN(),0))</f>
        <v>#VALUE!</v>
      </c>
      <c r="V35" s="7" t="e">
        <f ca="1">(1+VLOOKUP($A35,$49:$91,COLUMN(),0)+VLOOKUP($A35,$94:$136,COLUMN(),0))*(VLOOKUP($BF35,'Land Equipment'!$3:$32,COLUMN(),0)+VLOOKUP($BG35,'Land Equipment'!$3:$32,COLUMN(),0))</f>
        <v>#VALUE!</v>
      </c>
      <c r="W35" s="69">
        <f t="shared" ref="W35:Y35" ca="1" si="132">VLOOKUP($A35,$49:$91,COLUMN(),0)+VLOOKUP($A35,$94:$155,COLUMN(),0)</f>
        <v>0</v>
      </c>
      <c r="X35" s="69">
        <f t="shared" ca="1" si="132"/>
        <v>0</v>
      </c>
      <c r="Y35" s="69">
        <f t="shared" ca="1" si="132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3">VLOOKUP($A35,$49:$91,COLUMN(),0)</f>
        <v>500</v>
      </c>
      <c r="AB35" s="69">
        <f t="shared" si="133"/>
        <v>180</v>
      </c>
      <c r="AC35" s="69">
        <f t="shared" si="133"/>
        <v>0</v>
      </c>
      <c r="AD35" s="69">
        <f t="shared" si="133"/>
        <v>0</v>
      </c>
      <c r="AE35" s="69">
        <f t="shared" si="133"/>
        <v>0</v>
      </c>
      <c r="AF35" s="69">
        <f t="shared" si="133"/>
        <v>0</v>
      </c>
      <c r="AG35" s="69">
        <f t="shared" si="133"/>
        <v>20</v>
      </c>
      <c r="AH35" s="69">
        <f t="shared" si="133"/>
        <v>0</v>
      </c>
      <c r="AI35" s="69">
        <f t="shared" si="133"/>
        <v>0</v>
      </c>
      <c r="AJ35" s="69">
        <f t="shared" si="133"/>
        <v>0</v>
      </c>
      <c r="AK35" s="69">
        <f t="shared" si="133"/>
        <v>0</v>
      </c>
      <c r="AL35" s="69">
        <f t="shared" si="133"/>
        <v>0</v>
      </c>
      <c r="AM35" s="69">
        <f t="shared" si="133"/>
        <v>0</v>
      </c>
      <c r="AN35" s="69">
        <f t="shared" si="133"/>
        <v>0</v>
      </c>
      <c r="AO35" s="69">
        <f t="shared" si="133"/>
        <v>0</v>
      </c>
      <c r="AP35" s="69">
        <f t="shared" si="133"/>
        <v>0</v>
      </c>
      <c r="AQ35" s="69">
        <f t="shared" si="133"/>
        <v>0</v>
      </c>
      <c r="AR35" s="69">
        <f t="shared" si="133"/>
        <v>0</v>
      </c>
      <c r="AS35" s="69">
        <f t="shared" si="133"/>
        <v>0</v>
      </c>
      <c r="AT35" s="69">
        <f t="shared" si="133"/>
        <v>0</v>
      </c>
      <c r="AU35" s="69">
        <f t="shared" si="133"/>
        <v>0</v>
      </c>
      <c r="AV35" s="69">
        <f t="shared" si="133"/>
        <v>0</v>
      </c>
      <c r="AW35" s="69">
        <f t="shared" si="133"/>
        <v>0</v>
      </c>
      <c r="AX35" s="69">
        <f t="shared" si="133"/>
        <v>0</v>
      </c>
      <c r="AY35" s="69">
        <f t="shared" si="133"/>
        <v>0</v>
      </c>
      <c r="AZ35" s="69">
        <f t="shared" si="133"/>
        <v>0</v>
      </c>
      <c r="BA35" s="69">
        <f t="shared" si="133"/>
        <v>0</v>
      </c>
      <c r="BB35" s="69">
        <f t="shared" si="133"/>
        <v>0</v>
      </c>
      <c r="BC35" s="69">
        <f t="shared" si="133"/>
        <v>0</v>
      </c>
      <c r="BD35" s="69">
        <f t="shared" si="133"/>
        <v>0</v>
      </c>
      <c r="BE35" s="69">
        <f t="shared" si="133"/>
        <v>0</v>
      </c>
      <c r="BF35" s="69" t="str">
        <f t="shared" si="133"/>
        <v>Heavy Tank Destroyer</v>
      </c>
      <c r="BG35" s="69" t="str">
        <f t="shared" si="133"/>
        <v>-</v>
      </c>
      <c r="BH35" s="76">
        <f t="shared" ref="BH35:CK35" si="134">VLOOKUP($A35,$49:$91,COLUMN(),0)+VLOOKUP($A35,$94:$155,COLUMN(),0)</f>
        <v>-0.4</v>
      </c>
      <c r="BI35" s="76">
        <f t="shared" si="134"/>
        <v>-0.4</v>
      </c>
      <c r="BJ35" s="75">
        <f t="shared" si="134"/>
        <v>0</v>
      </c>
      <c r="BK35" s="76">
        <f t="shared" si="134"/>
        <v>0</v>
      </c>
      <c r="BL35" s="76">
        <f t="shared" si="134"/>
        <v>-0.2</v>
      </c>
      <c r="BM35" s="75">
        <f t="shared" si="134"/>
        <v>0</v>
      </c>
      <c r="BN35" s="76">
        <f t="shared" si="134"/>
        <v>0</v>
      </c>
      <c r="BO35" s="76">
        <f t="shared" si="134"/>
        <v>-0.3</v>
      </c>
      <c r="BP35" s="75">
        <f t="shared" si="134"/>
        <v>0</v>
      </c>
      <c r="BQ35" s="76">
        <f t="shared" si="134"/>
        <v>0</v>
      </c>
      <c r="BR35" s="76">
        <f t="shared" si="134"/>
        <v>0</v>
      </c>
      <c r="BS35" s="76">
        <f t="shared" si="134"/>
        <v>0</v>
      </c>
      <c r="BT35" s="76">
        <f t="shared" si="134"/>
        <v>0</v>
      </c>
      <c r="BU35" s="76">
        <f t="shared" si="134"/>
        <v>-0.5</v>
      </c>
      <c r="BV35" s="76">
        <f t="shared" si="134"/>
        <v>-0.2</v>
      </c>
      <c r="BW35" s="76">
        <f t="shared" si="134"/>
        <v>-0.4</v>
      </c>
      <c r="BX35" s="76">
        <f t="shared" si="134"/>
        <v>-0.6</v>
      </c>
      <c r="BY35" s="75">
        <f t="shared" si="134"/>
        <v>0</v>
      </c>
      <c r="BZ35" s="76">
        <f t="shared" si="134"/>
        <v>-0.2</v>
      </c>
      <c r="CA35" s="76">
        <f t="shared" si="134"/>
        <v>-0.4</v>
      </c>
      <c r="CB35" s="75">
        <f t="shared" si="134"/>
        <v>0</v>
      </c>
      <c r="CC35" s="76">
        <f t="shared" si="134"/>
        <v>0</v>
      </c>
      <c r="CD35" s="76">
        <f t="shared" si="134"/>
        <v>0</v>
      </c>
      <c r="CE35" s="75">
        <f t="shared" si="134"/>
        <v>0</v>
      </c>
      <c r="CF35" s="76">
        <f t="shared" si="134"/>
        <v>-0.4</v>
      </c>
      <c r="CG35" s="76">
        <f t="shared" si="134"/>
        <v>-0.4</v>
      </c>
      <c r="CH35" s="75">
        <f t="shared" si="134"/>
        <v>0</v>
      </c>
      <c r="CI35" s="76">
        <f t="shared" si="134"/>
        <v>0</v>
      </c>
      <c r="CJ35" s="76">
        <f t="shared" si="134"/>
        <v>-0.8</v>
      </c>
      <c r="CK35" s="75">
        <f t="shared" si="134"/>
        <v>0</v>
      </c>
      <c r="CL35" s="7" t="str">
        <f t="shared" si="5"/>
        <v>heavy_tank_destroyer_brigade</v>
      </c>
    </row>
    <row r="36" spans="1:90" x14ac:dyDescent="0.2">
      <c r="A36" s="7" t="s">
        <v>67</v>
      </c>
      <c r="B36" s="7" t="str">
        <f t="shared" si="0"/>
        <v>Armored</v>
      </c>
      <c r="C36" s="69" t="e">
        <f>(1+VLOOKUP($A36,$49:$91,COLUMN(),0))*(MAX(VLOOKUP($BF36,'Land Equipment'!$3:$32,COLUMN(),0),VLOOKUP($BG36,'Land Equipment'!$3:$32,COLUMN(),0)))</f>
        <v>#VALUE!</v>
      </c>
      <c r="D36" s="69">
        <f t="shared" ref="D36:O36" ca="1" si="135">VLOOKUP($A36,$49:$91,COLUMN(),0)+VLOOKUP($A36,$94:$155,COLUMN(),0)</f>
        <v>0.6</v>
      </c>
      <c r="E36" s="69">
        <f t="shared" ca="1" si="135"/>
        <v>0</v>
      </c>
      <c r="F36" s="69">
        <f t="shared" ca="1" si="135"/>
        <v>0.1</v>
      </c>
      <c r="G36" s="69">
        <f t="shared" ca="1" si="135"/>
        <v>0</v>
      </c>
      <c r="H36" s="69">
        <f t="shared" ca="1" si="135"/>
        <v>0</v>
      </c>
      <c r="I36" s="69">
        <f t="shared" ca="1" si="135"/>
        <v>0</v>
      </c>
      <c r="J36" s="69">
        <f t="shared" ca="1" si="135"/>
        <v>1.5</v>
      </c>
      <c r="K36" s="69">
        <f t="shared" ca="1" si="135"/>
        <v>0.6</v>
      </c>
      <c r="L36" s="69">
        <f t="shared" ca="1" si="135"/>
        <v>0</v>
      </c>
      <c r="M36" s="69">
        <f t="shared" ca="1" si="135"/>
        <v>0</v>
      </c>
      <c r="N36" s="69">
        <f t="shared" ca="1" si="135"/>
        <v>0</v>
      </c>
      <c r="O36" s="69">
        <f t="shared" ca="1" si="135"/>
        <v>0</v>
      </c>
      <c r="P36" s="7" t="e">
        <f ca="1">(1+VLOOKUP($A36,$49:$91,COLUMN(),0)+VLOOKUP($A36,$94:$136,COLUMN(),0))*(VLOOKUP($BF36,'Land Equipment'!$3:$32,COLUMN(),0)+VLOOKUP($BG36,'Land Equipment'!$3:$32,COLUMN(),0))</f>
        <v>#VALUE!</v>
      </c>
      <c r="Q36" s="7" t="e">
        <f ca="1">(1+VLOOKUP($A36,$49:$91,COLUMN(),0)+VLOOKUP($A36,$94:$136,COLUMN(),0))*(VLOOKUP($BF36,'Land Equipment'!$3:$32,COLUMN(),0)+VLOOKUP($BG36,'Land Equipment'!$3:$32,COLUMN(),0))</f>
        <v>#VALUE!</v>
      </c>
      <c r="R36" s="7" t="e">
        <f ca="1">(1+VLOOKUP($A36,$49:$91,COLUMN(),0)+VLOOKUP($A36,$94:$136,COLUMN(),0))*(VLOOKUP($BF36,'Land Equipment'!$3:$32,COLUMN(),0)+VLOOKUP($BG36,'Land Equipment'!$3:$32,COLUMN(),0))</f>
        <v>#VALUE!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 t="e">
        <f ca="1">(1+VLOOKUP($A36,$49:$91,COLUMN(),0)+VLOOKUP($A36,$94:$136,COLUMN(),0))*(VLOOKUP($BF36,'Land Equipment'!$3:$32,COLUMN(),0)+VLOOKUP($BG36,'Land Equipment'!$3:$32,COLUMN(),0))</f>
        <v>#VALUE!</v>
      </c>
      <c r="V36" s="7" t="e">
        <f ca="1">(1+VLOOKUP($A36,$49:$91,COLUMN(),0)+VLOOKUP($A36,$94:$136,COLUMN(),0))*(VLOOKUP($BF36,'Land Equipment'!$3:$32,COLUMN(),0)+VLOOKUP($BG36,'Land Equipment'!$3:$32,COLUMN(),0))</f>
        <v>#VALUE!</v>
      </c>
      <c r="W36" s="69">
        <f t="shared" ref="W36:Y36" ca="1" si="136">VLOOKUP($A36,$49:$91,COLUMN(),0)+VLOOKUP($A36,$94:$155,COLUMN(),0)</f>
        <v>0</v>
      </c>
      <c r="X36" s="69">
        <f t="shared" ca="1" si="136"/>
        <v>0</v>
      </c>
      <c r="Y36" s="69">
        <f t="shared" ca="1" si="136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7">VLOOKUP($A36,$49:$91,COLUMN(),0)</f>
        <v>500</v>
      </c>
      <c r="AB36" s="69">
        <f t="shared" si="137"/>
        <v>180</v>
      </c>
      <c r="AC36" s="69">
        <f t="shared" si="137"/>
        <v>0</v>
      </c>
      <c r="AD36" s="69">
        <f t="shared" si="137"/>
        <v>0</v>
      </c>
      <c r="AE36" s="69">
        <f t="shared" si="137"/>
        <v>0</v>
      </c>
      <c r="AF36" s="69">
        <f t="shared" si="137"/>
        <v>0</v>
      </c>
      <c r="AG36" s="69">
        <f t="shared" si="137"/>
        <v>0</v>
      </c>
      <c r="AH36" s="69">
        <f t="shared" si="137"/>
        <v>30</v>
      </c>
      <c r="AI36" s="69">
        <f t="shared" si="137"/>
        <v>0</v>
      </c>
      <c r="AJ36" s="69">
        <f t="shared" si="137"/>
        <v>0</v>
      </c>
      <c r="AK36" s="69">
        <f t="shared" si="137"/>
        <v>0</v>
      </c>
      <c r="AL36" s="69">
        <f t="shared" si="137"/>
        <v>0</v>
      </c>
      <c r="AM36" s="69">
        <f t="shared" si="137"/>
        <v>0</v>
      </c>
      <c r="AN36" s="69">
        <f t="shared" si="137"/>
        <v>0</v>
      </c>
      <c r="AO36" s="69">
        <f t="shared" si="137"/>
        <v>0</v>
      </c>
      <c r="AP36" s="69">
        <f t="shared" si="137"/>
        <v>0</v>
      </c>
      <c r="AQ36" s="69">
        <f t="shared" si="137"/>
        <v>0</v>
      </c>
      <c r="AR36" s="69">
        <f t="shared" si="137"/>
        <v>0</v>
      </c>
      <c r="AS36" s="69">
        <f t="shared" si="137"/>
        <v>0</v>
      </c>
      <c r="AT36" s="69">
        <f t="shared" si="137"/>
        <v>0</v>
      </c>
      <c r="AU36" s="69">
        <f t="shared" si="137"/>
        <v>0</v>
      </c>
      <c r="AV36" s="69">
        <f t="shared" si="137"/>
        <v>0</v>
      </c>
      <c r="AW36" s="69">
        <f t="shared" si="137"/>
        <v>0</v>
      </c>
      <c r="AX36" s="69">
        <f t="shared" si="137"/>
        <v>0</v>
      </c>
      <c r="AY36" s="69">
        <f t="shared" si="137"/>
        <v>0</v>
      </c>
      <c r="AZ36" s="69">
        <f t="shared" si="137"/>
        <v>0</v>
      </c>
      <c r="BA36" s="69">
        <f t="shared" si="137"/>
        <v>0</v>
      </c>
      <c r="BB36" s="69">
        <f t="shared" si="137"/>
        <v>0</v>
      </c>
      <c r="BC36" s="69">
        <f t="shared" si="137"/>
        <v>0</v>
      </c>
      <c r="BD36" s="69">
        <f t="shared" si="137"/>
        <v>0</v>
      </c>
      <c r="BE36" s="69">
        <f t="shared" si="137"/>
        <v>0</v>
      </c>
      <c r="BF36" s="69" t="str">
        <f t="shared" si="137"/>
        <v>Heavy SP Artillery</v>
      </c>
      <c r="BG36" s="69" t="str">
        <f t="shared" si="137"/>
        <v>-</v>
      </c>
      <c r="BH36" s="76">
        <f t="shared" ref="BH36:CK36" si="138">VLOOKUP($A36,$49:$91,COLUMN(),0)+VLOOKUP($A36,$94:$155,COLUMN(),0)</f>
        <v>-0.4</v>
      </c>
      <c r="BI36" s="76">
        <f t="shared" si="138"/>
        <v>-0.4</v>
      </c>
      <c r="BJ36" s="75">
        <f t="shared" si="138"/>
        <v>0</v>
      </c>
      <c r="BK36" s="76">
        <f t="shared" si="138"/>
        <v>0</v>
      </c>
      <c r="BL36" s="76">
        <f t="shared" si="138"/>
        <v>-0.2</v>
      </c>
      <c r="BM36" s="75">
        <f t="shared" si="138"/>
        <v>0</v>
      </c>
      <c r="BN36" s="76">
        <f t="shared" si="138"/>
        <v>0</v>
      </c>
      <c r="BO36" s="76">
        <f t="shared" si="138"/>
        <v>-0.3</v>
      </c>
      <c r="BP36" s="75">
        <f t="shared" si="138"/>
        <v>0</v>
      </c>
      <c r="BQ36" s="76">
        <f t="shared" si="138"/>
        <v>0</v>
      </c>
      <c r="BR36" s="76">
        <f t="shared" si="138"/>
        <v>0</v>
      </c>
      <c r="BS36" s="76">
        <f t="shared" si="138"/>
        <v>0</v>
      </c>
      <c r="BT36" s="76">
        <f t="shared" si="138"/>
        <v>0</v>
      </c>
      <c r="BU36" s="76">
        <f t="shared" si="138"/>
        <v>-0.5</v>
      </c>
      <c r="BV36" s="76">
        <f t="shared" si="138"/>
        <v>-0.2</v>
      </c>
      <c r="BW36" s="76">
        <f t="shared" si="138"/>
        <v>-0.4</v>
      </c>
      <c r="BX36" s="76">
        <f t="shared" si="138"/>
        <v>-0.6</v>
      </c>
      <c r="BY36" s="75">
        <f t="shared" si="138"/>
        <v>0</v>
      </c>
      <c r="BZ36" s="76">
        <f t="shared" si="138"/>
        <v>-0.2</v>
      </c>
      <c r="CA36" s="76">
        <f t="shared" si="138"/>
        <v>-0.4</v>
      </c>
      <c r="CB36" s="75">
        <f t="shared" si="138"/>
        <v>0</v>
      </c>
      <c r="CC36" s="76">
        <f t="shared" si="138"/>
        <v>0</v>
      </c>
      <c r="CD36" s="76">
        <f t="shared" si="138"/>
        <v>0</v>
      </c>
      <c r="CE36" s="75">
        <f t="shared" si="138"/>
        <v>0</v>
      </c>
      <c r="CF36" s="76">
        <f t="shared" si="138"/>
        <v>-0.4</v>
      </c>
      <c r="CG36" s="76">
        <f t="shared" si="138"/>
        <v>-0.4</v>
      </c>
      <c r="CH36" s="75">
        <f t="shared" si="138"/>
        <v>0</v>
      </c>
      <c r="CI36" s="76">
        <f t="shared" si="138"/>
        <v>0</v>
      </c>
      <c r="CJ36" s="76">
        <f t="shared" si="138"/>
        <v>-0.8</v>
      </c>
      <c r="CK36" s="75">
        <f t="shared" si="138"/>
        <v>0</v>
      </c>
      <c r="CL36" s="7" t="str">
        <f t="shared" si="5"/>
        <v>heavy_sp_artillery_brigade</v>
      </c>
    </row>
    <row r="37" spans="1:90" x14ac:dyDescent="0.2">
      <c r="A37" s="7" t="s">
        <v>68</v>
      </c>
      <c r="B37" s="7" t="str">
        <f t="shared" si="0"/>
        <v>Armored</v>
      </c>
      <c r="C37" s="69" t="e">
        <f>(1+VLOOKUP($A37,$49:$91,COLUMN(),0))*(MAX(VLOOKUP($BF37,'Land Equipment'!$3:$32,COLUMN(),0),VLOOKUP($BG37,'Land Equipment'!$3:$32,COLUMN(),0)))</f>
        <v>#VALUE!</v>
      </c>
      <c r="D37" s="69">
        <f t="shared" ref="D37:O37" ca="1" si="139">VLOOKUP($A37,$49:$91,COLUMN(),0)+VLOOKUP($A37,$94:$155,COLUMN(),0)</f>
        <v>0.6</v>
      </c>
      <c r="E37" s="69">
        <f t="shared" ca="1" si="139"/>
        <v>0</v>
      </c>
      <c r="F37" s="69">
        <f t="shared" ca="1" si="139"/>
        <v>0.1</v>
      </c>
      <c r="G37" s="69">
        <f t="shared" ca="1" si="139"/>
        <v>0</v>
      </c>
      <c r="H37" s="69">
        <f t="shared" ca="1" si="139"/>
        <v>0</v>
      </c>
      <c r="I37" s="69">
        <f t="shared" ca="1" si="139"/>
        <v>0</v>
      </c>
      <c r="J37" s="69">
        <f t="shared" ca="1" si="139"/>
        <v>1.5</v>
      </c>
      <c r="K37" s="69">
        <f t="shared" ca="1" si="139"/>
        <v>0.1</v>
      </c>
      <c r="L37" s="69">
        <f t="shared" ca="1" si="139"/>
        <v>0</v>
      </c>
      <c r="M37" s="69">
        <f t="shared" ca="1" si="139"/>
        <v>0</v>
      </c>
      <c r="N37" s="69">
        <f t="shared" ca="1" si="139"/>
        <v>0</v>
      </c>
      <c r="O37" s="69">
        <f t="shared" ca="1" si="139"/>
        <v>0</v>
      </c>
      <c r="P37" s="7" t="e">
        <f ca="1">(1+VLOOKUP($A37,$49:$91,COLUMN(),0)+VLOOKUP($A37,$94:$136,COLUMN(),0))*(VLOOKUP($BF37,'Land Equipment'!$3:$32,COLUMN(),0)+VLOOKUP($BG37,'Land Equipment'!$3:$32,COLUMN(),0))</f>
        <v>#VALUE!</v>
      </c>
      <c r="Q37" s="7" t="e">
        <f ca="1">(1+VLOOKUP($A37,$49:$91,COLUMN(),0)+VLOOKUP($A37,$94:$136,COLUMN(),0))*(VLOOKUP($BF37,'Land Equipment'!$3:$32,COLUMN(),0)+VLOOKUP($BG37,'Land Equipment'!$3:$32,COLUMN(),0))</f>
        <v>#VALUE!</v>
      </c>
      <c r="R37" s="7" t="e">
        <f ca="1">(1+VLOOKUP($A37,$49:$91,COLUMN(),0)+VLOOKUP($A37,$94:$136,COLUMN(),0))*(VLOOKUP($BF37,'Land Equipment'!$3:$32,COLUMN(),0)+VLOOKUP($BG37,'Land Equipment'!$3:$32,COLUMN(),0))</f>
        <v>#VALUE!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 t="e">
        <f ca="1">(1+VLOOKUP($A37,$49:$91,COLUMN(),0)+VLOOKUP($A37,$94:$136,COLUMN(),0))*(VLOOKUP($BF37,'Land Equipment'!$3:$32,COLUMN(),0)+VLOOKUP($BG37,'Land Equipment'!$3:$32,COLUMN(),0))</f>
        <v>#VALUE!</v>
      </c>
      <c r="V37" s="7" t="e">
        <f ca="1">(1+VLOOKUP($A37,$49:$91,COLUMN(),0)+VLOOKUP($A37,$94:$136,COLUMN(),0))*(VLOOKUP($BF37,'Land Equipment'!$3:$32,COLUMN(),0)+VLOOKUP($BG37,'Land Equipment'!$3:$32,COLUMN(),0))</f>
        <v>#VALUE!</v>
      </c>
      <c r="W37" s="69">
        <f t="shared" ref="W37:Y37" ca="1" si="140">VLOOKUP($A37,$49:$91,COLUMN(),0)+VLOOKUP($A37,$94:$155,COLUMN(),0)</f>
        <v>0</v>
      </c>
      <c r="X37" s="69">
        <f t="shared" ca="1" si="140"/>
        <v>0</v>
      </c>
      <c r="Y37" s="69">
        <f t="shared" ca="1" si="140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1">VLOOKUP($A37,$49:$91,COLUMN(),0)</f>
        <v>500</v>
      </c>
      <c r="AB37" s="69">
        <f t="shared" si="141"/>
        <v>180</v>
      </c>
      <c r="AC37" s="69">
        <f t="shared" si="141"/>
        <v>0</v>
      </c>
      <c r="AD37" s="69">
        <f t="shared" si="141"/>
        <v>0</v>
      </c>
      <c r="AE37" s="69">
        <f t="shared" si="141"/>
        <v>0</v>
      </c>
      <c r="AF37" s="69">
        <f t="shared" si="141"/>
        <v>0</v>
      </c>
      <c r="AG37" s="69">
        <f t="shared" si="141"/>
        <v>0</v>
      </c>
      <c r="AH37" s="69">
        <f t="shared" si="141"/>
        <v>0</v>
      </c>
      <c r="AI37" s="69">
        <f t="shared" si="141"/>
        <v>8</v>
      </c>
      <c r="AJ37" s="69">
        <f t="shared" si="141"/>
        <v>0</v>
      </c>
      <c r="AK37" s="69">
        <f t="shared" si="141"/>
        <v>0</v>
      </c>
      <c r="AL37" s="69">
        <f t="shared" si="141"/>
        <v>0</v>
      </c>
      <c r="AM37" s="69">
        <f t="shared" si="141"/>
        <v>0</v>
      </c>
      <c r="AN37" s="69">
        <f t="shared" si="141"/>
        <v>0</v>
      </c>
      <c r="AO37" s="69">
        <f t="shared" si="141"/>
        <v>0</v>
      </c>
      <c r="AP37" s="69">
        <f t="shared" si="141"/>
        <v>0</v>
      </c>
      <c r="AQ37" s="69">
        <f t="shared" si="141"/>
        <v>0</v>
      </c>
      <c r="AR37" s="69">
        <f t="shared" si="141"/>
        <v>0</v>
      </c>
      <c r="AS37" s="69">
        <f t="shared" si="141"/>
        <v>0</v>
      </c>
      <c r="AT37" s="69">
        <f t="shared" si="141"/>
        <v>0</v>
      </c>
      <c r="AU37" s="69">
        <f t="shared" si="141"/>
        <v>0</v>
      </c>
      <c r="AV37" s="69">
        <f t="shared" si="141"/>
        <v>0</v>
      </c>
      <c r="AW37" s="69">
        <f t="shared" si="141"/>
        <v>0</v>
      </c>
      <c r="AX37" s="69">
        <f t="shared" si="141"/>
        <v>0</v>
      </c>
      <c r="AY37" s="69">
        <f t="shared" si="141"/>
        <v>0</v>
      </c>
      <c r="AZ37" s="69">
        <f t="shared" si="141"/>
        <v>0</v>
      </c>
      <c r="BA37" s="69">
        <f t="shared" si="141"/>
        <v>0</v>
      </c>
      <c r="BB37" s="69">
        <f t="shared" si="141"/>
        <v>0</v>
      </c>
      <c r="BC37" s="69">
        <f t="shared" si="141"/>
        <v>0</v>
      </c>
      <c r="BD37" s="69">
        <f t="shared" si="141"/>
        <v>0</v>
      </c>
      <c r="BE37" s="69">
        <f t="shared" si="141"/>
        <v>0</v>
      </c>
      <c r="BF37" s="69" t="str">
        <f t="shared" si="141"/>
        <v>Heavy SP Anti-Air</v>
      </c>
      <c r="BG37" s="69" t="str">
        <f t="shared" si="141"/>
        <v>-</v>
      </c>
      <c r="BH37" s="76">
        <f t="shared" ref="BH37:CK37" si="142">VLOOKUP($A37,$49:$91,COLUMN(),0)+VLOOKUP($A37,$94:$155,COLUMN(),0)</f>
        <v>-0.4</v>
      </c>
      <c r="BI37" s="76">
        <f t="shared" si="142"/>
        <v>-0.4</v>
      </c>
      <c r="BJ37" s="75">
        <f t="shared" si="142"/>
        <v>0</v>
      </c>
      <c r="BK37" s="76">
        <f t="shared" si="142"/>
        <v>0</v>
      </c>
      <c r="BL37" s="76">
        <f t="shared" si="142"/>
        <v>-0.2</v>
      </c>
      <c r="BM37" s="75">
        <f t="shared" si="142"/>
        <v>0</v>
      </c>
      <c r="BN37" s="76">
        <f t="shared" si="142"/>
        <v>0</v>
      </c>
      <c r="BO37" s="76">
        <f t="shared" si="142"/>
        <v>-0.3</v>
      </c>
      <c r="BP37" s="75">
        <f t="shared" si="142"/>
        <v>0</v>
      </c>
      <c r="BQ37" s="76">
        <f t="shared" si="142"/>
        <v>0</v>
      </c>
      <c r="BR37" s="76">
        <f t="shared" si="142"/>
        <v>0</v>
      </c>
      <c r="BS37" s="76">
        <f t="shared" si="142"/>
        <v>0</v>
      </c>
      <c r="BT37" s="76">
        <f t="shared" si="142"/>
        <v>0</v>
      </c>
      <c r="BU37" s="76">
        <f t="shared" si="142"/>
        <v>-0.5</v>
      </c>
      <c r="BV37" s="76">
        <f t="shared" si="142"/>
        <v>-0.2</v>
      </c>
      <c r="BW37" s="76">
        <f t="shared" si="142"/>
        <v>-0.4</v>
      </c>
      <c r="BX37" s="76">
        <f t="shared" si="142"/>
        <v>-0.6</v>
      </c>
      <c r="BY37" s="75">
        <f t="shared" si="142"/>
        <v>0</v>
      </c>
      <c r="BZ37" s="76">
        <f t="shared" si="142"/>
        <v>-0.2</v>
      </c>
      <c r="CA37" s="76">
        <f t="shared" si="142"/>
        <v>-0.4</v>
      </c>
      <c r="CB37" s="75">
        <f t="shared" si="142"/>
        <v>0</v>
      </c>
      <c r="CC37" s="76">
        <f t="shared" si="142"/>
        <v>0</v>
      </c>
      <c r="CD37" s="76">
        <f t="shared" si="142"/>
        <v>0</v>
      </c>
      <c r="CE37" s="75">
        <f t="shared" si="142"/>
        <v>0</v>
      </c>
      <c r="CF37" s="76">
        <f t="shared" si="142"/>
        <v>-0.4</v>
      </c>
      <c r="CG37" s="76">
        <f t="shared" si="142"/>
        <v>-0.4</v>
      </c>
      <c r="CH37" s="75">
        <f t="shared" si="142"/>
        <v>0</v>
      </c>
      <c r="CI37" s="76">
        <f t="shared" si="142"/>
        <v>0</v>
      </c>
      <c r="CJ37" s="76">
        <f t="shared" si="142"/>
        <v>-0.8</v>
      </c>
      <c r="CK37" s="75">
        <f t="shared" si="142"/>
        <v>0</v>
      </c>
      <c r="CL37" s="7" t="str">
        <f t="shared" si="5"/>
        <v>heavy_sp_anti_air_brigade</v>
      </c>
    </row>
    <row r="38" spans="1:90" x14ac:dyDescent="0.2">
      <c r="A38" s="7" t="s">
        <v>217</v>
      </c>
      <c r="B38" s="7" t="str">
        <f t="shared" si="0"/>
        <v>Armored</v>
      </c>
      <c r="C38" s="69" t="e">
        <f>(1+VLOOKUP($A38,$49:$91,COLUMN(),0))*(MAX(VLOOKUP($BF38,'Land Equipment'!$3:$32,COLUMN(),0),VLOOKUP($BG38,'Land Equipment'!$3:$32,COLUMN(),0)))</f>
        <v>#VALUE!</v>
      </c>
      <c r="D38" s="69">
        <f t="shared" ref="D38:O38" ca="1" si="143">VLOOKUP($A38,$49:$91,COLUMN(),0)+VLOOKUP($A38,$94:$155,COLUMN(),0)</f>
        <v>2</v>
      </c>
      <c r="E38" s="69">
        <f t="shared" ca="1" si="143"/>
        <v>10</v>
      </c>
      <c r="F38" s="69">
        <f t="shared" ca="1" si="143"/>
        <v>0.3</v>
      </c>
      <c r="G38" s="69">
        <f t="shared" ca="1" si="143"/>
        <v>0</v>
      </c>
      <c r="H38" s="69">
        <f t="shared" ca="1" si="143"/>
        <v>0</v>
      </c>
      <c r="I38" s="69">
        <f t="shared" ca="1" si="143"/>
        <v>0</v>
      </c>
      <c r="J38" s="69">
        <f t="shared" ca="1" si="143"/>
        <v>1.75</v>
      </c>
      <c r="K38" s="69">
        <f t="shared" ca="1" si="143"/>
        <v>0.4</v>
      </c>
      <c r="L38" s="69">
        <f t="shared" ca="1" si="143"/>
        <v>0</v>
      </c>
      <c r="M38" s="69">
        <f t="shared" ca="1" si="143"/>
        <v>0</v>
      </c>
      <c r="N38" s="69">
        <f t="shared" ca="1" si="143"/>
        <v>0</v>
      </c>
      <c r="O38" s="69">
        <f t="shared" ca="1" si="143"/>
        <v>0</v>
      </c>
      <c r="P38" s="7" t="e">
        <f ca="1">(1+VLOOKUP($A38,$49:$91,COLUMN(),0)+VLOOKUP($A38,$94:$136,COLUMN(),0))*(VLOOKUP($BF38,'Land Equipment'!$3:$32,COLUMN(),0)+VLOOKUP($BG38,'Land Equipment'!$3:$32,COLUMN(),0))</f>
        <v>#VALUE!</v>
      </c>
      <c r="Q38" s="7" t="e">
        <f ca="1">(1+VLOOKUP($A38,$49:$91,COLUMN(),0)+VLOOKUP($A38,$94:$136,COLUMN(),0))*(VLOOKUP($BF38,'Land Equipment'!$3:$32,COLUMN(),0)+VLOOKUP($BG38,'Land Equipment'!$3:$32,COLUMN(),0))</f>
        <v>#VALUE!</v>
      </c>
      <c r="R38" s="7" t="e">
        <f ca="1">(1+VLOOKUP($A38,$49:$91,COLUMN(),0)+VLOOKUP($A38,$94:$136,COLUMN(),0))*(VLOOKUP($BF38,'Land Equipment'!$3:$32,COLUMN(),0)+VLOOKUP($BG38,'Land Equipment'!$3:$32,COLUMN(),0))</f>
        <v>#VALUE!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 t="e">
        <f ca="1">(1+VLOOKUP($A38,$49:$91,COLUMN(),0)+VLOOKUP($A38,$94:$136,COLUMN(),0))*(VLOOKUP($BF38,'Land Equipment'!$3:$32,COLUMN(),0)+VLOOKUP($BG38,'Land Equipment'!$3:$32,COLUMN(),0))</f>
        <v>#VALUE!</v>
      </c>
      <c r="V38" s="7" t="e">
        <f ca="1">(1+VLOOKUP($A38,$49:$91,COLUMN(),0)+VLOOKUP($A38,$94:$136,COLUMN(),0))*(VLOOKUP($BF38,'Land Equipment'!$3:$32,COLUMN(),0)+VLOOKUP($BG38,'Land Equipment'!$3:$32,COLUMN(),0))</f>
        <v>#VALUE!</v>
      </c>
      <c r="W38" s="69">
        <f t="shared" ref="W38:Y38" ca="1" si="144">VLOOKUP($A38,$49:$91,COLUMN(),0)+VLOOKUP($A38,$94:$155,COLUMN(),0)</f>
        <v>0</v>
      </c>
      <c r="X38" s="69">
        <f t="shared" ca="1" si="144"/>
        <v>0</v>
      </c>
      <c r="Y38" s="69">
        <f t="shared" ca="1" si="144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5">VLOOKUP($A38,$49:$91,COLUMN(),0)</f>
        <v>500</v>
      </c>
      <c r="AB38" s="69">
        <f t="shared" si="145"/>
        <v>180</v>
      </c>
      <c r="AC38" s="69">
        <f t="shared" si="145"/>
        <v>0</v>
      </c>
      <c r="AD38" s="69">
        <f t="shared" si="145"/>
        <v>0</v>
      </c>
      <c r="AE38" s="69">
        <f t="shared" si="145"/>
        <v>0</v>
      </c>
      <c r="AF38" s="69">
        <f t="shared" si="145"/>
        <v>0</v>
      </c>
      <c r="AG38" s="69">
        <f t="shared" si="145"/>
        <v>0</v>
      </c>
      <c r="AH38" s="69">
        <f t="shared" si="145"/>
        <v>0</v>
      </c>
      <c r="AI38" s="69">
        <f t="shared" si="145"/>
        <v>0</v>
      </c>
      <c r="AJ38" s="69">
        <f t="shared" si="145"/>
        <v>0</v>
      </c>
      <c r="AK38" s="69">
        <f t="shared" si="145"/>
        <v>0</v>
      </c>
      <c r="AL38" s="69">
        <f t="shared" si="145"/>
        <v>0</v>
      </c>
      <c r="AM38" s="69">
        <f t="shared" si="145"/>
        <v>0</v>
      </c>
      <c r="AN38" s="69">
        <f t="shared" si="145"/>
        <v>0</v>
      </c>
      <c r="AO38" s="69">
        <f t="shared" si="145"/>
        <v>0</v>
      </c>
      <c r="AP38" s="69">
        <f t="shared" si="145"/>
        <v>0</v>
      </c>
      <c r="AQ38" s="69">
        <f t="shared" si="145"/>
        <v>0</v>
      </c>
      <c r="AR38" s="69">
        <f t="shared" si="145"/>
        <v>0</v>
      </c>
      <c r="AS38" s="69">
        <f t="shared" si="145"/>
        <v>0</v>
      </c>
      <c r="AT38" s="69">
        <f t="shared" si="145"/>
        <v>0</v>
      </c>
      <c r="AU38" s="69">
        <f t="shared" si="145"/>
        <v>0</v>
      </c>
      <c r="AV38" s="69">
        <f t="shared" si="145"/>
        <v>0</v>
      </c>
      <c r="AW38" s="69">
        <f t="shared" si="145"/>
        <v>0</v>
      </c>
      <c r="AX38" s="69">
        <f t="shared" si="145"/>
        <v>0</v>
      </c>
      <c r="AY38" s="69">
        <f t="shared" si="145"/>
        <v>0</v>
      </c>
      <c r="AZ38" s="69">
        <f t="shared" si="145"/>
        <v>0</v>
      </c>
      <c r="BA38" s="69">
        <f t="shared" si="145"/>
        <v>15</v>
      </c>
      <c r="BB38" s="69">
        <f t="shared" si="145"/>
        <v>0</v>
      </c>
      <c r="BC38" s="69">
        <f t="shared" si="145"/>
        <v>0</v>
      </c>
      <c r="BD38" s="69">
        <f t="shared" si="145"/>
        <v>0</v>
      </c>
      <c r="BE38" s="69">
        <f t="shared" si="145"/>
        <v>0</v>
      </c>
      <c r="BF38" s="69" t="str">
        <f t="shared" si="145"/>
        <v>Super Heavy Tank</v>
      </c>
      <c r="BG38" s="69" t="str">
        <f t="shared" si="145"/>
        <v>-</v>
      </c>
      <c r="BH38" s="76">
        <f t="shared" ref="BH38:CK38" si="146">VLOOKUP($A38,$49:$91,COLUMN(),0)+VLOOKUP($A38,$94:$155,COLUMN(),0)</f>
        <v>-0.4</v>
      </c>
      <c r="BI38" s="76">
        <f t="shared" si="146"/>
        <v>-0.5</v>
      </c>
      <c r="BJ38" s="75">
        <f t="shared" si="146"/>
        <v>0</v>
      </c>
      <c r="BK38" s="76">
        <f t="shared" si="146"/>
        <v>0</v>
      </c>
      <c r="BL38" s="76">
        <f t="shared" si="146"/>
        <v>-0.3</v>
      </c>
      <c r="BM38" s="75">
        <f t="shared" si="146"/>
        <v>0</v>
      </c>
      <c r="BN38" s="76">
        <f t="shared" si="146"/>
        <v>0</v>
      </c>
      <c r="BO38" s="76">
        <f t="shared" si="146"/>
        <v>-0.4</v>
      </c>
      <c r="BP38" s="75">
        <f t="shared" si="146"/>
        <v>0</v>
      </c>
      <c r="BQ38" s="76">
        <f t="shared" si="146"/>
        <v>0</v>
      </c>
      <c r="BR38" s="76">
        <f t="shared" si="146"/>
        <v>0</v>
      </c>
      <c r="BS38" s="76">
        <f t="shared" si="146"/>
        <v>0</v>
      </c>
      <c r="BT38" s="76">
        <f t="shared" si="146"/>
        <v>0</v>
      </c>
      <c r="BU38" s="76">
        <f t="shared" si="146"/>
        <v>-0.6</v>
      </c>
      <c r="BV38" s="76">
        <f t="shared" si="146"/>
        <v>-0.2</v>
      </c>
      <c r="BW38" s="76">
        <f t="shared" si="146"/>
        <v>-0.4</v>
      </c>
      <c r="BX38" s="76">
        <f t="shared" si="146"/>
        <v>-0.7</v>
      </c>
      <c r="BY38" s="75">
        <f t="shared" si="146"/>
        <v>0</v>
      </c>
      <c r="BZ38" s="76">
        <f t="shared" si="146"/>
        <v>-0.2</v>
      </c>
      <c r="CA38" s="76">
        <f t="shared" si="146"/>
        <v>-0.5</v>
      </c>
      <c r="CB38" s="75">
        <f t="shared" si="146"/>
        <v>0</v>
      </c>
      <c r="CC38" s="76">
        <f t="shared" si="146"/>
        <v>0</v>
      </c>
      <c r="CD38" s="76">
        <f t="shared" si="146"/>
        <v>0.5</v>
      </c>
      <c r="CE38" s="75">
        <f t="shared" si="146"/>
        <v>0</v>
      </c>
      <c r="CF38" s="76">
        <f t="shared" si="146"/>
        <v>-0.5</v>
      </c>
      <c r="CG38" s="76">
        <f t="shared" si="146"/>
        <v>-0.5</v>
      </c>
      <c r="CH38" s="75">
        <f t="shared" si="146"/>
        <v>0</v>
      </c>
      <c r="CI38" s="76">
        <f t="shared" si="146"/>
        <v>0</v>
      </c>
      <c r="CJ38" s="76">
        <f t="shared" si="146"/>
        <v>-1</v>
      </c>
      <c r="CK38" s="75">
        <f t="shared" si="146"/>
        <v>0</v>
      </c>
      <c r="CL38" s="7" t="str">
        <f t="shared" si="5"/>
        <v>super_heavy_armor</v>
      </c>
    </row>
    <row r="39" spans="1:90" x14ac:dyDescent="0.2">
      <c r="A39" s="7" t="s">
        <v>75</v>
      </c>
      <c r="B39" s="7" t="str">
        <f t="shared" si="0"/>
        <v>Armored</v>
      </c>
      <c r="C39" s="69" t="e">
        <f>(1+VLOOKUP($A39,$49:$91,COLUMN(),0))*(MAX(VLOOKUP($BF39,'Land Equipment'!$3:$32,COLUMN(),0),VLOOKUP($BG39,'Land Equipment'!$3:$32,COLUMN(),0)))</f>
        <v>#VALUE!</v>
      </c>
      <c r="D39" s="69">
        <f t="shared" ref="D39:O39" ca="1" si="147">VLOOKUP($A39,$49:$91,COLUMN(),0)+VLOOKUP($A39,$94:$155,COLUMN(),0)</f>
        <v>0.6</v>
      </c>
      <c r="E39" s="69">
        <f t="shared" ca="1" si="147"/>
        <v>0</v>
      </c>
      <c r="F39" s="69">
        <f t="shared" ca="1" si="147"/>
        <v>0.3</v>
      </c>
      <c r="G39" s="69">
        <f t="shared" ca="1" si="147"/>
        <v>0</v>
      </c>
      <c r="H39" s="69">
        <f t="shared" ca="1" si="147"/>
        <v>0</v>
      </c>
      <c r="I39" s="69">
        <f t="shared" ca="1" si="147"/>
        <v>0</v>
      </c>
      <c r="J39" s="69">
        <f t="shared" ca="1" si="147"/>
        <v>1.75</v>
      </c>
      <c r="K39" s="69">
        <f t="shared" ca="1" si="147"/>
        <v>0.4</v>
      </c>
      <c r="L39" s="69">
        <f t="shared" ca="1" si="147"/>
        <v>0</v>
      </c>
      <c r="M39" s="69">
        <f t="shared" ca="1" si="147"/>
        <v>0</v>
      </c>
      <c r="N39" s="69">
        <f t="shared" ca="1" si="147"/>
        <v>0</v>
      </c>
      <c r="O39" s="69">
        <f t="shared" ca="1" si="147"/>
        <v>0</v>
      </c>
      <c r="P39" s="7" t="e">
        <f ca="1">(1+VLOOKUP($A39,$49:$91,COLUMN(),0)+VLOOKUP($A39,$94:$136,COLUMN(),0))*(VLOOKUP($BF39,'Land Equipment'!$3:$32,COLUMN(),0)+VLOOKUP($BG39,'Land Equipment'!$3:$32,COLUMN(),0))</f>
        <v>#VALUE!</v>
      </c>
      <c r="Q39" s="7" t="e">
        <f ca="1">(1+VLOOKUP($A39,$49:$91,COLUMN(),0)+VLOOKUP($A39,$94:$136,COLUMN(),0))*(VLOOKUP($BF39,'Land Equipment'!$3:$32,COLUMN(),0)+VLOOKUP($BG39,'Land Equipment'!$3:$32,COLUMN(),0))</f>
        <v>#VALUE!</v>
      </c>
      <c r="R39" s="7" t="e">
        <f ca="1">(1+VLOOKUP($A39,$49:$91,COLUMN(),0)+VLOOKUP($A39,$94:$136,COLUMN(),0))*(VLOOKUP($BF39,'Land Equipment'!$3:$32,COLUMN(),0)+VLOOKUP($BG39,'Land Equipment'!$3:$32,COLUMN(),0))</f>
        <v>#VALUE!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 t="e">
        <f ca="1">(1+VLOOKUP($A39,$49:$91,COLUMN(),0)+VLOOKUP($A39,$94:$136,COLUMN(),0))*(VLOOKUP($BF39,'Land Equipment'!$3:$32,COLUMN(),0)+VLOOKUP($BG39,'Land Equipment'!$3:$32,COLUMN(),0))</f>
        <v>#VALUE!</v>
      </c>
      <c r="V39" s="7" t="e">
        <f ca="1">(1+VLOOKUP($A39,$49:$91,COLUMN(),0)+VLOOKUP($A39,$94:$136,COLUMN(),0))*(VLOOKUP($BF39,'Land Equipment'!$3:$32,COLUMN(),0)+VLOOKUP($BG39,'Land Equipment'!$3:$32,COLUMN(),0))</f>
        <v>#VALUE!</v>
      </c>
      <c r="W39" s="69">
        <f t="shared" ref="W39:Y39" ca="1" si="148">VLOOKUP($A39,$49:$91,COLUMN(),0)+VLOOKUP($A39,$94:$155,COLUMN(),0)</f>
        <v>0</v>
      </c>
      <c r="X39" s="69">
        <f t="shared" ca="1" si="148"/>
        <v>0</v>
      </c>
      <c r="Y39" s="69">
        <f t="shared" ca="1" si="148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49">VLOOKUP($A39,$49:$91,COLUMN(),0)</f>
        <v>500</v>
      </c>
      <c r="AB39" s="69">
        <f t="shared" si="149"/>
        <v>180</v>
      </c>
      <c r="AC39" s="69">
        <f t="shared" si="149"/>
        <v>0</v>
      </c>
      <c r="AD39" s="69">
        <f t="shared" si="149"/>
        <v>0</v>
      </c>
      <c r="AE39" s="69">
        <f t="shared" si="149"/>
        <v>0</v>
      </c>
      <c r="AF39" s="69">
        <f t="shared" si="149"/>
        <v>0</v>
      </c>
      <c r="AG39" s="69">
        <f t="shared" si="149"/>
        <v>0</v>
      </c>
      <c r="AH39" s="69">
        <f t="shared" si="149"/>
        <v>0</v>
      </c>
      <c r="AI39" s="69">
        <f t="shared" si="149"/>
        <v>0</v>
      </c>
      <c r="AJ39" s="69">
        <f t="shared" si="149"/>
        <v>0</v>
      </c>
      <c r="AK39" s="69">
        <f t="shared" si="149"/>
        <v>0</v>
      </c>
      <c r="AL39" s="69">
        <f t="shared" si="149"/>
        <v>0</v>
      </c>
      <c r="AM39" s="69">
        <f t="shared" si="149"/>
        <v>0</v>
      </c>
      <c r="AN39" s="69">
        <f t="shared" si="149"/>
        <v>0</v>
      </c>
      <c r="AO39" s="69">
        <f t="shared" si="149"/>
        <v>0</v>
      </c>
      <c r="AP39" s="69">
        <f t="shared" si="149"/>
        <v>0</v>
      </c>
      <c r="AQ39" s="69">
        <f t="shared" si="149"/>
        <v>0</v>
      </c>
      <c r="AR39" s="69">
        <f t="shared" si="149"/>
        <v>0</v>
      </c>
      <c r="AS39" s="69">
        <f t="shared" si="149"/>
        <v>0</v>
      </c>
      <c r="AT39" s="69">
        <f t="shared" si="149"/>
        <v>0</v>
      </c>
      <c r="AU39" s="69">
        <f t="shared" si="149"/>
        <v>0</v>
      </c>
      <c r="AV39" s="69">
        <f t="shared" si="149"/>
        <v>0</v>
      </c>
      <c r="AW39" s="69">
        <f t="shared" si="149"/>
        <v>0</v>
      </c>
      <c r="AX39" s="69">
        <f t="shared" si="149"/>
        <v>0</v>
      </c>
      <c r="AY39" s="69">
        <f t="shared" si="149"/>
        <v>0</v>
      </c>
      <c r="AZ39" s="69">
        <f t="shared" si="149"/>
        <v>0</v>
      </c>
      <c r="BA39" s="69">
        <f t="shared" si="149"/>
        <v>0</v>
      </c>
      <c r="BB39" s="69">
        <f t="shared" si="149"/>
        <v>7</v>
      </c>
      <c r="BC39" s="69">
        <f t="shared" si="149"/>
        <v>0</v>
      </c>
      <c r="BD39" s="69">
        <f t="shared" si="149"/>
        <v>0</v>
      </c>
      <c r="BE39" s="69">
        <f t="shared" si="149"/>
        <v>0</v>
      </c>
      <c r="BF39" s="69" t="str">
        <f t="shared" si="149"/>
        <v>Super Heavy Tank Destroyer</v>
      </c>
      <c r="BG39" s="69" t="str">
        <f t="shared" si="149"/>
        <v>-</v>
      </c>
      <c r="BH39" s="76">
        <f t="shared" ref="BH39:CK39" si="150">VLOOKUP($A39,$49:$91,COLUMN(),0)+VLOOKUP($A39,$94:$155,COLUMN(),0)</f>
        <v>-0.4</v>
      </c>
      <c r="BI39" s="76">
        <f t="shared" si="150"/>
        <v>-0.5</v>
      </c>
      <c r="BJ39" s="75">
        <f t="shared" si="150"/>
        <v>0</v>
      </c>
      <c r="BK39" s="76">
        <f t="shared" si="150"/>
        <v>0</v>
      </c>
      <c r="BL39" s="76">
        <f t="shared" si="150"/>
        <v>-0.3</v>
      </c>
      <c r="BM39" s="75">
        <f t="shared" si="150"/>
        <v>0</v>
      </c>
      <c r="BN39" s="76">
        <f t="shared" si="150"/>
        <v>0</v>
      </c>
      <c r="BO39" s="76">
        <f t="shared" si="150"/>
        <v>-0.4</v>
      </c>
      <c r="BP39" s="75">
        <f t="shared" si="150"/>
        <v>0</v>
      </c>
      <c r="BQ39" s="76">
        <f t="shared" si="150"/>
        <v>0</v>
      </c>
      <c r="BR39" s="76">
        <f t="shared" si="150"/>
        <v>0</v>
      </c>
      <c r="BS39" s="76">
        <f t="shared" si="150"/>
        <v>0</v>
      </c>
      <c r="BT39" s="76">
        <f t="shared" si="150"/>
        <v>0</v>
      </c>
      <c r="BU39" s="76">
        <f t="shared" si="150"/>
        <v>-0.6</v>
      </c>
      <c r="BV39" s="76">
        <f t="shared" si="150"/>
        <v>-0.2</v>
      </c>
      <c r="BW39" s="76">
        <f t="shared" si="150"/>
        <v>-0.4</v>
      </c>
      <c r="BX39" s="76">
        <f t="shared" si="150"/>
        <v>-0.7</v>
      </c>
      <c r="BY39" s="75">
        <f t="shared" si="150"/>
        <v>0</v>
      </c>
      <c r="BZ39" s="76">
        <f t="shared" si="150"/>
        <v>-0.2</v>
      </c>
      <c r="CA39" s="76">
        <f t="shared" si="150"/>
        <v>-0.5</v>
      </c>
      <c r="CB39" s="75">
        <f t="shared" si="150"/>
        <v>0</v>
      </c>
      <c r="CC39" s="76">
        <f t="shared" si="150"/>
        <v>0</v>
      </c>
      <c r="CD39" s="76">
        <f t="shared" si="150"/>
        <v>0</v>
      </c>
      <c r="CE39" s="75">
        <f t="shared" si="150"/>
        <v>0</v>
      </c>
      <c r="CF39" s="76">
        <f t="shared" si="150"/>
        <v>-0.5</v>
      </c>
      <c r="CG39" s="76">
        <f t="shared" si="150"/>
        <v>-0.5</v>
      </c>
      <c r="CH39" s="75">
        <f t="shared" si="150"/>
        <v>0</v>
      </c>
      <c r="CI39" s="76">
        <f t="shared" si="150"/>
        <v>0</v>
      </c>
      <c r="CJ39" s="76">
        <f t="shared" si="150"/>
        <v>-1</v>
      </c>
      <c r="CK39" s="75">
        <f t="shared" si="150"/>
        <v>0</v>
      </c>
      <c r="CL39" s="7" t="str">
        <f t="shared" si="5"/>
        <v>super_heavy_tank_destroyer_brigade</v>
      </c>
    </row>
    <row r="40" spans="1:90" x14ac:dyDescent="0.2">
      <c r="A40" s="7" t="s">
        <v>81</v>
      </c>
      <c r="B40" s="7" t="str">
        <f t="shared" si="0"/>
        <v>Armored</v>
      </c>
      <c r="C40" s="69" t="e">
        <f>(1+VLOOKUP($A40,$49:$91,COLUMN(),0))*(MAX(VLOOKUP($BF40,'Land Equipment'!$3:$32,COLUMN(),0),VLOOKUP($BG40,'Land Equipment'!$3:$32,COLUMN(),0)))</f>
        <v>#VALUE!</v>
      </c>
      <c r="D40" s="69">
        <f t="shared" ref="D40:O40" ca="1" si="151">VLOOKUP($A40,$49:$91,COLUMN(),0)+VLOOKUP($A40,$94:$155,COLUMN(),0)</f>
        <v>0.6</v>
      </c>
      <c r="E40" s="69">
        <f t="shared" ca="1" si="151"/>
        <v>0</v>
      </c>
      <c r="F40" s="69">
        <f t="shared" ca="1" si="151"/>
        <v>0.1</v>
      </c>
      <c r="G40" s="69">
        <f t="shared" ca="1" si="151"/>
        <v>0</v>
      </c>
      <c r="H40" s="69">
        <f t="shared" ca="1" si="151"/>
        <v>0</v>
      </c>
      <c r="I40" s="69">
        <f t="shared" ca="1" si="151"/>
        <v>0</v>
      </c>
      <c r="J40" s="69">
        <f t="shared" ca="1" si="151"/>
        <v>1.75</v>
      </c>
      <c r="K40" s="69">
        <f t="shared" ca="1" si="151"/>
        <v>0.8</v>
      </c>
      <c r="L40" s="69">
        <f t="shared" ca="1" si="151"/>
        <v>0</v>
      </c>
      <c r="M40" s="69">
        <f t="shared" ca="1" si="151"/>
        <v>0</v>
      </c>
      <c r="N40" s="69">
        <f t="shared" ca="1" si="151"/>
        <v>0</v>
      </c>
      <c r="O40" s="69">
        <f t="shared" ca="1" si="151"/>
        <v>0</v>
      </c>
      <c r="P40" s="7" t="e">
        <f ca="1">(1+VLOOKUP($A40,$49:$91,COLUMN(),0)+VLOOKUP($A40,$94:$136,COLUMN(),0))*(VLOOKUP($BF40,'Land Equipment'!$3:$32,COLUMN(),0)+VLOOKUP($BG40,'Land Equipment'!$3:$32,COLUMN(),0))</f>
        <v>#VALUE!</v>
      </c>
      <c r="Q40" s="7" t="e">
        <f ca="1">(1+VLOOKUP($A40,$49:$91,COLUMN(),0)+VLOOKUP($A40,$94:$136,COLUMN(),0))*(VLOOKUP($BF40,'Land Equipment'!$3:$32,COLUMN(),0)+VLOOKUP($BG40,'Land Equipment'!$3:$32,COLUMN(),0))</f>
        <v>#VALUE!</v>
      </c>
      <c r="R40" s="7" t="e">
        <f ca="1">(1+VLOOKUP($A40,$49:$91,COLUMN(),0)+VLOOKUP($A40,$94:$136,COLUMN(),0))*(VLOOKUP($BF40,'Land Equipment'!$3:$32,COLUMN(),0)+VLOOKUP($BG40,'Land Equipment'!$3:$32,COLUMN(),0))</f>
        <v>#VALUE!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 t="e">
        <f ca="1">(1+VLOOKUP($A40,$49:$91,COLUMN(),0)+VLOOKUP($A40,$94:$136,COLUMN(),0))*(VLOOKUP($BF40,'Land Equipment'!$3:$32,COLUMN(),0)+VLOOKUP($BG40,'Land Equipment'!$3:$32,COLUMN(),0))</f>
        <v>#VALUE!</v>
      </c>
      <c r="V40" s="7" t="e">
        <f ca="1">(1+VLOOKUP($A40,$49:$91,COLUMN(),0)+VLOOKUP($A40,$94:$136,COLUMN(),0))*(VLOOKUP($BF40,'Land Equipment'!$3:$32,COLUMN(),0)+VLOOKUP($BG40,'Land Equipment'!$3:$32,COLUMN(),0))</f>
        <v>#VALUE!</v>
      </c>
      <c r="W40" s="69">
        <f t="shared" ref="W40:Y40" ca="1" si="152">VLOOKUP($A40,$49:$91,COLUMN(),0)+VLOOKUP($A40,$94:$155,COLUMN(),0)</f>
        <v>0</v>
      </c>
      <c r="X40" s="69">
        <f t="shared" ca="1" si="152"/>
        <v>0</v>
      </c>
      <c r="Y40" s="69">
        <f t="shared" ca="1" si="152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3">VLOOKUP($A40,$49:$91,COLUMN(),0)</f>
        <v>500</v>
      </c>
      <c r="AB40" s="69">
        <f t="shared" si="153"/>
        <v>180</v>
      </c>
      <c r="AC40" s="69">
        <f t="shared" si="153"/>
        <v>0</v>
      </c>
      <c r="AD40" s="69">
        <f t="shared" si="153"/>
        <v>0</v>
      </c>
      <c r="AE40" s="69">
        <f t="shared" si="153"/>
        <v>0</v>
      </c>
      <c r="AF40" s="69">
        <f t="shared" si="153"/>
        <v>0</v>
      </c>
      <c r="AG40" s="69">
        <f t="shared" si="153"/>
        <v>0</v>
      </c>
      <c r="AH40" s="69">
        <f t="shared" si="153"/>
        <v>0</v>
      </c>
      <c r="AI40" s="69">
        <f t="shared" si="153"/>
        <v>0</v>
      </c>
      <c r="AJ40" s="69">
        <f t="shared" si="153"/>
        <v>0</v>
      </c>
      <c r="AK40" s="69">
        <f t="shared" si="153"/>
        <v>0</v>
      </c>
      <c r="AL40" s="69">
        <f t="shared" si="153"/>
        <v>0</v>
      </c>
      <c r="AM40" s="69">
        <f t="shared" si="153"/>
        <v>0</v>
      </c>
      <c r="AN40" s="69">
        <f t="shared" si="153"/>
        <v>0</v>
      </c>
      <c r="AO40" s="69">
        <f t="shared" si="153"/>
        <v>0</v>
      </c>
      <c r="AP40" s="69">
        <f t="shared" si="153"/>
        <v>0</v>
      </c>
      <c r="AQ40" s="69">
        <f t="shared" si="153"/>
        <v>0</v>
      </c>
      <c r="AR40" s="69">
        <f t="shared" si="153"/>
        <v>0</v>
      </c>
      <c r="AS40" s="69">
        <f t="shared" si="153"/>
        <v>0</v>
      </c>
      <c r="AT40" s="69">
        <f t="shared" si="153"/>
        <v>0</v>
      </c>
      <c r="AU40" s="69">
        <f t="shared" si="153"/>
        <v>0</v>
      </c>
      <c r="AV40" s="69">
        <f t="shared" si="153"/>
        <v>0</v>
      </c>
      <c r="AW40" s="69">
        <f t="shared" si="153"/>
        <v>0</v>
      </c>
      <c r="AX40" s="69">
        <f t="shared" si="153"/>
        <v>0</v>
      </c>
      <c r="AY40" s="69">
        <f t="shared" si="153"/>
        <v>0</v>
      </c>
      <c r="AZ40" s="69">
        <f t="shared" si="153"/>
        <v>0</v>
      </c>
      <c r="BA40" s="69">
        <f t="shared" si="153"/>
        <v>0</v>
      </c>
      <c r="BB40" s="69">
        <f t="shared" si="153"/>
        <v>0</v>
      </c>
      <c r="BC40" s="69">
        <f t="shared" si="153"/>
        <v>10</v>
      </c>
      <c r="BD40" s="69">
        <f t="shared" si="153"/>
        <v>0</v>
      </c>
      <c r="BE40" s="69">
        <f t="shared" si="153"/>
        <v>0</v>
      </c>
      <c r="BF40" s="69" t="str">
        <f t="shared" si="153"/>
        <v>Super Heavy SP Artillery</v>
      </c>
      <c r="BG40" s="69" t="str">
        <f t="shared" si="153"/>
        <v>-</v>
      </c>
      <c r="BH40" s="76">
        <f t="shared" ref="BH40:CK40" si="154">VLOOKUP($A40,$49:$91,COLUMN(),0)+VLOOKUP($A40,$94:$155,COLUMN(),0)</f>
        <v>-0.4</v>
      </c>
      <c r="BI40" s="76">
        <f t="shared" si="154"/>
        <v>-0.5</v>
      </c>
      <c r="BJ40" s="75">
        <f t="shared" si="154"/>
        <v>0</v>
      </c>
      <c r="BK40" s="76">
        <f t="shared" si="154"/>
        <v>0</v>
      </c>
      <c r="BL40" s="76">
        <f t="shared" si="154"/>
        <v>-0.3</v>
      </c>
      <c r="BM40" s="75">
        <f t="shared" si="154"/>
        <v>0</v>
      </c>
      <c r="BN40" s="76">
        <f t="shared" si="154"/>
        <v>0</v>
      </c>
      <c r="BO40" s="76">
        <f t="shared" si="154"/>
        <v>-0.4</v>
      </c>
      <c r="BP40" s="75">
        <f t="shared" si="154"/>
        <v>0</v>
      </c>
      <c r="BQ40" s="76">
        <f t="shared" si="154"/>
        <v>0</v>
      </c>
      <c r="BR40" s="76">
        <f t="shared" si="154"/>
        <v>0</v>
      </c>
      <c r="BS40" s="76">
        <f t="shared" si="154"/>
        <v>0</v>
      </c>
      <c r="BT40" s="76">
        <f t="shared" si="154"/>
        <v>0</v>
      </c>
      <c r="BU40" s="76">
        <f t="shared" si="154"/>
        <v>-0.6</v>
      </c>
      <c r="BV40" s="76">
        <f t="shared" si="154"/>
        <v>-0.2</v>
      </c>
      <c r="BW40" s="76">
        <f t="shared" si="154"/>
        <v>-0.4</v>
      </c>
      <c r="BX40" s="76">
        <f t="shared" si="154"/>
        <v>-0.7</v>
      </c>
      <c r="BY40" s="75">
        <f t="shared" si="154"/>
        <v>0</v>
      </c>
      <c r="BZ40" s="76">
        <f t="shared" si="154"/>
        <v>-0.2</v>
      </c>
      <c r="CA40" s="76">
        <f t="shared" si="154"/>
        <v>-0.5</v>
      </c>
      <c r="CB40" s="75">
        <f t="shared" si="154"/>
        <v>0</v>
      </c>
      <c r="CC40" s="76">
        <f t="shared" si="154"/>
        <v>0</v>
      </c>
      <c r="CD40" s="76">
        <f t="shared" si="154"/>
        <v>0</v>
      </c>
      <c r="CE40" s="75">
        <f t="shared" si="154"/>
        <v>0</v>
      </c>
      <c r="CF40" s="76">
        <f t="shared" si="154"/>
        <v>-0.5</v>
      </c>
      <c r="CG40" s="76">
        <f t="shared" si="154"/>
        <v>-0.5</v>
      </c>
      <c r="CH40" s="75">
        <f t="shared" si="154"/>
        <v>0</v>
      </c>
      <c r="CI40" s="76">
        <f t="shared" si="154"/>
        <v>0</v>
      </c>
      <c r="CJ40" s="76">
        <f t="shared" si="154"/>
        <v>-1</v>
      </c>
      <c r="CK40" s="75">
        <f t="shared" si="154"/>
        <v>0</v>
      </c>
      <c r="CL40" s="7" t="str">
        <f t="shared" si="5"/>
        <v>super_heavy_sp_artillery_brigade</v>
      </c>
    </row>
    <row r="41" spans="1:90" x14ac:dyDescent="0.2">
      <c r="A41" s="7" t="s">
        <v>82</v>
      </c>
      <c r="B41" s="7" t="str">
        <f t="shared" si="0"/>
        <v>Armored</v>
      </c>
      <c r="C41" s="69" t="e">
        <f>(1+VLOOKUP($A41,$49:$91,COLUMN(),0))*(MAX(VLOOKUP($BF41,'Land Equipment'!$3:$32,COLUMN(),0),VLOOKUP($BG41,'Land Equipment'!$3:$32,COLUMN(),0)))</f>
        <v>#VALUE!</v>
      </c>
      <c r="D41" s="69">
        <f t="shared" ref="D41:O41" ca="1" si="155">VLOOKUP($A41,$49:$91,COLUMN(),0)+VLOOKUP($A41,$94:$155,COLUMN(),0)</f>
        <v>0.6</v>
      </c>
      <c r="E41" s="69">
        <f t="shared" ca="1" si="155"/>
        <v>0</v>
      </c>
      <c r="F41" s="69">
        <f t="shared" ca="1" si="155"/>
        <v>0.1</v>
      </c>
      <c r="G41" s="69">
        <f t="shared" ca="1" si="155"/>
        <v>0</v>
      </c>
      <c r="H41" s="69">
        <f t="shared" ca="1" si="155"/>
        <v>0</v>
      </c>
      <c r="I41" s="69">
        <f t="shared" ca="1" si="155"/>
        <v>0</v>
      </c>
      <c r="J41" s="69">
        <f t="shared" ca="1" si="155"/>
        <v>1.75</v>
      </c>
      <c r="K41" s="69">
        <f t="shared" ca="1" si="155"/>
        <v>0.1</v>
      </c>
      <c r="L41" s="69">
        <f t="shared" ca="1" si="155"/>
        <v>0</v>
      </c>
      <c r="M41" s="69">
        <f t="shared" ca="1" si="155"/>
        <v>0</v>
      </c>
      <c r="N41" s="69">
        <f t="shared" ca="1" si="155"/>
        <v>0</v>
      </c>
      <c r="O41" s="69">
        <f t="shared" ca="1" si="155"/>
        <v>0</v>
      </c>
      <c r="P41" s="7" t="e">
        <f ca="1">(1+VLOOKUP($A41,$49:$91,COLUMN(),0)+VLOOKUP($A41,$94:$136,COLUMN(),0))*(VLOOKUP($BF41,'Land Equipment'!$3:$32,COLUMN(),0)+VLOOKUP($BG41,'Land Equipment'!$3:$32,COLUMN(),0))</f>
        <v>#VALUE!</v>
      </c>
      <c r="Q41" s="7" t="e">
        <f ca="1">(1+VLOOKUP($A41,$49:$91,COLUMN(),0)+VLOOKUP($A41,$94:$136,COLUMN(),0))*(VLOOKUP($BF41,'Land Equipment'!$3:$32,COLUMN(),0)+VLOOKUP($BG41,'Land Equipment'!$3:$32,COLUMN(),0))</f>
        <v>#VALUE!</v>
      </c>
      <c r="R41" s="7" t="e">
        <f ca="1">(1+VLOOKUP($A41,$49:$91,COLUMN(),0)+VLOOKUP($A41,$94:$136,COLUMN(),0))*(VLOOKUP($BF41,'Land Equipment'!$3:$32,COLUMN(),0)+VLOOKUP($BG41,'Land Equipment'!$3:$32,COLUMN(),0))</f>
        <v>#VALUE!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 t="e">
        <f ca="1">(1+VLOOKUP($A41,$49:$91,COLUMN(),0)+VLOOKUP($A41,$94:$136,COLUMN(),0))*(VLOOKUP($BF41,'Land Equipment'!$3:$32,COLUMN(),0)+VLOOKUP($BG41,'Land Equipment'!$3:$32,COLUMN(),0))</f>
        <v>#VALUE!</v>
      </c>
      <c r="V41" s="7" t="e">
        <f ca="1">(1+VLOOKUP($A41,$49:$91,COLUMN(),0)+VLOOKUP($A41,$94:$136,COLUMN(),0))*(VLOOKUP($BF41,'Land Equipment'!$3:$32,COLUMN(),0)+VLOOKUP($BG41,'Land Equipment'!$3:$32,COLUMN(),0))</f>
        <v>#VALUE!</v>
      </c>
      <c r="W41" s="69">
        <f t="shared" ref="W41:Y41" ca="1" si="156">VLOOKUP($A41,$49:$91,COLUMN(),0)+VLOOKUP($A41,$94:$155,COLUMN(),0)</f>
        <v>0</v>
      </c>
      <c r="X41" s="69">
        <f t="shared" ca="1" si="156"/>
        <v>0</v>
      </c>
      <c r="Y41" s="69">
        <f t="shared" ca="1" si="156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7">VLOOKUP($A41,$49:$91,COLUMN(),0)</f>
        <v>500</v>
      </c>
      <c r="AB41" s="69">
        <f t="shared" si="157"/>
        <v>180</v>
      </c>
      <c r="AC41" s="69">
        <f t="shared" si="157"/>
        <v>0</v>
      </c>
      <c r="AD41" s="69">
        <f t="shared" si="157"/>
        <v>0</v>
      </c>
      <c r="AE41" s="69">
        <f t="shared" si="157"/>
        <v>0</v>
      </c>
      <c r="AF41" s="69">
        <f t="shared" si="157"/>
        <v>0</v>
      </c>
      <c r="AG41" s="69">
        <f t="shared" si="157"/>
        <v>0</v>
      </c>
      <c r="AH41" s="69">
        <f t="shared" si="157"/>
        <v>0</v>
      </c>
      <c r="AI41" s="69">
        <f t="shared" si="157"/>
        <v>0</v>
      </c>
      <c r="AJ41" s="69">
        <f t="shared" si="157"/>
        <v>0</v>
      </c>
      <c r="AK41" s="69">
        <f t="shared" si="157"/>
        <v>0</v>
      </c>
      <c r="AL41" s="69">
        <f t="shared" si="157"/>
        <v>0</v>
      </c>
      <c r="AM41" s="69">
        <f t="shared" si="157"/>
        <v>0</v>
      </c>
      <c r="AN41" s="69">
        <f t="shared" si="157"/>
        <v>0</v>
      </c>
      <c r="AO41" s="69">
        <f t="shared" si="157"/>
        <v>0</v>
      </c>
      <c r="AP41" s="69">
        <f t="shared" si="157"/>
        <v>0</v>
      </c>
      <c r="AQ41" s="69">
        <f t="shared" si="157"/>
        <v>0</v>
      </c>
      <c r="AR41" s="69">
        <f t="shared" si="157"/>
        <v>0</v>
      </c>
      <c r="AS41" s="69">
        <f t="shared" si="157"/>
        <v>0</v>
      </c>
      <c r="AT41" s="69">
        <f t="shared" si="157"/>
        <v>0</v>
      </c>
      <c r="AU41" s="69">
        <f t="shared" si="157"/>
        <v>0</v>
      </c>
      <c r="AV41" s="69">
        <f t="shared" si="157"/>
        <v>0</v>
      </c>
      <c r="AW41" s="69">
        <f t="shared" si="157"/>
        <v>0</v>
      </c>
      <c r="AX41" s="69">
        <f t="shared" si="157"/>
        <v>0</v>
      </c>
      <c r="AY41" s="69">
        <f t="shared" si="157"/>
        <v>0</v>
      </c>
      <c r="AZ41" s="69">
        <f t="shared" si="157"/>
        <v>0</v>
      </c>
      <c r="BA41" s="69">
        <f t="shared" si="157"/>
        <v>0</v>
      </c>
      <c r="BB41" s="69">
        <f t="shared" si="157"/>
        <v>0</v>
      </c>
      <c r="BC41" s="69">
        <f t="shared" si="157"/>
        <v>0</v>
      </c>
      <c r="BD41" s="69">
        <f t="shared" si="157"/>
        <v>4</v>
      </c>
      <c r="BE41" s="69">
        <f t="shared" si="157"/>
        <v>0</v>
      </c>
      <c r="BF41" s="69" t="str">
        <f t="shared" si="157"/>
        <v>Super Heavy SP Anti-Air</v>
      </c>
      <c r="BG41" s="69" t="str">
        <f t="shared" si="157"/>
        <v>-</v>
      </c>
      <c r="BH41" s="76">
        <f t="shared" ref="BH41:CK41" si="158">VLOOKUP($A41,$49:$91,COLUMN(),0)+VLOOKUP($A41,$94:$155,COLUMN(),0)</f>
        <v>-0.4</v>
      </c>
      <c r="BI41" s="76">
        <f t="shared" si="158"/>
        <v>-0.5</v>
      </c>
      <c r="BJ41" s="75">
        <f t="shared" si="158"/>
        <v>0</v>
      </c>
      <c r="BK41" s="76">
        <f t="shared" si="158"/>
        <v>0</v>
      </c>
      <c r="BL41" s="76">
        <f t="shared" si="158"/>
        <v>-0.3</v>
      </c>
      <c r="BM41" s="75">
        <f t="shared" si="158"/>
        <v>0</v>
      </c>
      <c r="BN41" s="76">
        <f t="shared" si="158"/>
        <v>0</v>
      </c>
      <c r="BO41" s="76">
        <f t="shared" si="158"/>
        <v>-0.4</v>
      </c>
      <c r="BP41" s="75">
        <f t="shared" si="158"/>
        <v>0</v>
      </c>
      <c r="BQ41" s="76">
        <f t="shared" si="158"/>
        <v>0</v>
      </c>
      <c r="BR41" s="76">
        <f t="shared" si="158"/>
        <v>0</v>
      </c>
      <c r="BS41" s="76">
        <f t="shared" si="158"/>
        <v>0</v>
      </c>
      <c r="BT41" s="76">
        <f t="shared" si="158"/>
        <v>0</v>
      </c>
      <c r="BU41" s="76">
        <f t="shared" si="158"/>
        <v>-0.6</v>
      </c>
      <c r="BV41" s="76">
        <f t="shared" si="158"/>
        <v>-0.2</v>
      </c>
      <c r="BW41" s="76">
        <f t="shared" si="158"/>
        <v>-0.4</v>
      </c>
      <c r="BX41" s="76">
        <f t="shared" si="158"/>
        <v>-0.7</v>
      </c>
      <c r="BY41" s="75">
        <f t="shared" si="158"/>
        <v>0</v>
      </c>
      <c r="BZ41" s="76">
        <f t="shared" si="158"/>
        <v>-0.2</v>
      </c>
      <c r="CA41" s="76">
        <f t="shared" si="158"/>
        <v>-0.5</v>
      </c>
      <c r="CB41" s="75">
        <f t="shared" si="158"/>
        <v>0</v>
      </c>
      <c r="CC41" s="76">
        <f t="shared" si="158"/>
        <v>0</v>
      </c>
      <c r="CD41" s="76">
        <f t="shared" si="158"/>
        <v>0</v>
      </c>
      <c r="CE41" s="75">
        <f t="shared" si="158"/>
        <v>0</v>
      </c>
      <c r="CF41" s="76">
        <f t="shared" si="158"/>
        <v>-0.4</v>
      </c>
      <c r="CG41" s="76">
        <f t="shared" si="158"/>
        <v>-0.5</v>
      </c>
      <c r="CH41" s="75">
        <f t="shared" si="158"/>
        <v>0</v>
      </c>
      <c r="CI41" s="76">
        <f t="shared" si="158"/>
        <v>0</v>
      </c>
      <c r="CJ41" s="76">
        <f t="shared" si="158"/>
        <v>-1</v>
      </c>
      <c r="CK41" s="75">
        <f t="shared" si="158"/>
        <v>0</v>
      </c>
      <c r="CL41" s="7" t="str">
        <f t="shared" si="5"/>
        <v>super_heavy_sp_anti_air_brigade</v>
      </c>
    </row>
    <row r="42" spans="1:90" x14ac:dyDescent="0.2">
      <c r="A42" s="7" t="s">
        <v>83</v>
      </c>
      <c r="B42" s="7" t="str">
        <f t="shared" si="0"/>
        <v>Armored</v>
      </c>
      <c r="C42" s="69" t="e">
        <f>(1+VLOOKUP($A42,$49:$91,COLUMN(),0))*(MAX(VLOOKUP($BF42,'Land Equipment'!$3:$32,COLUMN(),0),VLOOKUP($BG42,'Land Equipment'!$3:$32,COLUMN(),0)))</f>
        <v>#VALUE!</v>
      </c>
      <c r="D42" s="69">
        <f t="shared" ref="D42:O42" ca="1" si="159">VLOOKUP($A42,$49:$91,COLUMN(),0)+VLOOKUP($A42,$94:$155,COLUMN(),0)</f>
        <v>2</v>
      </c>
      <c r="E42" s="69">
        <f t="shared" ca="1" si="159"/>
        <v>10</v>
      </c>
      <c r="F42" s="69">
        <f t="shared" ca="1" si="159"/>
        <v>0.3</v>
      </c>
      <c r="G42" s="69">
        <f t="shared" ca="1" si="159"/>
        <v>0</v>
      </c>
      <c r="H42" s="69">
        <f t="shared" ca="1" si="159"/>
        <v>0</v>
      </c>
      <c r="I42" s="69">
        <f t="shared" ca="1" si="159"/>
        <v>0</v>
      </c>
      <c r="J42" s="69">
        <f t="shared" ca="1" si="159"/>
        <v>1.5</v>
      </c>
      <c r="K42" s="69">
        <f t="shared" ca="1" si="159"/>
        <v>0.25</v>
      </c>
      <c r="L42" s="69">
        <f t="shared" ca="1" si="159"/>
        <v>0</v>
      </c>
      <c r="M42" s="69">
        <f t="shared" ca="1" si="159"/>
        <v>0</v>
      </c>
      <c r="N42" s="69">
        <f t="shared" ca="1" si="159"/>
        <v>0</v>
      </c>
      <c r="O42" s="69">
        <f t="shared" ca="1" si="159"/>
        <v>0</v>
      </c>
      <c r="P42" s="7" t="e">
        <f ca="1">(1+VLOOKUP($A42,$49:$91,COLUMN(),0)+VLOOKUP($A42,$94:$136,COLUMN(),0))*(VLOOKUP($BF42,'Land Equipment'!$3:$32,COLUMN(),0)+VLOOKUP($BG42,'Land Equipment'!$3:$32,COLUMN(),0))</f>
        <v>#VALUE!</v>
      </c>
      <c r="Q42" s="7" t="e">
        <f ca="1">(1+VLOOKUP($A42,$49:$91,COLUMN(),0)+VLOOKUP($A42,$94:$136,COLUMN(),0))*(VLOOKUP($BF42,'Land Equipment'!$3:$32,COLUMN(),0)+VLOOKUP($BG42,'Land Equipment'!$3:$32,COLUMN(),0))</f>
        <v>#VALUE!</v>
      </c>
      <c r="R42" s="7" t="e">
        <f ca="1">(1+VLOOKUP($A42,$49:$91,COLUMN(),0)+VLOOKUP($A42,$94:$136,COLUMN(),0))*(VLOOKUP($BF42,'Land Equipment'!$3:$32,COLUMN(),0)+VLOOKUP($BG42,'Land Equipment'!$3:$32,COLUMN(),0))</f>
        <v>#VALUE!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 t="e">
        <f ca="1">(1+VLOOKUP($A42,$49:$91,COLUMN(),0)+VLOOKUP($A42,$94:$136,COLUMN(),0))*(VLOOKUP($BF42,'Land Equipment'!$3:$32,COLUMN(),0)+VLOOKUP($BG42,'Land Equipment'!$3:$32,COLUMN(),0))</f>
        <v>#VALUE!</v>
      </c>
      <c r="V42" s="7" t="e">
        <f ca="1">(1+VLOOKUP($A42,$49:$91,COLUMN(),0)+VLOOKUP($A42,$94:$136,COLUMN(),0))*(VLOOKUP($BF42,'Land Equipment'!$3:$32,COLUMN(),0)+VLOOKUP($BG42,'Land Equipment'!$3:$32,COLUMN(),0))</f>
        <v>#VALUE!</v>
      </c>
      <c r="W42" s="69">
        <f t="shared" ref="W42:Y42" ca="1" si="160">VLOOKUP($A42,$49:$91,COLUMN(),0)+VLOOKUP($A42,$94:$155,COLUMN(),0)</f>
        <v>0</v>
      </c>
      <c r="X42" s="69">
        <f t="shared" ca="1" si="160"/>
        <v>0</v>
      </c>
      <c r="Y42" s="69">
        <f t="shared" ca="1" si="160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1">VLOOKUP($A42,$49:$91,COLUMN(),0)</f>
        <v>500</v>
      </c>
      <c r="AB42" s="69">
        <f t="shared" si="161"/>
        <v>180</v>
      </c>
      <c r="AC42" s="69">
        <f t="shared" si="161"/>
        <v>0</v>
      </c>
      <c r="AD42" s="69">
        <f t="shared" si="161"/>
        <v>0</v>
      </c>
      <c r="AE42" s="69">
        <f t="shared" si="161"/>
        <v>0</v>
      </c>
      <c r="AF42" s="69">
        <f t="shared" si="161"/>
        <v>0</v>
      </c>
      <c r="AG42" s="69">
        <f t="shared" si="161"/>
        <v>0</v>
      </c>
      <c r="AH42" s="69">
        <f t="shared" si="161"/>
        <v>0</v>
      </c>
      <c r="AI42" s="69">
        <f t="shared" si="161"/>
        <v>0</v>
      </c>
      <c r="AJ42" s="69">
        <f t="shared" si="161"/>
        <v>0</v>
      </c>
      <c r="AK42" s="69">
        <f t="shared" si="161"/>
        <v>0</v>
      </c>
      <c r="AL42" s="69">
        <f t="shared" si="161"/>
        <v>0</v>
      </c>
      <c r="AM42" s="69">
        <f t="shared" si="161"/>
        <v>0</v>
      </c>
      <c r="AN42" s="69">
        <f t="shared" si="161"/>
        <v>0</v>
      </c>
      <c r="AO42" s="69">
        <f t="shared" si="161"/>
        <v>0</v>
      </c>
      <c r="AP42" s="69">
        <f t="shared" si="161"/>
        <v>50</v>
      </c>
      <c r="AQ42" s="69">
        <f t="shared" si="161"/>
        <v>0</v>
      </c>
      <c r="AR42" s="69">
        <f t="shared" si="161"/>
        <v>0</v>
      </c>
      <c r="AS42" s="69">
        <f t="shared" si="161"/>
        <v>0</v>
      </c>
      <c r="AT42" s="69">
        <f t="shared" si="161"/>
        <v>0</v>
      </c>
      <c r="AU42" s="69">
        <f t="shared" si="161"/>
        <v>0</v>
      </c>
      <c r="AV42" s="69">
        <f t="shared" si="161"/>
        <v>0</v>
      </c>
      <c r="AW42" s="69">
        <f t="shared" si="161"/>
        <v>0</v>
      </c>
      <c r="AX42" s="69">
        <f t="shared" si="161"/>
        <v>0</v>
      </c>
      <c r="AY42" s="69">
        <f t="shared" si="161"/>
        <v>0</v>
      </c>
      <c r="AZ42" s="69">
        <f t="shared" si="161"/>
        <v>0</v>
      </c>
      <c r="BA42" s="69">
        <f t="shared" si="161"/>
        <v>0</v>
      </c>
      <c r="BB42" s="69">
        <f t="shared" si="161"/>
        <v>0</v>
      </c>
      <c r="BC42" s="69">
        <f t="shared" si="161"/>
        <v>0</v>
      </c>
      <c r="BD42" s="69">
        <f t="shared" si="161"/>
        <v>0</v>
      </c>
      <c r="BE42" s="69">
        <f t="shared" si="161"/>
        <v>0</v>
      </c>
      <c r="BF42" s="69" t="str">
        <f t="shared" si="161"/>
        <v>Modern Tank</v>
      </c>
      <c r="BG42" s="69" t="str">
        <f t="shared" si="161"/>
        <v>-</v>
      </c>
      <c r="BH42" s="76">
        <f t="shared" ref="BH42:CK42" si="162">VLOOKUP($A42,$49:$91,COLUMN(),0)+VLOOKUP($A42,$94:$155,COLUMN(),0)</f>
        <v>-0.4</v>
      </c>
      <c r="BI42" s="76">
        <f t="shared" si="162"/>
        <v>-0.3</v>
      </c>
      <c r="BJ42" s="75">
        <f t="shared" si="162"/>
        <v>0</v>
      </c>
      <c r="BK42" s="76">
        <f t="shared" si="162"/>
        <v>0</v>
      </c>
      <c r="BL42" s="76">
        <f t="shared" si="162"/>
        <v>-0.1</v>
      </c>
      <c r="BM42" s="75">
        <f t="shared" si="162"/>
        <v>0</v>
      </c>
      <c r="BN42" s="76">
        <f t="shared" si="162"/>
        <v>0</v>
      </c>
      <c r="BO42" s="76">
        <f t="shared" si="162"/>
        <v>-0.2</v>
      </c>
      <c r="BP42" s="75">
        <f t="shared" si="162"/>
        <v>0</v>
      </c>
      <c r="BQ42" s="76">
        <f t="shared" si="162"/>
        <v>0</v>
      </c>
      <c r="BR42" s="76">
        <f t="shared" si="162"/>
        <v>0</v>
      </c>
      <c r="BS42" s="76">
        <f t="shared" si="162"/>
        <v>0</v>
      </c>
      <c r="BT42" s="76">
        <f t="shared" si="162"/>
        <v>0</v>
      </c>
      <c r="BU42" s="76">
        <f t="shared" si="162"/>
        <v>-0.4</v>
      </c>
      <c r="BV42" s="76">
        <f t="shared" si="162"/>
        <v>-0.1</v>
      </c>
      <c r="BW42" s="76">
        <f t="shared" si="162"/>
        <v>-0.4</v>
      </c>
      <c r="BX42" s="76">
        <f t="shared" si="162"/>
        <v>-0.4</v>
      </c>
      <c r="BY42" s="75">
        <f t="shared" si="162"/>
        <v>0</v>
      </c>
      <c r="BZ42" s="76">
        <f t="shared" si="162"/>
        <v>-0.1</v>
      </c>
      <c r="CA42" s="76">
        <f t="shared" si="162"/>
        <v>-0.1</v>
      </c>
      <c r="CB42" s="75">
        <f t="shared" si="162"/>
        <v>0</v>
      </c>
      <c r="CC42" s="76">
        <f t="shared" si="162"/>
        <v>0</v>
      </c>
      <c r="CD42" s="76">
        <f t="shared" si="162"/>
        <v>0</v>
      </c>
      <c r="CE42" s="75">
        <f t="shared" si="162"/>
        <v>0</v>
      </c>
      <c r="CF42" s="76">
        <f t="shared" si="162"/>
        <v>-0.2</v>
      </c>
      <c r="CG42" s="76">
        <f t="shared" si="162"/>
        <v>-0.2</v>
      </c>
      <c r="CH42" s="75">
        <f t="shared" si="162"/>
        <v>0</v>
      </c>
      <c r="CI42" s="76">
        <f t="shared" si="162"/>
        <v>0</v>
      </c>
      <c r="CJ42" s="76">
        <f t="shared" si="162"/>
        <v>-0.7</v>
      </c>
      <c r="CK42" s="75">
        <f t="shared" si="162"/>
        <v>0</v>
      </c>
      <c r="CL42" s="7" t="str">
        <f t="shared" si="5"/>
        <v>modern_armor</v>
      </c>
    </row>
    <row r="43" spans="1:90" x14ac:dyDescent="0.2">
      <c r="A43" s="7" t="s">
        <v>84</v>
      </c>
      <c r="B43" s="7" t="str">
        <f t="shared" si="0"/>
        <v>Armored</v>
      </c>
      <c r="C43" s="69" t="e">
        <f>(1+VLOOKUP($A43,$49:$91,COLUMN(),0))*(MAX(VLOOKUP($BF43,'Land Equipment'!$3:$32,COLUMN(),0),VLOOKUP($BG43,'Land Equipment'!$3:$32,COLUMN(),0)))</f>
        <v>#VALUE!</v>
      </c>
      <c r="D43" s="69">
        <f t="shared" ref="D43:O43" ca="1" si="163">VLOOKUP($A43,$49:$91,COLUMN(),0)+VLOOKUP($A43,$94:$155,COLUMN(),0)</f>
        <v>0.6</v>
      </c>
      <c r="E43" s="69">
        <f t="shared" ca="1" si="163"/>
        <v>0</v>
      </c>
      <c r="F43" s="69">
        <f t="shared" ca="1" si="163"/>
        <v>0.3</v>
      </c>
      <c r="G43" s="69">
        <f t="shared" ca="1" si="163"/>
        <v>0</v>
      </c>
      <c r="H43" s="69">
        <f t="shared" ca="1" si="163"/>
        <v>0</v>
      </c>
      <c r="I43" s="69">
        <f t="shared" ca="1" si="163"/>
        <v>0</v>
      </c>
      <c r="J43" s="69">
        <f t="shared" ca="1" si="163"/>
        <v>1.5</v>
      </c>
      <c r="K43" s="69">
        <f t="shared" ca="1" si="163"/>
        <v>0.25</v>
      </c>
      <c r="L43" s="69">
        <f t="shared" ca="1" si="163"/>
        <v>0</v>
      </c>
      <c r="M43" s="69">
        <f t="shared" ca="1" si="163"/>
        <v>0</v>
      </c>
      <c r="N43" s="69">
        <f t="shared" ca="1" si="163"/>
        <v>0</v>
      </c>
      <c r="O43" s="69">
        <f t="shared" ca="1" si="163"/>
        <v>0</v>
      </c>
      <c r="P43" s="7" t="e">
        <f ca="1">(1+VLOOKUP($A43,$49:$91,COLUMN(),0)+VLOOKUP($A43,$94:$136,COLUMN(),0))*(VLOOKUP($BF43,'Land Equipment'!$3:$32,COLUMN(),0)+VLOOKUP($BG43,'Land Equipment'!$3:$32,COLUMN(),0))</f>
        <v>#VALUE!</v>
      </c>
      <c r="Q43" s="7" t="e">
        <f ca="1">(1+VLOOKUP($A43,$49:$91,COLUMN(),0)+VLOOKUP($A43,$94:$136,COLUMN(),0))*(VLOOKUP($BF43,'Land Equipment'!$3:$32,COLUMN(),0)+VLOOKUP($BG43,'Land Equipment'!$3:$32,COLUMN(),0))</f>
        <v>#VALUE!</v>
      </c>
      <c r="R43" s="7" t="e">
        <f ca="1">(1+VLOOKUP($A43,$49:$91,COLUMN(),0)+VLOOKUP($A43,$94:$136,COLUMN(),0))*(VLOOKUP($BF43,'Land Equipment'!$3:$32,COLUMN(),0)+VLOOKUP($BG43,'Land Equipment'!$3:$32,COLUMN(),0))</f>
        <v>#VALUE!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 t="e">
        <f ca="1">(1+VLOOKUP($A43,$49:$91,COLUMN(),0)+VLOOKUP($A43,$94:$136,COLUMN(),0))*(VLOOKUP($BF43,'Land Equipment'!$3:$32,COLUMN(),0)+VLOOKUP($BG43,'Land Equipment'!$3:$32,COLUMN(),0))</f>
        <v>#VALUE!</v>
      </c>
      <c r="V43" s="7" t="e">
        <f ca="1">(1+VLOOKUP($A43,$49:$91,COLUMN(),0)+VLOOKUP($A43,$94:$136,COLUMN(),0))*(VLOOKUP($BF43,'Land Equipment'!$3:$32,COLUMN(),0)+VLOOKUP($BG43,'Land Equipment'!$3:$32,COLUMN(),0))</f>
        <v>#VALUE!</v>
      </c>
      <c r="W43" s="69">
        <f t="shared" ref="W43:Y43" ca="1" si="164">VLOOKUP($A43,$49:$91,COLUMN(),0)+VLOOKUP($A43,$94:$155,COLUMN(),0)</f>
        <v>0</v>
      </c>
      <c r="X43" s="69">
        <f t="shared" ca="1" si="164"/>
        <v>0</v>
      </c>
      <c r="Y43" s="69">
        <f t="shared" ca="1" si="164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5">VLOOKUP($A43,$49:$91,COLUMN(),0)</f>
        <v>500</v>
      </c>
      <c r="AB43" s="69">
        <f t="shared" si="165"/>
        <v>180</v>
      </c>
      <c r="AC43" s="69">
        <f t="shared" si="165"/>
        <v>0</v>
      </c>
      <c r="AD43" s="69">
        <f t="shared" si="165"/>
        <v>0</v>
      </c>
      <c r="AE43" s="69">
        <f t="shared" si="165"/>
        <v>0</v>
      </c>
      <c r="AF43" s="69">
        <f t="shared" si="165"/>
        <v>0</v>
      </c>
      <c r="AG43" s="69">
        <f t="shared" si="165"/>
        <v>0</v>
      </c>
      <c r="AH43" s="69">
        <f t="shared" si="165"/>
        <v>0</v>
      </c>
      <c r="AI43" s="69">
        <f t="shared" si="165"/>
        <v>0</v>
      </c>
      <c r="AJ43" s="69">
        <f t="shared" si="165"/>
        <v>0</v>
      </c>
      <c r="AK43" s="69">
        <f t="shared" si="165"/>
        <v>0</v>
      </c>
      <c r="AL43" s="69">
        <f t="shared" si="165"/>
        <v>0</v>
      </c>
      <c r="AM43" s="69">
        <f t="shared" si="165"/>
        <v>0</v>
      </c>
      <c r="AN43" s="69">
        <f t="shared" si="165"/>
        <v>0</v>
      </c>
      <c r="AO43" s="69">
        <f t="shared" si="165"/>
        <v>0</v>
      </c>
      <c r="AP43" s="69">
        <f t="shared" si="165"/>
        <v>0</v>
      </c>
      <c r="AQ43" s="69">
        <f t="shared" si="165"/>
        <v>24</v>
      </c>
      <c r="AR43" s="69">
        <f t="shared" si="165"/>
        <v>0</v>
      </c>
      <c r="AS43" s="69">
        <f t="shared" si="165"/>
        <v>0</v>
      </c>
      <c r="AT43" s="69">
        <f t="shared" si="165"/>
        <v>0</v>
      </c>
      <c r="AU43" s="69">
        <f t="shared" si="165"/>
        <v>0</v>
      </c>
      <c r="AV43" s="69">
        <f t="shared" si="165"/>
        <v>0</v>
      </c>
      <c r="AW43" s="69">
        <f t="shared" si="165"/>
        <v>0</v>
      </c>
      <c r="AX43" s="69">
        <f t="shared" si="165"/>
        <v>0</v>
      </c>
      <c r="AY43" s="69">
        <f t="shared" si="165"/>
        <v>0</v>
      </c>
      <c r="AZ43" s="69">
        <f t="shared" si="165"/>
        <v>0</v>
      </c>
      <c r="BA43" s="69">
        <f t="shared" si="165"/>
        <v>0</v>
      </c>
      <c r="BB43" s="69">
        <f t="shared" si="165"/>
        <v>0</v>
      </c>
      <c r="BC43" s="69">
        <f t="shared" si="165"/>
        <v>0</v>
      </c>
      <c r="BD43" s="69">
        <f t="shared" si="165"/>
        <v>0</v>
      </c>
      <c r="BE43" s="69">
        <f t="shared" si="165"/>
        <v>0</v>
      </c>
      <c r="BF43" s="69" t="str">
        <f t="shared" si="165"/>
        <v>Modern Tank Destroyer</v>
      </c>
      <c r="BG43" s="69" t="str">
        <f t="shared" si="165"/>
        <v>-</v>
      </c>
      <c r="BH43" s="76">
        <f t="shared" ref="BH43:CK43" si="166">VLOOKUP($A43,$49:$91,COLUMN(),0)+VLOOKUP($A43,$94:$155,COLUMN(),0)</f>
        <v>-0.4</v>
      </c>
      <c r="BI43" s="76">
        <f t="shared" si="166"/>
        <v>-0.3</v>
      </c>
      <c r="BJ43" s="75">
        <f t="shared" si="166"/>
        <v>0</v>
      </c>
      <c r="BK43" s="76">
        <f t="shared" si="166"/>
        <v>0</v>
      </c>
      <c r="BL43" s="76">
        <f t="shared" si="166"/>
        <v>-0.1</v>
      </c>
      <c r="BM43" s="75">
        <f t="shared" si="166"/>
        <v>0</v>
      </c>
      <c r="BN43" s="76">
        <f t="shared" si="166"/>
        <v>0</v>
      </c>
      <c r="BO43" s="76">
        <f t="shared" si="166"/>
        <v>-0.2</v>
      </c>
      <c r="BP43" s="75">
        <f t="shared" si="166"/>
        <v>0</v>
      </c>
      <c r="BQ43" s="76">
        <f t="shared" si="166"/>
        <v>0</v>
      </c>
      <c r="BR43" s="76">
        <f t="shared" si="166"/>
        <v>0</v>
      </c>
      <c r="BS43" s="76">
        <f t="shared" si="166"/>
        <v>0</v>
      </c>
      <c r="BT43" s="76">
        <f t="shared" si="166"/>
        <v>0</v>
      </c>
      <c r="BU43" s="76">
        <f t="shared" si="166"/>
        <v>-0.4</v>
      </c>
      <c r="BV43" s="76">
        <f t="shared" si="166"/>
        <v>-0.1</v>
      </c>
      <c r="BW43" s="76">
        <f t="shared" si="166"/>
        <v>-0.4</v>
      </c>
      <c r="BX43" s="76">
        <f t="shared" si="166"/>
        <v>-0.4</v>
      </c>
      <c r="BY43" s="75">
        <f t="shared" si="166"/>
        <v>0</v>
      </c>
      <c r="BZ43" s="76">
        <f t="shared" si="166"/>
        <v>-0.1</v>
      </c>
      <c r="CA43" s="76">
        <f t="shared" si="166"/>
        <v>-0.1</v>
      </c>
      <c r="CB43" s="75">
        <f t="shared" si="166"/>
        <v>0</v>
      </c>
      <c r="CC43" s="76">
        <f t="shared" si="166"/>
        <v>0</v>
      </c>
      <c r="CD43" s="76">
        <f t="shared" si="166"/>
        <v>0</v>
      </c>
      <c r="CE43" s="75">
        <f t="shared" si="166"/>
        <v>0</v>
      </c>
      <c r="CF43" s="76">
        <f t="shared" si="166"/>
        <v>-0.2</v>
      </c>
      <c r="CG43" s="76">
        <f t="shared" si="166"/>
        <v>-0.2</v>
      </c>
      <c r="CH43" s="75">
        <f t="shared" si="166"/>
        <v>0</v>
      </c>
      <c r="CI43" s="76">
        <f t="shared" si="166"/>
        <v>0</v>
      </c>
      <c r="CJ43" s="76">
        <f t="shared" si="166"/>
        <v>-0.7</v>
      </c>
      <c r="CK43" s="75">
        <f t="shared" si="166"/>
        <v>0</v>
      </c>
      <c r="CL43" s="7" t="str">
        <f t="shared" si="5"/>
        <v>modern_tank_destroyer_brigade</v>
      </c>
    </row>
    <row r="44" spans="1:90" x14ac:dyDescent="0.2">
      <c r="A44" s="7" t="s">
        <v>86</v>
      </c>
      <c r="B44" s="7" t="str">
        <f t="shared" si="0"/>
        <v>Armored</v>
      </c>
      <c r="C44" s="69" t="e">
        <f>(1+VLOOKUP($A44,$49:$91,COLUMN(),0))*(MAX(VLOOKUP($BF44,'Land Equipment'!$3:$32,COLUMN(),0),VLOOKUP($BG44,'Land Equipment'!$3:$32,COLUMN(),0)))</f>
        <v>#VALUE!</v>
      </c>
      <c r="D44" s="69">
        <f t="shared" ref="D44:O44" ca="1" si="167">VLOOKUP($A44,$49:$91,COLUMN(),0)+VLOOKUP($A44,$94:$155,COLUMN(),0)</f>
        <v>0.6</v>
      </c>
      <c r="E44" s="69">
        <f t="shared" ca="1" si="167"/>
        <v>0</v>
      </c>
      <c r="F44" s="69">
        <f t="shared" ca="1" si="167"/>
        <v>0.1</v>
      </c>
      <c r="G44" s="69">
        <f t="shared" ca="1" si="167"/>
        <v>0</v>
      </c>
      <c r="H44" s="69">
        <f t="shared" ca="1" si="167"/>
        <v>0</v>
      </c>
      <c r="I44" s="69">
        <f t="shared" ca="1" si="167"/>
        <v>0</v>
      </c>
      <c r="J44" s="69">
        <f t="shared" ca="1" si="167"/>
        <v>1.5</v>
      </c>
      <c r="K44" s="69">
        <f t="shared" ca="1" si="167"/>
        <v>0.5</v>
      </c>
      <c r="L44" s="69">
        <f t="shared" ca="1" si="167"/>
        <v>0</v>
      </c>
      <c r="M44" s="69">
        <f t="shared" ca="1" si="167"/>
        <v>0</v>
      </c>
      <c r="N44" s="69">
        <f t="shared" ca="1" si="167"/>
        <v>0</v>
      </c>
      <c r="O44" s="69">
        <f t="shared" ca="1" si="167"/>
        <v>0</v>
      </c>
      <c r="P44" s="7" t="e">
        <f ca="1">(1+VLOOKUP($A44,$49:$91,COLUMN(),0)+VLOOKUP($A44,$94:$136,COLUMN(),0))*(VLOOKUP($BF44,'Land Equipment'!$3:$32,COLUMN(),0)+VLOOKUP($BG44,'Land Equipment'!$3:$32,COLUMN(),0))</f>
        <v>#VALUE!</v>
      </c>
      <c r="Q44" s="7" t="e">
        <f ca="1">(1+VLOOKUP($A44,$49:$91,COLUMN(),0)+VLOOKUP($A44,$94:$136,COLUMN(),0))*(VLOOKUP($BF44,'Land Equipment'!$3:$32,COLUMN(),0)+VLOOKUP($BG44,'Land Equipment'!$3:$32,COLUMN(),0))</f>
        <v>#VALUE!</v>
      </c>
      <c r="R44" s="7" t="e">
        <f ca="1">(1+VLOOKUP($A44,$49:$91,COLUMN(),0)+VLOOKUP($A44,$94:$136,COLUMN(),0))*(VLOOKUP($BF44,'Land Equipment'!$3:$32,COLUMN(),0)+VLOOKUP($BG44,'Land Equipment'!$3:$32,COLUMN(),0))</f>
        <v>#VALUE!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 t="e">
        <f ca="1">(1+VLOOKUP($A44,$49:$91,COLUMN(),0)+VLOOKUP($A44,$94:$136,COLUMN(),0))*(VLOOKUP($BF44,'Land Equipment'!$3:$32,COLUMN(),0)+VLOOKUP($BG44,'Land Equipment'!$3:$32,COLUMN(),0))</f>
        <v>#VALUE!</v>
      </c>
      <c r="V44" s="7" t="e">
        <f ca="1">(1+VLOOKUP($A44,$49:$91,COLUMN(),0)+VLOOKUP($A44,$94:$136,COLUMN(),0))*(VLOOKUP($BF44,'Land Equipment'!$3:$32,COLUMN(),0)+VLOOKUP($BG44,'Land Equipment'!$3:$32,COLUMN(),0))</f>
        <v>#VALUE!</v>
      </c>
      <c r="W44" s="69">
        <f t="shared" ref="W44:Y44" ca="1" si="168">VLOOKUP($A44,$49:$91,COLUMN(),0)+VLOOKUP($A44,$94:$155,COLUMN(),0)</f>
        <v>0</v>
      </c>
      <c r="X44" s="69">
        <f t="shared" ca="1" si="168"/>
        <v>0</v>
      </c>
      <c r="Y44" s="69">
        <f t="shared" ca="1" si="168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69">VLOOKUP($A44,$49:$91,COLUMN(),0)</f>
        <v>500</v>
      </c>
      <c r="AB44" s="69">
        <f t="shared" si="169"/>
        <v>180</v>
      </c>
      <c r="AC44" s="69">
        <f t="shared" si="169"/>
        <v>0</v>
      </c>
      <c r="AD44" s="69">
        <f t="shared" si="169"/>
        <v>0</v>
      </c>
      <c r="AE44" s="69">
        <f t="shared" si="169"/>
        <v>0</v>
      </c>
      <c r="AF44" s="69">
        <f t="shared" si="169"/>
        <v>0</v>
      </c>
      <c r="AG44" s="69">
        <f t="shared" si="169"/>
        <v>0</v>
      </c>
      <c r="AH44" s="69">
        <f t="shared" si="169"/>
        <v>0</v>
      </c>
      <c r="AI44" s="69">
        <f t="shared" si="169"/>
        <v>0</v>
      </c>
      <c r="AJ44" s="69">
        <f t="shared" si="169"/>
        <v>0</v>
      </c>
      <c r="AK44" s="69">
        <f t="shared" si="169"/>
        <v>0</v>
      </c>
      <c r="AL44" s="69">
        <f t="shared" si="169"/>
        <v>0</v>
      </c>
      <c r="AM44" s="69">
        <f t="shared" si="169"/>
        <v>0</v>
      </c>
      <c r="AN44" s="69">
        <f t="shared" si="169"/>
        <v>0</v>
      </c>
      <c r="AO44" s="69">
        <f t="shared" si="169"/>
        <v>0</v>
      </c>
      <c r="AP44" s="69">
        <f t="shared" si="169"/>
        <v>0</v>
      </c>
      <c r="AQ44" s="69">
        <f t="shared" si="169"/>
        <v>0</v>
      </c>
      <c r="AR44" s="69">
        <f t="shared" si="169"/>
        <v>40</v>
      </c>
      <c r="AS44" s="69">
        <f t="shared" si="169"/>
        <v>0</v>
      </c>
      <c r="AT44" s="69">
        <f t="shared" si="169"/>
        <v>0</v>
      </c>
      <c r="AU44" s="69">
        <f t="shared" si="169"/>
        <v>0</v>
      </c>
      <c r="AV44" s="69">
        <f t="shared" si="169"/>
        <v>0</v>
      </c>
      <c r="AW44" s="69">
        <f t="shared" si="169"/>
        <v>0</v>
      </c>
      <c r="AX44" s="69">
        <f t="shared" si="169"/>
        <v>0</v>
      </c>
      <c r="AY44" s="69">
        <f t="shared" si="169"/>
        <v>0</v>
      </c>
      <c r="AZ44" s="69">
        <f t="shared" si="169"/>
        <v>0</v>
      </c>
      <c r="BA44" s="69">
        <f t="shared" si="169"/>
        <v>0</v>
      </c>
      <c r="BB44" s="69">
        <f t="shared" si="169"/>
        <v>0</v>
      </c>
      <c r="BC44" s="69">
        <f t="shared" si="169"/>
        <v>0</v>
      </c>
      <c r="BD44" s="69">
        <f t="shared" si="169"/>
        <v>0</v>
      </c>
      <c r="BE44" s="69">
        <f t="shared" si="169"/>
        <v>0</v>
      </c>
      <c r="BF44" s="69" t="str">
        <f t="shared" si="169"/>
        <v>Modern SP Artillery</v>
      </c>
      <c r="BG44" s="69" t="str">
        <f t="shared" si="169"/>
        <v>-</v>
      </c>
      <c r="BH44" s="76">
        <f t="shared" ref="BH44:CK44" si="170">VLOOKUP($A44,$49:$91,COLUMN(),0)+VLOOKUP($A44,$94:$155,COLUMN(),0)</f>
        <v>-0.4</v>
      </c>
      <c r="BI44" s="76">
        <f t="shared" si="170"/>
        <v>-0.3</v>
      </c>
      <c r="BJ44" s="75">
        <f t="shared" si="170"/>
        <v>0</v>
      </c>
      <c r="BK44" s="76">
        <f t="shared" si="170"/>
        <v>0</v>
      </c>
      <c r="BL44" s="76">
        <f t="shared" si="170"/>
        <v>-0.1</v>
      </c>
      <c r="BM44" s="75">
        <f t="shared" si="170"/>
        <v>0</v>
      </c>
      <c r="BN44" s="76">
        <f t="shared" si="170"/>
        <v>0</v>
      </c>
      <c r="BO44" s="76">
        <f t="shared" si="170"/>
        <v>-0.2</v>
      </c>
      <c r="BP44" s="75">
        <f t="shared" si="170"/>
        <v>0</v>
      </c>
      <c r="BQ44" s="76">
        <f t="shared" si="170"/>
        <v>0</v>
      </c>
      <c r="BR44" s="76">
        <f t="shared" si="170"/>
        <v>0</v>
      </c>
      <c r="BS44" s="76">
        <f t="shared" si="170"/>
        <v>0</v>
      </c>
      <c r="BT44" s="76">
        <f t="shared" si="170"/>
        <v>0</v>
      </c>
      <c r="BU44" s="76">
        <f t="shared" si="170"/>
        <v>-0.4</v>
      </c>
      <c r="BV44" s="76">
        <f t="shared" si="170"/>
        <v>-0.1</v>
      </c>
      <c r="BW44" s="76">
        <f t="shared" si="170"/>
        <v>-0.4</v>
      </c>
      <c r="BX44" s="76">
        <f t="shared" si="170"/>
        <v>-0.4</v>
      </c>
      <c r="BY44" s="75">
        <f t="shared" si="170"/>
        <v>0</v>
      </c>
      <c r="BZ44" s="76">
        <f t="shared" si="170"/>
        <v>-0.1</v>
      </c>
      <c r="CA44" s="76">
        <f t="shared" si="170"/>
        <v>-0.1</v>
      </c>
      <c r="CB44" s="75">
        <f t="shared" si="170"/>
        <v>0</v>
      </c>
      <c r="CC44" s="76">
        <f t="shared" si="170"/>
        <v>0</v>
      </c>
      <c r="CD44" s="76">
        <f t="shared" si="170"/>
        <v>0</v>
      </c>
      <c r="CE44" s="75">
        <f t="shared" si="170"/>
        <v>0</v>
      </c>
      <c r="CF44" s="76">
        <f t="shared" si="170"/>
        <v>-0.2</v>
      </c>
      <c r="CG44" s="76">
        <f t="shared" si="170"/>
        <v>-0.2</v>
      </c>
      <c r="CH44" s="75">
        <f t="shared" si="170"/>
        <v>0</v>
      </c>
      <c r="CI44" s="76">
        <f t="shared" si="170"/>
        <v>0</v>
      </c>
      <c r="CJ44" s="76">
        <f t="shared" si="170"/>
        <v>-0.7</v>
      </c>
      <c r="CK44" s="75">
        <f t="shared" si="170"/>
        <v>0</v>
      </c>
      <c r="CL44" s="7" t="str">
        <f t="shared" si="5"/>
        <v>modern_sp_artillery_brigade</v>
      </c>
    </row>
    <row r="45" spans="1:90" x14ac:dyDescent="0.2">
      <c r="A45" s="7" t="s">
        <v>87</v>
      </c>
      <c r="B45" s="7" t="str">
        <f t="shared" si="0"/>
        <v>Armored</v>
      </c>
      <c r="C45" s="69" t="e">
        <f>(1+VLOOKUP($A45,$49:$91,COLUMN(),0))*(MAX(VLOOKUP($BF45,'Land Equipment'!$3:$32,COLUMN(),0),VLOOKUP($BG45,'Land Equipment'!$3:$32,COLUMN(),0)))</f>
        <v>#VALUE!</v>
      </c>
      <c r="D45" s="69">
        <f t="shared" ref="D45:O45" ca="1" si="171">VLOOKUP($A45,$49:$91,COLUMN(),0)+VLOOKUP($A45,$94:$155,COLUMN(),0)</f>
        <v>0.6</v>
      </c>
      <c r="E45" s="69">
        <f t="shared" ca="1" si="171"/>
        <v>0</v>
      </c>
      <c r="F45" s="69">
        <f t="shared" ca="1" si="171"/>
        <v>0.1</v>
      </c>
      <c r="G45" s="69">
        <f t="shared" ca="1" si="171"/>
        <v>0</v>
      </c>
      <c r="H45" s="69">
        <f t="shared" ca="1" si="171"/>
        <v>0</v>
      </c>
      <c r="I45" s="69">
        <f t="shared" ca="1" si="171"/>
        <v>0</v>
      </c>
      <c r="J45" s="69">
        <f t="shared" ca="1" si="171"/>
        <v>1.5</v>
      </c>
      <c r="K45" s="69">
        <f t="shared" ca="1" si="171"/>
        <v>0.1</v>
      </c>
      <c r="L45" s="69">
        <f t="shared" ca="1" si="171"/>
        <v>0</v>
      </c>
      <c r="M45" s="69">
        <f t="shared" ca="1" si="171"/>
        <v>0</v>
      </c>
      <c r="N45" s="69">
        <f t="shared" ca="1" si="171"/>
        <v>0</v>
      </c>
      <c r="O45" s="69">
        <f t="shared" ca="1" si="171"/>
        <v>0</v>
      </c>
      <c r="P45" s="7" t="e">
        <f ca="1">(1+VLOOKUP($A45,$49:$91,COLUMN(),0)+VLOOKUP($A45,$94:$136,COLUMN(),0))*(VLOOKUP($BF45,'Land Equipment'!$3:$32,COLUMN(),0)+VLOOKUP($BG45,'Land Equipment'!$3:$32,COLUMN(),0))</f>
        <v>#VALUE!</v>
      </c>
      <c r="Q45" s="7" t="e">
        <f ca="1">(1+VLOOKUP($A45,$49:$91,COLUMN(),0)+VLOOKUP($A45,$94:$136,COLUMN(),0))*(VLOOKUP($BF45,'Land Equipment'!$3:$32,COLUMN(),0)+VLOOKUP($BG45,'Land Equipment'!$3:$32,COLUMN(),0))</f>
        <v>#VALUE!</v>
      </c>
      <c r="R45" s="7" t="e">
        <f ca="1">(1+VLOOKUP($A45,$49:$91,COLUMN(),0)+VLOOKUP($A45,$94:$136,COLUMN(),0))*(VLOOKUP($BF45,'Land Equipment'!$3:$32,COLUMN(),0)+VLOOKUP($BG45,'Land Equipment'!$3:$32,COLUMN(),0))</f>
        <v>#VALUE!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 t="e">
        <f ca="1">(1+VLOOKUP($A45,$49:$91,COLUMN(),0)+VLOOKUP($A45,$94:$136,COLUMN(),0))*(VLOOKUP($BF45,'Land Equipment'!$3:$32,COLUMN(),0)+VLOOKUP($BG45,'Land Equipment'!$3:$32,COLUMN(),0))</f>
        <v>#VALUE!</v>
      </c>
      <c r="V45" s="7" t="e">
        <f ca="1">(1+VLOOKUP($A45,$49:$91,COLUMN(),0)+VLOOKUP($A45,$94:$136,COLUMN(),0))*(VLOOKUP($BF45,'Land Equipment'!$3:$32,COLUMN(),0)+VLOOKUP($BG45,'Land Equipment'!$3:$32,COLUMN(),0))</f>
        <v>#VALUE!</v>
      </c>
      <c r="W45" s="69">
        <f t="shared" ref="W45:Y45" ca="1" si="172">VLOOKUP($A45,$49:$91,COLUMN(),0)+VLOOKUP($A45,$94:$155,COLUMN(),0)</f>
        <v>0</v>
      </c>
      <c r="X45" s="69">
        <f t="shared" ca="1" si="172"/>
        <v>0</v>
      </c>
      <c r="Y45" s="69">
        <f t="shared" ca="1" si="172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3">VLOOKUP($A45,$49:$91,COLUMN(),0)</f>
        <v>500</v>
      </c>
      <c r="AB45" s="69">
        <f t="shared" si="173"/>
        <v>180</v>
      </c>
      <c r="AC45" s="69">
        <f t="shared" si="173"/>
        <v>0</v>
      </c>
      <c r="AD45" s="69">
        <f t="shared" si="173"/>
        <v>0</v>
      </c>
      <c r="AE45" s="69">
        <f t="shared" si="173"/>
        <v>0</v>
      </c>
      <c r="AF45" s="69">
        <f t="shared" si="173"/>
        <v>0</v>
      </c>
      <c r="AG45" s="69">
        <f t="shared" si="173"/>
        <v>0</v>
      </c>
      <c r="AH45" s="69">
        <f t="shared" si="173"/>
        <v>0</v>
      </c>
      <c r="AI45" s="69">
        <f t="shared" si="173"/>
        <v>0</v>
      </c>
      <c r="AJ45" s="69">
        <f t="shared" si="173"/>
        <v>0</v>
      </c>
      <c r="AK45" s="69">
        <f t="shared" si="173"/>
        <v>0</v>
      </c>
      <c r="AL45" s="69">
        <f t="shared" si="173"/>
        <v>0</v>
      </c>
      <c r="AM45" s="69">
        <f t="shared" si="173"/>
        <v>0</v>
      </c>
      <c r="AN45" s="69">
        <f t="shared" si="173"/>
        <v>0</v>
      </c>
      <c r="AO45" s="69">
        <f t="shared" si="173"/>
        <v>0</v>
      </c>
      <c r="AP45" s="69">
        <f t="shared" si="173"/>
        <v>0</v>
      </c>
      <c r="AQ45" s="69">
        <f t="shared" si="173"/>
        <v>0</v>
      </c>
      <c r="AR45" s="69">
        <f t="shared" si="173"/>
        <v>0</v>
      </c>
      <c r="AS45" s="69">
        <f t="shared" si="173"/>
        <v>12</v>
      </c>
      <c r="AT45" s="69">
        <f t="shared" si="173"/>
        <v>0</v>
      </c>
      <c r="AU45" s="69">
        <f t="shared" si="173"/>
        <v>0</v>
      </c>
      <c r="AV45" s="69">
        <f t="shared" si="173"/>
        <v>0</v>
      </c>
      <c r="AW45" s="69">
        <f t="shared" si="173"/>
        <v>0</v>
      </c>
      <c r="AX45" s="69">
        <f t="shared" si="173"/>
        <v>0</v>
      </c>
      <c r="AY45" s="69">
        <f t="shared" si="173"/>
        <v>0</v>
      </c>
      <c r="AZ45" s="69">
        <f t="shared" si="173"/>
        <v>0</v>
      </c>
      <c r="BA45" s="69">
        <f t="shared" si="173"/>
        <v>0</v>
      </c>
      <c r="BB45" s="69">
        <f t="shared" si="173"/>
        <v>0</v>
      </c>
      <c r="BC45" s="69">
        <f t="shared" si="173"/>
        <v>0</v>
      </c>
      <c r="BD45" s="69">
        <f t="shared" si="173"/>
        <v>0</v>
      </c>
      <c r="BE45" s="69">
        <f t="shared" si="173"/>
        <v>0</v>
      </c>
      <c r="BF45" s="69" t="str">
        <f t="shared" si="173"/>
        <v>Modern SP Anti-Air</v>
      </c>
      <c r="BG45" s="69" t="str">
        <f t="shared" si="173"/>
        <v>-</v>
      </c>
      <c r="BH45" s="76">
        <f t="shared" ref="BH45:CK45" si="174">VLOOKUP($A45,$49:$91,COLUMN(),0)+VLOOKUP($A45,$94:$155,COLUMN(),0)</f>
        <v>-0.4</v>
      </c>
      <c r="BI45" s="76">
        <f t="shared" si="174"/>
        <v>-0.3</v>
      </c>
      <c r="BJ45" s="75">
        <f t="shared" si="174"/>
        <v>0</v>
      </c>
      <c r="BK45" s="76">
        <f t="shared" si="174"/>
        <v>0</v>
      </c>
      <c r="BL45" s="76">
        <f t="shared" si="174"/>
        <v>-0.1</v>
      </c>
      <c r="BM45" s="75">
        <f t="shared" si="174"/>
        <v>0</v>
      </c>
      <c r="BN45" s="76">
        <f t="shared" si="174"/>
        <v>0</v>
      </c>
      <c r="BO45" s="76">
        <f t="shared" si="174"/>
        <v>-0.2</v>
      </c>
      <c r="BP45" s="75">
        <f t="shared" si="174"/>
        <v>0</v>
      </c>
      <c r="BQ45" s="76">
        <f t="shared" si="174"/>
        <v>0</v>
      </c>
      <c r="BR45" s="76">
        <f t="shared" si="174"/>
        <v>0</v>
      </c>
      <c r="BS45" s="76">
        <f t="shared" si="174"/>
        <v>0</v>
      </c>
      <c r="BT45" s="76">
        <f t="shared" si="174"/>
        <v>0</v>
      </c>
      <c r="BU45" s="76">
        <f t="shared" si="174"/>
        <v>-0.4</v>
      </c>
      <c r="BV45" s="76">
        <f t="shared" si="174"/>
        <v>-0.1</v>
      </c>
      <c r="BW45" s="76">
        <f t="shared" si="174"/>
        <v>-0.4</v>
      </c>
      <c r="BX45" s="76">
        <f t="shared" si="174"/>
        <v>-0.4</v>
      </c>
      <c r="BY45" s="75">
        <f t="shared" si="174"/>
        <v>0</v>
      </c>
      <c r="BZ45" s="76">
        <f t="shared" si="174"/>
        <v>-0.1</v>
      </c>
      <c r="CA45" s="76">
        <f t="shared" si="174"/>
        <v>-0.1</v>
      </c>
      <c r="CB45" s="75">
        <f t="shared" si="174"/>
        <v>0</v>
      </c>
      <c r="CC45" s="76">
        <f t="shared" si="174"/>
        <v>0</v>
      </c>
      <c r="CD45" s="76">
        <f t="shared" si="174"/>
        <v>0</v>
      </c>
      <c r="CE45" s="75">
        <f t="shared" si="174"/>
        <v>0</v>
      </c>
      <c r="CF45" s="76">
        <f t="shared" si="174"/>
        <v>-0.2</v>
      </c>
      <c r="CG45" s="76">
        <f t="shared" si="174"/>
        <v>-0.2</v>
      </c>
      <c r="CH45" s="75">
        <f t="shared" si="174"/>
        <v>0</v>
      </c>
      <c r="CI45" s="76">
        <f t="shared" si="174"/>
        <v>0</v>
      </c>
      <c r="CJ45" s="76">
        <f t="shared" si="174"/>
        <v>-0.7</v>
      </c>
      <c r="CK45" s="75">
        <f t="shared" si="174"/>
        <v>0</v>
      </c>
      <c r="CL45" s="7" t="str">
        <f t="shared" si="5"/>
        <v>modern_sp_anti_air_brigade</v>
      </c>
    </row>
    <row r="46" spans="1:90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0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0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10" t="s">
        <v>293</v>
      </c>
      <c r="C139" s="167" t="s">
        <v>294</v>
      </c>
      <c r="D139" s="110"/>
      <c r="E139" s="110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10"/>
      <c r="C140" s="16">
        <v>1</v>
      </c>
      <c r="D140" s="16">
        <v>2</v>
      </c>
      <c r="E140" s="52"/>
      <c r="F140" s="7"/>
      <c r="G140" s="1"/>
      <c r="J140" t="e">
        <f ca="1">AVERAGE('DD Helper'!U3:U32)</f>
        <v>#VALUE!</v>
      </c>
      <c r="K140" s="52" t="e">
        <f ca="1">MAX('DD Helper'!U3:U32)</f>
        <v>#VALUE!</v>
      </c>
      <c r="L140" s="7">
        <f ca="1">COUNT('DD Helper'!U3:U32)</f>
        <v>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 t="e">
        <f ca="1">0.7*($J$140+($L141-$J$140)/($L$140+1))+0.3*MAX($K$140,$L141)-'DD Helper'!$U$34</f>
        <v>#VALUE!</v>
      </c>
      <c r="D141" s="84" t="e">
        <f ca="1">0.7*($J$140*$L$140+2*$L141)/($L$140+2)+0.3*MAX($K$140,$L141)-'DD Helper'!$U$34</f>
        <v>#VALUE!</v>
      </c>
      <c r="E141" s="52"/>
      <c r="H141" s="1"/>
      <c r="I141" s="1"/>
      <c r="J141">
        <f t="shared" ref="J141:J160" si="175">MATCH($A141,$A$3:$A$45,0)</f>
        <v>31</v>
      </c>
      <c r="K141" s="16">
        <f t="shared" ref="K141:K160" ca="1" si="176">MATCH(TRUE,INDEX(OFFSET($AC$2,J141,0,1,29)&gt;0,0,0),0)</f>
        <v>13</v>
      </c>
      <c r="L141" s="85" t="e">
        <f ca="1">VLOOKUP($A141,'Land Divisions'!$3:$46,21,0)</f>
        <v>#VALUE!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 t="e">
        <f ca="1">0.7*($J$140+($L142-$J$140)/($L$140+1))+0.3*MAX($K$140,$L142)-'DD Helper'!$U$34</f>
        <v>#VALUE!</v>
      </c>
      <c r="D142" s="84" t="e">
        <f ca="1">0.7*($J$140*$L$140+2*$L142)/($L$140+2)+0.3*MAX($K$140,$L142)-'DD Helper'!$U$34</f>
        <v>#VALUE!</v>
      </c>
      <c r="E142" s="52"/>
      <c r="H142" s="1"/>
      <c r="I142" s="1"/>
      <c r="J142">
        <f t="shared" si="175"/>
        <v>27</v>
      </c>
      <c r="K142" s="16">
        <f t="shared" ca="1" si="176"/>
        <v>23</v>
      </c>
      <c r="L142" s="85" t="e">
        <f ca="1">VLOOKUP($A142,'Land Divisions'!$3:$46,21,0)</f>
        <v>#VALUE!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 t="e">
        <f ca="1">0.7*($J$140+($L143-$J$140)/($L$140+1))+0.3*MAX($K$140,$L143)-'DD Helper'!$U$34</f>
        <v>#VALUE!</v>
      </c>
      <c r="D143" s="84" t="e">
        <f ca="1">0.7*($J$140*$L$140+2*$L143)/($L$140+2)+0.3*MAX($K$140,$L143)-'DD Helper'!$U$34</f>
        <v>#VALUE!</v>
      </c>
      <c r="H143" s="1"/>
      <c r="I143" s="1"/>
      <c r="J143">
        <f t="shared" si="175"/>
        <v>35</v>
      </c>
      <c r="K143" s="16">
        <f t="shared" ca="1" si="176"/>
        <v>7</v>
      </c>
      <c r="L143" s="85" t="e">
        <f ca="1">VLOOKUP($A143,'Land Divisions'!$3:$46,21,0)</f>
        <v>#VALUE!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 t="e">
        <f ca="1">0.7*($J$140+($L144-$J$140)/($L$140+1))+0.3*MAX($K$140,$L144)-'DD Helper'!$U$34</f>
        <v>#VALUE!</v>
      </c>
      <c r="D144" s="84" t="e">
        <f ca="1">0.7*($J$140*$L$140+2*$L144)/($L$140+2)+0.3*MAX($K$140,$L144)-'DD Helper'!$U$34</f>
        <v>#VALUE!</v>
      </c>
      <c r="H144" s="1"/>
      <c r="I144" s="1"/>
      <c r="J144">
        <f t="shared" si="175"/>
        <v>25</v>
      </c>
      <c r="K144" s="16">
        <f t="shared" ca="1" si="176"/>
        <v>21</v>
      </c>
      <c r="L144" s="85" t="e">
        <f ca="1">VLOOKUP($A144,'Land Divisions'!$3:$46,21,0)</f>
        <v>#VALUE!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 t="e">
        <f ca="1">0.7*($J$140+($L145-$J$140)/($L$140+1))+0.3*MAX($K$140,$L145)-'DD Helper'!$U$34</f>
        <v>#VALUE!</v>
      </c>
      <c r="D145" s="84" t="e">
        <f ca="1">0.7*($J$140*$L$140+2*$L145)/($L$140+2)+0.3*MAX($K$140,$L145)-'DD Helper'!$U$34</f>
        <v>#VALUE!</v>
      </c>
      <c r="H145" s="1"/>
      <c r="I145" s="1"/>
      <c r="J145">
        <f t="shared" si="175"/>
        <v>29</v>
      </c>
      <c r="K145" s="16">
        <f t="shared" ca="1" si="176"/>
        <v>11</v>
      </c>
      <c r="L145" s="85" t="e">
        <f ca="1">VLOOKUP($A145,'Land Divisions'!$3:$46,21,0)</f>
        <v>#VALUE!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 t="e">
        <f ca="1">0.7*($J$140+($L146-$J$140)/($L$140+1))+0.3*MAX($K$140,$L146)-'DD Helper'!$U$34</f>
        <v>#VALUE!</v>
      </c>
      <c r="D146" s="84" t="e">
        <f ca="1">0.7*($J$140*$L$140+2*$L146)/($L$140+2)+0.3*MAX($K$140,$L146)-'DD Helper'!$U$34</f>
        <v>#VALUE!</v>
      </c>
      <c r="H146" s="1"/>
      <c r="I146" s="1"/>
      <c r="J146">
        <f t="shared" si="175"/>
        <v>43</v>
      </c>
      <c r="K146" s="16">
        <f t="shared" ca="1" si="176"/>
        <v>17</v>
      </c>
      <c r="L146" s="85" t="e">
        <f ca="1">VLOOKUP($A146,'Land Divisions'!$3:$46,21,0)</f>
        <v>#VALUE!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 t="e">
        <f ca="1">0.7*($J$140+($L147-$J$140)/($L$140+1))+0.3*MAX($K$140,$L147)-'DD Helper'!$U$34</f>
        <v>#VALUE!</v>
      </c>
      <c r="D147" s="84" t="e">
        <f ca="1">0.7*($J$140*$L$140+2*$L147)/($L$140+2)+0.3*MAX($K$140,$L147)-'DD Helper'!$U$34</f>
        <v>#VALUE!</v>
      </c>
      <c r="H147" s="1"/>
      <c r="I147" s="1"/>
      <c r="J147">
        <f t="shared" si="175"/>
        <v>39</v>
      </c>
      <c r="K147" s="16">
        <f t="shared" ca="1" si="176"/>
        <v>28</v>
      </c>
      <c r="L147" s="85" t="e">
        <f ca="1">VLOOKUP($A147,'Land Divisions'!$3:$46,21,0)</f>
        <v>#VALUE!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 t="e">
        <f ca="1">0.7*($J$140+($L148-$J$140)/($L$140+1))+0.3*MAX($K$140,$L148)-'DD Helper'!$U$34</f>
        <v>#VALUE!</v>
      </c>
      <c r="D148" s="84" t="e">
        <f ca="1">0.7*($J$140*$L$140+2*$L148)/($L$140+2)+0.3*MAX($K$140,$L148)-'DD Helper'!$U$34</f>
        <v>#VALUE!</v>
      </c>
      <c r="H148" s="1"/>
      <c r="I148" s="1"/>
      <c r="J148">
        <f t="shared" si="175"/>
        <v>26</v>
      </c>
      <c r="K148" s="16">
        <f t="shared" ca="1" si="176"/>
        <v>22</v>
      </c>
      <c r="L148" s="85" t="e">
        <f ca="1">VLOOKUP($A148,'Land Divisions'!$3:$46,21,0)</f>
        <v>#VALUE!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 t="e">
        <f ca="1">0.7*($J$140+($L149-$J$140)/($L$140+1))+0.3*MAX($K$140,$L149)-'DD Helper'!$U$34</f>
        <v>#VALUE!</v>
      </c>
      <c r="D149" s="84" t="e">
        <f ca="1">0.7*($J$140*$L$140+2*$L149)/($L$140+2)+0.3*MAX($K$140,$L149)-'DD Helper'!$U$34</f>
        <v>#VALUE!</v>
      </c>
      <c r="H149" s="1"/>
      <c r="I149" s="1"/>
      <c r="J149">
        <f t="shared" si="175"/>
        <v>30</v>
      </c>
      <c r="K149" s="16">
        <f t="shared" ca="1" si="176"/>
        <v>12</v>
      </c>
      <c r="L149" s="85" t="e">
        <f ca="1">VLOOKUP($A149,'Land Divisions'!$3:$46,21,0)</f>
        <v>#VALUE!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 t="e">
        <f ca="1">0.7*($J$140+($L150-$J$140)/($L$140+1))+0.3*MAX($K$140,$L150)-'DD Helper'!$U$34</f>
        <v>#VALUE!</v>
      </c>
      <c r="D150" s="84" t="e">
        <f ca="1">0.7*($J$140*$L$140+2*$L150)/($L$140+2)+0.3*MAX($K$140,$L150)-'DD Helper'!$U$34</f>
        <v>#VALUE!</v>
      </c>
      <c r="H150" s="1"/>
      <c r="I150" s="1"/>
      <c r="J150">
        <f t="shared" si="175"/>
        <v>33</v>
      </c>
      <c r="K150" s="16">
        <f t="shared" ca="1" si="176"/>
        <v>5</v>
      </c>
      <c r="L150" s="85" t="e">
        <f ca="1">VLOOKUP($A150,'Land Divisions'!$3:$46,21,0)</f>
        <v>#VALUE!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 t="e">
        <f ca="1">0.7*($J$140+($L151-$J$140)/($L$140+1))+0.3*MAX($K$140,$L151)-'DD Helper'!$U$34</f>
        <v>#VALUE!</v>
      </c>
      <c r="D151" s="84" t="e">
        <f ca="1">0.7*($J$140*$L$140+2*$L151)/($L$140+2)+0.3*MAX($K$140,$L151)-'DD Helper'!$U$34</f>
        <v>#VALUE!</v>
      </c>
      <c r="H151" s="1"/>
      <c r="I151" s="1"/>
      <c r="J151">
        <f t="shared" si="175"/>
        <v>24</v>
      </c>
      <c r="K151" s="16">
        <f t="shared" ca="1" si="176"/>
        <v>20</v>
      </c>
      <c r="L151" s="85" t="e">
        <f ca="1">VLOOKUP($A151,'Land Divisions'!$3:$46,21,0)</f>
        <v>#VALUE!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 t="e">
        <f ca="1">0.7*($J$140+($L152-$J$140)/($L$140+1))+0.3*MAX($K$140,$L152)-'DD Helper'!$U$34</f>
        <v>#VALUE!</v>
      </c>
      <c r="D152" s="84" t="e">
        <f ca="1">0.7*($J$140*$L$140+2*$L152)/($L$140+2)+0.3*MAX($K$140,$L152)-'DD Helper'!$U$34</f>
        <v>#VALUE!</v>
      </c>
      <c r="H152" s="1"/>
      <c r="I152" s="1"/>
      <c r="J152">
        <f t="shared" si="175"/>
        <v>28</v>
      </c>
      <c r="K152" s="16">
        <f t="shared" ca="1" si="176"/>
        <v>10</v>
      </c>
      <c r="L152" s="85" t="e">
        <f ca="1">VLOOKUP($A152,'Land Divisions'!$3:$46,21,0)</f>
        <v>#VALUE!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 t="e">
        <f ca="1">0.7*($J$140+($L153-$J$140)/($L$140+1))+0.3*MAX($K$140,$L153)-'DD Helper'!$U$34</f>
        <v>#VALUE!</v>
      </c>
      <c r="D153" s="84" t="e">
        <f ca="1">0.7*($J$140*$L$140+2*$L153)/($L$140+2)+0.3*MAX($K$140,$L153)-'DD Helper'!$U$34</f>
        <v>#VALUE!</v>
      </c>
      <c r="H153" s="1"/>
      <c r="I153" s="1"/>
      <c r="J153">
        <f t="shared" si="175"/>
        <v>41</v>
      </c>
      <c r="K153" s="16">
        <f t="shared" ca="1" si="176"/>
        <v>15</v>
      </c>
      <c r="L153" s="85" t="e">
        <f ca="1">VLOOKUP($A153,'Land Divisions'!$3:$46,21,0)</f>
        <v>#VALUE!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 t="e">
        <f ca="1">0.7*($J$140+($L154-$J$140)/($L$140+1))+0.3*MAX($K$140,$L154)-'DD Helper'!$U$34</f>
        <v>#VALUE!</v>
      </c>
      <c r="D154" s="84" t="e">
        <f ca="1">0.7*($J$140*$L$140+2*$L154)/($L$140+2)+0.3*MAX($K$140,$L154)-'DD Helper'!$U$34</f>
        <v>#VALUE!</v>
      </c>
      <c r="H154" s="1"/>
      <c r="I154" s="1"/>
      <c r="J154">
        <f t="shared" si="175"/>
        <v>37</v>
      </c>
      <c r="K154" s="16">
        <f t="shared" ca="1" si="176"/>
        <v>26</v>
      </c>
      <c r="L154" s="85" t="e">
        <f ca="1">VLOOKUP($A154,'Land Divisions'!$3:$46,21,0)</f>
        <v>#VALUE!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 t="e">
        <f ca="1">0.7*($J$140+($L155-$J$140)/($L$140+1))+0.3*MAX($K$140,$L155)-'DD Helper'!$U$34</f>
        <v>#VALUE!</v>
      </c>
      <c r="D155" s="84" t="e">
        <f ca="1">0.7*($J$140*$L$140+2*$L155)/($L$140+2)+0.3*MAX($K$140,$L155)-'DD Helper'!$U$34</f>
        <v>#VALUE!</v>
      </c>
      <c r="H155" s="1"/>
      <c r="I155" s="1"/>
      <c r="J155">
        <f t="shared" si="175"/>
        <v>34</v>
      </c>
      <c r="K155" s="16">
        <f t="shared" ca="1" si="176"/>
        <v>6</v>
      </c>
      <c r="L155" s="85" t="e">
        <f ca="1">VLOOKUP($A155,'Land Divisions'!$3:$46,21,0)</f>
        <v>#VALUE!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 t="e">
        <f ca="1">0.7*($J$140+($L156-$J$140)/($L$140+1))+0.3*MAX($K$140,$L156)-'DD Helper'!$U$34</f>
        <v>#VALUE!</v>
      </c>
      <c r="D156" s="84" t="e">
        <f ca="1">0.7*($J$140*$L$140+2*$L156)/($L$140+2)+0.3*MAX($K$140,$L156)-'DD Helper'!$U$34</f>
        <v>#VALUE!</v>
      </c>
      <c r="H156" s="1"/>
      <c r="I156" s="1"/>
      <c r="J156">
        <f t="shared" si="175"/>
        <v>32</v>
      </c>
      <c r="K156" s="16">
        <f t="shared" ca="1" si="176"/>
        <v>4</v>
      </c>
      <c r="L156" s="85" t="e">
        <f ca="1">VLOOKUP($A156,'Land Divisions'!$3:$46,21,0)</f>
        <v>#VALUE!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 t="e">
        <f ca="1">0.7*($J$140+($L157-$J$140)/($L$140+1))+0.3*MAX($K$140,$L157)-'DD Helper'!$U$34</f>
        <v>#VALUE!</v>
      </c>
      <c r="D157" s="84" t="e">
        <f ca="1">0.7*($J$140*$L$140+2*$L157)/($L$140+2)+0.3*MAX($K$140,$L157)-'DD Helper'!$U$34</f>
        <v>#VALUE!</v>
      </c>
      <c r="H157" s="1"/>
      <c r="I157" s="1"/>
      <c r="J157">
        <f t="shared" si="175"/>
        <v>38</v>
      </c>
      <c r="K157" s="16">
        <f t="shared" ca="1" si="176"/>
        <v>27</v>
      </c>
      <c r="L157" s="85" t="e">
        <f ca="1">VLOOKUP($A157,'Land Divisions'!$3:$46,21,0)</f>
        <v>#VALUE!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 t="e">
        <f ca="1">0.7*($J$140+($L158-$J$140)/($L$140+1))+0.3*MAX($K$140,$L158)-'DD Helper'!$U$34</f>
        <v>#VALUE!</v>
      </c>
      <c r="D158" s="84" t="e">
        <f ca="1">0.7*($J$140*$L$140+2*$L158)/($L$140+2)+0.3*MAX($K$140,$L158)-'DD Helper'!$U$34</f>
        <v>#VALUE!</v>
      </c>
      <c r="H158" s="1"/>
      <c r="I158" s="1"/>
      <c r="J158">
        <f t="shared" si="175"/>
        <v>42</v>
      </c>
      <c r="K158" s="16">
        <f t="shared" ca="1" si="176"/>
        <v>16</v>
      </c>
      <c r="L158" s="85" t="e">
        <f ca="1">VLOOKUP($A158,'Land Divisions'!$3:$46,21,0)</f>
        <v>#VALUE!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 t="e">
        <f ca="1">0.7*($J$140+($L159-$J$140)/($L$140+1))+0.3*MAX($K$140,$L159)-'DD Helper'!$U$34</f>
        <v>#VALUE!</v>
      </c>
      <c r="D159" s="84" t="e">
        <f ca="1">0.7*($J$140*$L$140+2*$L159)/($L$140+2)+0.3*MAX($K$140,$L159)-'DD Helper'!$U$34</f>
        <v>#VALUE!</v>
      </c>
      <c r="H159" s="1"/>
      <c r="I159" s="1"/>
      <c r="J159">
        <f t="shared" si="175"/>
        <v>40</v>
      </c>
      <c r="K159" s="16">
        <f t="shared" ca="1" si="176"/>
        <v>14</v>
      </c>
      <c r="L159" s="85" t="e">
        <f ca="1">VLOOKUP($A159,'Land Divisions'!$3:$46,21,0)</f>
        <v>#VALUE!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 t="e">
        <f ca="1">0.7*($J$140+($L160-$J$140)/($L$140+1))+0.3*MAX($K$140,$L160)-'DD Helper'!$U$34</f>
        <v>#VALUE!</v>
      </c>
      <c r="D160" s="84" t="e">
        <f ca="1">0.7*($J$140*$L$140+2*$L160)/($L$140+2)+0.3*MAX($K$140,$L160)-'DD Helper'!$U$34</f>
        <v>#VALUE!</v>
      </c>
      <c r="H160" s="1"/>
      <c r="I160" s="1"/>
      <c r="J160">
        <f t="shared" si="175"/>
        <v>36</v>
      </c>
      <c r="K160" s="16">
        <f t="shared" ca="1" si="176"/>
        <v>25</v>
      </c>
      <c r="L160" s="85" t="e">
        <f ca="1">VLOOKUP($A160,'Land Divisions'!$3:$46,21,0)</f>
        <v>#VALUE!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5">
    <mergeCell ref="BW1:BY1"/>
    <mergeCell ref="BZ1:CB1"/>
    <mergeCell ref="CC1:CE1"/>
    <mergeCell ref="CF1:CH1"/>
    <mergeCell ref="CI1:CK1"/>
    <mergeCell ref="B139:B140"/>
    <mergeCell ref="BK1:BM1"/>
    <mergeCell ref="BH1:BJ1"/>
    <mergeCell ref="C1:O1"/>
    <mergeCell ref="P1:Y1"/>
    <mergeCell ref="BT1:BV1"/>
    <mergeCell ref="BN1:BP1"/>
    <mergeCell ref="BQ1:BS1"/>
    <mergeCell ref="AA1:BG1"/>
    <mergeCell ref="C139:E139"/>
  </mergeCells>
  <conditionalFormatting sqref="BH49:CK91">
    <cfRule type="colorScale" priority="1">
      <colorScale>
        <cfvo type="min"/>
        <cfvo type="formula" val="0"/>
        <cfvo type="max"/>
        <color rgb="FFF8696B"/>
        <color rgb="FFFFFFFF"/>
        <color rgb="FF63BE7B"/>
      </colorScale>
    </cfRule>
  </conditionalFormatting>
  <conditionalFormatting sqref="B141:B160">
    <cfRule type="colorScale" priority="2">
      <colorScale>
        <cfvo type="min"/>
        <cfvo type="max"/>
        <color rgb="FFFFFFFF"/>
        <color rgb="FFE67C73"/>
      </colorScale>
    </cfRule>
  </conditionalFormatting>
  <conditionalFormatting sqref="C141:D160">
    <cfRule type="colorScale" priority="3">
      <colorScale>
        <cfvo type="min"/>
        <cfvo type="max"/>
        <color rgb="FFFFFFFF"/>
        <color rgb="FF57BB8A"/>
      </colorScale>
    </cfRule>
  </conditionalFormatting>
  <conditionalFormatting sqref="E141">
    <cfRule type="notContainsBlanks" dxfId="0" priority="4">
      <formula>LEN(TRIM(E141))&gt;0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3" sqref="E3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61" t="s">
        <v>27</v>
      </c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61" t="s">
        <v>28</v>
      </c>
      <c r="Q1" s="110"/>
      <c r="R1" s="110"/>
      <c r="S1" s="110"/>
      <c r="T1" s="110"/>
      <c r="U1" s="110"/>
      <c r="V1" s="110"/>
      <c r="W1" s="110"/>
      <c r="X1" s="110"/>
      <c r="Y1" s="110"/>
      <c r="Z1" s="7"/>
      <c r="AA1" s="7"/>
      <c r="AB1" s="1"/>
      <c r="AC1" s="7"/>
      <c r="AD1" s="7"/>
      <c r="AE1" s="7"/>
      <c r="AF1" s="7"/>
      <c r="AG1" s="7"/>
      <c r="AH1" s="7"/>
      <c r="AI1" s="161"/>
      <c r="AJ1" s="110"/>
      <c r="AK1" s="110"/>
      <c r="AL1" s="110"/>
      <c r="AM1" s="110"/>
      <c r="AN1" s="110"/>
      <c r="AO1" s="161"/>
      <c r="AP1" s="110"/>
      <c r="AQ1" s="161"/>
      <c r="AR1" s="110"/>
      <c r="AS1" s="161"/>
      <c r="AT1" s="110"/>
      <c r="AU1" s="110"/>
      <c r="AV1" s="161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 t="e">
        <f t="shared" ref="C3:C31" si="0">MAX(VLOOKUP($A3&amp;" "&amp;$B3,$A$41:$AB$107,COLUMN(),0),4)*(1-0.01*(AI3+AJ3+AK3+AM3)+0.02*AN3)</f>
        <v>#VALUE!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t="e">
        <f>VLOOKUP($A3&amp;" "&amp;$B3,$A$41:$AH$107,COLUMN(),0)*(1+SUMPRODUCT($AI3:$AO3,TRANSPOSE($AT$3:$AT$9)))</f>
        <v>#VALUE!</v>
      </c>
      <c r="Q3" s="1" t="e">
        <f t="shared" ref="Q3:Q31" si="4">VLOOKUP($A3&amp;" "&amp;$B3,$A$41:$AH$107,COLUMN(),0)*(1+SUMPRODUCT($AI3:$AO3,TRANSPOSE($AU$3:$AU$9)))</f>
        <v>#VALUE!</v>
      </c>
      <c r="R3" s="1" t="e">
        <f t="shared" ref="R3:R31" si="5">VLOOKUP($A3&amp;" "&amp;$B3,$A$41:$AH$107,COLUMN(),0)*(1+SUMPRODUCT($AI3:$AO3,TRANSPOSE($AV$3:$AV$9)))</f>
        <v>#VALUE!</v>
      </c>
      <c r="S3" s="1">
        <f t="shared" ref="S3:T3" si="6">VLOOKUP($A3&amp;" "&amp;$B3,$A$41:$AH$107,COLUMN(),0)</f>
        <v>28</v>
      </c>
      <c r="T3" s="1">
        <f t="shared" si="6"/>
        <v>4</v>
      </c>
      <c r="U3" s="1" t="e">
        <f t="shared" ref="U3:U31" si="7">VLOOKUP($A3&amp;" "&amp;$B3,$A$41:$AH$107,COLUMN(),0)*(1+SUMPRODUCT($AI3:$AO3,TRANSPOSE($AW$3:$AW$9)))</f>
        <v>#VALUE!</v>
      </c>
      <c r="V3" s="1" t="e">
        <f t="shared" ref="V3:V31" si="8">VLOOKUP($A3&amp;" "&amp;$B3,$A$41:$AH$107,COLUMN(),0)*(1+SUMPRODUCT($AI3:$AO3,TRANSPOSE($AX$3:$AX$9)))</f>
        <v>#VALUE!</v>
      </c>
      <c r="W3" s="1">
        <f t="shared" ref="W3:AA3" si="9">VLOOKUP($A3&amp;" "&amp;$B3,$A$41:$AH$107,COLUMN(),0)</f>
        <v>0</v>
      </c>
      <c r="X3" s="1">
        <f t="shared" si="9"/>
        <v>0</v>
      </c>
      <c r="Y3" s="1">
        <f t="shared" si="9"/>
        <v>0</v>
      </c>
      <c r="Z3" s="82">
        <f t="shared" si="9"/>
        <v>0</v>
      </c>
      <c r="AA3" s="7">
        <f t="shared" si="9"/>
        <v>0.75</v>
      </c>
      <c r="AB3" s="1" t="e">
        <f t="shared" ref="AB3:AB31" si="10">VLOOKUP($A3&amp;" "&amp;$B3,$A$41:$AH$107,COLUMN(),0)*(1+SUMPRODUCT($AI3:$AO3,TRANSPOSE($AY$3:$AY$9)))</f>
        <v>#VALUE!</v>
      </c>
      <c r="AC3" s="1">
        <f t="shared" ref="AC3:AH3" si="11">VLOOKUP($A3&amp;" "&amp;$B3,$A$41:$AH$107,COLUMN(),0)</f>
        <v>0</v>
      </c>
      <c r="AD3" s="1">
        <f t="shared" si="11"/>
        <v>0</v>
      </c>
      <c r="AE3" s="1">
        <f t="shared" si="11"/>
        <v>3</v>
      </c>
      <c r="AF3" s="1">
        <f t="shared" si="11"/>
        <v>0</v>
      </c>
      <c r="AG3" s="1">
        <f t="shared" si="11"/>
        <v>0</v>
      </c>
      <c r="AH3" s="1">
        <f t="shared" si="11"/>
        <v>0</v>
      </c>
      <c r="AI3" s="7" t="str">
        <f>IF(VLOOKUP($A3&amp;" "&amp;$B3,$A$41:$AH$107,2,0)="T",VLOOKUP($A3,'Division Designer'!$W$2:$AP$31,18,0),"")</f>
        <v/>
      </c>
      <c r="AJ3" s="7" t="str">
        <f>IF(VLOOKUP($A3&amp;" "&amp;$B3,$A$41:$AH$107,2,0)="TD",VLOOKUP($A3,'Division Designer'!$W$2:$AP$31,18,0),"")</f>
        <v/>
      </c>
      <c r="AK3" s="7" t="str">
        <f>IF(VLOOKUP($A3&amp;" "&amp;$B3,$A$41:$AH$107,2,0)="ART",VLOOKUP($A3,'Division Designer'!$W$2:$AP$31,18,0),"")</f>
        <v/>
      </c>
      <c r="AL3" s="7" t="str">
        <f>IF(VLOOKUP($A3&amp;" "&amp;$B3,$A$41:$AH$107,2,0)="AA",VLOOKUP($A3,'Division Designer'!$W$2:$AP$31,18,0),"")</f>
        <v/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89">
        <v>-0.02</v>
      </c>
      <c r="AT3" s="89">
        <v>0.03</v>
      </c>
      <c r="AU3" s="90">
        <v>0.1</v>
      </c>
      <c r="AV3" s="90"/>
      <c r="AW3" s="90"/>
      <c r="AX3" s="90">
        <v>0.05</v>
      </c>
      <c r="AY3" s="90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 t="e">
        <f t="shared" si="0"/>
        <v>#VALUE!</v>
      </c>
      <c r="D4" s="1">
        <f t="shared" ref="D4:H4" si="12">VLOOKUP($A4&amp;" "&amp;$B4,$A$41:$AH$107,COLUMN(),0)</f>
        <v>0</v>
      </c>
      <c r="E4" s="1">
        <f t="shared" si="12"/>
        <v>0</v>
      </c>
      <c r="F4" s="1">
        <f t="shared" si="12"/>
        <v>0</v>
      </c>
      <c r="G4" s="1">
        <f t="shared" si="12"/>
        <v>0</v>
      </c>
      <c r="H4" s="1">
        <f t="shared" si="12"/>
        <v>0</v>
      </c>
      <c r="I4" s="7"/>
      <c r="J4" s="1">
        <f t="shared" ref="J4:K4" si="13">VLOOKUP($A4&amp;" "&amp;$B4,$A$41:$AH$107,COLUMN(),0)</f>
        <v>1</v>
      </c>
      <c r="K4" s="1">
        <f t="shared" si="13"/>
        <v>0</v>
      </c>
      <c r="L4" s="7"/>
      <c r="M4" s="1">
        <f t="shared" ref="M4:O4" si="14">VLOOKUP($A4&amp;" "&amp;$B4,$A$41:$AH$107,COLUMN(),0)</f>
        <v>0</v>
      </c>
      <c r="N4" s="1">
        <f t="shared" si="14"/>
        <v>0</v>
      </c>
      <c r="O4" s="1">
        <f t="shared" si="14"/>
        <v>0</v>
      </c>
      <c r="P4" s="1" t="e">
        <f t="shared" ref="P3:P31" si="15">VLOOKUP($A4&amp;" "&amp;$B4,$A$41:$AH$107,COLUMN(),0)*(1+SUMPRODUCT($AI4:$AO4,TRANSPOSE($AT$3:$AT$9)))</f>
        <v>#VALUE!</v>
      </c>
      <c r="Q4" s="1" t="e">
        <f t="shared" si="4"/>
        <v>#VALUE!</v>
      </c>
      <c r="R4" s="1" t="e">
        <f t="shared" si="5"/>
        <v>#VALUE!</v>
      </c>
      <c r="S4" s="1">
        <f t="shared" ref="S4:T4" si="16">VLOOKUP($A4&amp;" "&amp;$B4,$A$41:$AH$107,COLUMN(),0)</f>
        <v>0</v>
      </c>
      <c r="T4" s="1">
        <f t="shared" si="16"/>
        <v>0</v>
      </c>
      <c r="U4" s="1" t="e">
        <f t="shared" si="7"/>
        <v>#VALUE!</v>
      </c>
      <c r="V4" s="1" t="e">
        <f t="shared" si="8"/>
        <v>#VALUE!</v>
      </c>
      <c r="W4" s="1">
        <f t="shared" ref="W4:AA4" si="17">VLOOKUP($A4&amp;" "&amp;$B4,$A$41:$AH$107,COLUMN(),0)</f>
        <v>0</v>
      </c>
      <c r="X4" s="1">
        <f t="shared" si="17"/>
        <v>0</v>
      </c>
      <c r="Y4" s="1">
        <f t="shared" si="17"/>
        <v>0</v>
      </c>
      <c r="Z4" s="7">
        <f t="shared" si="17"/>
        <v>0</v>
      </c>
      <c r="AA4" s="7">
        <f t="shared" si="17"/>
        <v>4</v>
      </c>
      <c r="AB4" s="1" t="e">
        <f t="shared" si="10"/>
        <v>#VALUE!</v>
      </c>
      <c r="AC4" s="1">
        <f t="shared" ref="AC4:AH4" si="18">VLOOKUP($A4&amp;" "&amp;$B4,$A$41:$AH$107,COLUMN(),0)</f>
        <v>0</v>
      </c>
      <c r="AD4" s="1">
        <f t="shared" si="18"/>
        <v>0</v>
      </c>
      <c r="AE4" s="1">
        <f t="shared" si="18"/>
        <v>2</v>
      </c>
      <c r="AF4" s="1">
        <f t="shared" si="18"/>
        <v>1</v>
      </c>
      <c r="AG4" s="1">
        <f t="shared" si="18"/>
        <v>0</v>
      </c>
      <c r="AH4" s="1">
        <f t="shared" si="18"/>
        <v>0</v>
      </c>
      <c r="AI4" s="7" t="str">
        <f>IF(VLOOKUP($A4&amp;" "&amp;$B4,$A$41:$AH$107,2,0)="T",VLOOKUP($A4,'Division Designer'!$W$2:$AP$31,18,0),"")</f>
        <v/>
      </c>
      <c r="AJ4" s="7" t="str">
        <f>IF(VLOOKUP($A4&amp;" "&amp;$B4,$A$41:$AH$107,2,0)="TD",VLOOKUP($A4,'Division Designer'!$W$2:$AP$31,18,0),"")</f>
        <v/>
      </c>
      <c r="AK4" s="7" t="str">
        <f>IF(VLOOKUP($A4&amp;" "&amp;$B4,$A$41:$AH$107,2,0)="ART",VLOOKUP($A4,'Division Designer'!$W$2:$AP$31,18,0),"")</f>
        <v/>
      </c>
      <c r="AL4" s="7" t="str">
        <f>IF(VLOOKUP($A4&amp;" "&amp;$B4,$A$41:$AH$107,2,0)="AA",VLOOKUP($A4,'Division Designer'!$W$2:$AP$31,18,0),"")</f>
        <v/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89">
        <v>-0.02</v>
      </c>
      <c r="AT4" s="90">
        <v>0.1</v>
      </c>
      <c r="AU4" s="90">
        <v>0.1</v>
      </c>
      <c r="AV4" s="14"/>
      <c r="AW4" s="14"/>
      <c r="AX4" s="90">
        <v>0.05</v>
      </c>
      <c r="AY4" s="90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 t="e">
        <f t="shared" si="0"/>
        <v>#VALUE!</v>
      </c>
      <c r="D5" s="1">
        <f t="shared" ref="D5:H5" si="19">VLOOKUP($A5&amp;" "&amp;$B5,$A$41:$AH$107,COLUMN(),0)</f>
        <v>0</v>
      </c>
      <c r="E5" s="1">
        <f t="shared" si="19"/>
        <v>0</v>
      </c>
      <c r="F5" s="1">
        <f t="shared" si="19"/>
        <v>0</v>
      </c>
      <c r="G5" s="1">
        <f t="shared" si="19"/>
        <v>0</v>
      </c>
      <c r="H5" s="1">
        <f t="shared" si="19"/>
        <v>0</v>
      </c>
      <c r="I5" s="7"/>
      <c r="J5" s="1">
        <f t="shared" ref="J5:K5" si="20">VLOOKUP($A5&amp;" "&amp;$B5,$A$41:$AH$107,COLUMN(),0)</f>
        <v>4</v>
      </c>
      <c r="K5" s="1">
        <f t="shared" si="20"/>
        <v>0</v>
      </c>
      <c r="L5" s="7"/>
      <c r="M5" s="1">
        <f t="shared" ref="M5:O5" si="21">VLOOKUP($A5&amp;" "&amp;$B5,$A$41:$AH$107,COLUMN(),0)</f>
        <v>0</v>
      </c>
      <c r="N5" s="1">
        <f t="shared" si="21"/>
        <v>0</v>
      </c>
      <c r="O5" s="1">
        <f t="shared" si="21"/>
        <v>0</v>
      </c>
      <c r="P5" s="1" t="e">
        <f t="shared" si="15"/>
        <v>#VALUE!</v>
      </c>
      <c r="Q5" s="1" t="e">
        <f t="shared" si="4"/>
        <v>#VALUE!</v>
      </c>
      <c r="R5" s="1" t="e">
        <f t="shared" si="5"/>
        <v>#VALUE!</v>
      </c>
      <c r="S5" s="1">
        <f t="shared" ref="S5:T5" si="22">VLOOKUP($A5&amp;" "&amp;$B5,$A$41:$AH$107,COLUMN(),0)</f>
        <v>15</v>
      </c>
      <c r="T5" s="1">
        <f t="shared" si="22"/>
        <v>7</v>
      </c>
      <c r="U5" s="1" t="e">
        <f t="shared" si="7"/>
        <v>#VALUE!</v>
      </c>
      <c r="V5" s="1" t="e">
        <f t="shared" si="8"/>
        <v>#VALUE!</v>
      </c>
      <c r="W5" s="1">
        <f t="shared" ref="W5:AA5" si="23">VLOOKUP($A5&amp;" "&amp;$B5,$A$41:$AH$107,COLUMN(),0)</f>
        <v>0</v>
      </c>
      <c r="X5" s="1">
        <f t="shared" si="23"/>
        <v>0</v>
      </c>
      <c r="Y5" s="1">
        <f t="shared" si="23"/>
        <v>0</v>
      </c>
      <c r="Z5" s="7">
        <f t="shared" si="23"/>
        <v>0</v>
      </c>
      <c r="AA5" s="7">
        <f t="shared" si="23"/>
        <v>4</v>
      </c>
      <c r="AB5" s="1" t="e">
        <f t="shared" si="10"/>
        <v>#VALUE!</v>
      </c>
      <c r="AC5" s="1">
        <f t="shared" ref="AC5:AH5" si="24">VLOOKUP($A5&amp;" "&amp;$B5,$A$41:$AH$107,COLUMN(),0)</f>
        <v>0</v>
      </c>
      <c r="AD5" s="1">
        <f t="shared" si="24"/>
        <v>0</v>
      </c>
      <c r="AE5" s="1">
        <f t="shared" si="24"/>
        <v>2</v>
      </c>
      <c r="AF5" s="1">
        <f t="shared" si="24"/>
        <v>0</v>
      </c>
      <c r="AG5" s="1">
        <f t="shared" si="24"/>
        <v>1</v>
      </c>
      <c r="AH5" s="1">
        <f t="shared" si="24"/>
        <v>0</v>
      </c>
      <c r="AI5" s="7" t="str">
        <f>IF(VLOOKUP($A5&amp;" "&amp;$B5,$A$41:$AH$107,2,0)="T",VLOOKUP($A5,'Division Designer'!$W$2:$AP$31,18,0),"")</f>
        <v/>
      </c>
      <c r="AJ5" s="7" t="str">
        <f>IF(VLOOKUP($A5&amp;" "&amp;$B5,$A$41:$AH$107,2,0)="TD",VLOOKUP($A5,'Division Designer'!$W$2:$AP$31,18,0),"")</f>
        <v/>
      </c>
      <c r="AK5" s="7" t="str">
        <f>IF(VLOOKUP($A5&amp;" "&amp;$B5,$A$41:$AH$107,2,0)="ART",VLOOKUP($A5,'Division Designer'!$W$2:$AP$31,18,0),"")</f>
        <v/>
      </c>
      <c r="AL5" s="7" t="str">
        <f>IF(VLOOKUP($A5&amp;" "&amp;$B5,$A$41:$AH$107,2,0)="AA",VLOOKUP($A5,'Division Designer'!$W$2:$AP$31,18,0),"")</f>
        <v/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89">
        <v>-0.02</v>
      </c>
      <c r="AT5" s="89">
        <v>0.03</v>
      </c>
      <c r="AU5" s="14"/>
      <c r="AV5" s="14"/>
      <c r="AW5" s="14"/>
      <c r="AX5" s="14"/>
      <c r="AY5" s="90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 t="e">
        <f t="shared" si="0"/>
        <v>#VALUE!</v>
      </c>
      <c r="D6" s="1">
        <f t="shared" ref="D6:H6" si="25">VLOOKUP($A6&amp;" "&amp;$B6,$A$41:$AH$107,COLUMN(),0)</f>
        <v>0</v>
      </c>
      <c r="E6" s="1">
        <f t="shared" si="25"/>
        <v>0</v>
      </c>
      <c r="F6" s="1">
        <f t="shared" si="25"/>
        <v>0</v>
      </c>
      <c r="G6" s="1">
        <f t="shared" si="25"/>
        <v>0</v>
      </c>
      <c r="H6" s="1">
        <f t="shared" si="25"/>
        <v>0</v>
      </c>
      <c r="I6" s="7"/>
      <c r="J6" s="1">
        <f t="shared" ref="J6:K6" si="26">VLOOKUP($A6&amp;" "&amp;$B6,$A$41:$AH$107,COLUMN(),0)</f>
        <v>3</v>
      </c>
      <c r="K6" s="1">
        <f t="shared" si="26"/>
        <v>0</v>
      </c>
      <c r="L6" s="7"/>
      <c r="M6" s="1">
        <f t="shared" ref="M6:O6" si="27">VLOOKUP($A6&amp;" "&amp;$B6,$A$41:$AH$107,COLUMN(),0)</f>
        <v>0</v>
      </c>
      <c r="N6" s="1">
        <f t="shared" si="27"/>
        <v>0</v>
      </c>
      <c r="O6" s="1">
        <f t="shared" si="27"/>
        <v>0</v>
      </c>
      <c r="P6" s="1" t="e">
        <f t="shared" si="15"/>
        <v>#VALUE!</v>
      </c>
      <c r="Q6" s="1" t="e">
        <f t="shared" si="4"/>
        <v>#VALUE!</v>
      </c>
      <c r="R6" s="1" t="e">
        <f t="shared" si="5"/>
        <v>#VALUE!</v>
      </c>
      <c r="S6" s="1">
        <f t="shared" ref="S6:T6" si="28">VLOOKUP($A6&amp;" "&amp;$B6,$A$41:$AH$107,COLUMN(),0)</f>
        <v>4</v>
      </c>
      <c r="T6" s="1">
        <f t="shared" si="28"/>
        <v>0</v>
      </c>
      <c r="U6" s="1" t="e">
        <f t="shared" si="7"/>
        <v>#VALUE!</v>
      </c>
      <c r="V6" s="1" t="e">
        <f t="shared" si="8"/>
        <v>#VALUE!</v>
      </c>
      <c r="W6" s="1">
        <f t="shared" ref="W6:AA6" si="29">VLOOKUP($A6&amp;" "&amp;$B6,$A$41:$AH$107,COLUMN(),0)</f>
        <v>0</v>
      </c>
      <c r="X6" s="1">
        <f t="shared" si="29"/>
        <v>0</v>
      </c>
      <c r="Y6" s="1">
        <f t="shared" si="29"/>
        <v>0</v>
      </c>
      <c r="Z6" s="82">
        <f t="shared" si="29"/>
        <v>0</v>
      </c>
      <c r="AA6" s="7">
        <f t="shared" si="29"/>
        <v>4</v>
      </c>
      <c r="AB6" s="1" t="e">
        <f t="shared" si="10"/>
        <v>#VALUE!</v>
      </c>
      <c r="AC6" s="1">
        <f t="shared" ref="AC6:AH6" si="30">VLOOKUP($A6&amp;" "&amp;$B6,$A$41:$AH$107,COLUMN(),0)</f>
        <v>0</v>
      </c>
      <c r="AD6" s="1">
        <f t="shared" si="30"/>
        <v>0</v>
      </c>
      <c r="AE6" s="1">
        <f t="shared" si="30"/>
        <v>2</v>
      </c>
      <c r="AF6" s="1">
        <f t="shared" si="30"/>
        <v>0</v>
      </c>
      <c r="AG6" s="1">
        <f t="shared" si="30"/>
        <v>2</v>
      </c>
      <c r="AH6" s="1">
        <f t="shared" si="30"/>
        <v>0</v>
      </c>
      <c r="AI6" s="7" t="str">
        <f>IF(VLOOKUP($A6&amp;" "&amp;$B6,$A$41:$AH$107,2,0)="T",VLOOKUP($A6,'Division Designer'!$W$2:$AP$31,18,0),"")</f>
        <v/>
      </c>
      <c r="AJ6" s="7" t="str">
        <f>IF(VLOOKUP($A6&amp;" "&amp;$B6,$A$41:$AH$107,2,0)="TD",VLOOKUP($A6,'Division Designer'!$W$2:$AP$31,18,0),"")</f>
        <v/>
      </c>
      <c r="AK6" s="7" t="str">
        <f>IF(VLOOKUP($A6&amp;" "&amp;$B6,$A$41:$AH$107,2,0)="ART",VLOOKUP($A6,'Division Designer'!$W$2:$AP$31,18,0),"")</f>
        <v/>
      </c>
      <c r="AL6" s="7" t="str">
        <f>IF(VLOOKUP($A6&amp;" "&amp;$B6,$A$41:$AH$107,2,0)="AA",VLOOKUP($A6,'Division Designer'!$W$2:$AP$31,18,0),"")</f>
        <v/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89">
        <v>-0.02</v>
      </c>
      <c r="AT6" s="90"/>
      <c r="AU6" s="14"/>
      <c r="AV6" s="91">
        <v>0.3</v>
      </c>
      <c r="AW6" s="14"/>
      <c r="AX6" s="14"/>
      <c r="AY6" s="90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 t="e">
        <f t="shared" si="0"/>
        <v>#VALUE!</v>
      </c>
      <c r="D7" s="1">
        <f t="shared" ref="D7:H7" si="31">VLOOKUP($A7&amp;" "&amp;$B7,$A$41:$AH$107,COLUMN(),0)</f>
        <v>0</v>
      </c>
      <c r="E7" s="1">
        <f t="shared" si="31"/>
        <v>0</v>
      </c>
      <c r="F7" s="1">
        <f t="shared" si="31"/>
        <v>0</v>
      </c>
      <c r="G7" s="1">
        <f t="shared" si="31"/>
        <v>0</v>
      </c>
      <c r="H7" s="1">
        <f t="shared" si="31"/>
        <v>0</v>
      </c>
      <c r="I7" s="7"/>
      <c r="J7" s="1">
        <f t="shared" ref="J7:K7" si="32">VLOOKUP($A7&amp;" "&amp;$B7,$A$41:$AH$107,COLUMN(),0)</f>
        <v>3</v>
      </c>
      <c r="K7" s="1">
        <f t="shared" si="32"/>
        <v>0</v>
      </c>
      <c r="L7" s="7"/>
      <c r="M7" s="1">
        <f t="shared" ref="M7:O7" si="33">VLOOKUP($A7&amp;" "&amp;$B7,$A$41:$AH$107,COLUMN(),0)</f>
        <v>0</v>
      </c>
      <c r="N7" s="1">
        <f t="shared" si="33"/>
        <v>0</v>
      </c>
      <c r="O7" s="1">
        <f t="shared" si="33"/>
        <v>0</v>
      </c>
      <c r="P7" s="1" t="e">
        <f t="shared" si="15"/>
        <v>#VALUE!</v>
      </c>
      <c r="Q7" s="1" t="e">
        <f t="shared" si="4"/>
        <v>#VALUE!</v>
      </c>
      <c r="R7" s="1" t="e">
        <f t="shared" si="5"/>
        <v>#VALUE!</v>
      </c>
      <c r="S7" s="1">
        <f t="shared" ref="S7:T7" si="34">VLOOKUP($A7&amp;" "&amp;$B7,$A$41:$AH$107,COLUMN(),0)</f>
        <v>4</v>
      </c>
      <c r="T7" s="1">
        <f t="shared" si="34"/>
        <v>1</v>
      </c>
      <c r="U7" s="1" t="e">
        <f t="shared" si="7"/>
        <v>#VALUE!</v>
      </c>
      <c r="V7" s="1" t="e">
        <f t="shared" si="8"/>
        <v>#VALUE!</v>
      </c>
      <c r="W7" s="1">
        <f t="shared" ref="W7:AA7" si="35">VLOOKUP($A7&amp;" "&amp;$B7,$A$41:$AH$107,COLUMN(),0)</f>
        <v>0</v>
      </c>
      <c r="X7" s="1">
        <f t="shared" si="35"/>
        <v>0</v>
      </c>
      <c r="Y7" s="1">
        <f t="shared" si="35"/>
        <v>0</v>
      </c>
      <c r="Z7" s="82">
        <f t="shared" si="35"/>
        <v>0</v>
      </c>
      <c r="AA7" s="7">
        <f t="shared" si="35"/>
        <v>4</v>
      </c>
      <c r="AB7" s="1" t="e">
        <f t="shared" si="10"/>
        <v>#VALUE!</v>
      </c>
      <c r="AC7" s="1">
        <f t="shared" ref="AC7:AH7" si="36">VLOOKUP($A7&amp;" "&amp;$B7,$A$41:$AH$107,COLUMN(),0)</f>
        <v>0</v>
      </c>
      <c r="AD7" s="1">
        <f t="shared" si="36"/>
        <v>0</v>
      </c>
      <c r="AE7" s="1">
        <f t="shared" si="36"/>
        <v>2</v>
      </c>
      <c r="AF7" s="1">
        <f t="shared" si="36"/>
        <v>0</v>
      </c>
      <c r="AG7" s="1">
        <f t="shared" si="36"/>
        <v>0</v>
      </c>
      <c r="AH7" s="1">
        <f t="shared" si="36"/>
        <v>0</v>
      </c>
      <c r="AI7" s="7" t="str">
        <f>IF(VLOOKUP($A7&amp;" "&amp;$B7,$A$41:$AH$107,2,0)="T",VLOOKUP($A7,'Division Designer'!$W$2:$AP$31,18,0),"")</f>
        <v/>
      </c>
      <c r="AJ7" s="7" t="str">
        <f>IF(VLOOKUP($A7&amp;" "&amp;$B7,$A$41:$AH$107,2,0)="TD",VLOOKUP($A7,'Division Designer'!$W$2:$AP$31,18,0),"")</f>
        <v/>
      </c>
      <c r="AK7" s="7" t="str">
        <f>IF(VLOOKUP($A7&amp;" "&amp;$B7,$A$41:$AH$107,2,0)="ART",VLOOKUP($A7,'Division Designer'!$W$2:$AP$31,18,0),"")</f>
        <v/>
      </c>
      <c r="AL7" s="7" t="str">
        <f>IF(VLOOKUP($A7&amp;" "&amp;$B7,$A$41:$AH$107,2,0)="AA",VLOOKUP($A7,'Division Designer'!$W$2:$AP$31,18,0),"")</f>
        <v/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89">
        <v>-0.02</v>
      </c>
      <c r="AT7" s="14"/>
      <c r="AU7" s="14"/>
      <c r="AV7" s="90"/>
      <c r="AW7" s="90">
        <v>0.05</v>
      </c>
      <c r="AX7" s="14"/>
      <c r="AY7" s="90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 t="e">
        <f t="shared" si="0"/>
        <v>#VALUE!</v>
      </c>
      <c r="D8" s="1">
        <f t="shared" ref="D8:H8" si="37">VLOOKUP($A8&amp;" "&amp;$B8,$A$41:$AH$107,COLUMN(),0)</f>
        <v>0</v>
      </c>
      <c r="E8" s="1">
        <f t="shared" si="37"/>
        <v>0</v>
      </c>
      <c r="F8" s="1">
        <f t="shared" si="37"/>
        <v>0</v>
      </c>
      <c r="G8" s="1">
        <f t="shared" si="37"/>
        <v>0</v>
      </c>
      <c r="H8" s="1">
        <f t="shared" si="37"/>
        <v>0</v>
      </c>
      <c r="I8" s="7"/>
      <c r="J8" s="1">
        <f t="shared" ref="J8:K8" si="38">VLOOKUP($A8&amp;" "&amp;$B8,$A$41:$AH$107,COLUMN(),0)</f>
        <v>5</v>
      </c>
      <c r="K8" s="1">
        <f t="shared" si="38"/>
        <v>0</v>
      </c>
      <c r="L8" s="7"/>
      <c r="M8" s="1">
        <f t="shared" ref="M8:O8" si="39">VLOOKUP($A8&amp;" "&amp;$B8,$A$41:$AH$107,COLUMN(),0)</f>
        <v>0</v>
      </c>
      <c r="N8" s="1">
        <f t="shared" si="39"/>
        <v>0</v>
      </c>
      <c r="O8" s="1">
        <f t="shared" si="39"/>
        <v>0</v>
      </c>
      <c r="P8" s="1" t="e">
        <f t="shared" si="15"/>
        <v>#VALUE!</v>
      </c>
      <c r="Q8" s="1" t="e">
        <f t="shared" si="4"/>
        <v>#VALUE!</v>
      </c>
      <c r="R8" s="1" t="e">
        <f t="shared" si="5"/>
        <v>#VALUE!</v>
      </c>
      <c r="S8" s="1">
        <f t="shared" ref="S8:T8" si="40">VLOOKUP($A8&amp;" "&amp;$B8,$A$41:$AH$107,COLUMN(),0)</f>
        <v>0</v>
      </c>
      <c r="T8" s="1">
        <f t="shared" si="40"/>
        <v>0</v>
      </c>
      <c r="U8" s="1" t="e">
        <f t="shared" si="7"/>
        <v>#VALUE!</v>
      </c>
      <c r="V8" s="1" t="e">
        <f t="shared" si="8"/>
        <v>#VALUE!</v>
      </c>
      <c r="W8" s="1">
        <f t="shared" ref="W8:AA8" si="41">VLOOKUP($A8&amp;" "&amp;$B8,$A$41:$AH$107,COLUMN(),0)</f>
        <v>0</v>
      </c>
      <c r="X8" s="1">
        <f t="shared" si="41"/>
        <v>0</v>
      </c>
      <c r="Y8" s="1">
        <f t="shared" si="41"/>
        <v>0</v>
      </c>
      <c r="Z8" s="82">
        <f t="shared" si="41"/>
        <v>0.1</v>
      </c>
      <c r="AA8" s="7">
        <f t="shared" si="41"/>
        <v>2.5</v>
      </c>
      <c r="AB8" s="1" t="e">
        <f t="shared" si="10"/>
        <v>#VALUE!</v>
      </c>
      <c r="AC8" s="1">
        <f t="shared" ref="AC8:AH8" si="42">VLOOKUP($A8&amp;" "&amp;$B8,$A$41:$AH$107,COLUMN(),0)</f>
        <v>1</v>
      </c>
      <c r="AD8" s="1">
        <f t="shared" si="42"/>
        <v>1</v>
      </c>
      <c r="AE8" s="1">
        <f t="shared" si="42"/>
        <v>1</v>
      </c>
      <c r="AF8" s="1">
        <f t="shared" si="42"/>
        <v>0</v>
      </c>
      <c r="AG8" s="1">
        <f t="shared" si="42"/>
        <v>0</v>
      </c>
      <c r="AH8" s="1">
        <f t="shared" si="42"/>
        <v>0</v>
      </c>
      <c r="AI8" s="7" t="str">
        <f>IF(VLOOKUP($A8&amp;" "&amp;$B8,$A$41:$AH$107,2,0)="T",VLOOKUP($A8,'Division Designer'!$W$2:$AP$31,18,0),"")</f>
        <v/>
      </c>
      <c r="AJ8" s="7" t="str">
        <f>IF(VLOOKUP($A8&amp;" "&amp;$B8,$A$41:$AH$107,2,0)="TD",VLOOKUP($A8,'Division Designer'!$W$2:$AP$31,18,0),"")</f>
        <v/>
      </c>
      <c r="AK8" s="7" t="str">
        <f>IF(VLOOKUP($A8&amp;" "&amp;$B8,$A$41:$AH$107,2,0)="ART",VLOOKUP($A8,'Division Designer'!$W$2:$AP$31,18,0),"")</f>
        <v/>
      </c>
      <c r="AL8" s="7" t="str">
        <f>IF(VLOOKUP($A8&amp;" "&amp;$B8,$A$41:$AH$107,2,0)="AA",VLOOKUP($A8,'Division Designer'!$W$2:$AP$31,18,0),"")</f>
        <v/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89">
        <v>0.04</v>
      </c>
      <c r="AT8" s="14"/>
      <c r="AU8" s="90"/>
      <c r="AV8" s="14"/>
      <c r="AW8" s="14"/>
      <c r="AX8" s="14"/>
      <c r="AY8" s="14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 t="e">
        <f t="shared" si="0"/>
        <v>#VALUE!</v>
      </c>
      <c r="D9" s="1">
        <f t="shared" ref="D9:H9" si="43">VLOOKUP($A9&amp;" "&amp;$B9,$A$41:$AH$107,COLUMN(),0)</f>
        <v>0</v>
      </c>
      <c r="E9" s="1">
        <f t="shared" si="43"/>
        <v>0</v>
      </c>
      <c r="F9" s="1">
        <f t="shared" si="43"/>
        <v>0</v>
      </c>
      <c r="G9" s="1">
        <f t="shared" si="43"/>
        <v>0</v>
      </c>
      <c r="H9" s="1">
        <f t="shared" si="43"/>
        <v>0</v>
      </c>
      <c r="I9" s="7"/>
      <c r="J9" s="1">
        <f t="shared" ref="J9:K9" si="44">VLOOKUP($A9&amp;" "&amp;$B9,$A$41:$AH$107,COLUMN(),0)</f>
        <v>5</v>
      </c>
      <c r="K9" s="1">
        <f t="shared" si="44"/>
        <v>0</v>
      </c>
      <c r="L9" s="7"/>
      <c r="M9" s="1">
        <f t="shared" ref="M9:O9" si="45">VLOOKUP($A9&amp;" "&amp;$B9,$A$41:$AH$107,COLUMN(),0)</f>
        <v>0</v>
      </c>
      <c r="N9" s="1">
        <f t="shared" si="45"/>
        <v>0</v>
      </c>
      <c r="O9" s="1">
        <f t="shared" si="45"/>
        <v>0</v>
      </c>
      <c r="P9" s="1" t="e">
        <f t="shared" si="15"/>
        <v>#VALUE!</v>
      </c>
      <c r="Q9" s="1" t="e">
        <f t="shared" si="4"/>
        <v>#VALUE!</v>
      </c>
      <c r="R9" s="1" t="e">
        <f t="shared" si="5"/>
        <v>#VALUE!</v>
      </c>
      <c r="S9" s="1">
        <f t="shared" ref="S9:T9" si="46">VLOOKUP($A9&amp;" "&amp;$B9,$A$41:$AH$107,COLUMN(),0)</f>
        <v>26</v>
      </c>
      <c r="T9" s="1">
        <f t="shared" si="46"/>
        <v>4</v>
      </c>
      <c r="U9" s="1" t="e">
        <f t="shared" si="7"/>
        <v>#VALUE!</v>
      </c>
      <c r="V9" s="1" t="e">
        <f t="shared" si="8"/>
        <v>#VALUE!</v>
      </c>
      <c r="W9" s="1">
        <f t="shared" ref="W9:AA9" si="47">VLOOKUP($A9&amp;" "&amp;$B9,$A$41:$AH$107,COLUMN(),0)</f>
        <v>0</v>
      </c>
      <c r="X9" s="1">
        <f t="shared" si="47"/>
        <v>0</v>
      </c>
      <c r="Y9" s="1">
        <f t="shared" si="47"/>
        <v>0</v>
      </c>
      <c r="Z9" s="82">
        <f t="shared" si="47"/>
        <v>0.5</v>
      </c>
      <c r="AA9" s="7">
        <f t="shared" si="47"/>
        <v>12</v>
      </c>
      <c r="AB9" s="1" t="e">
        <f t="shared" si="10"/>
        <v>#VALUE!</v>
      </c>
      <c r="AC9" s="1">
        <f t="shared" ref="AC9:AH9" si="48">VLOOKUP($A9&amp;" "&amp;$B9,$A$41:$AH$107,COLUMN(),0)</f>
        <v>1</v>
      </c>
      <c r="AD9" s="1">
        <f t="shared" si="48"/>
        <v>1</v>
      </c>
      <c r="AE9" s="1">
        <f t="shared" si="48"/>
        <v>2</v>
      </c>
      <c r="AF9" s="1">
        <f t="shared" si="48"/>
        <v>0</v>
      </c>
      <c r="AG9" s="1">
        <f t="shared" si="48"/>
        <v>0</v>
      </c>
      <c r="AH9" s="1">
        <f t="shared" si="48"/>
        <v>0</v>
      </c>
      <c r="AI9" s="7" t="str">
        <f>IF(VLOOKUP($A9&amp;" "&amp;$B9,$A$41:$AH$107,2,0)="T",VLOOKUP($A9,'Division Designer'!$W$2:$AP$31,18,0),"")</f>
        <v/>
      </c>
      <c r="AJ9" s="7" t="str">
        <f>IF(VLOOKUP($A9&amp;" "&amp;$B9,$A$41:$AH$107,2,0)="TD",VLOOKUP($A9,'Division Designer'!$W$2:$AP$31,18,0),"")</f>
        <v/>
      </c>
      <c r="AK9" s="7" t="str">
        <f>IF(VLOOKUP($A9&amp;" "&amp;$B9,$A$41:$AH$107,2,0)="ART",VLOOKUP($A9,'Division Designer'!$W$2:$AP$31,18,0),"")</f>
        <v/>
      </c>
      <c r="AL9" s="7" t="str">
        <f>IF(VLOOKUP($A9&amp;" "&amp;$B9,$A$41:$AH$107,2,0)="AA",VLOOKUP($A9,'Division Designer'!$W$2:$AP$31,18,0),"")</f>
        <v/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14"/>
      <c r="AT9" s="14"/>
      <c r="AU9" s="14"/>
      <c r="AV9" s="14"/>
      <c r="AW9" s="14"/>
      <c r="AX9" s="14"/>
      <c r="AY9" s="90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 t="e">
        <f t="shared" si="0"/>
        <v>#VALUE!</v>
      </c>
      <c r="D10" s="1">
        <f t="shared" ref="D10:H10" si="49">VLOOKUP($A10&amp;" "&amp;$B10,$A$41:$AH$107,COLUMN(),0)</f>
        <v>0</v>
      </c>
      <c r="E10" s="1">
        <f t="shared" si="49"/>
        <v>0</v>
      </c>
      <c r="F10" s="1">
        <f t="shared" si="49"/>
        <v>0</v>
      </c>
      <c r="G10" s="1">
        <f t="shared" si="49"/>
        <v>0</v>
      </c>
      <c r="H10" s="1">
        <f t="shared" si="49"/>
        <v>0</v>
      </c>
      <c r="I10" s="7"/>
      <c r="J10" s="1">
        <f t="shared" ref="J10:K10" si="50">VLOOKUP($A10&amp;" "&amp;$B10,$A$41:$AH$107,COLUMN(),0)</f>
        <v>10</v>
      </c>
      <c r="K10" s="1">
        <f t="shared" si="50"/>
        <v>0</v>
      </c>
      <c r="L10" s="7"/>
      <c r="M10" s="1">
        <f t="shared" ref="M10:O10" si="51">VLOOKUP($A10&amp;" "&amp;$B10,$A$41:$AH$107,COLUMN(),0)</f>
        <v>0</v>
      </c>
      <c r="N10" s="1">
        <f t="shared" si="51"/>
        <v>0</v>
      </c>
      <c r="O10" s="1">
        <f t="shared" si="51"/>
        <v>0</v>
      </c>
      <c r="P10" s="1" t="e">
        <f t="shared" si="15"/>
        <v>#VALUE!</v>
      </c>
      <c r="Q10" s="1" t="e">
        <f t="shared" si="4"/>
        <v>#VALUE!</v>
      </c>
      <c r="R10" s="1" t="e">
        <f t="shared" si="5"/>
        <v>#VALUE!</v>
      </c>
      <c r="S10" s="1">
        <f t="shared" ref="S10:T10" si="52">VLOOKUP($A10&amp;" "&amp;$B10,$A$41:$AH$107,COLUMN(),0)</f>
        <v>5</v>
      </c>
      <c r="T10" s="1">
        <f t="shared" si="52"/>
        <v>36</v>
      </c>
      <c r="U10" s="1" t="e">
        <f t="shared" si="7"/>
        <v>#VALUE!</v>
      </c>
      <c r="V10" s="1" t="e">
        <f t="shared" si="8"/>
        <v>#VALUE!</v>
      </c>
      <c r="W10" s="1">
        <f t="shared" ref="W10:AA10" si="53">VLOOKUP($A10&amp;" "&amp;$B10,$A$41:$AH$107,COLUMN(),0)</f>
        <v>0</v>
      </c>
      <c r="X10" s="1">
        <f t="shared" si="53"/>
        <v>0</v>
      </c>
      <c r="Y10" s="1">
        <f t="shared" si="53"/>
        <v>0</v>
      </c>
      <c r="Z10" s="82">
        <f t="shared" si="53"/>
        <v>0.8</v>
      </c>
      <c r="AA10" s="7">
        <f t="shared" si="53"/>
        <v>9</v>
      </c>
      <c r="AB10" s="1" t="e">
        <f t="shared" si="10"/>
        <v>#VALUE!</v>
      </c>
      <c r="AC10" s="1">
        <f t="shared" ref="AC10:AH10" si="54">VLOOKUP($A10&amp;" "&amp;$B10,$A$41:$AH$107,COLUMN(),0)</f>
        <v>1</v>
      </c>
      <c r="AD10" s="1">
        <f t="shared" si="54"/>
        <v>0</v>
      </c>
      <c r="AE10" s="1">
        <f t="shared" si="54"/>
        <v>3</v>
      </c>
      <c r="AF10" s="1">
        <f t="shared" si="54"/>
        <v>0</v>
      </c>
      <c r="AG10" s="1">
        <f t="shared" si="54"/>
        <v>0</v>
      </c>
      <c r="AH10" s="1">
        <f t="shared" si="54"/>
        <v>0</v>
      </c>
      <c r="AI10" s="7">
        <f>IF(VLOOKUP($A10&amp;" "&amp;$B10,$A$41:$AH$107,2,0)="T",VLOOKUP($A10,'Division Designer'!$W$2:$AP$31,18,0),"")</f>
        <v>0</v>
      </c>
      <c r="AJ10" s="7" t="str">
        <f>IF(VLOOKUP($A10&amp;" "&amp;$B10,$A$41:$AH$107,2,0)="TD",VLOOKUP($A10,'Division Designer'!$W$2:$AP$31,18,0),"")</f>
        <v/>
      </c>
      <c r="AK10" s="7" t="str">
        <f>IF(VLOOKUP($A10&amp;" "&amp;$B10,$A$41:$AH$107,2,0)="ART",VLOOKUP($A10,'Division Designer'!$W$2:$AP$31,18,0),"")</f>
        <v/>
      </c>
      <c r="AL10" s="7" t="str">
        <f>IF(VLOOKUP($A10&amp;" "&amp;$B10,$A$41:$AH$107,2,0)="AA",VLOOKUP($A10,'Division Designer'!$W$2:$AP$31,18,0),"")</f>
        <v/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 t="e">
        <f t="shared" si="0"/>
        <v>#VALUE!</v>
      </c>
      <c r="D11" s="1">
        <f t="shared" ref="D11:H11" si="55">VLOOKUP($A11&amp;" "&amp;$B11,$A$41:$AH$107,COLUMN(),0)</f>
        <v>0</v>
      </c>
      <c r="E11" s="1">
        <f t="shared" si="55"/>
        <v>0</v>
      </c>
      <c r="F11" s="1">
        <f t="shared" si="55"/>
        <v>0</v>
      </c>
      <c r="G11" s="1">
        <f t="shared" si="55"/>
        <v>0</v>
      </c>
      <c r="H11" s="1">
        <f t="shared" si="55"/>
        <v>0</v>
      </c>
      <c r="I11" s="7"/>
      <c r="J11" s="1">
        <f t="shared" ref="J11:K11" si="56">VLOOKUP($A11&amp;" "&amp;$B11,$A$41:$AH$107,COLUMN(),0)</f>
        <v>10</v>
      </c>
      <c r="K11" s="1">
        <f t="shared" si="56"/>
        <v>0</v>
      </c>
      <c r="L11" s="7"/>
      <c r="M11" s="1">
        <f t="shared" ref="M11:O11" si="57">VLOOKUP($A11&amp;" "&amp;$B11,$A$41:$AH$107,COLUMN(),0)</f>
        <v>0</v>
      </c>
      <c r="N11" s="1">
        <f t="shared" si="57"/>
        <v>0</v>
      </c>
      <c r="O11" s="1">
        <f t="shared" si="57"/>
        <v>0</v>
      </c>
      <c r="P11" s="1" t="e">
        <f t="shared" si="15"/>
        <v>#VALUE!</v>
      </c>
      <c r="Q11" s="1" t="e">
        <f t="shared" si="4"/>
        <v>#VALUE!</v>
      </c>
      <c r="R11" s="1" t="e">
        <f t="shared" si="5"/>
        <v>#VALUE!</v>
      </c>
      <c r="S11" s="1">
        <f t="shared" ref="S11:T11" si="58">VLOOKUP($A11&amp;" "&amp;$B11,$A$41:$AH$107,COLUMN(),0)</f>
        <v>5</v>
      </c>
      <c r="T11" s="1">
        <f t="shared" si="58"/>
        <v>1.3</v>
      </c>
      <c r="U11" s="1" t="e">
        <f t="shared" si="7"/>
        <v>#VALUE!</v>
      </c>
      <c r="V11" s="1" t="e">
        <f t="shared" si="8"/>
        <v>#VALUE!</v>
      </c>
      <c r="W11" s="1">
        <f t="shared" ref="W11:AA11" si="59">VLOOKUP($A11&amp;" "&amp;$B11,$A$41:$AH$107,COLUMN(),0)</f>
        <v>0</v>
      </c>
      <c r="X11" s="1">
        <f t="shared" si="59"/>
        <v>0</v>
      </c>
      <c r="Y11" s="1">
        <f t="shared" si="59"/>
        <v>0</v>
      </c>
      <c r="Z11" s="82">
        <f t="shared" si="59"/>
        <v>0.8</v>
      </c>
      <c r="AA11" s="7">
        <f t="shared" si="59"/>
        <v>9</v>
      </c>
      <c r="AB11" s="1" t="e">
        <f t="shared" si="10"/>
        <v>#VALUE!</v>
      </c>
      <c r="AC11" s="1">
        <f t="shared" ref="AC11:AH11" si="60">VLOOKUP($A11&amp;" "&amp;$B11,$A$41:$AH$107,COLUMN(),0)</f>
        <v>1</v>
      </c>
      <c r="AD11" s="1">
        <f t="shared" si="60"/>
        <v>0</v>
      </c>
      <c r="AE11" s="1">
        <f t="shared" si="60"/>
        <v>3</v>
      </c>
      <c r="AF11" s="1">
        <f t="shared" si="60"/>
        <v>0</v>
      </c>
      <c r="AG11" s="1">
        <f t="shared" si="60"/>
        <v>2</v>
      </c>
      <c r="AH11" s="1">
        <f t="shared" si="60"/>
        <v>0</v>
      </c>
      <c r="AI11" s="7" t="str">
        <f>IF(VLOOKUP($A11&amp;" "&amp;$B11,$A$41:$AH$107,2,0)="T",VLOOKUP($A11,'Division Designer'!$W$2:$AP$31,18,0),"")</f>
        <v/>
      </c>
      <c r="AJ11" s="7">
        <f>IF(VLOOKUP($A11&amp;" "&amp;$B11,$A$41:$AH$107,2,0)="TD",VLOOKUP($A11,'Division Designer'!$W$2:$AP$31,18,0),"")</f>
        <v>0</v>
      </c>
      <c r="AK11" s="7" t="str">
        <f>IF(VLOOKUP($A11&amp;" "&amp;$B11,$A$41:$AH$107,2,0)="ART",VLOOKUP($A11,'Division Designer'!$W$2:$AP$31,18,0),"")</f>
        <v/>
      </c>
      <c r="AL11" s="7" t="str">
        <f>IF(VLOOKUP($A11&amp;" "&amp;$B11,$A$41:$AH$107,2,0)="AA",VLOOKUP($A11,'Division Designer'!$W$2:$AP$31,18,0),"")</f>
        <v/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 t="e">
        <f t="shared" si="0"/>
        <v>#VALUE!</v>
      </c>
      <c r="D12" s="1">
        <f t="shared" ref="D12:H12" si="61">VLOOKUP($A12&amp;" "&amp;$B12,$A$41:$AH$107,COLUMN(),0)</f>
        <v>0</v>
      </c>
      <c r="E12" s="1">
        <f t="shared" si="61"/>
        <v>0</v>
      </c>
      <c r="F12" s="1">
        <f t="shared" si="61"/>
        <v>0</v>
      </c>
      <c r="G12" s="1">
        <f t="shared" si="61"/>
        <v>0</v>
      </c>
      <c r="H12" s="1">
        <f t="shared" si="61"/>
        <v>0</v>
      </c>
      <c r="I12" s="7"/>
      <c r="J12" s="1">
        <f t="shared" ref="J12:K12" si="62">VLOOKUP($A12&amp;" "&amp;$B12,$A$41:$AH$107,COLUMN(),0)</f>
        <v>10</v>
      </c>
      <c r="K12" s="1">
        <f t="shared" si="62"/>
        <v>0</v>
      </c>
      <c r="L12" s="7"/>
      <c r="M12" s="1">
        <f t="shared" ref="M12:O12" si="63">VLOOKUP($A12&amp;" "&amp;$B12,$A$41:$AH$107,COLUMN(),0)</f>
        <v>0</v>
      </c>
      <c r="N12" s="1">
        <f t="shared" si="63"/>
        <v>0</v>
      </c>
      <c r="O12" s="1">
        <f t="shared" si="63"/>
        <v>0</v>
      </c>
      <c r="P12" s="1" t="e">
        <f t="shared" si="15"/>
        <v>#VALUE!</v>
      </c>
      <c r="Q12" s="1" t="e">
        <f t="shared" si="4"/>
        <v>#VALUE!</v>
      </c>
      <c r="R12" s="1" t="e">
        <f t="shared" si="5"/>
        <v>#VALUE!</v>
      </c>
      <c r="S12" s="1">
        <f t="shared" ref="S12:T12" si="64">VLOOKUP($A12&amp;" "&amp;$B12,$A$41:$AH$107,COLUMN(),0)</f>
        <v>5</v>
      </c>
      <c r="T12" s="1">
        <f t="shared" si="64"/>
        <v>2.5</v>
      </c>
      <c r="U12" s="1" t="e">
        <f t="shared" si="7"/>
        <v>#VALUE!</v>
      </c>
      <c r="V12" s="1" t="e">
        <f t="shared" si="8"/>
        <v>#VALUE!</v>
      </c>
      <c r="W12" s="1">
        <f t="shared" ref="W12:AA12" si="65">VLOOKUP($A12&amp;" "&amp;$B12,$A$41:$AH$107,COLUMN(),0)</f>
        <v>0</v>
      </c>
      <c r="X12" s="1">
        <f t="shared" si="65"/>
        <v>0</v>
      </c>
      <c r="Y12" s="1">
        <f t="shared" si="65"/>
        <v>0</v>
      </c>
      <c r="Z12" s="82">
        <f t="shared" si="65"/>
        <v>0.5</v>
      </c>
      <c r="AA12" s="7">
        <f t="shared" si="65"/>
        <v>9</v>
      </c>
      <c r="AB12" s="1" t="e">
        <f t="shared" si="10"/>
        <v>#VALUE!</v>
      </c>
      <c r="AC12" s="1">
        <f t="shared" ref="AC12:AH12" si="66">VLOOKUP($A12&amp;" "&amp;$B12,$A$41:$AH$107,COLUMN(),0)</f>
        <v>1</v>
      </c>
      <c r="AD12" s="1">
        <f t="shared" si="66"/>
        <v>0</v>
      </c>
      <c r="AE12" s="1">
        <f t="shared" si="66"/>
        <v>3</v>
      </c>
      <c r="AF12" s="1">
        <f t="shared" si="66"/>
        <v>0</v>
      </c>
      <c r="AG12" s="1">
        <f t="shared" si="66"/>
        <v>1</v>
      </c>
      <c r="AH12" s="1">
        <f t="shared" si="66"/>
        <v>0</v>
      </c>
      <c r="AI12" s="7" t="str">
        <f>IF(VLOOKUP($A12&amp;" "&amp;$B12,$A$41:$AH$107,2,0)="T",VLOOKUP($A12,'Division Designer'!$W$2:$AP$31,18,0),"")</f>
        <v/>
      </c>
      <c r="AJ12" s="7" t="str">
        <f>IF(VLOOKUP($A12&amp;" "&amp;$B12,$A$41:$AH$107,2,0)="TD",VLOOKUP($A12,'Division Designer'!$W$2:$AP$31,18,0),"")</f>
        <v/>
      </c>
      <c r="AK12" s="7">
        <f>IF(VLOOKUP($A12&amp;" "&amp;$B12,$A$41:$AH$107,2,0)="ART",VLOOKUP($A12,'Division Designer'!$W$2:$AP$31,18,0),"")</f>
        <v>0</v>
      </c>
      <c r="AL12" s="7" t="str">
        <f>IF(VLOOKUP($A12&amp;" "&amp;$B12,$A$41:$AH$107,2,0)="AA",VLOOKUP($A12,'Division Designer'!$W$2:$AP$31,18,0),"")</f>
        <v/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 t="e">
        <f t="shared" si="0"/>
        <v>#VALUE!</v>
      </c>
      <c r="D13" s="1">
        <f t="shared" ref="D13:H13" si="67">VLOOKUP($A13&amp;" "&amp;$B13,$A$41:$AH$107,COLUMN(),0)</f>
        <v>0</v>
      </c>
      <c r="E13" s="1">
        <f t="shared" si="67"/>
        <v>0</v>
      </c>
      <c r="F13" s="1">
        <f t="shared" si="67"/>
        <v>0</v>
      </c>
      <c r="G13" s="1">
        <f t="shared" si="67"/>
        <v>0</v>
      </c>
      <c r="H13" s="1">
        <f t="shared" si="67"/>
        <v>0</v>
      </c>
      <c r="I13" s="7"/>
      <c r="J13" s="1">
        <f t="shared" ref="J13:K13" si="68">VLOOKUP($A13&amp;" "&amp;$B13,$A$41:$AH$107,COLUMN(),0)</f>
        <v>10</v>
      </c>
      <c r="K13" s="1">
        <f t="shared" si="68"/>
        <v>0</v>
      </c>
      <c r="L13" s="7"/>
      <c r="M13" s="1">
        <f t="shared" ref="M13:O13" si="69">VLOOKUP($A13&amp;" "&amp;$B13,$A$41:$AH$107,COLUMN(),0)</f>
        <v>0</v>
      </c>
      <c r="N13" s="1">
        <f t="shared" si="69"/>
        <v>0</v>
      </c>
      <c r="O13" s="1">
        <f t="shared" si="69"/>
        <v>0</v>
      </c>
      <c r="P13" s="1" t="e">
        <f t="shared" si="15"/>
        <v>#VALUE!</v>
      </c>
      <c r="Q13" s="1" t="e">
        <f t="shared" si="4"/>
        <v>#VALUE!</v>
      </c>
      <c r="R13" s="1" t="e">
        <f t="shared" si="5"/>
        <v>#VALUE!</v>
      </c>
      <c r="S13" s="1">
        <f t="shared" ref="S13:T13" si="70">VLOOKUP($A13&amp;" "&amp;$B13,$A$41:$AH$107,COLUMN(),0)</f>
        <v>2.5</v>
      </c>
      <c r="T13" s="1">
        <f t="shared" si="70"/>
        <v>2.5</v>
      </c>
      <c r="U13" s="1" t="e">
        <f t="shared" si="7"/>
        <v>#VALUE!</v>
      </c>
      <c r="V13" s="1" t="e">
        <f t="shared" si="8"/>
        <v>#VALUE!</v>
      </c>
      <c r="W13" s="1">
        <f t="shared" ref="W13:AA13" si="71">VLOOKUP($A13&amp;" "&amp;$B13,$A$41:$AH$107,COLUMN(),0)</f>
        <v>0</v>
      </c>
      <c r="X13" s="1">
        <f t="shared" si="71"/>
        <v>0</v>
      </c>
      <c r="Y13" s="1">
        <f t="shared" si="71"/>
        <v>0</v>
      </c>
      <c r="Z13" s="82">
        <f t="shared" si="71"/>
        <v>0.5</v>
      </c>
      <c r="AA13" s="7">
        <f t="shared" si="71"/>
        <v>11</v>
      </c>
      <c r="AB13" s="1" t="e">
        <f t="shared" si="10"/>
        <v>#VALUE!</v>
      </c>
      <c r="AC13" s="1">
        <f t="shared" ref="AC13:AH13" si="72">VLOOKUP($A13&amp;" "&amp;$B13,$A$41:$AH$107,COLUMN(),0)</f>
        <v>1</v>
      </c>
      <c r="AD13" s="1">
        <f t="shared" si="72"/>
        <v>0</v>
      </c>
      <c r="AE13" s="1">
        <f t="shared" si="72"/>
        <v>3</v>
      </c>
      <c r="AF13" s="1">
        <f t="shared" si="72"/>
        <v>0</v>
      </c>
      <c r="AG13" s="1">
        <f t="shared" si="72"/>
        <v>0</v>
      </c>
      <c r="AH13" s="1">
        <f t="shared" si="72"/>
        <v>0</v>
      </c>
      <c r="AI13" s="7" t="str">
        <f>IF(VLOOKUP($A13&amp;" "&amp;$B13,$A$41:$AH$107,2,0)="T",VLOOKUP($A13,'Division Designer'!$W$2:$AP$31,18,0),"")</f>
        <v/>
      </c>
      <c r="AJ13" s="7" t="str">
        <f>IF(VLOOKUP($A13&amp;" "&amp;$B13,$A$41:$AH$107,2,0)="TD",VLOOKUP($A13,'Division Designer'!$W$2:$AP$31,18,0),"")</f>
        <v/>
      </c>
      <c r="AK13" s="7" t="str">
        <f>IF(VLOOKUP($A13&amp;" "&amp;$B13,$A$41:$AH$107,2,0)="ART",VLOOKUP($A13,'Division Designer'!$W$2:$AP$31,18,0),"")</f>
        <v/>
      </c>
      <c r="AL13" s="7">
        <f>IF(VLOOKUP($A13&amp;" "&amp;$B13,$A$41:$AH$107,2,0)="AA",VLOOKUP($A13,'Division Designer'!$W$2:$AP$31,18,0),"")</f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 t="e">
        <f t="shared" si="0"/>
        <v>#VALUE!</v>
      </c>
      <c r="D14" s="1">
        <f t="shared" ref="D14:H14" si="73">VLOOKUP($A14&amp;" "&amp;$B14,$A$41:$AH$107,COLUMN(),0)</f>
        <v>0</v>
      </c>
      <c r="E14" s="1">
        <f t="shared" si="73"/>
        <v>0</v>
      </c>
      <c r="F14" s="1">
        <f t="shared" si="73"/>
        <v>0</v>
      </c>
      <c r="G14" s="1">
        <f t="shared" si="73"/>
        <v>0</v>
      </c>
      <c r="H14" s="1">
        <f t="shared" si="73"/>
        <v>0</v>
      </c>
      <c r="I14" s="7"/>
      <c r="J14" s="1">
        <f t="shared" ref="J14:K14" si="74">VLOOKUP($A14&amp;" "&amp;$B14,$A$41:$AH$107,COLUMN(),0)</f>
        <v>12</v>
      </c>
      <c r="K14" s="1">
        <f t="shared" si="74"/>
        <v>0</v>
      </c>
      <c r="L14" s="7"/>
      <c r="M14" s="1">
        <f t="shared" ref="M14:O14" si="75">VLOOKUP($A14&amp;" "&amp;$B14,$A$41:$AH$107,COLUMN(),0)</f>
        <v>0</v>
      </c>
      <c r="N14" s="1">
        <f t="shared" si="75"/>
        <v>0</v>
      </c>
      <c r="O14" s="1">
        <f t="shared" si="75"/>
        <v>0</v>
      </c>
      <c r="P14" s="1" t="e">
        <f t="shared" si="15"/>
        <v>#VALUE!</v>
      </c>
      <c r="Q14" s="1" t="e">
        <f t="shared" si="4"/>
        <v>#VALUE!</v>
      </c>
      <c r="R14" s="1" t="e">
        <f t="shared" si="5"/>
        <v>#VALUE!</v>
      </c>
      <c r="S14" s="1">
        <f t="shared" ref="S14:T14" si="76">VLOOKUP($A14&amp;" "&amp;$B14,$A$41:$AH$107,COLUMN(),0)</f>
        <v>5</v>
      </c>
      <c r="T14" s="1">
        <f t="shared" si="76"/>
        <v>36</v>
      </c>
      <c r="U14" s="1" t="e">
        <f t="shared" si="7"/>
        <v>#VALUE!</v>
      </c>
      <c r="V14" s="1" t="e">
        <f t="shared" si="8"/>
        <v>#VALUE!</v>
      </c>
      <c r="W14" s="1">
        <f t="shared" ref="W14:AA14" si="77">VLOOKUP($A14&amp;" "&amp;$B14,$A$41:$AH$107,COLUMN(),0)</f>
        <v>0</v>
      </c>
      <c r="X14" s="1">
        <f t="shared" si="77"/>
        <v>0</v>
      </c>
      <c r="Y14" s="1">
        <f t="shared" si="77"/>
        <v>0</v>
      </c>
      <c r="Z14" s="82">
        <f t="shared" si="77"/>
        <v>0.9</v>
      </c>
      <c r="AA14" s="7">
        <f t="shared" si="77"/>
        <v>12</v>
      </c>
      <c r="AB14" s="1" t="e">
        <f t="shared" si="10"/>
        <v>#VALUE!</v>
      </c>
      <c r="AC14" s="1">
        <f t="shared" ref="AC14:AH14" si="78">VLOOKUP($A14&amp;" "&amp;$B14,$A$41:$AH$107,COLUMN(),0)</f>
        <v>1</v>
      </c>
      <c r="AD14" s="1">
        <f t="shared" si="78"/>
        <v>0</v>
      </c>
      <c r="AE14" s="1">
        <f t="shared" si="78"/>
        <v>2</v>
      </c>
      <c r="AF14" s="1">
        <f t="shared" si="78"/>
        <v>0</v>
      </c>
      <c r="AG14" s="1">
        <f t="shared" si="78"/>
        <v>2</v>
      </c>
      <c r="AH14" s="1">
        <f t="shared" si="78"/>
        <v>0</v>
      </c>
      <c r="AI14" s="7">
        <f>IF(VLOOKUP($A14&amp;" "&amp;$B14,$A$41:$AH$107,2,0)="T",VLOOKUP($A14,'Division Designer'!$W$2:$AP$31,18,0),"")</f>
        <v>0</v>
      </c>
      <c r="AJ14" s="7" t="str">
        <f>IF(VLOOKUP($A14&amp;" "&amp;$B14,$A$41:$AH$107,2,0)="TD",VLOOKUP($A14,'Division Designer'!$W$2:$AP$31,18,0),"")</f>
        <v/>
      </c>
      <c r="AK14" s="7" t="str">
        <f>IF(VLOOKUP($A14&amp;" "&amp;$B14,$A$41:$AH$107,2,0)="ART",VLOOKUP($A14,'Division Designer'!$W$2:$AP$31,18,0),"")</f>
        <v/>
      </c>
      <c r="AL14" s="7" t="str">
        <f>IF(VLOOKUP($A14&amp;" "&amp;$B14,$A$41:$AH$107,2,0)="AA",VLOOKUP($A14,'Division Designer'!$W$2:$AP$31,18,0),"")</f>
        <v/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 t="e">
        <f t="shared" si="0"/>
        <v>#VALUE!</v>
      </c>
      <c r="D15" s="1">
        <f t="shared" ref="D15:H15" si="79">VLOOKUP($A15&amp;" "&amp;$B15,$A$41:$AH$107,COLUMN(),0)</f>
        <v>0</v>
      </c>
      <c r="E15" s="1">
        <f t="shared" si="79"/>
        <v>0</v>
      </c>
      <c r="F15" s="1">
        <f t="shared" si="79"/>
        <v>0</v>
      </c>
      <c r="G15" s="1">
        <f t="shared" si="79"/>
        <v>0</v>
      </c>
      <c r="H15" s="1">
        <f t="shared" si="79"/>
        <v>0</v>
      </c>
      <c r="I15" s="7"/>
      <c r="J15" s="1">
        <f t="shared" ref="J15:K15" si="80">VLOOKUP($A15&amp;" "&amp;$B15,$A$41:$AH$107,COLUMN(),0)</f>
        <v>12</v>
      </c>
      <c r="K15" s="1">
        <f t="shared" si="80"/>
        <v>0</v>
      </c>
      <c r="L15" s="7"/>
      <c r="M15" s="1">
        <f t="shared" ref="M15:O15" si="81">VLOOKUP($A15&amp;" "&amp;$B15,$A$41:$AH$107,COLUMN(),0)</f>
        <v>0</v>
      </c>
      <c r="N15" s="1">
        <f t="shared" si="81"/>
        <v>0</v>
      </c>
      <c r="O15" s="1">
        <f t="shared" si="81"/>
        <v>0</v>
      </c>
      <c r="P15" s="1" t="e">
        <f t="shared" si="15"/>
        <v>#VALUE!</v>
      </c>
      <c r="Q15" s="1" t="e">
        <f t="shared" si="4"/>
        <v>#VALUE!</v>
      </c>
      <c r="R15" s="1" t="e">
        <f t="shared" si="5"/>
        <v>#VALUE!</v>
      </c>
      <c r="S15" s="1">
        <f t="shared" ref="S15:T15" si="82">VLOOKUP($A15&amp;" "&amp;$B15,$A$41:$AH$107,COLUMN(),0)</f>
        <v>5</v>
      </c>
      <c r="T15" s="1">
        <f t="shared" si="82"/>
        <v>1.3</v>
      </c>
      <c r="U15" s="1" t="e">
        <f t="shared" si="7"/>
        <v>#VALUE!</v>
      </c>
      <c r="V15" s="1" t="e">
        <f t="shared" si="8"/>
        <v>#VALUE!</v>
      </c>
      <c r="W15" s="1">
        <f t="shared" ref="W15:AA15" si="83">VLOOKUP($A15&amp;" "&amp;$B15,$A$41:$AH$107,COLUMN(),0)</f>
        <v>0</v>
      </c>
      <c r="X15" s="1">
        <f t="shared" si="83"/>
        <v>0</v>
      </c>
      <c r="Y15" s="1">
        <f t="shared" si="83"/>
        <v>0</v>
      </c>
      <c r="Z15" s="82">
        <f t="shared" si="83"/>
        <v>0.9</v>
      </c>
      <c r="AA15" s="7">
        <f t="shared" si="83"/>
        <v>12</v>
      </c>
      <c r="AB15" s="1" t="e">
        <f t="shared" si="10"/>
        <v>#VALUE!</v>
      </c>
      <c r="AC15" s="1">
        <f t="shared" ref="AC15:AH15" si="84">VLOOKUP($A15&amp;" "&amp;$B15,$A$41:$AH$107,COLUMN(),0)</f>
        <v>1</v>
      </c>
      <c r="AD15" s="1">
        <f t="shared" si="84"/>
        <v>0</v>
      </c>
      <c r="AE15" s="1">
        <f t="shared" si="84"/>
        <v>2</v>
      </c>
      <c r="AF15" s="1">
        <f t="shared" si="84"/>
        <v>0</v>
      </c>
      <c r="AG15" s="1">
        <f t="shared" si="84"/>
        <v>4</v>
      </c>
      <c r="AH15" s="1">
        <f t="shared" si="84"/>
        <v>0</v>
      </c>
      <c r="AI15" s="7" t="str">
        <f>IF(VLOOKUP($A15&amp;" "&amp;$B15,$A$41:$AH$107,2,0)="T",VLOOKUP($A15,'Division Designer'!$W$2:$AP$31,18,0),"")</f>
        <v/>
      </c>
      <c r="AJ15" s="7">
        <f>IF(VLOOKUP($A15&amp;" "&amp;$B15,$A$41:$AH$107,2,0)="TD",VLOOKUP($A15,'Division Designer'!$W$2:$AP$31,18,0),"")</f>
        <v>0</v>
      </c>
      <c r="AK15" s="7" t="str">
        <f>IF(VLOOKUP($A15&amp;" "&amp;$B15,$A$41:$AH$107,2,0)="ART",VLOOKUP($A15,'Division Designer'!$W$2:$AP$31,18,0),"")</f>
        <v/>
      </c>
      <c r="AL15" s="7" t="str">
        <f>IF(VLOOKUP($A15&amp;" "&amp;$B15,$A$41:$AH$107,2,0)="AA",VLOOKUP($A15,'Division Designer'!$W$2:$AP$31,18,0),"")</f>
        <v/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 t="e">
        <f t="shared" si="0"/>
        <v>#VALUE!</v>
      </c>
      <c r="D16" s="1">
        <f t="shared" ref="D16:H16" si="85">VLOOKUP($A16&amp;" "&amp;$B16,$A$41:$AH$107,COLUMN(),0)</f>
        <v>0</v>
      </c>
      <c r="E16" s="1">
        <f t="shared" si="85"/>
        <v>0</v>
      </c>
      <c r="F16" s="1">
        <f t="shared" si="85"/>
        <v>0</v>
      </c>
      <c r="G16" s="1">
        <f t="shared" si="85"/>
        <v>0</v>
      </c>
      <c r="H16" s="1">
        <f t="shared" si="85"/>
        <v>0</v>
      </c>
      <c r="I16" s="7"/>
      <c r="J16" s="1">
        <f t="shared" ref="J16:K16" si="86">VLOOKUP($A16&amp;" "&amp;$B16,$A$41:$AH$107,COLUMN(),0)</f>
        <v>12</v>
      </c>
      <c r="K16" s="1">
        <f t="shared" si="86"/>
        <v>0</v>
      </c>
      <c r="L16" s="7"/>
      <c r="M16" s="1">
        <f t="shared" ref="M16:O16" si="87">VLOOKUP($A16&amp;" "&amp;$B16,$A$41:$AH$107,COLUMN(),0)</f>
        <v>0</v>
      </c>
      <c r="N16" s="1">
        <f t="shared" si="87"/>
        <v>0</v>
      </c>
      <c r="O16" s="1">
        <f t="shared" si="87"/>
        <v>0</v>
      </c>
      <c r="P16" s="1" t="e">
        <f t="shared" si="15"/>
        <v>#VALUE!</v>
      </c>
      <c r="Q16" s="1" t="e">
        <f t="shared" si="4"/>
        <v>#VALUE!</v>
      </c>
      <c r="R16" s="1" t="e">
        <f t="shared" si="5"/>
        <v>#VALUE!</v>
      </c>
      <c r="S16" s="1">
        <f t="shared" ref="S16:T16" si="88">VLOOKUP($A16&amp;" "&amp;$B16,$A$41:$AH$107,COLUMN(),0)</f>
        <v>12</v>
      </c>
      <c r="T16" s="1">
        <f t="shared" si="88"/>
        <v>6</v>
      </c>
      <c r="U16" s="1" t="e">
        <f t="shared" si="7"/>
        <v>#VALUE!</v>
      </c>
      <c r="V16" s="1" t="e">
        <f t="shared" si="8"/>
        <v>#VALUE!</v>
      </c>
      <c r="W16" s="1">
        <f t="shared" ref="W16:AA16" si="89">VLOOKUP($A16&amp;" "&amp;$B16,$A$41:$AH$107,COLUMN(),0)</f>
        <v>0</v>
      </c>
      <c r="X16" s="1">
        <f t="shared" si="89"/>
        <v>0</v>
      </c>
      <c r="Y16" s="1">
        <f t="shared" si="89"/>
        <v>0</v>
      </c>
      <c r="Z16" s="82">
        <f t="shared" si="89"/>
        <v>0.65</v>
      </c>
      <c r="AA16" s="7">
        <f t="shared" si="89"/>
        <v>12</v>
      </c>
      <c r="AB16" s="1" t="e">
        <f t="shared" si="10"/>
        <v>#VALUE!</v>
      </c>
      <c r="AC16" s="1">
        <f t="shared" ref="AC16:AH16" si="90">VLOOKUP($A16&amp;" "&amp;$B16,$A$41:$AH$107,COLUMN(),0)</f>
        <v>1</v>
      </c>
      <c r="AD16" s="1">
        <f t="shared" si="90"/>
        <v>0</v>
      </c>
      <c r="AE16" s="1">
        <f t="shared" si="90"/>
        <v>2</v>
      </c>
      <c r="AF16" s="1">
        <f t="shared" si="90"/>
        <v>0</v>
      </c>
      <c r="AG16" s="1">
        <f t="shared" si="90"/>
        <v>3</v>
      </c>
      <c r="AH16" s="1">
        <f t="shared" si="90"/>
        <v>0</v>
      </c>
      <c r="AI16" s="7" t="str">
        <f>IF(VLOOKUP($A16&amp;" "&amp;$B16,$A$41:$AH$107,2,0)="T",VLOOKUP($A16,'Division Designer'!$W$2:$AP$31,18,0),"")</f>
        <v/>
      </c>
      <c r="AJ16" s="7" t="str">
        <f>IF(VLOOKUP($A16&amp;" "&amp;$B16,$A$41:$AH$107,2,0)="TD",VLOOKUP($A16,'Division Designer'!$W$2:$AP$31,18,0),"")</f>
        <v/>
      </c>
      <c r="AK16" s="7">
        <f>IF(VLOOKUP($A16&amp;" "&amp;$B16,$A$41:$AH$107,2,0)="ART",VLOOKUP($A16,'Division Designer'!$W$2:$AP$31,18,0),"")</f>
        <v>0</v>
      </c>
      <c r="AL16" s="7" t="str">
        <f>IF(VLOOKUP($A16&amp;" "&amp;$B16,$A$41:$AH$107,2,0)="AA",VLOOKUP($A16,'Division Designer'!$W$2:$AP$31,18,0),"")</f>
        <v/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 t="e">
        <f t="shared" si="0"/>
        <v>#VALUE!</v>
      </c>
      <c r="D17" s="1">
        <f t="shared" ref="D17:H17" si="91">VLOOKUP($A17&amp;" "&amp;$B17,$A$41:$AH$107,COLUMN(),0)</f>
        <v>0</v>
      </c>
      <c r="E17" s="1">
        <f t="shared" si="91"/>
        <v>0</v>
      </c>
      <c r="F17" s="1">
        <f t="shared" si="91"/>
        <v>0</v>
      </c>
      <c r="G17" s="1">
        <f t="shared" si="91"/>
        <v>0</v>
      </c>
      <c r="H17" s="1">
        <f t="shared" si="91"/>
        <v>0</v>
      </c>
      <c r="I17" s="7"/>
      <c r="J17" s="1">
        <f t="shared" ref="J17:K17" si="92">VLOOKUP($A17&amp;" "&amp;$B17,$A$41:$AH$107,COLUMN(),0)</f>
        <v>12</v>
      </c>
      <c r="K17" s="1">
        <f t="shared" si="92"/>
        <v>0</v>
      </c>
      <c r="L17" s="7"/>
      <c r="M17" s="1">
        <f t="shared" ref="M17:O17" si="93">VLOOKUP($A17&amp;" "&amp;$B17,$A$41:$AH$107,COLUMN(),0)</f>
        <v>0</v>
      </c>
      <c r="N17" s="1">
        <f t="shared" si="93"/>
        <v>0</v>
      </c>
      <c r="O17" s="1">
        <f t="shared" si="93"/>
        <v>0</v>
      </c>
      <c r="P17" s="1" t="e">
        <f t="shared" si="15"/>
        <v>#VALUE!</v>
      </c>
      <c r="Q17" s="1" t="e">
        <f t="shared" si="4"/>
        <v>#VALUE!</v>
      </c>
      <c r="R17" s="1" t="e">
        <f t="shared" si="5"/>
        <v>#VALUE!</v>
      </c>
      <c r="S17" s="1">
        <f t="shared" ref="S17:T17" si="94">VLOOKUP($A17&amp;" "&amp;$B17,$A$41:$AH$107,COLUMN(),0)</f>
        <v>2.5</v>
      </c>
      <c r="T17" s="1">
        <f t="shared" si="94"/>
        <v>2.5</v>
      </c>
      <c r="U17" s="1" t="e">
        <f t="shared" si="7"/>
        <v>#VALUE!</v>
      </c>
      <c r="V17" s="1" t="e">
        <f t="shared" si="8"/>
        <v>#VALUE!</v>
      </c>
      <c r="W17" s="1">
        <f t="shared" ref="W17:AA17" si="95">VLOOKUP($A17&amp;" "&amp;$B17,$A$41:$AH$107,COLUMN(),0)</f>
        <v>0</v>
      </c>
      <c r="X17" s="1">
        <f t="shared" si="95"/>
        <v>0</v>
      </c>
      <c r="Y17" s="1">
        <f t="shared" si="95"/>
        <v>0</v>
      </c>
      <c r="Z17" s="82">
        <f t="shared" si="95"/>
        <v>0.65</v>
      </c>
      <c r="AA17" s="7">
        <f t="shared" si="95"/>
        <v>12</v>
      </c>
      <c r="AB17" s="1" t="e">
        <f t="shared" si="10"/>
        <v>#VALUE!</v>
      </c>
      <c r="AC17" s="1">
        <f t="shared" ref="AC17:AH17" si="96">VLOOKUP($A17&amp;" "&amp;$B17,$A$41:$AH$107,COLUMN(),0)</f>
        <v>1</v>
      </c>
      <c r="AD17" s="1">
        <f t="shared" si="96"/>
        <v>0</v>
      </c>
      <c r="AE17" s="1">
        <f t="shared" si="96"/>
        <v>2</v>
      </c>
      <c r="AF17" s="1">
        <f t="shared" si="96"/>
        <v>0</v>
      </c>
      <c r="AG17" s="1">
        <f t="shared" si="96"/>
        <v>2</v>
      </c>
      <c r="AH17" s="1">
        <f t="shared" si="96"/>
        <v>0</v>
      </c>
      <c r="AI17" s="7" t="str">
        <f>IF(VLOOKUP($A17&amp;" "&amp;$B17,$A$41:$AH$107,2,0)="T",VLOOKUP($A17,'Division Designer'!$W$2:$AP$31,18,0),"")</f>
        <v/>
      </c>
      <c r="AJ17" s="7" t="str">
        <f>IF(VLOOKUP($A17&amp;" "&amp;$B17,$A$41:$AH$107,2,0)="TD",VLOOKUP($A17,'Division Designer'!$W$2:$AP$31,18,0),"")</f>
        <v/>
      </c>
      <c r="AK17" s="7" t="str">
        <f>IF(VLOOKUP($A17&amp;" "&amp;$B17,$A$41:$AH$107,2,0)="ART",VLOOKUP($A17,'Division Designer'!$W$2:$AP$31,18,0),"")</f>
        <v/>
      </c>
      <c r="AL17" s="7">
        <f>IF(VLOOKUP($A17&amp;" "&amp;$B17,$A$41:$AH$107,2,0)="AA",VLOOKUP($A17,'Division Designer'!$W$2:$AP$31,18,0),"")</f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 t="e">
        <f t="shared" si="0"/>
        <v>#VALUE!</v>
      </c>
      <c r="D18" s="1">
        <f t="shared" ref="D18:H18" si="97">VLOOKUP($A18&amp;" "&amp;$B18,$A$41:$AH$107,COLUMN(),0)</f>
        <v>0</v>
      </c>
      <c r="E18" s="1">
        <f t="shared" si="97"/>
        <v>0</v>
      </c>
      <c r="F18" s="1">
        <f t="shared" si="97"/>
        <v>0</v>
      </c>
      <c r="G18" s="1">
        <f t="shared" si="97"/>
        <v>0</v>
      </c>
      <c r="H18" s="1">
        <f t="shared" si="97"/>
        <v>0</v>
      </c>
      <c r="I18" s="7"/>
      <c r="J18" s="1">
        <f t="shared" ref="J18:K18" si="98">VLOOKUP($A18&amp;" "&amp;$B18,$A$41:$AH$107,COLUMN(),0)</f>
        <v>14</v>
      </c>
      <c r="K18" s="1">
        <f t="shared" si="98"/>
        <v>0</v>
      </c>
      <c r="L18" s="7"/>
      <c r="M18" s="1">
        <f t="shared" ref="M18:O18" si="99">VLOOKUP($A18&amp;" "&amp;$B18,$A$41:$AH$107,COLUMN(),0)</f>
        <v>0</v>
      </c>
      <c r="N18" s="1">
        <f t="shared" si="99"/>
        <v>0</v>
      </c>
      <c r="O18" s="1">
        <f t="shared" si="99"/>
        <v>0</v>
      </c>
      <c r="P18" s="1" t="e">
        <f t="shared" si="15"/>
        <v>#VALUE!</v>
      </c>
      <c r="Q18" s="1" t="e">
        <f t="shared" si="4"/>
        <v>#VALUE!</v>
      </c>
      <c r="R18" s="1" t="e">
        <f t="shared" si="5"/>
        <v>#VALUE!</v>
      </c>
      <c r="S18" s="1">
        <f t="shared" ref="S18:T18" si="100">VLOOKUP($A18&amp;" "&amp;$B18,$A$41:$AH$107,COLUMN(),0)</f>
        <v>6</v>
      </c>
      <c r="T18" s="1">
        <f t="shared" si="100"/>
        <v>36</v>
      </c>
      <c r="U18" s="1" t="e">
        <f t="shared" si="7"/>
        <v>#VALUE!</v>
      </c>
      <c r="V18" s="1" t="e">
        <f t="shared" si="8"/>
        <v>#VALUE!</v>
      </c>
      <c r="W18" s="1">
        <f t="shared" ref="W18:AA18" si="101">VLOOKUP($A18&amp;" "&amp;$B18,$A$41:$AH$107,COLUMN(),0)</f>
        <v>0</v>
      </c>
      <c r="X18" s="1">
        <f t="shared" si="101"/>
        <v>0</v>
      </c>
      <c r="Y18" s="1">
        <f t="shared" si="101"/>
        <v>0</v>
      </c>
      <c r="Z18" s="82">
        <f t="shared" si="101"/>
        <v>0.95</v>
      </c>
      <c r="AA18" s="7">
        <f t="shared" si="101"/>
        <v>25</v>
      </c>
      <c r="AB18" s="1" t="e">
        <f t="shared" si="10"/>
        <v>#VALUE!</v>
      </c>
      <c r="AC18" s="1">
        <f t="shared" ref="AC18:AH18" si="102">VLOOKUP($A18&amp;" "&amp;$B18,$A$41:$AH$107,COLUMN(),0)</f>
        <v>1</v>
      </c>
      <c r="AD18" s="1">
        <f t="shared" si="102"/>
        <v>0</v>
      </c>
      <c r="AE18" s="1">
        <f t="shared" si="102"/>
        <v>3</v>
      </c>
      <c r="AF18" s="1">
        <f t="shared" si="102"/>
        <v>0</v>
      </c>
      <c r="AG18" s="1">
        <f t="shared" si="102"/>
        <v>0</v>
      </c>
      <c r="AH18" s="1">
        <f t="shared" si="102"/>
        <v>3</v>
      </c>
      <c r="AI18" s="7">
        <f>IF(VLOOKUP($A18&amp;" "&amp;$B18,$A$41:$AH$107,2,0)="T",VLOOKUP($A18,'Division Designer'!$W$2:$AP$31,18,0),"")</f>
        <v>0</v>
      </c>
      <c r="AJ18" s="7" t="str">
        <f>IF(VLOOKUP($A18&amp;" "&amp;$B18,$A$41:$AH$107,2,0)="TD",VLOOKUP($A18,'Division Designer'!$W$2:$AP$31,18,0),"")</f>
        <v/>
      </c>
      <c r="AK18" s="7" t="str">
        <f>IF(VLOOKUP($A18&amp;" "&amp;$B18,$A$41:$AH$107,2,0)="ART",VLOOKUP($A18,'Division Designer'!$W$2:$AP$31,18,0),"")</f>
        <v/>
      </c>
      <c r="AL18" s="7" t="str">
        <f>IF(VLOOKUP($A18&amp;" "&amp;$B18,$A$41:$AH$107,2,0)="AA",VLOOKUP($A18,'Division Designer'!$W$2:$AP$31,18,0),"")</f>
        <v/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 t="e">
        <f t="shared" si="0"/>
        <v>#VALUE!</v>
      </c>
      <c r="D19" s="1">
        <f t="shared" ref="D19:H19" si="103">VLOOKUP($A19&amp;" "&amp;$B19,$A$41:$AH$107,COLUMN(),0)</f>
        <v>0</v>
      </c>
      <c r="E19" s="1">
        <f t="shared" si="103"/>
        <v>0</v>
      </c>
      <c r="F19" s="1">
        <f t="shared" si="103"/>
        <v>0</v>
      </c>
      <c r="G19" s="1">
        <f t="shared" si="103"/>
        <v>0</v>
      </c>
      <c r="H19" s="1">
        <f t="shared" si="103"/>
        <v>0</v>
      </c>
      <c r="I19" s="7"/>
      <c r="J19" s="1">
        <f t="shared" ref="J19:K19" si="104">VLOOKUP($A19&amp;" "&amp;$B19,$A$41:$AH$107,COLUMN(),0)</f>
        <v>14</v>
      </c>
      <c r="K19" s="1">
        <f t="shared" si="104"/>
        <v>0</v>
      </c>
      <c r="L19" s="7"/>
      <c r="M19" s="1">
        <f t="shared" ref="M19:O19" si="105">VLOOKUP($A19&amp;" "&amp;$B19,$A$41:$AH$107,COLUMN(),0)</f>
        <v>0</v>
      </c>
      <c r="N19" s="1">
        <f t="shared" si="105"/>
        <v>0</v>
      </c>
      <c r="O19" s="1">
        <f t="shared" si="105"/>
        <v>0</v>
      </c>
      <c r="P19" s="1" t="e">
        <f t="shared" si="15"/>
        <v>#VALUE!</v>
      </c>
      <c r="Q19" s="1" t="e">
        <f t="shared" si="4"/>
        <v>#VALUE!</v>
      </c>
      <c r="R19" s="1" t="e">
        <f t="shared" si="5"/>
        <v>#VALUE!</v>
      </c>
      <c r="S19" s="1">
        <f t="shared" ref="S19:T19" si="106">VLOOKUP($A19&amp;" "&amp;$B19,$A$41:$AH$107,COLUMN(),0)</f>
        <v>4</v>
      </c>
      <c r="T19" s="1">
        <f t="shared" si="106"/>
        <v>1</v>
      </c>
      <c r="U19" s="1" t="e">
        <f t="shared" si="7"/>
        <v>#VALUE!</v>
      </c>
      <c r="V19" s="1" t="e">
        <f t="shared" si="8"/>
        <v>#VALUE!</v>
      </c>
      <c r="W19" s="1">
        <f t="shared" ref="W19:AA19" si="107">VLOOKUP($A19&amp;" "&amp;$B19,$A$41:$AH$107,COLUMN(),0)</f>
        <v>0</v>
      </c>
      <c r="X19" s="1">
        <f t="shared" si="107"/>
        <v>0</v>
      </c>
      <c r="Y19" s="1">
        <f t="shared" si="107"/>
        <v>0</v>
      </c>
      <c r="Z19" s="82">
        <f t="shared" si="107"/>
        <v>0.95</v>
      </c>
      <c r="AA19" s="7">
        <f t="shared" si="107"/>
        <v>25</v>
      </c>
      <c r="AB19" s="1" t="e">
        <f t="shared" si="10"/>
        <v>#VALUE!</v>
      </c>
      <c r="AC19" s="1">
        <f t="shared" ref="AC19:AH19" si="108">VLOOKUP($A19&amp;" "&amp;$B19,$A$41:$AH$107,COLUMN(),0)</f>
        <v>1</v>
      </c>
      <c r="AD19" s="1">
        <f t="shared" si="108"/>
        <v>0</v>
      </c>
      <c r="AE19" s="1">
        <f t="shared" si="108"/>
        <v>3</v>
      </c>
      <c r="AF19" s="1">
        <f t="shared" si="108"/>
        <v>0</v>
      </c>
      <c r="AG19" s="1">
        <f t="shared" si="108"/>
        <v>0</v>
      </c>
      <c r="AH19" s="1">
        <f t="shared" si="108"/>
        <v>3</v>
      </c>
      <c r="AI19" s="7" t="str">
        <f>IF(VLOOKUP($A19&amp;" "&amp;$B19,$A$41:$AH$107,2,0)="T",VLOOKUP($A19,'Division Designer'!$W$2:$AP$31,18,0),"")</f>
        <v/>
      </c>
      <c r="AJ19" s="7">
        <f>IF(VLOOKUP($A19&amp;" "&amp;$B19,$A$41:$AH$107,2,0)="TD",VLOOKUP($A19,'Division Designer'!$W$2:$AP$31,18,0),"")</f>
        <v>0</v>
      </c>
      <c r="AK19" s="7" t="str">
        <f>IF(VLOOKUP($A19&amp;" "&amp;$B19,$A$41:$AH$107,2,0)="ART",VLOOKUP($A19,'Division Designer'!$W$2:$AP$31,18,0),"")</f>
        <v/>
      </c>
      <c r="AL19" s="7" t="str">
        <f>IF(VLOOKUP($A19&amp;" "&amp;$B19,$A$41:$AH$107,2,0)="AA",VLOOKUP($A19,'Division Designer'!$W$2:$AP$31,18,0),"")</f>
        <v/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 t="e">
        <f t="shared" si="0"/>
        <v>#VALUE!</v>
      </c>
      <c r="D20" s="1">
        <f t="shared" ref="D20:H20" si="109">VLOOKUP($A20&amp;" "&amp;$B20,$A$41:$AH$107,COLUMN(),0)</f>
        <v>0</v>
      </c>
      <c r="E20" s="1">
        <f t="shared" si="109"/>
        <v>0</v>
      </c>
      <c r="F20" s="1">
        <f t="shared" si="109"/>
        <v>0</v>
      </c>
      <c r="G20" s="1">
        <f t="shared" si="109"/>
        <v>0</v>
      </c>
      <c r="H20" s="1">
        <f t="shared" si="109"/>
        <v>0</v>
      </c>
      <c r="I20" s="7"/>
      <c r="J20" s="1">
        <f t="shared" ref="J20:K20" si="110">VLOOKUP($A20&amp;" "&amp;$B20,$A$41:$AH$107,COLUMN(),0)</f>
        <v>14</v>
      </c>
      <c r="K20" s="1">
        <f t="shared" si="110"/>
        <v>0</v>
      </c>
      <c r="L20" s="7"/>
      <c r="M20" s="1">
        <f t="shared" ref="M20:O20" si="111">VLOOKUP($A20&amp;" "&amp;$B20,$A$41:$AH$107,COLUMN(),0)</f>
        <v>0</v>
      </c>
      <c r="N20" s="1">
        <f t="shared" si="111"/>
        <v>0</v>
      </c>
      <c r="O20" s="1">
        <f t="shared" si="111"/>
        <v>0</v>
      </c>
      <c r="P20" s="1" t="e">
        <f t="shared" si="15"/>
        <v>#VALUE!</v>
      </c>
      <c r="Q20" s="1" t="e">
        <f t="shared" si="4"/>
        <v>#VALUE!</v>
      </c>
      <c r="R20" s="1" t="e">
        <f t="shared" si="5"/>
        <v>#VALUE!</v>
      </c>
      <c r="S20" s="1">
        <f t="shared" ref="S20:T20" si="112">VLOOKUP($A20&amp;" "&amp;$B20,$A$41:$AH$107,COLUMN(),0)</f>
        <v>4</v>
      </c>
      <c r="T20" s="1">
        <f t="shared" si="112"/>
        <v>2</v>
      </c>
      <c r="U20" s="1" t="e">
        <f t="shared" si="7"/>
        <v>#VALUE!</v>
      </c>
      <c r="V20" s="1" t="e">
        <f t="shared" si="8"/>
        <v>#VALUE!</v>
      </c>
      <c r="W20" s="1">
        <f t="shared" ref="W20:AA20" si="113">VLOOKUP($A20&amp;" "&amp;$B20,$A$41:$AH$107,COLUMN(),0)</f>
        <v>0</v>
      </c>
      <c r="X20" s="1">
        <f t="shared" si="113"/>
        <v>0</v>
      </c>
      <c r="Y20" s="1">
        <f t="shared" si="113"/>
        <v>0</v>
      </c>
      <c r="Z20" s="82">
        <f t="shared" si="113"/>
        <v>0.8</v>
      </c>
      <c r="AA20" s="7">
        <f t="shared" si="113"/>
        <v>25</v>
      </c>
      <c r="AB20" s="1" t="e">
        <f t="shared" si="10"/>
        <v>#VALUE!</v>
      </c>
      <c r="AC20" s="1">
        <f t="shared" ref="AC20:AH20" si="114">VLOOKUP($A20&amp;" "&amp;$B20,$A$41:$AH$107,COLUMN(),0)</f>
        <v>1</v>
      </c>
      <c r="AD20" s="1">
        <f t="shared" si="114"/>
        <v>0</v>
      </c>
      <c r="AE20" s="1">
        <f t="shared" si="114"/>
        <v>3</v>
      </c>
      <c r="AF20" s="1">
        <f t="shared" si="114"/>
        <v>0</v>
      </c>
      <c r="AG20" s="1">
        <f t="shared" si="114"/>
        <v>0</v>
      </c>
      <c r="AH20" s="1">
        <f t="shared" si="114"/>
        <v>3</v>
      </c>
      <c r="AI20" s="7" t="str">
        <f>IF(VLOOKUP($A20&amp;" "&amp;$B20,$A$41:$AH$107,2,0)="T",VLOOKUP($A20,'Division Designer'!$W$2:$AP$31,18,0),"")</f>
        <v/>
      </c>
      <c r="AJ20" s="7" t="str">
        <f>IF(VLOOKUP($A20&amp;" "&amp;$B20,$A$41:$AH$107,2,0)="TD",VLOOKUP($A20,'Division Designer'!$W$2:$AP$31,18,0),"")</f>
        <v/>
      </c>
      <c r="AK20" s="7">
        <f>IF(VLOOKUP($A20&amp;" "&amp;$B20,$A$41:$AH$107,2,0)="ART",VLOOKUP($A20,'Division Designer'!$W$2:$AP$31,18,0),"")</f>
        <v>0</v>
      </c>
      <c r="AL20" s="7" t="str">
        <f>IF(VLOOKUP($A20&amp;" "&amp;$B20,$A$41:$AH$107,2,0)="AA",VLOOKUP($A20,'Division Designer'!$W$2:$AP$31,18,0),"")</f>
        <v/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 t="e">
        <f t="shared" si="0"/>
        <v>#VALUE!</v>
      </c>
      <c r="D21" s="1">
        <f t="shared" ref="D21:H21" si="115">VLOOKUP($A21&amp;" "&amp;$B21,$A$41:$AH$107,COLUMN(),0)</f>
        <v>0</v>
      </c>
      <c r="E21" s="1">
        <f t="shared" si="115"/>
        <v>0</v>
      </c>
      <c r="F21" s="1">
        <f t="shared" si="115"/>
        <v>0</v>
      </c>
      <c r="G21" s="1">
        <f t="shared" si="115"/>
        <v>0</v>
      </c>
      <c r="H21" s="1">
        <f t="shared" si="115"/>
        <v>0</v>
      </c>
      <c r="I21" s="7"/>
      <c r="J21" s="1">
        <f t="shared" ref="J21:K21" si="116">VLOOKUP($A21&amp;" "&amp;$B21,$A$41:$AH$107,COLUMN(),0)</f>
        <v>14</v>
      </c>
      <c r="K21" s="1">
        <f t="shared" si="116"/>
        <v>0</v>
      </c>
      <c r="L21" s="7"/>
      <c r="M21" s="1">
        <f t="shared" ref="M21:O21" si="117">VLOOKUP($A21&amp;" "&amp;$B21,$A$41:$AH$107,COLUMN(),0)</f>
        <v>0</v>
      </c>
      <c r="N21" s="1">
        <f t="shared" si="117"/>
        <v>0</v>
      </c>
      <c r="O21" s="1">
        <f t="shared" si="117"/>
        <v>0</v>
      </c>
      <c r="P21" s="1" t="e">
        <f t="shared" si="15"/>
        <v>#VALUE!</v>
      </c>
      <c r="Q21" s="1" t="e">
        <f t="shared" si="4"/>
        <v>#VALUE!</v>
      </c>
      <c r="R21" s="1" t="e">
        <f t="shared" si="5"/>
        <v>#VALUE!</v>
      </c>
      <c r="S21" s="1">
        <f t="shared" ref="S21:T21" si="118">VLOOKUP($A21&amp;" "&amp;$B21,$A$41:$AH$107,COLUMN(),0)</f>
        <v>2</v>
      </c>
      <c r="T21" s="1">
        <f t="shared" si="118"/>
        <v>2</v>
      </c>
      <c r="U21" s="1" t="e">
        <f t="shared" si="7"/>
        <v>#VALUE!</v>
      </c>
      <c r="V21" s="1" t="e">
        <f t="shared" si="8"/>
        <v>#VALUE!</v>
      </c>
      <c r="W21" s="1">
        <f t="shared" ref="W21:AA21" si="119">VLOOKUP($A21&amp;" "&amp;$B21,$A$41:$AH$107,COLUMN(),0)</f>
        <v>0</v>
      </c>
      <c r="X21" s="1">
        <f t="shared" si="119"/>
        <v>0</v>
      </c>
      <c r="Y21" s="1">
        <f t="shared" si="119"/>
        <v>0</v>
      </c>
      <c r="Z21" s="82">
        <f t="shared" si="119"/>
        <v>0.8</v>
      </c>
      <c r="AA21" s="7">
        <f t="shared" si="119"/>
        <v>25</v>
      </c>
      <c r="AB21" s="1" t="e">
        <f t="shared" si="10"/>
        <v>#VALUE!</v>
      </c>
      <c r="AC21" s="1">
        <f t="shared" ref="AC21:AH21" si="120">VLOOKUP($A21&amp;" "&amp;$B21,$A$41:$AH$107,COLUMN(),0)</f>
        <v>1</v>
      </c>
      <c r="AD21" s="1">
        <f t="shared" si="120"/>
        <v>0</v>
      </c>
      <c r="AE21" s="1">
        <f t="shared" si="120"/>
        <v>3</v>
      </c>
      <c r="AF21" s="1">
        <f t="shared" si="120"/>
        <v>0</v>
      </c>
      <c r="AG21" s="1">
        <f t="shared" si="120"/>
        <v>0</v>
      </c>
      <c r="AH21" s="1">
        <f t="shared" si="120"/>
        <v>3</v>
      </c>
      <c r="AI21" s="7" t="str">
        <f>IF(VLOOKUP($A21&amp;" "&amp;$B21,$A$41:$AH$107,2,0)="T",VLOOKUP($A21,'Division Designer'!$W$2:$AP$31,18,0),"")</f>
        <v/>
      </c>
      <c r="AJ21" s="7" t="str">
        <f>IF(VLOOKUP($A21&amp;" "&amp;$B21,$A$41:$AH$107,2,0)="TD",VLOOKUP($A21,'Division Designer'!$W$2:$AP$31,18,0),"")</f>
        <v/>
      </c>
      <c r="AK21" s="7" t="str">
        <f>IF(VLOOKUP($A21&amp;" "&amp;$B21,$A$41:$AH$107,2,0)="ART",VLOOKUP($A21,'Division Designer'!$W$2:$AP$31,18,0),"")</f>
        <v/>
      </c>
      <c r="AL21" s="7">
        <f>IF(VLOOKUP($A21&amp;" "&amp;$B21,$A$41:$AH$107,2,0)="AA",VLOOKUP($A21,'Division Designer'!$W$2:$AP$31,18,0),"")</f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 t="e">
        <f t="shared" si="0"/>
        <v>#VALUE!</v>
      </c>
      <c r="D22" s="1">
        <f t="shared" ref="D22:H22" si="121">VLOOKUP($A22&amp;" "&amp;$B22,$A$41:$AH$107,COLUMN(),0)</f>
        <v>0</v>
      </c>
      <c r="E22" s="1">
        <f t="shared" si="121"/>
        <v>0</v>
      </c>
      <c r="F22" s="1">
        <f t="shared" si="121"/>
        <v>0</v>
      </c>
      <c r="G22" s="1">
        <f t="shared" si="121"/>
        <v>0</v>
      </c>
      <c r="H22" s="1">
        <f t="shared" si="121"/>
        <v>0</v>
      </c>
      <c r="I22" s="7"/>
      <c r="J22" s="1">
        <f t="shared" ref="J22:K22" si="122">VLOOKUP($A22&amp;" "&amp;$B22,$A$41:$AH$107,COLUMN(),0)</f>
        <v>15</v>
      </c>
      <c r="K22" s="1">
        <f t="shared" si="122"/>
        <v>0</v>
      </c>
      <c r="L22" s="7"/>
      <c r="M22" s="1">
        <f t="shared" ref="M22:O22" si="123">VLOOKUP($A22&amp;" "&amp;$B22,$A$41:$AH$107,COLUMN(),0)</f>
        <v>0</v>
      </c>
      <c r="N22" s="1">
        <f t="shared" si="123"/>
        <v>0</v>
      </c>
      <c r="O22" s="1">
        <f t="shared" si="123"/>
        <v>0</v>
      </c>
      <c r="P22" s="1" t="e">
        <f t="shared" si="15"/>
        <v>#VALUE!</v>
      </c>
      <c r="Q22" s="1" t="e">
        <f t="shared" si="4"/>
        <v>#VALUE!</v>
      </c>
      <c r="R22" s="1" t="e">
        <f t="shared" si="5"/>
        <v>#VALUE!</v>
      </c>
      <c r="S22" s="1">
        <f t="shared" ref="S22:T22" si="124">VLOOKUP($A22&amp;" "&amp;$B22,$A$41:$AH$107,COLUMN(),0)</f>
        <v>10</v>
      </c>
      <c r="T22" s="1">
        <f t="shared" si="124"/>
        <v>74</v>
      </c>
      <c r="U22" s="1" t="e">
        <f t="shared" si="7"/>
        <v>#VALUE!</v>
      </c>
      <c r="V22" s="1" t="e">
        <f t="shared" si="8"/>
        <v>#VALUE!</v>
      </c>
      <c r="W22" s="1">
        <f t="shared" ref="W22:AA22" si="125">VLOOKUP($A22&amp;" "&amp;$B22,$A$41:$AH$107,COLUMN(),0)</f>
        <v>0</v>
      </c>
      <c r="X22" s="1">
        <f t="shared" si="125"/>
        <v>0</v>
      </c>
      <c r="Y22" s="1">
        <f t="shared" si="125"/>
        <v>0</v>
      </c>
      <c r="Z22" s="82">
        <f t="shared" si="125"/>
        <v>0.99</v>
      </c>
      <c r="AA22" s="7">
        <f t="shared" si="125"/>
        <v>100</v>
      </c>
      <c r="AB22" s="1" t="e">
        <f t="shared" si="10"/>
        <v>#VALUE!</v>
      </c>
      <c r="AC22" s="1">
        <f t="shared" ref="AC22:AH22" si="126">VLOOKUP($A22&amp;" "&amp;$B22,$A$41:$AH$107,COLUMN(),0)</f>
        <v>2</v>
      </c>
      <c r="AD22" s="1">
        <f t="shared" si="126"/>
        <v>0</v>
      </c>
      <c r="AE22" s="1">
        <f t="shared" si="126"/>
        <v>3</v>
      </c>
      <c r="AF22" s="1">
        <f t="shared" si="126"/>
        <v>0</v>
      </c>
      <c r="AG22" s="1">
        <f t="shared" si="126"/>
        <v>0</v>
      </c>
      <c r="AH22" s="1">
        <f t="shared" si="126"/>
        <v>4</v>
      </c>
      <c r="AI22" s="7">
        <f>IF(VLOOKUP($A22&amp;" "&amp;$B22,$A$41:$AH$107,2,0)="T",VLOOKUP($A22,'Division Designer'!$W$2:$AP$31,18,0),"")</f>
        <v>0</v>
      </c>
      <c r="AJ22" s="7" t="str">
        <f>IF(VLOOKUP($A22&amp;" "&amp;$B22,$A$41:$AH$107,2,0)="TD",VLOOKUP($A22,'Division Designer'!$W$2:$AP$31,18,0),"")</f>
        <v/>
      </c>
      <c r="AK22" s="7" t="str">
        <f>IF(VLOOKUP($A22&amp;" "&amp;$B22,$A$41:$AH$107,2,0)="ART",VLOOKUP($A22,'Division Designer'!$W$2:$AP$31,18,0),"")</f>
        <v/>
      </c>
      <c r="AL22" s="7" t="str">
        <f>IF(VLOOKUP($A22&amp;" "&amp;$B22,$A$41:$AH$107,2,0)="AA",VLOOKUP($A22,'Division Designer'!$W$2:$AP$31,18,0),"")</f>
        <v/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 t="e">
        <f t="shared" si="0"/>
        <v>#VALUE!</v>
      </c>
      <c r="D23" s="1">
        <f t="shared" ref="D23:H23" si="127">VLOOKUP($A23&amp;" "&amp;$B23,$A$41:$AH$107,COLUMN(),0)</f>
        <v>0</v>
      </c>
      <c r="E23" s="1">
        <f t="shared" si="127"/>
        <v>0</v>
      </c>
      <c r="F23" s="1">
        <f t="shared" si="127"/>
        <v>0</v>
      </c>
      <c r="G23" s="1">
        <f t="shared" si="127"/>
        <v>0</v>
      </c>
      <c r="H23" s="1">
        <f t="shared" si="127"/>
        <v>0</v>
      </c>
      <c r="I23" s="7"/>
      <c r="J23" s="1">
        <f t="shared" ref="J23:K23" si="128">VLOOKUP($A23&amp;" "&amp;$B23,$A$41:$AH$107,COLUMN(),0)</f>
        <v>15</v>
      </c>
      <c r="K23" s="1">
        <f t="shared" si="128"/>
        <v>0</v>
      </c>
      <c r="L23" s="7"/>
      <c r="M23" s="1">
        <f t="shared" ref="M23:O23" si="129">VLOOKUP($A23&amp;" "&amp;$B23,$A$41:$AH$107,COLUMN(),0)</f>
        <v>0</v>
      </c>
      <c r="N23" s="1">
        <f t="shared" si="129"/>
        <v>0</v>
      </c>
      <c r="O23" s="1">
        <f t="shared" si="129"/>
        <v>0</v>
      </c>
      <c r="P23" s="1" t="e">
        <f t="shared" si="15"/>
        <v>#VALUE!</v>
      </c>
      <c r="Q23" s="1" t="e">
        <f t="shared" si="4"/>
        <v>#VALUE!</v>
      </c>
      <c r="R23" s="1" t="e">
        <f t="shared" si="5"/>
        <v>#VALUE!</v>
      </c>
      <c r="S23" s="1">
        <f t="shared" ref="S23:T23" si="130">VLOOKUP($A23&amp;" "&amp;$B23,$A$41:$AH$107,COLUMN(),0)</f>
        <v>7</v>
      </c>
      <c r="T23" s="1">
        <f t="shared" si="130"/>
        <v>1.8</v>
      </c>
      <c r="U23" s="1" t="e">
        <f t="shared" si="7"/>
        <v>#VALUE!</v>
      </c>
      <c r="V23" s="1" t="e">
        <f t="shared" si="8"/>
        <v>#VALUE!</v>
      </c>
      <c r="W23" s="1">
        <f t="shared" ref="W23:AA23" si="131">VLOOKUP($A23&amp;" "&amp;$B23,$A$41:$AH$107,COLUMN(),0)</f>
        <v>0</v>
      </c>
      <c r="X23" s="1">
        <f t="shared" si="131"/>
        <v>0</v>
      </c>
      <c r="Y23" s="1">
        <f t="shared" si="131"/>
        <v>0</v>
      </c>
      <c r="Z23" s="82">
        <f t="shared" si="131"/>
        <v>0.99</v>
      </c>
      <c r="AA23" s="7">
        <f t="shared" si="131"/>
        <v>100</v>
      </c>
      <c r="AB23" s="1" t="e">
        <f t="shared" si="10"/>
        <v>#VALUE!</v>
      </c>
      <c r="AC23" s="1">
        <f t="shared" ref="AC23:AH23" si="132">VLOOKUP($A23&amp;" "&amp;$B23,$A$41:$AH$107,COLUMN(),0)</f>
        <v>2</v>
      </c>
      <c r="AD23" s="1">
        <f t="shared" si="132"/>
        <v>0</v>
      </c>
      <c r="AE23" s="1">
        <f t="shared" si="132"/>
        <v>3</v>
      </c>
      <c r="AF23" s="1">
        <f t="shared" si="132"/>
        <v>0</v>
      </c>
      <c r="AG23" s="1">
        <f t="shared" si="132"/>
        <v>0</v>
      </c>
      <c r="AH23" s="1">
        <f t="shared" si="132"/>
        <v>4</v>
      </c>
      <c r="AI23" s="7" t="str">
        <f>IF(VLOOKUP($A23&amp;" "&amp;$B23,$A$41:$AH$107,2,0)="T",VLOOKUP($A23,'Division Designer'!$W$2:$AP$31,18,0),"")</f>
        <v/>
      </c>
      <c r="AJ23" s="7">
        <f>IF(VLOOKUP($A23&amp;" "&amp;$B23,$A$41:$AH$107,2,0)="TD",VLOOKUP($A23,'Division Designer'!$W$2:$AP$31,18,0),"")</f>
        <v>0</v>
      </c>
      <c r="AK23" s="7" t="str">
        <f>IF(VLOOKUP($A23&amp;" "&amp;$B23,$A$41:$AH$107,2,0)="ART",VLOOKUP($A23,'Division Designer'!$W$2:$AP$31,18,0),"")</f>
        <v/>
      </c>
      <c r="AL23" s="7" t="str">
        <f>IF(VLOOKUP($A23&amp;" "&amp;$B23,$A$41:$AH$107,2,0)="AA",VLOOKUP($A23,'Division Designer'!$W$2:$AP$31,18,0),"")</f>
        <v/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 t="e">
        <f t="shared" si="0"/>
        <v>#VALUE!</v>
      </c>
      <c r="D24" s="1">
        <f t="shared" ref="D24:H24" si="133">VLOOKUP($A24&amp;" "&amp;$B24,$A$41:$AH$107,COLUMN(),0)</f>
        <v>0</v>
      </c>
      <c r="E24" s="1">
        <f t="shared" si="133"/>
        <v>0</v>
      </c>
      <c r="F24" s="1">
        <f t="shared" si="133"/>
        <v>0</v>
      </c>
      <c r="G24" s="1">
        <f t="shared" si="133"/>
        <v>0</v>
      </c>
      <c r="H24" s="1">
        <f t="shared" si="133"/>
        <v>0</v>
      </c>
      <c r="I24" s="7"/>
      <c r="J24" s="1">
        <f t="shared" ref="J24:K24" si="134">VLOOKUP($A24&amp;" "&amp;$B24,$A$41:$AH$107,COLUMN(),0)</f>
        <v>15</v>
      </c>
      <c r="K24" s="1">
        <f t="shared" si="134"/>
        <v>0</v>
      </c>
      <c r="L24" s="7"/>
      <c r="M24" s="1">
        <f t="shared" ref="M24:O24" si="135">VLOOKUP($A24&amp;" "&amp;$B24,$A$41:$AH$107,COLUMN(),0)</f>
        <v>0</v>
      </c>
      <c r="N24" s="1">
        <f t="shared" si="135"/>
        <v>0</v>
      </c>
      <c r="O24" s="1">
        <f t="shared" si="135"/>
        <v>0</v>
      </c>
      <c r="P24" s="1" t="e">
        <f t="shared" si="15"/>
        <v>#VALUE!</v>
      </c>
      <c r="Q24" s="1" t="e">
        <f t="shared" si="4"/>
        <v>#VALUE!</v>
      </c>
      <c r="R24" s="1" t="e">
        <f t="shared" si="5"/>
        <v>#VALUE!</v>
      </c>
      <c r="S24" s="1">
        <f t="shared" ref="S24:T24" si="136">VLOOKUP($A24&amp;" "&amp;$B24,$A$41:$AH$107,COLUMN(),0)</f>
        <v>7</v>
      </c>
      <c r="T24" s="1">
        <f t="shared" si="136"/>
        <v>3.5</v>
      </c>
      <c r="U24" s="1" t="e">
        <f t="shared" si="7"/>
        <v>#VALUE!</v>
      </c>
      <c r="V24" s="1" t="e">
        <f t="shared" si="8"/>
        <v>#VALUE!</v>
      </c>
      <c r="W24" s="1">
        <f t="shared" ref="W24:AA24" si="137">VLOOKUP($A24&amp;" "&amp;$B24,$A$41:$AH$107,COLUMN(),0)</f>
        <v>0</v>
      </c>
      <c r="X24" s="1">
        <f t="shared" si="137"/>
        <v>0</v>
      </c>
      <c r="Y24" s="1">
        <f t="shared" si="137"/>
        <v>0</v>
      </c>
      <c r="Z24" s="82">
        <f t="shared" si="137"/>
        <v>0.9</v>
      </c>
      <c r="AA24" s="7">
        <f t="shared" si="137"/>
        <v>100</v>
      </c>
      <c r="AB24" s="1" t="e">
        <f t="shared" si="10"/>
        <v>#VALUE!</v>
      </c>
      <c r="AC24" s="1">
        <f t="shared" ref="AC24:AH24" si="138">VLOOKUP($A24&amp;" "&amp;$B24,$A$41:$AH$107,COLUMN(),0)</f>
        <v>2</v>
      </c>
      <c r="AD24" s="1">
        <f t="shared" si="138"/>
        <v>0</v>
      </c>
      <c r="AE24" s="1">
        <f t="shared" si="138"/>
        <v>3</v>
      </c>
      <c r="AF24" s="1">
        <f t="shared" si="138"/>
        <v>0</v>
      </c>
      <c r="AG24" s="1">
        <f t="shared" si="138"/>
        <v>0</v>
      </c>
      <c r="AH24" s="1">
        <f t="shared" si="138"/>
        <v>4</v>
      </c>
      <c r="AI24" s="7" t="str">
        <f>IF(VLOOKUP($A24&amp;" "&amp;$B24,$A$41:$AH$107,2,0)="T",VLOOKUP($A24,'Division Designer'!$W$2:$AP$31,18,0),"")</f>
        <v/>
      </c>
      <c r="AJ24" s="7" t="str">
        <f>IF(VLOOKUP($A24&amp;" "&amp;$B24,$A$41:$AH$107,2,0)="TD",VLOOKUP($A24,'Division Designer'!$W$2:$AP$31,18,0),"")</f>
        <v/>
      </c>
      <c r="AK24" s="7">
        <f>IF(VLOOKUP($A24&amp;" "&amp;$B24,$A$41:$AH$107,2,0)="ART",VLOOKUP($A24,'Division Designer'!$W$2:$AP$31,18,0),"")</f>
        <v>0</v>
      </c>
      <c r="AL24" s="7" t="str">
        <f>IF(VLOOKUP($A24&amp;" "&amp;$B24,$A$41:$AH$107,2,0)="AA",VLOOKUP($A24,'Division Designer'!$W$2:$AP$31,18,0),"")</f>
        <v/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 t="e">
        <f t="shared" si="0"/>
        <v>#VALUE!</v>
      </c>
      <c r="D25" s="1">
        <f t="shared" ref="D25:H25" si="139">VLOOKUP($A25&amp;" "&amp;$B25,$A$41:$AH$107,COLUMN(),0)</f>
        <v>0</v>
      </c>
      <c r="E25" s="1">
        <f t="shared" si="139"/>
        <v>0</v>
      </c>
      <c r="F25" s="1">
        <f t="shared" si="139"/>
        <v>0</v>
      </c>
      <c r="G25" s="1">
        <f t="shared" si="139"/>
        <v>0</v>
      </c>
      <c r="H25" s="1">
        <f t="shared" si="139"/>
        <v>0</v>
      </c>
      <c r="I25" s="7"/>
      <c r="J25" s="1">
        <f t="shared" ref="J25:K25" si="140">VLOOKUP($A25&amp;" "&amp;$B25,$A$41:$AH$107,COLUMN(),0)</f>
        <v>15</v>
      </c>
      <c r="K25" s="1">
        <f t="shared" si="140"/>
        <v>0</v>
      </c>
      <c r="L25" s="7"/>
      <c r="M25" s="1">
        <f t="shared" ref="M25:O25" si="141">VLOOKUP($A25&amp;" "&amp;$B25,$A$41:$AH$107,COLUMN(),0)</f>
        <v>0</v>
      </c>
      <c r="N25" s="1">
        <f t="shared" si="141"/>
        <v>0</v>
      </c>
      <c r="O25" s="1">
        <f t="shared" si="141"/>
        <v>0</v>
      </c>
      <c r="P25" s="1" t="e">
        <f t="shared" si="15"/>
        <v>#VALUE!</v>
      </c>
      <c r="Q25" s="1" t="e">
        <f t="shared" si="4"/>
        <v>#VALUE!</v>
      </c>
      <c r="R25" s="1" t="e">
        <f t="shared" si="5"/>
        <v>#VALUE!</v>
      </c>
      <c r="S25" s="1">
        <f t="shared" ref="S25:T25" si="142">VLOOKUP($A25&amp;" "&amp;$B25,$A$41:$AH$107,COLUMN(),0)</f>
        <v>3.5</v>
      </c>
      <c r="T25" s="1">
        <f t="shared" si="142"/>
        <v>3.5</v>
      </c>
      <c r="U25" s="1" t="e">
        <f t="shared" si="7"/>
        <v>#VALUE!</v>
      </c>
      <c r="V25" s="1" t="e">
        <f t="shared" si="8"/>
        <v>#VALUE!</v>
      </c>
      <c r="W25" s="1">
        <f t="shared" ref="W25:AA25" si="143">VLOOKUP($A25&amp;" "&amp;$B25,$A$41:$AH$107,COLUMN(),0)</f>
        <v>0</v>
      </c>
      <c r="X25" s="1">
        <f t="shared" si="143"/>
        <v>0</v>
      </c>
      <c r="Y25" s="1">
        <f t="shared" si="143"/>
        <v>0</v>
      </c>
      <c r="Z25" s="82">
        <f t="shared" si="143"/>
        <v>0.9</v>
      </c>
      <c r="AA25" s="7">
        <f t="shared" si="143"/>
        <v>100</v>
      </c>
      <c r="AB25" s="1" t="e">
        <f t="shared" si="10"/>
        <v>#VALUE!</v>
      </c>
      <c r="AC25" s="1">
        <f t="shared" ref="AC25:AH25" si="144">VLOOKUP($A25&amp;" "&amp;$B25,$A$41:$AH$107,COLUMN(),0)</f>
        <v>2</v>
      </c>
      <c r="AD25" s="1">
        <f t="shared" si="144"/>
        <v>0</v>
      </c>
      <c r="AE25" s="1">
        <f t="shared" si="144"/>
        <v>3</v>
      </c>
      <c r="AF25" s="1">
        <f t="shared" si="144"/>
        <v>0</v>
      </c>
      <c r="AG25" s="1">
        <f t="shared" si="144"/>
        <v>0</v>
      </c>
      <c r="AH25" s="1">
        <f t="shared" si="144"/>
        <v>4</v>
      </c>
      <c r="AI25" s="7" t="str">
        <f>IF(VLOOKUP($A25&amp;" "&amp;$B25,$A$41:$AH$107,2,0)="T",VLOOKUP($A25,'Division Designer'!$W$2:$AP$31,18,0),"")</f>
        <v/>
      </c>
      <c r="AJ25" s="7" t="str">
        <f>IF(VLOOKUP($A25&amp;" "&amp;$B25,$A$41:$AH$107,2,0)="TD",VLOOKUP($A25,'Division Designer'!$W$2:$AP$31,18,0),"")</f>
        <v/>
      </c>
      <c r="AK25" s="7" t="str">
        <f>IF(VLOOKUP($A25&amp;" "&amp;$B25,$A$41:$AH$107,2,0)="ART",VLOOKUP($A25,'Division Designer'!$W$2:$AP$31,18,0),"")</f>
        <v/>
      </c>
      <c r="AL25" s="7">
        <f>IF(VLOOKUP($A25&amp;" "&amp;$B25,$A$41:$AH$107,2,0)="AA",VLOOKUP($A25,'Division Designer'!$W$2:$AP$31,18,0),"")</f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 t="e">
        <f t="shared" si="0"/>
        <v>#VALUE!</v>
      </c>
      <c r="D26" s="1">
        <f t="shared" ref="D26:H26" si="145">VLOOKUP($A26&amp;" "&amp;$B26,$A$41:$AH$107,COLUMN(),0)</f>
        <v>0</v>
      </c>
      <c r="E26" s="1">
        <f t="shared" si="145"/>
        <v>0</v>
      </c>
      <c r="F26" s="1">
        <f t="shared" si="145"/>
        <v>0</v>
      </c>
      <c r="G26" s="1">
        <f t="shared" si="145"/>
        <v>0</v>
      </c>
      <c r="H26" s="1">
        <f t="shared" si="145"/>
        <v>0</v>
      </c>
      <c r="I26" s="7"/>
      <c r="J26" s="1">
        <f t="shared" ref="J26:K26" si="146">VLOOKUP($A26&amp;" "&amp;$B26,$A$41:$AH$107,COLUMN(),0)</f>
        <v>14</v>
      </c>
      <c r="K26" s="1">
        <f t="shared" si="146"/>
        <v>0</v>
      </c>
      <c r="L26" s="7"/>
      <c r="M26" s="1">
        <f t="shared" ref="M26:O26" si="147">VLOOKUP($A26&amp;" "&amp;$B26,$A$41:$AH$107,COLUMN(),0)</f>
        <v>0</v>
      </c>
      <c r="N26" s="1">
        <f t="shared" si="147"/>
        <v>0</v>
      </c>
      <c r="O26" s="1">
        <f t="shared" si="147"/>
        <v>0</v>
      </c>
      <c r="P26" s="1" t="e">
        <f t="shared" si="15"/>
        <v>#VALUE!</v>
      </c>
      <c r="Q26" s="1" t="e">
        <f t="shared" si="4"/>
        <v>#VALUE!</v>
      </c>
      <c r="R26" s="1" t="e">
        <f t="shared" si="5"/>
        <v>#VALUE!</v>
      </c>
      <c r="S26" s="1">
        <f t="shared" ref="S26:T26" si="148">VLOOKUP($A26&amp;" "&amp;$B26,$A$41:$AH$107,COLUMN(),0)</f>
        <v>10</v>
      </c>
      <c r="T26" s="1">
        <f t="shared" si="148"/>
        <v>84</v>
      </c>
      <c r="U26" s="1" t="e">
        <f t="shared" si="7"/>
        <v>#VALUE!</v>
      </c>
      <c r="V26" s="1" t="e">
        <f t="shared" si="8"/>
        <v>#VALUE!</v>
      </c>
      <c r="W26" s="1">
        <f t="shared" ref="W26:AA26" si="149">VLOOKUP($A26&amp;" "&amp;$B26,$A$41:$AH$107,COLUMN(),0)</f>
        <v>0</v>
      </c>
      <c r="X26" s="1">
        <f t="shared" si="149"/>
        <v>0</v>
      </c>
      <c r="Y26" s="1">
        <f t="shared" si="149"/>
        <v>0</v>
      </c>
      <c r="Z26" s="82">
        <f t="shared" si="149"/>
        <v>0.98</v>
      </c>
      <c r="AA26" s="7">
        <f t="shared" si="149"/>
        <v>28</v>
      </c>
      <c r="AB26" s="1" t="e">
        <f t="shared" si="10"/>
        <v>#VALUE!</v>
      </c>
      <c r="AC26" s="1">
        <f t="shared" ref="AC26:AH26" si="150">VLOOKUP($A26&amp;" "&amp;$B26,$A$41:$AH$107,COLUMN(),0)</f>
        <v>1</v>
      </c>
      <c r="AD26" s="1">
        <f t="shared" si="150"/>
        <v>0</v>
      </c>
      <c r="AE26" s="1">
        <f t="shared" si="150"/>
        <v>3</v>
      </c>
      <c r="AF26" s="1">
        <f t="shared" si="150"/>
        <v>0</v>
      </c>
      <c r="AG26" s="1">
        <f t="shared" si="150"/>
        <v>0</v>
      </c>
      <c r="AH26" s="1">
        <f t="shared" si="150"/>
        <v>4</v>
      </c>
      <c r="AI26" s="7">
        <f>IF(VLOOKUP($A26&amp;" "&amp;$B26,$A$41:$AH$107,2,0)="T",VLOOKUP($A26,'Division Designer'!$W$2:$AP$31,18,0),"")</f>
        <v>0</v>
      </c>
      <c r="AJ26" s="7" t="str">
        <f>IF(VLOOKUP($A26&amp;" "&amp;$B26,$A$41:$AH$107,2,0)="TD",VLOOKUP($A26,'Division Designer'!$W$2:$AP$31,18,0),"")</f>
        <v/>
      </c>
      <c r="AK26" s="7" t="str">
        <f>IF(VLOOKUP($A26&amp;" "&amp;$B26,$A$41:$AH$107,2,0)="ART",VLOOKUP($A26,'Division Designer'!$W$2:$AP$31,18,0),"")</f>
        <v/>
      </c>
      <c r="AL26" s="7" t="str">
        <f>IF(VLOOKUP($A26&amp;" "&amp;$B26,$A$41:$AH$107,2,0)="AA",VLOOKUP($A26,'Division Designer'!$W$2:$AP$31,18,0),"")</f>
        <v/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 t="e">
        <f t="shared" si="0"/>
        <v>#VALUE!</v>
      </c>
      <c r="D27" s="1">
        <f t="shared" ref="D27:H27" si="151">VLOOKUP($A27&amp;" "&amp;$B27,$A$41:$AH$107,COLUMN(),0)</f>
        <v>0</v>
      </c>
      <c r="E27" s="1">
        <f t="shared" si="151"/>
        <v>0</v>
      </c>
      <c r="F27" s="1">
        <f t="shared" si="151"/>
        <v>0</v>
      </c>
      <c r="G27" s="1">
        <f t="shared" si="151"/>
        <v>0</v>
      </c>
      <c r="H27" s="1">
        <f t="shared" si="151"/>
        <v>0</v>
      </c>
      <c r="I27" s="7"/>
      <c r="J27" s="1">
        <f t="shared" ref="J27:K27" si="152">VLOOKUP($A27&amp;" "&amp;$B27,$A$41:$AH$107,COLUMN(),0)</f>
        <v>14</v>
      </c>
      <c r="K27" s="1">
        <f t="shared" si="152"/>
        <v>0</v>
      </c>
      <c r="L27" s="7"/>
      <c r="M27" s="1">
        <f t="shared" ref="M27:O27" si="153">VLOOKUP($A27&amp;" "&amp;$B27,$A$41:$AH$107,COLUMN(),0)</f>
        <v>0</v>
      </c>
      <c r="N27" s="1">
        <f t="shared" si="153"/>
        <v>0</v>
      </c>
      <c r="O27" s="1">
        <f t="shared" si="153"/>
        <v>0</v>
      </c>
      <c r="P27" s="1" t="e">
        <f t="shared" si="15"/>
        <v>#VALUE!</v>
      </c>
      <c r="Q27" s="1" t="e">
        <f t="shared" si="4"/>
        <v>#VALUE!</v>
      </c>
      <c r="R27" s="1" t="e">
        <f t="shared" si="5"/>
        <v>#VALUE!</v>
      </c>
      <c r="S27" s="1">
        <f t="shared" ref="S27:T27" si="154">VLOOKUP($A27&amp;" "&amp;$B27,$A$41:$AH$107,COLUMN(),0)</f>
        <v>8</v>
      </c>
      <c r="T27" s="1">
        <f t="shared" si="154"/>
        <v>2</v>
      </c>
      <c r="U27" s="1" t="e">
        <f t="shared" si="7"/>
        <v>#VALUE!</v>
      </c>
      <c r="V27" s="1" t="e">
        <f t="shared" si="8"/>
        <v>#VALUE!</v>
      </c>
      <c r="W27" s="1">
        <f t="shared" ref="W27:AA27" si="155">VLOOKUP($A27&amp;" "&amp;$B27,$A$41:$AH$107,COLUMN(),0)</f>
        <v>0</v>
      </c>
      <c r="X27" s="1">
        <f t="shared" si="155"/>
        <v>0</v>
      </c>
      <c r="Y27" s="1">
        <f t="shared" si="155"/>
        <v>0</v>
      </c>
      <c r="Z27" s="82">
        <f t="shared" si="155"/>
        <v>0.98</v>
      </c>
      <c r="AA27" s="7">
        <f t="shared" si="155"/>
        <v>28</v>
      </c>
      <c r="AB27" s="1" t="e">
        <f t="shared" si="10"/>
        <v>#VALUE!</v>
      </c>
      <c r="AC27" s="1">
        <f t="shared" ref="AC27:AH27" si="156">VLOOKUP($A27&amp;" "&amp;$B27,$A$41:$AH$107,COLUMN(),0)</f>
        <v>1</v>
      </c>
      <c r="AD27" s="1">
        <f t="shared" si="156"/>
        <v>0</v>
      </c>
      <c r="AE27" s="1">
        <f t="shared" si="156"/>
        <v>3</v>
      </c>
      <c r="AF27" s="1">
        <f t="shared" si="156"/>
        <v>0</v>
      </c>
      <c r="AG27" s="1">
        <f t="shared" si="156"/>
        <v>0</v>
      </c>
      <c r="AH27" s="1">
        <f t="shared" si="156"/>
        <v>4</v>
      </c>
      <c r="AI27" s="7" t="str">
        <f>IF(VLOOKUP($A27&amp;" "&amp;$B27,$A$41:$AH$107,2,0)="T",VLOOKUP($A27,'Division Designer'!$W$2:$AP$31,18,0),"")</f>
        <v/>
      </c>
      <c r="AJ27" s="7">
        <f>IF(VLOOKUP($A27&amp;" "&amp;$B27,$A$41:$AH$107,2,0)="TD",VLOOKUP($A27,'Division Designer'!$W$2:$AP$31,18,0),"")</f>
        <v>0</v>
      </c>
      <c r="AK27" s="7" t="str">
        <f>IF(VLOOKUP($A27&amp;" "&amp;$B27,$A$41:$AH$107,2,0)="ART",VLOOKUP($A27,'Division Designer'!$W$2:$AP$31,18,0),"")</f>
        <v/>
      </c>
      <c r="AL27" s="7" t="str">
        <f>IF(VLOOKUP($A27&amp;" "&amp;$B27,$A$41:$AH$107,2,0)="AA",VLOOKUP($A27,'Division Designer'!$W$2:$AP$31,18,0),"")</f>
        <v/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 t="e">
        <f t="shared" si="0"/>
        <v>#VALUE!</v>
      </c>
      <c r="D28" s="1">
        <f t="shared" ref="D28:H28" si="157">VLOOKUP($A28&amp;" "&amp;$B28,$A$41:$AH$107,COLUMN(),0)</f>
        <v>0</v>
      </c>
      <c r="E28" s="1">
        <f t="shared" si="157"/>
        <v>0</v>
      </c>
      <c r="F28" s="1">
        <f t="shared" si="157"/>
        <v>0</v>
      </c>
      <c r="G28" s="1">
        <f t="shared" si="157"/>
        <v>0</v>
      </c>
      <c r="H28" s="1">
        <f t="shared" si="157"/>
        <v>0</v>
      </c>
      <c r="I28" s="7"/>
      <c r="J28" s="1">
        <f t="shared" ref="J28:K28" si="158">VLOOKUP($A28&amp;" "&amp;$B28,$A$41:$AH$107,COLUMN(),0)</f>
        <v>14</v>
      </c>
      <c r="K28" s="1">
        <f t="shared" si="158"/>
        <v>0</v>
      </c>
      <c r="L28" s="7"/>
      <c r="M28" s="1">
        <f t="shared" ref="M28:O28" si="159">VLOOKUP($A28&amp;" "&amp;$B28,$A$41:$AH$107,COLUMN(),0)</f>
        <v>0</v>
      </c>
      <c r="N28" s="1">
        <f t="shared" si="159"/>
        <v>0</v>
      </c>
      <c r="O28" s="1">
        <f t="shared" si="159"/>
        <v>0</v>
      </c>
      <c r="P28" s="1" t="e">
        <f t="shared" si="15"/>
        <v>#VALUE!</v>
      </c>
      <c r="Q28" s="1" t="e">
        <f t="shared" si="4"/>
        <v>#VALUE!</v>
      </c>
      <c r="R28" s="1" t="e">
        <f t="shared" si="5"/>
        <v>#VALUE!</v>
      </c>
      <c r="S28" s="1">
        <f t="shared" ref="S28:T28" si="160">VLOOKUP($A28&amp;" "&amp;$B28,$A$41:$AH$107,COLUMN(),0)</f>
        <v>8</v>
      </c>
      <c r="T28" s="1">
        <f t="shared" si="160"/>
        <v>4</v>
      </c>
      <c r="U28" s="1" t="e">
        <f t="shared" si="7"/>
        <v>#VALUE!</v>
      </c>
      <c r="V28" s="1" t="e">
        <f t="shared" si="8"/>
        <v>#VALUE!</v>
      </c>
      <c r="W28" s="1">
        <f t="shared" ref="W28:AA28" si="161">VLOOKUP($A28&amp;" "&amp;$B28,$A$41:$AH$107,COLUMN(),0)</f>
        <v>0</v>
      </c>
      <c r="X28" s="1">
        <f t="shared" si="161"/>
        <v>0</v>
      </c>
      <c r="Y28" s="1">
        <f t="shared" si="161"/>
        <v>0</v>
      </c>
      <c r="Z28" s="82">
        <f t="shared" si="161"/>
        <v>0.85</v>
      </c>
      <c r="AA28" s="7">
        <f t="shared" si="161"/>
        <v>28</v>
      </c>
      <c r="AB28" s="1" t="e">
        <f t="shared" si="10"/>
        <v>#VALUE!</v>
      </c>
      <c r="AC28" s="1">
        <f t="shared" ref="AC28:AH28" si="162">VLOOKUP($A28&amp;" "&amp;$B28,$A$41:$AH$107,COLUMN(),0)</f>
        <v>1</v>
      </c>
      <c r="AD28" s="1">
        <f t="shared" si="162"/>
        <v>0</v>
      </c>
      <c r="AE28" s="1">
        <f t="shared" si="162"/>
        <v>3</v>
      </c>
      <c r="AF28" s="1">
        <f t="shared" si="162"/>
        <v>0</v>
      </c>
      <c r="AG28" s="1">
        <f t="shared" si="162"/>
        <v>0</v>
      </c>
      <c r="AH28" s="1">
        <f t="shared" si="162"/>
        <v>4</v>
      </c>
      <c r="AI28" s="7" t="str">
        <f>IF(VLOOKUP($A28&amp;" "&amp;$B28,$A$41:$AH$107,2,0)="T",VLOOKUP($A28,'Division Designer'!$W$2:$AP$31,18,0),"")</f>
        <v/>
      </c>
      <c r="AJ28" s="7" t="str">
        <f>IF(VLOOKUP($A28&amp;" "&amp;$B28,$A$41:$AH$107,2,0)="TD",VLOOKUP($A28,'Division Designer'!$W$2:$AP$31,18,0),"")</f>
        <v/>
      </c>
      <c r="AK28" s="7">
        <f>IF(VLOOKUP($A28&amp;" "&amp;$B28,$A$41:$AH$107,2,0)="ART",VLOOKUP($A28,'Division Designer'!$W$2:$AP$31,18,0),"")</f>
        <v>0</v>
      </c>
      <c r="AL28" s="7" t="str">
        <f>IF(VLOOKUP($A28&amp;" "&amp;$B28,$A$41:$AH$107,2,0)="AA",VLOOKUP($A28,'Division Designer'!$W$2:$AP$31,18,0),"")</f>
        <v/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 t="e">
        <f t="shared" si="0"/>
        <v>#VALUE!</v>
      </c>
      <c r="D29" s="1">
        <f t="shared" ref="D29:H29" si="163">VLOOKUP($A29&amp;" "&amp;$B29,$A$41:$AH$107,COLUMN(),0)</f>
        <v>0</v>
      </c>
      <c r="E29" s="1">
        <f t="shared" si="163"/>
        <v>0</v>
      </c>
      <c r="F29" s="1">
        <f t="shared" si="163"/>
        <v>0</v>
      </c>
      <c r="G29" s="1">
        <f t="shared" si="163"/>
        <v>0</v>
      </c>
      <c r="H29" s="1">
        <f t="shared" si="163"/>
        <v>0</v>
      </c>
      <c r="I29" s="7"/>
      <c r="J29" s="1">
        <f t="shared" ref="J29:K29" si="164">VLOOKUP($A29&amp;" "&amp;$B29,$A$41:$AH$107,COLUMN(),0)</f>
        <v>14</v>
      </c>
      <c r="K29" s="1">
        <f t="shared" si="164"/>
        <v>0</v>
      </c>
      <c r="L29" s="7"/>
      <c r="M29" s="1">
        <f t="shared" ref="M29:O29" si="165">VLOOKUP($A29&amp;" "&amp;$B29,$A$41:$AH$107,COLUMN(),0)</f>
        <v>0</v>
      </c>
      <c r="N29" s="1">
        <f t="shared" si="165"/>
        <v>0</v>
      </c>
      <c r="O29" s="1">
        <f t="shared" si="165"/>
        <v>0</v>
      </c>
      <c r="P29" s="1" t="e">
        <f t="shared" si="15"/>
        <v>#VALUE!</v>
      </c>
      <c r="Q29" s="1" t="e">
        <f t="shared" si="4"/>
        <v>#VALUE!</v>
      </c>
      <c r="R29" s="1" t="e">
        <f t="shared" si="5"/>
        <v>#VALUE!</v>
      </c>
      <c r="S29" s="1">
        <f t="shared" ref="S29:T29" si="166">VLOOKUP($A29&amp;" "&amp;$B29,$A$41:$AH$107,COLUMN(),0)</f>
        <v>4</v>
      </c>
      <c r="T29" s="1">
        <f t="shared" si="166"/>
        <v>4</v>
      </c>
      <c r="U29" s="1" t="e">
        <f t="shared" si="7"/>
        <v>#VALUE!</v>
      </c>
      <c r="V29" s="1" t="e">
        <f t="shared" si="8"/>
        <v>#VALUE!</v>
      </c>
      <c r="W29" s="1">
        <f t="shared" ref="W29:AA29" si="167">VLOOKUP($A29&amp;" "&amp;$B29,$A$41:$AH$107,COLUMN(),0)</f>
        <v>0</v>
      </c>
      <c r="X29" s="1">
        <f t="shared" si="167"/>
        <v>0</v>
      </c>
      <c r="Y29" s="1">
        <f t="shared" si="167"/>
        <v>0</v>
      </c>
      <c r="Z29" s="82">
        <f t="shared" si="167"/>
        <v>0.85</v>
      </c>
      <c r="AA29" s="7">
        <f t="shared" si="167"/>
        <v>28</v>
      </c>
      <c r="AB29" s="1" t="e">
        <f t="shared" si="10"/>
        <v>#VALUE!</v>
      </c>
      <c r="AC29" s="1">
        <f t="shared" ref="AC29:AH29" si="168">VLOOKUP($A29&amp;" "&amp;$B29,$A$41:$AH$107,COLUMN(),0)</f>
        <v>1</v>
      </c>
      <c r="AD29" s="1">
        <f t="shared" si="168"/>
        <v>0</v>
      </c>
      <c r="AE29" s="1">
        <f t="shared" si="168"/>
        <v>3</v>
      </c>
      <c r="AF29" s="1">
        <f t="shared" si="168"/>
        <v>0</v>
      </c>
      <c r="AG29" s="1">
        <f t="shared" si="168"/>
        <v>0</v>
      </c>
      <c r="AH29" s="1">
        <f t="shared" si="168"/>
        <v>4</v>
      </c>
      <c r="AI29" s="7" t="str">
        <f>IF(VLOOKUP($A29&amp;" "&amp;$B29,$A$41:$AH$107,2,0)="T",VLOOKUP($A29,'Division Designer'!$W$2:$AP$31,18,0),"")</f>
        <v/>
      </c>
      <c r="AJ29" s="7" t="str">
        <f>IF(VLOOKUP($A29&amp;" "&amp;$B29,$A$41:$AH$107,2,0)="TD",VLOOKUP($A29,'Division Designer'!$W$2:$AP$31,18,0),"")</f>
        <v/>
      </c>
      <c r="AK29" s="7" t="str">
        <f>IF(VLOOKUP($A29&amp;" "&amp;$B29,$A$41:$AH$107,2,0)="ART",VLOOKUP($A29,'Division Designer'!$W$2:$AP$31,18,0),"")</f>
        <v/>
      </c>
      <c r="AL29" s="7">
        <f>IF(VLOOKUP($A29&amp;" "&amp;$B29,$A$41:$AH$107,2,0)="AA",VLOOKUP($A29,'Division Designer'!$W$2:$AP$31,18,0),"")</f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 t="e">
        <f t="shared" si="0"/>
        <v>#VALUE!</v>
      </c>
      <c r="D30" s="1">
        <f t="shared" ref="D30:H30" si="169">VLOOKUP($A30&amp;" "&amp;$B30,$A$41:$AH$107,COLUMN(),0)</f>
        <v>0</v>
      </c>
      <c r="E30" s="1">
        <f t="shared" si="169"/>
        <v>0</v>
      </c>
      <c r="F30" s="1">
        <f t="shared" si="169"/>
        <v>0</v>
      </c>
      <c r="G30" s="1">
        <f t="shared" si="169"/>
        <v>0</v>
      </c>
      <c r="H30" s="1">
        <f t="shared" si="169"/>
        <v>0</v>
      </c>
      <c r="I30" s="7"/>
      <c r="J30" s="1">
        <f t="shared" ref="J30:K30" si="170">VLOOKUP($A30&amp;" "&amp;$B30,$A$41:$AH$107,COLUMN(),0)</f>
        <v>0</v>
      </c>
      <c r="K30" s="1">
        <f t="shared" si="170"/>
        <v>0</v>
      </c>
      <c r="L30" s="7"/>
      <c r="M30" s="1">
        <f t="shared" ref="M30:O30" si="171">VLOOKUP($A30&amp;" "&amp;$B30,$A$41:$AH$107,COLUMN(),0)</f>
        <v>0</v>
      </c>
      <c r="N30" s="1">
        <f t="shared" si="171"/>
        <v>0</v>
      </c>
      <c r="O30" s="1">
        <f t="shared" si="171"/>
        <v>0</v>
      </c>
      <c r="P30" s="1" t="e">
        <f t="shared" si="15"/>
        <v>#VALUE!</v>
      </c>
      <c r="Q30" s="1" t="e">
        <f t="shared" si="4"/>
        <v>#VALUE!</v>
      </c>
      <c r="R30" s="1" t="e">
        <f t="shared" si="5"/>
        <v>#VALUE!</v>
      </c>
      <c r="S30" s="1">
        <f t="shared" ref="S30:T30" si="172">VLOOKUP($A30&amp;" "&amp;$B30,$A$41:$AH$107,COLUMN(),0)</f>
        <v>15</v>
      </c>
      <c r="T30" s="1">
        <f t="shared" si="172"/>
        <v>12</v>
      </c>
      <c r="U30" s="1" t="e">
        <f t="shared" si="7"/>
        <v>#VALUE!</v>
      </c>
      <c r="V30" s="1" t="e">
        <f t="shared" si="8"/>
        <v>#VALUE!</v>
      </c>
      <c r="W30" s="1">
        <f t="shared" ref="W30:AA30" si="173">VLOOKUP($A30&amp;" "&amp;$B30,$A$41:$AH$107,COLUMN(),0)</f>
        <v>0</v>
      </c>
      <c r="X30" s="1">
        <f t="shared" si="173"/>
        <v>0</v>
      </c>
      <c r="Y30" s="1">
        <f t="shared" si="173"/>
        <v>0</v>
      </c>
      <c r="Z30" s="92">
        <f t="shared" si="173"/>
        <v>0</v>
      </c>
      <c r="AA30" s="7">
        <f t="shared" si="173"/>
        <v>12</v>
      </c>
      <c r="AB30" s="1" t="e">
        <f t="shared" si="10"/>
        <v>#VALUE!</v>
      </c>
      <c r="AC30" s="1">
        <f t="shared" ref="AC30:AH30" si="174">VLOOKUP($A30&amp;" "&amp;$B30,$A$41:$AH$107,COLUMN(),0)</f>
        <v>1</v>
      </c>
      <c r="AD30" s="1">
        <f t="shared" si="174"/>
        <v>1</v>
      </c>
      <c r="AE30" s="1">
        <f t="shared" si="174"/>
        <v>1</v>
      </c>
      <c r="AF30" s="1">
        <f t="shared" si="174"/>
        <v>0</v>
      </c>
      <c r="AG30" s="1">
        <f t="shared" si="174"/>
        <v>0</v>
      </c>
      <c r="AH30" s="1">
        <f t="shared" si="174"/>
        <v>0</v>
      </c>
      <c r="AI30" s="7" t="str">
        <f>IF(VLOOKUP($A30&amp;" "&amp;$B30,$A$41:$AH$107,2,0)="T",VLOOKUP($A30,'Division Designer'!$W$2:$AP$31,18,0),"")</f>
        <v/>
      </c>
      <c r="AJ30" s="7" t="str">
        <f>IF(VLOOKUP($A30&amp;" "&amp;$B30,$A$41:$AH$107,2,0)="TD",VLOOKUP($A30,'Division Designer'!$W$2:$AP$31,18,0),"")</f>
        <v/>
      </c>
      <c r="AK30" s="7" t="str">
        <f>IF(VLOOKUP($A30&amp;" "&amp;$B30,$A$41:$AH$107,2,0)="ART",VLOOKUP($A30,'Division Designer'!$W$2:$AP$31,18,0),"")</f>
        <v/>
      </c>
      <c r="AL30" s="7" t="str">
        <f>IF(VLOOKUP($A30&amp;" "&amp;$B30,$A$41:$AH$107,2,0)="AA",VLOOKUP($A30,'Division Designer'!$W$2:$AP$31,18,0),"")</f>
        <v/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 t="e">
        <f t="shared" si="0"/>
        <v>#VALUE!</v>
      </c>
      <c r="D31" s="1">
        <f t="shared" ref="D31:H31" si="175">VLOOKUP($A31&amp;" "&amp;$B31,$A$41:$AH$107,COLUMN(),0)</f>
        <v>0</v>
      </c>
      <c r="E31" s="1">
        <f t="shared" si="175"/>
        <v>0</v>
      </c>
      <c r="F31" s="1">
        <f t="shared" si="175"/>
        <v>0</v>
      </c>
      <c r="G31" s="1">
        <f t="shared" si="175"/>
        <v>0</v>
      </c>
      <c r="H31" s="1">
        <f t="shared" si="175"/>
        <v>0</v>
      </c>
      <c r="I31" s="7"/>
      <c r="J31" s="1">
        <f t="shared" ref="J31:K31" si="176">VLOOKUP($A31&amp;" "&amp;$B31,$A$41:$AH$107,COLUMN(),0)</f>
        <v>0</v>
      </c>
      <c r="K31" s="1">
        <f t="shared" si="176"/>
        <v>0</v>
      </c>
      <c r="L31" s="7"/>
      <c r="M31" s="1">
        <f t="shared" ref="M31:O31" si="177">VLOOKUP($A31&amp;" "&amp;$B31,$A$41:$AH$107,COLUMN(),0)</f>
        <v>0</v>
      </c>
      <c r="N31" s="1">
        <f t="shared" si="177"/>
        <v>0</v>
      </c>
      <c r="O31" s="1">
        <f t="shared" si="177"/>
        <v>0</v>
      </c>
      <c r="P31" s="1" t="e">
        <f t="shared" si="15"/>
        <v>#VALUE!</v>
      </c>
      <c r="Q31" s="1" t="e">
        <f t="shared" si="4"/>
        <v>#VALUE!</v>
      </c>
      <c r="R31" s="1" t="e">
        <f t="shared" si="5"/>
        <v>#VALUE!</v>
      </c>
      <c r="S31" s="1">
        <f t="shared" ref="S31:T31" si="178">VLOOKUP($A31&amp;" "&amp;$B31,$A$41:$AH$107,COLUMN(),0)</f>
        <v>12</v>
      </c>
      <c r="T31" s="1">
        <f t="shared" si="178"/>
        <v>9</v>
      </c>
      <c r="U31" s="1" t="e">
        <f t="shared" si="7"/>
        <v>#VALUE!</v>
      </c>
      <c r="V31" s="1" t="e">
        <f t="shared" si="8"/>
        <v>#VALUE!</v>
      </c>
      <c r="W31" s="1">
        <f t="shared" ref="W31:AA31" si="179">VLOOKUP($A31&amp;" "&amp;$B31,$A$41:$AH$107,COLUMN(),0)</f>
        <v>0</v>
      </c>
      <c r="X31" s="1">
        <f t="shared" si="179"/>
        <v>0</v>
      </c>
      <c r="Y31" s="1">
        <f t="shared" si="179"/>
        <v>0</v>
      </c>
      <c r="Z31" s="7">
        <f t="shared" si="179"/>
        <v>0</v>
      </c>
      <c r="AA31" s="7">
        <f t="shared" si="179"/>
        <v>4</v>
      </c>
      <c r="AB31" s="1" t="e">
        <f t="shared" si="10"/>
        <v>#VALUE!</v>
      </c>
      <c r="AC31" s="1">
        <f t="shared" ref="AC31:AH31" si="180">VLOOKUP($A31&amp;" "&amp;$B31,$A$41:$AH$107,COLUMN(),0)</f>
        <v>0</v>
      </c>
      <c r="AD31" s="1">
        <f t="shared" si="180"/>
        <v>0</v>
      </c>
      <c r="AE31" s="1">
        <f t="shared" si="180"/>
        <v>1</v>
      </c>
      <c r="AF31" s="1">
        <f t="shared" si="180"/>
        <v>0</v>
      </c>
      <c r="AG31" s="1">
        <f t="shared" si="180"/>
        <v>2</v>
      </c>
      <c r="AH31" s="1">
        <f t="shared" si="180"/>
        <v>0</v>
      </c>
      <c r="AI31" s="7" t="str">
        <f>IF(VLOOKUP($A31&amp;" "&amp;$B31,$A$41:$AH$107,2,0)="T",VLOOKUP($A31,'Division Designer'!$W$2:$AP$31,18,0),"")</f>
        <v/>
      </c>
      <c r="AJ31" s="7" t="str">
        <f>IF(VLOOKUP($A31&amp;" "&amp;$B31,$A$41:$AH$107,2,0)="TD",VLOOKUP($A31,'Division Designer'!$W$2:$AP$31,18,0),"")</f>
        <v/>
      </c>
      <c r="AK31" s="7" t="str">
        <f>IF(VLOOKUP($A31&amp;" "&amp;$B31,$A$41:$AH$107,2,0)="ART",VLOOKUP($A31,'Division Designer'!$W$2:$AP$31,18,0),"")</f>
        <v/>
      </c>
      <c r="AL31" s="7" t="str">
        <f>IF(VLOOKUP($A31&amp;" "&amp;$B31,$A$41:$AH$107,2,0)="AA",VLOOKUP($A31,'Division Designer'!$W$2:$AP$31,18,0),"")</f>
        <v/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3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4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4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4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4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4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4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4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4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4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4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4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4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4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4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4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4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4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4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4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4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4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4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4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4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4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4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4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4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4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4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4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4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4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4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4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4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4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4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4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4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4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P1:Y1"/>
    <mergeCell ref="C1:O1"/>
    <mergeCell ref="AS1:AU1"/>
    <mergeCell ref="AV1:AX1"/>
    <mergeCell ref="BB1:BD1"/>
    <mergeCell ref="BE1:BG1"/>
    <mergeCell ref="AQ1:AR1"/>
    <mergeCell ref="AI1:AN1"/>
    <mergeCell ref="AO1:AP1"/>
    <mergeCell ref="AY1:BA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62" t="s">
        <v>27</v>
      </c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4"/>
      <c r="P1" s="161" t="s">
        <v>28</v>
      </c>
      <c r="Q1" s="110"/>
      <c r="R1" s="110"/>
      <c r="S1" s="110"/>
      <c r="T1" s="110"/>
      <c r="U1" s="110"/>
      <c r="V1" s="110"/>
      <c r="W1" s="110"/>
      <c r="X1" s="110"/>
      <c r="Y1" s="110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3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4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4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5"/>
      <c r="O42" s="95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6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7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5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5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8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9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9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9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Analyzer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modified xsi:type="dcterms:W3CDTF">2021-09-18T11:46:16Z</dcterms:modified>
</cp:coreProperties>
</file>