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iandelrieu/OneDrive/Logiciels et Jeux/Heart of Iron IV/HOI4_Calculator/"/>
    </mc:Choice>
  </mc:AlternateContent>
  <xr:revisionPtr revIDLastSave="0" documentId="13_ncr:1_{0B7C8D11-94BD-D64E-B0B9-C4A2F507373F}" xr6:coauthVersionLast="45" xr6:coauthVersionMax="47" xr10:uidLastSave="{00000000-0000-0000-0000-000000000000}"/>
  <bookViews>
    <workbookView xWindow="0" yWindow="0" windowWidth="28800" windowHeight="16680" activeTab="4" xr2:uid="{00000000-000D-0000-FFFF-FFFF00000000}"/>
  </bookViews>
  <sheets>
    <sheet name="Analyzer" sheetId="13" r:id="rId1"/>
    <sheet name="Division Designer" sheetId="1" r:id="rId2"/>
    <sheet name="Tech Upgrades" sheetId="2" r:id="rId3"/>
    <sheet name="DD Helper" sheetId="3" r:id="rId4"/>
    <sheet name="Land Divisions" sheetId="4" r:id="rId5"/>
    <sheet name="Land Equipment" sheetId="5" r:id="rId6"/>
    <sheet name="Tech Helper" sheetId="6" r:id="rId7"/>
    <sheet name="Land Variants" sheetId="7" r:id="rId8"/>
    <sheet name="Sea" sheetId="8" r:id="rId9"/>
    <sheet name="Air" sheetId="9" r:id="rId10"/>
    <sheet name="Air Variants" sheetId="10" r:id="rId11"/>
    <sheet name="Sheet5" sheetId="11" r:id="rId12"/>
    <sheet name="Tactics" sheetId="12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O21" i="3" l="1"/>
  <c r="B3" i="3"/>
  <c r="G5" i="8" l="1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 s="1"/>
  <c r="B3" i="11"/>
  <c r="E2" i="11"/>
  <c r="D2" i="11"/>
  <c r="B2" i="11"/>
  <c r="B7" i="11" s="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 s="1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 s="1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 s="1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 s="1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 s="1"/>
  <c r="A69" i="6"/>
  <c r="B66" i="6"/>
  <c r="B68" i="6" s="1"/>
  <c r="A66" i="6"/>
  <c r="B65" i="6"/>
  <c r="A65" i="6"/>
  <c r="B64" i="6"/>
  <c r="A64" i="6"/>
  <c r="B63" i="6"/>
  <c r="A63" i="6"/>
  <c r="B62" i="6"/>
  <c r="A62" i="6"/>
  <c r="B59" i="6"/>
  <c r="B61" i="6" s="1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AG31" i="5"/>
  <c r="AF31" i="5"/>
  <c r="AE31" i="5"/>
  <c r="Y31" i="5"/>
  <c r="X31" i="5"/>
  <c r="W31" i="5"/>
  <c r="Q31" i="5"/>
  <c r="O31" i="5"/>
  <c r="G31" i="5"/>
  <c r="F31" i="5"/>
  <c r="E31" i="5"/>
  <c r="B31" i="5"/>
  <c r="AO30" i="5"/>
  <c r="AN30" i="5"/>
  <c r="AM30" i="5"/>
  <c r="AH30" i="5"/>
  <c r="AG30" i="5"/>
  <c r="AF30" i="5"/>
  <c r="AE30" i="5"/>
  <c r="AD30" i="5"/>
  <c r="AC30" i="5"/>
  <c r="Z30" i="5"/>
  <c r="Y30" i="5"/>
  <c r="X30" i="5"/>
  <c r="W30" i="5"/>
  <c r="V30" i="5"/>
  <c r="U30" i="5"/>
  <c r="R30" i="5"/>
  <c r="Q30" i="5"/>
  <c r="O30" i="5"/>
  <c r="N30" i="5"/>
  <c r="M30" i="5"/>
  <c r="H30" i="5"/>
  <c r="G30" i="5"/>
  <c r="F30" i="5"/>
  <c r="E30" i="5"/>
  <c r="D30" i="5"/>
  <c r="B30" i="5"/>
  <c r="AO29" i="5"/>
  <c r="AN29" i="5"/>
  <c r="AM29" i="5"/>
  <c r="AD29" i="5"/>
  <c r="AC29" i="5"/>
  <c r="AB29" i="5"/>
  <c r="T29" i="5"/>
  <c r="S29" i="5"/>
  <c r="F29" i="5"/>
  <c r="E29" i="5"/>
  <c r="D29" i="5"/>
  <c r="B29" i="5"/>
  <c r="AO28" i="5"/>
  <c r="AN28" i="5"/>
  <c r="AM28" i="5"/>
  <c r="B28" i="5"/>
  <c r="Z28" i="5" s="1"/>
  <c r="AO27" i="5"/>
  <c r="AN27" i="5"/>
  <c r="AM27" i="5"/>
  <c r="AH27" i="5"/>
  <c r="AG27" i="5"/>
  <c r="AF27" i="5"/>
  <c r="AE27" i="5"/>
  <c r="AB27" i="5"/>
  <c r="X27" i="5"/>
  <c r="W27" i="5"/>
  <c r="T27" i="5"/>
  <c r="S27" i="5"/>
  <c r="R27" i="5"/>
  <c r="K27" i="5"/>
  <c r="J27" i="5"/>
  <c r="H27" i="5"/>
  <c r="G27" i="5"/>
  <c r="F27" i="5"/>
  <c r="B27" i="5"/>
  <c r="AO26" i="5"/>
  <c r="AN26" i="5"/>
  <c r="AM26" i="5"/>
  <c r="AH26" i="5"/>
  <c r="AG26" i="5"/>
  <c r="AF26" i="5"/>
  <c r="AE26" i="5"/>
  <c r="AD26" i="5"/>
  <c r="AC26" i="5"/>
  <c r="Z26" i="5"/>
  <c r="Y26" i="5"/>
  <c r="X26" i="5"/>
  <c r="W26" i="5"/>
  <c r="V26" i="5"/>
  <c r="U26" i="5"/>
  <c r="R26" i="5"/>
  <c r="Q26" i="5"/>
  <c r="O26" i="5"/>
  <c r="N26" i="5"/>
  <c r="M26" i="5"/>
  <c r="H26" i="5"/>
  <c r="G26" i="5"/>
  <c r="F26" i="5"/>
  <c r="E26" i="5"/>
  <c r="D26" i="5"/>
  <c r="B26" i="5"/>
  <c r="AO25" i="5"/>
  <c r="AN25" i="5"/>
  <c r="AM25" i="5"/>
  <c r="D25" i="5"/>
  <c r="B25" i="5"/>
  <c r="AA25" i="5" s="1"/>
  <c r="AO24" i="5"/>
  <c r="AN24" i="5"/>
  <c r="AM24" i="5"/>
  <c r="AH24" i="5"/>
  <c r="Z24" i="5"/>
  <c r="Y24" i="5"/>
  <c r="V24" i="5"/>
  <c r="N24" i="5"/>
  <c r="M24" i="5"/>
  <c r="K24" i="5"/>
  <c r="B24" i="5"/>
  <c r="AO23" i="5"/>
  <c r="AN23" i="5"/>
  <c r="AM23" i="5"/>
  <c r="AF23" i="5"/>
  <c r="AE23" i="5"/>
  <c r="AB23" i="5"/>
  <c r="T23" i="5"/>
  <c r="S23" i="5"/>
  <c r="R23" i="5"/>
  <c r="H23" i="5"/>
  <c r="G23" i="5"/>
  <c r="F23" i="5"/>
  <c r="B23" i="5"/>
  <c r="AO22" i="5"/>
  <c r="AN22" i="5"/>
  <c r="AM22" i="5"/>
  <c r="AH22" i="5"/>
  <c r="AG22" i="5"/>
  <c r="AF22" i="5"/>
  <c r="AE22" i="5"/>
  <c r="AD22" i="5"/>
  <c r="AC22" i="5"/>
  <c r="Z22" i="5"/>
  <c r="Y22" i="5"/>
  <c r="X22" i="5"/>
  <c r="W22" i="5"/>
  <c r="V22" i="5"/>
  <c r="U22" i="5"/>
  <c r="R22" i="5"/>
  <c r="Q22" i="5"/>
  <c r="O22" i="5"/>
  <c r="N22" i="5"/>
  <c r="M22" i="5"/>
  <c r="H22" i="5"/>
  <c r="G22" i="5"/>
  <c r="F22" i="5"/>
  <c r="E22" i="5"/>
  <c r="D22" i="5"/>
  <c r="B22" i="5"/>
  <c r="AO21" i="5"/>
  <c r="AN21" i="5"/>
  <c r="AM21" i="5"/>
  <c r="AF21" i="5"/>
  <c r="X21" i="5"/>
  <c r="W21" i="5"/>
  <c r="V21" i="5"/>
  <c r="N21" i="5"/>
  <c r="M21" i="5"/>
  <c r="K21" i="5"/>
  <c r="B21" i="5"/>
  <c r="AO20" i="5"/>
  <c r="AN20" i="5"/>
  <c r="AM20" i="5"/>
  <c r="AH20" i="5"/>
  <c r="AG20" i="5"/>
  <c r="AD20" i="5"/>
  <c r="AC20" i="5"/>
  <c r="AB20" i="5"/>
  <c r="AA20" i="5"/>
  <c r="V20" i="5"/>
  <c r="U20" i="5"/>
  <c r="T20" i="5"/>
  <c r="S20" i="5"/>
  <c r="R20" i="5"/>
  <c r="Q20" i="5"/>
  <c r="K20" i="5"/>
  <c r="J20" i="5"/>
  <c r="H20" i="5"/>
  <c r="G20" i="5"/>
  <c r="D20" i="5"/>
  <c r="B20" i="5"/>
  <c r="AO19" i="5"/>
  <c r="AN19" i="5"/>
  <c r="AM19" i="5"/>
  <c r="AH19" i="5"/>
  <c r="R19" i="5"/>
  <c r="Q19" i="5"/>
  <c r="K19" i="5"/>
  <c r="B19" i="5"/>
  <c r="X19" i="5" s="1"/>
  <c r="AO18" i="5"/>
  <c r="AN18" i="5"/>
  <c r="AM18" i="5"/>
  <c r="AH18" i="5"/>
  <c r="AG18" i="5"/>
  <c r="AF18" i="5"/>
  <c r="AE18" i="5"/>
  <c r="AD18" i="5"/>
  <c r="AC18" i="5"/>
  <c r="Z18" i="5"/>
  <c r="Y18" i="5"/>
  <c r="X18" i="5"/>
  <c r="W18" i="5"/>
  <c r="V18" i="5"/>
  <c r="U18" i="5"/>
  <c r="R18" i="5"/>
  <c r="Q18" i="5"/>
  <c r="O18" i="5"/>
  <c r="N18" i="5"/>
  <c r="M18" i="5"/>
  <c r="H18" i="5"/>
  <c r="G18" i="5"/>
  <c r="F18" i="5"/>
  <c r="E18" i="5"/>
  <c r="D18" i="5"/>
  <c r="B18" i="5"/>
  <c r="AO17" i="5"/>
  <c r="AN17" i="5"/>
  <c r="AM17" i="5"/>
  <c r="AF17" i="5"/>
  <c r="AE17" i="5"/>
  <c r="AD17" i="5"/>
  <c r="AC17" i="5"/>
  <c r="AB17" i="5"/>
  <c r="AA17" i="5"/>
  <c r="V17" i="5"/>
  <c r="U17" i="5"/>
  <c r="T17" i="5"/>
  <c r="S17" i="5"/>
  <c r="O17" i="5"/>
  <c r="K17" i="5"/>
  <c r="J17" i="5"/>
  <c r="F17" i="5"/>
  <c r="E17" i="5"/>
  <c r="D17" i="5"/>
  <c r="B17" i="5"/>
  <c r="AO16" i="5"/>
  <c r="AN16" i="5"/>
  <c r="AM16" i="5"/>
  <c r="AB16" i="5"/>
  <c r="Y16" i="5"/>
  <c r="S16" i="5"/>
  <c r="N16" i="5"/>
  <c r="G16" i="5"/>
  <c r="B16" i="5"/>
  <c r="AC16" i="5" s="1"/>
  <c r="AO15" i="5"/>
  <c r="AN15" i="5"/>
  <c r="AM15" i="5"/>
  <c r="AG15" i="5"/>
  <c r="AF15" i="5"/>
  <c r="Z15" i="5"/>
  <c r="W15" i="5"/>
  <c r="S15" i="5"/>
  <c r="K15" i="5"/>
  <c r="G15" i="5"/>
  <c r="B15" i="5"/>
  <c r="AO14" i="5"/>
  <c r="AN14" i="5"/>
  <c r="AM14" i="5"/>
  <c r="AF14" i="5"/>
  <c r="AD14" i="5"/>
  <c r="X14" i="5"/>
  <c r="U14" i="5"/>
  <c r="R14" i="5"/>
  <c r="M14" i="5"/>
  <c r="G14" i="5"/>
  <c r="B14" i="5"/>
  <c r="AB14" i="5" s="1"/>
  <c r="AO13" i="5"/>
  <c r="AN13" i="5"/>
  <c r="AM13" i="5"/>
  <c r="AF13" i="5"/>
  <c r="W13" i="5"/>
  <c r="U13" i="5"/>
  <c r="K13" i="5"/>
  <c r="E13" i="5"/>
  <c r="B13" i="5"/>
  <c r="Z13" i="5" s="1"/>
  <c r="AO12" i="5"/>
  <c r="AN12" i="5"/>
  <c r="AM12" i="5"/>
  <c r="AH12" i="5"/>
  <c r="AC12" i="5"/>
  <c r="AA12" i="5"/>
  <c r="V12" i="5"/>
  <c r="S12" i="5"/>
  <c r="Q12" i="5"/>
  <c r="K12" i="5"/>
  <c r="G12" i="5"/>
  <c r="B12" i="5"/>
  <c r="AO11" i="5"/>
  <c r="AN11" i="5"/>
  <c r="AM11" i="5"/>
  <c r="AH11" i="5"/>
  <c r="AG11" i="5"/>
  <c r="AF11" i="5"/>
  <c r="AE11" i="5"/>
  <c r="AB11" i="5"/>
  <c r="AA11" i="5"/>
  <c r="Y11" i="5"/>
  <c r="X11" i="5"/>
  <c r="W11" i="5"/>
  <c r="T11" i="5"/>
  <c r="S11" i="5"/>
  <c r="R11" i="5"/>
  <c r="Q11" i="5"/>
  <c r="O11" i="5"/>
  <c r="K11" i="5"/>
  <c r="J11" i="5"/>
  <c r="H11" i="5"/>
  <c r="G11" i="5"/>
  <c r="F11" i="5"/>
  <c r="E11" i="5"/>
  <c r="B11" i="5"/>
  <c r="AO10" i="5"/>
  <c r="AN10" i="5"/>
  <c r="AM10" i="5"/>
  <c r="AH10" i="5"/>
  <c r="AG10" i="5"/>
  <c r="AF10" i="5"/>
  <c r="AE10" i="5"/>
  <c r="AD10" i="5"/>
  <c r="AC10" i="5"/>
  <c r="Z10" i="5"/>
  <c r="Y10" i="5"/>
  <c r="X10" i="5"/>
  <c r="W10" i="5"/>
  <c r="U10" i="5"/>
  <c r="R10" i="5"/>
  <c r="Q10" i="5"/>
  <c r="O10" i="5"/>
  <c r="N10" i="5"/>
  <c r="M10" i="5"/>
  <c r="H10" i="5"/>
  <c r="G10" i="5"/>
  <c r="F10" i="5"/>
  <c r="E10" i="5"/>
  <c r="D10" i="5"/>
  <c r="B10" i="5"/>
  <c r="AO9" i="5"/>
  <c r="AN9" i="5"/>
  <c r="AM9" i="5"/>
  <c r="AF9" i="5"/>
  <c r="AC9" i="5"/>
  <c r="AA9" i="5"/>
  <c r="S9" i="5"/>
  <c r="O9" i="5"/>
  <c r="K9" i="5"/>
  <c r="E9" i="5"/>
  <c r="B9" i="5"/>
  <c r="AO8" i="5"/>
  <c r="AN8" i="5"/>
  <c r="AM8" i="5"/>
  <c r="AH8" i="5"/>
  <c r="AD8" i="5"/>
  <c r="AA8" i="5"/>
  <c r="Y8" i="5"/>
  <c r="T8" i="5"/>
  <c r="M8" i="5"/>
  <c r="K8" i="5"/>
  <c r="H8" i="5"/>
  <c r="B8" i="5"/>
  <c r="AO7" i="5"/>
  <c r="AN7" i="5"/>
  <c r="AM7" i="5"/>
  <c r="AG7" i="5"/>
  <c r="AE7" i="5"/>
  <c r="W7" i="5"/>
  <c r="S7" i="5"/>
  <c r="J7" i="5"/>
  <c r="G7" i="5"/>
  <c r="F7" i="5"/>
  <c r="B7" i="5"/>
  <c r="AO6" i="5"/>
  <c r="AN6" i="5"/>
  <c r="AM6" i="5"/>
  <c r="AH6" i="5"/>
  <c r="AG6" i="5"/>
  <c r="AF6" i="5"/>
  <c r="AE6" i="5"/>
  <c r="AD6" i="5"/>
  <c r="AC6" i="5"/>
  <c r="Z6" i="5"/>
  <c r="Y6" i="5"/>
  <c r="X6" i="5"/>
  <c r="W6" i="5"/>
  <c r="O6" i="5"/>
  <c r="N6" i="5"/>
  <c r="M6" i="5"/>
  <c r="H6" i="5"/>
  <c r="G6" i="5"/>
  <c r="F6" i="5"/>
  <c r="E6" i="5"/>
  <c r="D6" i="5"/>
  <c r="B6" i="5"/>
  <c r="AO5" i="5"/>
  <c r="AN5" i="5"/>
  <c r="AM5" i="5"/>
  <c r="AF5" i="5"/>
  <c r="AD5" i="5"/>
  <c r="AA5" i="5"/>
  <c r="W5" i="5"/>
  <c r="T5" i="5"/>
  <c r="O5" i="5"/>
  <c r="M5" i="5"/>
  <c r="K5" i="5"/>
  <c r="F5" i="5"/>
  <c r="D5" i="5"/>
  <c r="B5" i="5"/>
  <c r="AO4" i="5"/>
  <c r="AN4" i="5"/>
  <c r="AM4" i="5"/>
  <c r="AG4" i="5"/>
  <c r="AD4" i="5"/>
  <c r="Y4" i="5"/>
  <c r="T4" i="5"/>
  <c r="M4" i="5"/>
  <c r="J4" i="5"/>
  <c r="H4" i="5"/>
  <c r="D4" i="5"/>
  <c r="B4" i="5"/>
  <c r="AH4" i="5" s="1"/>
  <c r="AO3" i="5"/>
  <c r="AN3" i="5"/>
  <c r="AM3" i="5"/>
  <c r="B3" i="5"/>
  <c r="AE3" i="5" s="1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K153" i="4" s="1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K150" i="4" s="1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M28" i="3" s="1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Z17" i="4" s="1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E29" i="3" s="1"/>
  <c r="CD15" i="4"/>
  <c r="CC15" i="4"/>
  <c r="CB15" i="4"/>
  <c r="CA15" i="4"/>
  <c r="BZ15" i="4"/>
  <c r="BY15" i="4"/>
  <c r="BY29" i="3" s="1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J11" i="3" s="1"/>
  <c r="CI7" i="4"/>
  <c r="CH7" i="4"/>
  <c r="CG7" i="4"/>
  <c r="CG11" i="3" s="1"/>
  <c r="CF7" i="4"/>
  <c r="CF11" i="3" s="1"/>
  <c r="CE7" i="4"/>
  <c r="CE11" i="3" s="1"/>
  <c r="CD7" i="4"/>
  <c r="CC7" i="4"/>
  <c r="CB7" i="4"/>
  <c r="CA7" i="4"/>
  <c r="BZ7" i="4"/>
  <c r="BY7" i="4"/>
  <c r="BY11" i="3" s="1"/>
  <c r="BX7" i="4"/>
  <c r="BW7" i="4"/>
  <c r="BW11" i="3" s="1"/>
  <c r="BV7" i="4"/>
  <c r="BU7" i="4"/>
  <c r="BT7" i="4"/>
  <c r="BT11" i="3" s="1"/>
  <c r="BS7" i="4"/>
  <c r="BR7" i="4"/>
  <c r="BQ7" i="4"/>
  <c r="BQ11" i="3" s="1"/>
  <c r="BP7" i="4"/>
  <c r="BP11" i="3" s="1"/>
  <c r="BO7" i="4"/>
  <c r="BO11" i="3" s="1"/>
  <c r="BN7" i="4"/>
  <c r="BM7" i="4"/>
  <c r="BL7" i="4"/>
  <c r="BL12" i="3" s="1"/>
  <c r="BK7" i="4"/>
  <c r="BJ7" i="4"/>
  <c r="BI7" i="4"/>
  <c r="BI11" i="3" s="1"/>
  <c r="BH7" i="4"/>
  <c r="BG7" i="4"/>
  <c r="BF7" i="4"/>
  <c r="BE7" i="4"/>
  <c r="BD7" i="4"/>
  <c r="BD11" i="3" s="1"/>
  <c r="BC7" i="4"/>
  <c r="BB7" i="4"/>
  <c r="BA7" i="4"/>
  <c r="AZ7" i="4"/>
  <c r="AZ11" i="3" s="1"/>
  <c r="AY7" i="4"/>
  <c r="AY11" i="3" s="1"/>
  <c r="AX7" i="4"/>
  <c r="AW7" i="4"/>
  <c r="AV7" i="4"/>
  <c r="AU7" i="4"/>
  <c r="AT7" i="4"/>
  <c r="AS7" i="4"/>
  <c r="AS11" i="3" s="1"/>
  <c r="AR7" i="4"/>
  <c r="AQ7" i="4"/>
  <c r="AP7" i="4"/>
  <c r="AO7" i="4"/>
  <c r="AN7" i="4"/>
  <c r="AN11" i="3" s="1"/>
  <c r="AM7" i="4"/>
  <c r="AL7" i="4"/>
  <c r="AK7" i="4"/>
  <c r="AJ7" i="4"/>
  <c r="AJ11" i="3" s="1"/>
  <c r="AI7" i="4"/>
  <c r="AI11" i="3" s="1"/>
  <c r="AH7" i="4"/>
  <c r="AG7" i="4"/>
  <c r="AF7" i="4"/>
  <c r="AE7" i="4"/>
  <c r="AD7" i="4"/>
  <c r="AC7" i="4"/>
  <c r="AC11" i="3" s="1"/>
  <c r="AB7" i="4"/>
  <c r="AA7" i="4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B3" i="4"/>
  <c r="Z33" i="3"/>
  <c r="CN32" i="3"/>
  <c r="CO32" i="3" s="1"/>
  <c r="CE32" i="3"/>
  <c r="BZ32" i="3"/>
  <c r="BQ32" i="3"/>
  <c r="BL32" i="3"/>
  <c r="BC32" i="3"/>
  <c r="AV32" i="3"/>
  <c r="AM32" i="3"/>
  <c r="AH32" i="3"/>
  <c r="Y32" i="3"/>
  <c r="S32" i="3"/>
  <c r="J32" i="3"/>
  <c r="E32" i="3"/>
  <c r="A32" i="3"/>
  <c r="CI32" i="3" s="1"/>
  <c r="CN31" i="3"/>
  <c r="CO31" i="3" s="1"/>
  <c r="CJ31" i="3"/>
  <c r="CF31" i="3"/>
  <c r="BW31" i="3"/>
  <c r="BP31" i="3"/>
  <c r="BG31" i="3"/>
  <c r="BC31" i="3"/>
  <c r="AU31" i="3"/>
  <c r="AP31" i="3"/>
  <c r="AH31" i="3"/>
  <c r="AC31" i="3"/>
  <c r="U31" i="3"/>
  <c r="Q31" i="3"/>
  <c r="I31" i="3"/>
  <c r="C31" i="3"/>
  <c r="A31" i="3"/>
  <c r="BY31" i="3" s="1"/>
  <c r="CO30" i="3"/>
  <c r="CN30" i="3"/>
  <c r="CL30" i="3"/>
  <c r="CP30" i="3" s="1"/>
  <c r="CJ30" i="3"/>
  <c r="CI30" i="3"/>
  <c r="CH30" i="3"/>
  <c r="CF30" i="3"/>
  <c r="CD30" i="3"/>
  <c r="CB30" i="3"/>
  <c r="CA30" i="3"/>
  <c r="BZ30" i="3"/>
  <c r="BX30" i="3"/>
  <c r="BV30" i="3"/>
  <c r="BT30" i="3"/>
  <c r="BS30" i="3"/>
  <c r="BR30" i="3"/>
  <c r="BP30" i="3"/>
  <c r="BN30" i="3"/>
  <c r="BL30" i="3"/>
  <c r="BK30" i="3"/>
  <c r="BJ30" i="3"/>
  <c r="BH30" i="3"/>
  <c r="BF30" i="3"/>
  <c r="BD30" i="3"/>
  <c r="BC30" i="3"/>
  <c r="BB30" i="3"/>
  <c r="AZ30" i="3"/>
  <c r="AX30" i="3"/>
  <c r="AV30" i="3"/>
  <c r="AU30" i="3"/>
  <c r="AT30" i="3"/>
  <c r="AR30" i="3"/>
  <c r="AP30" i="3"/>
  <c r="AN30" i="3"/>
  <c r="AM30" i="3"/>
  <c r="AL30" i="3"/>
  <c r="AJ30" i="3"/>
  <c r="AH30" i="3"/>
  <c r="AF30" i="3"/>
  <c r="AE30" i="3"/>
  <c r="AD30" i="3"/>
  <c r="AB30" i="3"/>
  <c r="Z30" i="3"/>
  <c r="X30" i="3"/>
  <c r="W30" i="3"/>
  <c r="V30" i="3"/>
  <c r="T30" i="3"/>
  <c r="R30" i="3"/>
  <c r="P30" i="3"/>
  <c r="O30" i="3"/>
  <c r="N30" i="3"/>
  <c r="L30" i="3"/>
  <c r="J30" i="3"/>
  <c r="H30" i="3"/>
  <c r="G30" i="3"/>
  <c r="F30" i="3"/>
  <c r="D30" i="3"/>
  <c r="B30" i="3"/>
  <c r="A30" i="3"/>
  <c r="CE30" i="3" s="1"/>
  <c r="CN29" i="3"/>
  <c r="CO29" i="3" s="1"/>
  <c r="BQ29" i="3"/>
  <c r="BE29" i="3"/>
  <c r="AR29" i="3"/>
  <c r="AM29" i="3"/>
  <c r="AE29" i="3"/>
  <c r="AA29" i="3"/>
  <c r="A29" i="3"/>
  <c r="CO28" i="3"/>
  <c r="CN28" i="3"/>
  <c r="CL28" i="3"/>
  <c r="CP28" i="3" s="1"/>
  <c r="BN28" i="3"/>
  <c r="BJ28" i="3"/>
  <c r="BE28" i="3"/>
  <c r="BB28" i="3"/>
  <c r="AZ28" i="3"/>
  <c r="AW28" i="3"/>
  <c r="AR28" i="3"/>
  <c r="AO28" i="3"/>
  <c r="AN28" i="3"/>
  <c r="AJ28" i="3"/>
  <c r="AF28" i="3"/>
  <c r="AB28" i="3"/>
  <c r="B28" i="3"/>
  <c r="A28" i="3"/>
  <c r="CN27" i="3"/>
  <c r="CM27" i="3"/>
  <c r="CL27" i="3"/>
  <c r="CP27" i="3" s="1"/>
  <c r="CK27" i="3"/>
  <c r="CI27" i="3"/>
  <c r="CB27" i="3"/>
  <c r="BT27" i="3"/>
  <c r="BS27" i="3"/>
  <c r="BP27" i="3"/>
  <c r="BJ27" i="3"/>
  <c r="BB27" i="3"/>
  <c r="AZ27" i="3"/>
  <c r="AX27" i="3"/>
  <c r="AQ27" i="3"/>
  <c r="AI27" i="3"/>
  <c r="AH27" i="3"/>
  <c r="AF27" i="3"/>
  <c r="Y27" i="3"/>
  <c r="Q27" i="3"/>
  <c r="P27" i="3"/>
  <c r="N27" i="3"/>
  <c r="J27" i="3"/>
  <c r="G27" i="3"/>
  <c r="A27" i="3"/>
  <c r="CN26" i="3"/>
  <c r="CO26" i="3" s="1"/>
  <c r="CM26" i="3"/>
  <c r="CL26" i="3"/>
  <c r="CP26" i="3" s="1"/>
  <c r="CI26" i="3"/>
  <c r="CG26" i="3"/>
  <c r="CF26" i="3"/>
  <c r="CD26" i="3"/>
  <c r="CA26" i="3"/>
  <c r="BY26" i="3"/>
  <c r="BX26" i="3"/>
  <c r="BV26" i="3"/>
  <c r="BS26" i="3"/>
  <c r="BQ26" i="3"/>
  <c r="BP26" i="3"/>
  <c r="BN26" i="3"/>
  <c r="BK26" i="3"/>
  <c r="BI26" i="3"/>
  <c r="BH26" i="3"/>
  <c r="BF26" i="3"/>
  <c r="BC26" i="3"/>
  <c r="BA26" i="3"/>
  <c r="AZ26" i="3"/>
  <c r="AX26" i="3"/>
  <c r="AU26" i="3"/>
  <c r="AS26" i="3"/>
  <c r="AR26" i="3"/>
  <c r="AP26" i="3"/>
  <c r="AM26" i="3"/>
  <c r="AK26" i="3"/>
  <c r="AJ26" i="3"/>
  <c r="AH26" i="3"/>
  <c r="AE26" i="3"/>
  <c r="AC26" i="3"/>
  <c r="AB26" i="3"/>
  <c r="Z26" i="3"/>
  <c r="W26" i="3"/>
  <c r="U26" i="3"/>
  <c r="T26" i="3"/>
  <c r="R26" i="3"/>
  <c r="O26" i="3"/>
  <c r="M26" i="3"/>
  <c r="L26" i="3"/>
  <c r="J26" i="3"/>
  <c r="G26" i="3"/>
  <c r="E26" i="3"/>
  <c r="D26" i="3"/>
  <c r="B26" i="3"/>
  <c r="A26" i="3"/>
  <c r="CE26" i="3" s="1"/>
  <c r="CO25" i="3"/>
  <c r="CN25" i="3"/>
  <c r="CM25" i="3"/>
  <c r="CL25" i="3"/>
  <c r="CP25" i="3" s="1"/>
  <c r="CJ25" i="3"/>
  <c r="CI25" i="3"/>
  <c r="CG25" i="3"/>
  <c r="CE25" i="3"/>
  <c r="CD25" i="3"/>
  <c r="CB25" i="3"/>
  <c r="CA25" i="3"/>
  <c r="BY25" i="3"/>
  <c r="BW25" i="3"/>
  <c r="BV25" i="3"/>
  <c r="BT25" i="3"/>
  <c r="BS25" i="3"/>
  <c r="BQ25" i="3"/>
  <c r="BO25" i="3"/>
  <c r="BN25" i="3"/>
  <c r="BL25" i="3"/>
  <c r="BK25" i="3"/>
  <c r="BI25" i="3"/>
  <c r="BH25" i="3"/>
  <c r="BG25" i="3"/>
  <c r="BF25" i="3"/>
  <c r="BD25" i="3"/>
  <c r="BC25" i="3"/>
  <c r="BA25" i="3"/>
  <c r="AZ25" i="3"/>
  <c r="AY25" i="3"/>
  <c r="AX25" i="3"/>
  <c r="AV25" i="3"/>
  <c r="AU25" i="3"/>
  <c r="AS25" i="3"/>
  <c r="AR25" i="3"/>
  <c r="AQ25" i="3"/>
  <c r="AP25" i="3"/>
  <c r="AN25" i="3"/>
  <c r="AM25" i="3"/>
  <c r="AK25" i="3"/>
  <c r="AJ25" i="3"/>
  <c r="AI25" i="3"/>
  <c r="AH25" i="3"/>
  <c r="AF25" i="3"/>
  <c r="AE25" i="3"/>
  <c r="AC25" i="3"/>
  <c r="AB25" i="3"/>
  <c r="AA25" i="3"/>
  <c r="Z25" i="3"/>
  <c r="X25" i="3"/>
  <c r="W25" i="3"/>
  <c r="U25" i="3"/>
  <c r="T25" i="3"/>
  <c r="S25" i="3"/>
  <c r="R25" i="3"/>
  <c r="P25" i="3"/>
  <c r="O25" i="3"/>
  <c r="M25" i="3"/>
  <c r="L25" i="3"/>
  <c r="K25" i="3"/>
  <c r="J25" i="3"/>
  <c r="H25" i="3"/>
  <c r="G25" i="3"/>
  <c r="E25" i="3"/>
  <c r="D25" i="3"/>
  <c r="C25" i="3"/>
  <c r="B25" i="3"/>
  <c r="A25" i="3"/>
  <c r="CK25" i="3" s="1"/>
  <c r="CN24" i="3"/>
  <c r="CM24" i="3"/>
  <c r="CO24" i="3" s="1"/>
  <c r="CK24" i="3"/>
  <c r="CJ24" i="3"/>
  <c r="CH24" i="3"/>
  <c r="CE24" i="3"/>
  <c r="CB24" i="3"/>
  <c r="BW24" i="3"/>
  <c r="BU24" i="3"/>
  <c r="BT24" i="3"/>
  <c r="BR24" i="3"/>
  <c r="BO24" i="3"/>
  <c r="BL24" i="3"/>
  <c r="BG24" i="3"/>
  <c r="BE24" i="3"/>
  <c r="BD24" i="3"/>
  <c r="BB24" i="3"/>
  <c r="AY24" i="3"/>
  <c r="AV24" i="3"/>
  <c r="AQ24" i="3"/>
  <c r="AO24" i="3"/>
  <c r="AN24" i="3"/>
  <c r="AL24" i="3"/>
  <c r="AI24" i="3"/>
  <c r="AF24" i="3"/>
  <c r="AA24" i="3"/>
  <c r="Y24" i="3"/>
  <c r="X24" i="3"/>
  <c r="V24" i="3"/>
  <c r="S24" i="3"/>
  <c r="P24" i="3"/>
  <c r="K24" i="3"/>
  <c r="I24" i="3"/>
  <c r="H24" i="3"/>
  <c r="F24" i="3"/>
  <c r="C24" i="3"/>
  <c r="A24" i="3"/>
  <c r="BZ24" i="3" s="1"/>
  <c r="CN23" i="3"/>
  <c r="CM23" i="3"/>
  <c r="CO23" i="3" s="1"/>
  <c r="CK23" i="3"/>
  <c r="CI23" i="3"/>
  <c r="CH23" i="3"/>
  <c r="CF23" i="3"/>
  <c r="CA23" i="3"/>
  <c r="BX23" i="3"/>
  <c r="BU23" i="3"/>
  <c r="BS23" i="3"/>
  <c r="BR23" i="3"/>
  <c r="BP23" i="3"/>
  <c r="BK23" i="3"/>
  <c r="BH23" i="3"/>
  <c r="BE23" i="3"/>
  <c r="BC23" i="3"/>
  <c r="BB23" i="3"/>
  <c r="AZ23" i="3"/>
  <c r="AU23" i="3"/>
  <c r="AR23" i="3"/>
  <c r="AO23" i="3"/>
  <c r="AM23" i="3"/>
  <c r="AL23" i="3"/>
  <c r="AJ23" i="3"/>
  <c r="AE23" i="3"/>
  <c r="AB23" i="3"/>
  <c r="Y23" i="3"/>
  <c r="W23" i="3"/>
  <c r="V23" i="3"/>
  <c r="T23" i="3"/>
  <c r="O23" i="3"/>
  <c r="L23" i="3"/>
  <c r="I23" i="3"/>
  <c r="G23" i="3"/>
  <c r="F23" i="3"/>
  <c r="D23" i="3"/>
  <c r="A23" i="3"/>
  <c r="BZ23" i="3" s="1"/>
  <c r="CO22" i="3"/>
  <c r="CN22" i="3"/>
  <c r="CM22" i="3"/>
  <c r="CL22" i="3"/>
  <c r="CP22" i="3" s="1"/>
  <c r="CI22" i="3"/>
  <c r="CG22" i="3"/>
  <c r="CF22" i="3"/>
  <c r="CD22" i="3"/>
  <c r="CA22" i="3"/>
  <c r="BY22" i="3"/>
  <c r="BX22" i="3"/>
  <c r="BV22" i="3"/>
  <c r="BS22" i="3"/>
  <c r="BQ22" i="3"/>
  <c r="BP22" i="3"/>
  <c r="BN22" i="3"/>
  <c r="BK22" i="3"/>
  <c r="BI22" i="3"/>
  <c r="BH22" i="3"/>
  <c r="BF22" i="3"/>
  <c r="BC22" i="3"/>
  <c r="BA22" i="3"/>
  <c r="AZ22" i="3"/>
  <c r="AX22" i="3"/>
  <c r="AU22" i="3"/>
  <c r="AS22" i="3"/>
  <c r="AR22" i="3"/>
  <c r="AP22" i="3"/>
  <c r="AM22" i="3"/>
  <c r="AK22" i="3"/>
  <c r="AJ22" i="3"/>
  <c r="AH22" i="3"/>
  <c r="AE22" i="3"/>
  <c r="AC22" i="3"/>
  <c r="AB22" i="3"/>
  <c r="Z22" i="3"/>
  <c r="W22" i="3"/>
  <c r="U22" i="3"/>
  <c r="T22" i="3"/>
  <c r="R22" i="3"/>
  <c r="O22" i="3"/>
  <c r="M22" i="3"/>
  <c r="L22" i="3"/>
  <c r="J22" i="3"/>
  <c r="G22" i="3"/>
  <c r="E22" i="3"/>
  <c r="D22" i="3"/>
  <c r="B22" i="3"/>
  <c r="A22" i="3"/>
  <c r="CE22" i="3" s="1"/>
  <c r="CN21" i="3"/>
  <c r="CM21" i="3"/>
  <c r="CO21" i="3" s="1"/>
  <c r="CL21" i="3"/>
  <c r="CP21" i="3" s="1"/>
  <c r="CJ21" i="3"/>
  <c r="CI21" i="3"/>
  <c r="CG21" i="3"/>
  <c r="CE21" i="3"/>
  <c r="CD21" i="3"/>
  <c r="CB21" i="3"/>
  <c r="CA21" i="3"/>
  <c r="BY21" i="3"/>
  <c r="BW21" i="3"/>
  <c r="BV21" i="3"/>
  <c r="BT21" i="3"/>
  <c r="BS21" i="3"/>
  <c r="BQ21" i="3"/>
  <c r="BO21" i="3"/>
  <c r="BN21" i="3"/>
  <c r="BL21" i="3"/>
  <c r="BK21" i="3"/>
  <c r="BI21" i="3"/>
  <c r="BG21" i="3"/>
  <c r="BF21" i="3"/>
  <c r="BD21" i="3"/>
  <c r="BC21" i="3"/>
  <c r="BA21" i="3"/>
  <c r="AZ21" i="3"/>
  <c r="AY21" i="3"/>
  <c r="AX21" i="3"/>
  <c r="AV21" i="3"/>
  <c r="AU21" i="3"/>
  <c r="AS21" i="3"/>
  <c r="AR21" i="3"/>
  <c r="AQ21" i="3"/>
  <c r="AP21" i="3"/>
  <c r="AN21" i="3"/>
  <c r="AM21" i="3"/>
  <c r="AK21" i="3"/>
  <c r="AJ21" i="3"/>
  <c r="AI21" i="3"/>
  <c r="AH21" i="3"/>
  <c r="AF21" i="3"/>
  <c r="AE21" i="3"/>
  <c r="AC21" i="3"/>
  <c r="AB21" i="3"/>
  <c r="AA21" i="3"/>
  <c r="Z21" i="3"/>
  <c r="X21" i="3"/>
  <c r="W21" i="3"/>
  <c r="U21" i="3"/>
  <c r="T21" i="3"/>
  <c r="S21" i="3"/>
  <c r="R21" i="3"/>
  <c r="P21" i="3"/>
  <c r="M21" i="3"/>
  <c r="L21" i="3"/>
  <c r="K21" i="3"/>
  <c r="J21" i="3"/>
  <c r="H21" i="3"/>
  <c r="G21" i="3"/>
  <c r="E21" i="3"/>
  <c r="D21" i="3"/>
  <c r="C21" i="3"/>
  <c r="B21" i="3"/>
  <c r="A21" i="3"/>
  <c r="CK21" i="3" s="1"/>
  <c r="CN20" i="3"/>
  <c r="CM20" i="3"/>
  <c r="CO20" i="3" s="1"/>
  <c r="CB20" i="3"/>
  <c r="BZ20" i="3"/>
  <c r="BL20" i="3"/>
  <c r="BJ20" i="3"/>
  <c r="AV20" i="3"/>
  <c r="AT20" i="3"/>
  <c r="AF20" i="3"/>
  <c r="AD20" i="3"/>
  <c r="P20" i="3"/>
  <c r="N20" i="3"/>
  <c r="A20" i="3"/>
  <c r="CN19" i="3"/>
  <c r="CM19" i="3"/>
  <c r="CA19" i="3"/>
  <c r="BZ19" i="3"/>
  <c r="BK19" i="3"/>
  <c r="BJ19" i="3"/>
  <c r="AU19" i="3"/>
  <c r="AT19" i="3"/>
  <c r="AE19" i="3"/>
  <c r="AD19" i="3"/>
  <c r="O19" i="3"/>
  <c r="N19" i="3"/>
  <c r="A19" i="3"/>
  <c r="CO18" i="3"/>
  <c r="CN18" i="3"/>
  <c r="CM18" i="3"/>
  <c r="CA18" i="3"/>
  <c r="BK18" i="3"/>
  <c r="AU18" i="3"/>
  <c r="AS18" i="3"/>
  <c r="AE18" i="3"/>
  <c r="AC18" i="3"/>
  <c r="O18" i="3"/>
  <c r="B18" i="3"/>
  <c r="A18" i="3"/>
  <c r="CO17" i="3"/>
  <c r="CN17" i="3"/>
  <c r="CM17" i="3"/>
  <c r="CL17" i="3"/>
  <c r="CP17" i="3" s="1"/>
  <c r="CJ17" i="3"/>
  <c r="CI17" i="3"/>
  <c r="CG17" i="3"/>
  <c r="CF17" i="3"/>
  <c r="CE17" i="3"/>
  <c r="CD17" i="3"/>
  <c r="CB17" i="3"/>
  <c r="CA17" i="3"/>
  <c r="BY17" i="3"/>
  <c r="BX17" i="3"/>
  <c r="BW17" i="3"/>
  <c r="BV17" i="3"/>
  <c r="BT17" i="3"/>
  <c r="BS17" i="3"/>
  <c r="BQ17" i="3"/>
  <c r="BP17" i="3"/>
  <c r="BO17" i="3"/>
  <c r="BN17" i="3"/>
  <c r="BL17" i="3"/>
  <c r="BK17" i="3"/>
  <c r="BI17" i="3"/>
  <c r="BH17" i="3"/>
  <c r="BG17" i="3"/>
  <c r="BF17" i="3"/>
  <c r="BD17" i="3"/>
  <c r="BC17" i="3"/>
  <c r="BA17" i="3"/>
  <c r="AZ17" i="3"/>
  <c r="AY17" i="3"/>
  <c r="AX17" i="3"/>
  <c r="AV17" i="3"/>
  <c r="AU17" i="3"/>
  <c r="AS17" i="3"/>
  <c r="AR17" i="3"/>
  <c r="AQ17" i="3"/>
  <c r="AP17" i="3"/>
  <c r="AN17" i="3"/>
  <c r="AM17" i="3"/>
  <c r="AK17" i="3"/>
  <c r="AJ17" i="3"/>
  <c r="AI17" i="3"/>
  <c r="AH17" i="3"/>
  <c r="AF17" i="3"/>
  <c r="AE17" i="3"/>
  <c r="AC17" i="3"/>
  <c r="AB17" i="3"/>
  <c r="AA17" i="3"/>
  <c r="Z17" i="3"/>
  <c r="X17" i="3"/>
  <c r="W17" i="3"/>
  <c r="U17" i="3"/>
  <c r="T17" i="3"/>
  <c r="S17" i="3"/>
  <c r="R17" i="3"/>
  <c r="P17" i="3"/>
  <c r="O17" i="3"/>
  <c r="M17" i="3"/>
  <c r="L17" i="3"/>
  <c r="K17" i="3"/>
  <c r="J17" i="3"/>
  <c r="H17" i="3"/>
  <c r="G17" i="3"/>
  <c r="E17" i="3"/>
  <c r="D17" i="3"/>
  <c r="C17" i="3"/>
  <c r="B17" i="3"/>
  <c r="A17" i="3"/>
  <c r="CK17" i="3" s="1"/>
  <c r="CO16" i="3"/>
  <c r="CN16" i="3"/>
  <c r="CM16" i="3"/>
  <c r="CJ16" i="3"/>
  <c r="CI16" i="3"/>
  <c r="CH16" i="3"/>
  <c r="CG16" i="3"/>
  <c r="CB16" i="3"/>
  <c r="CA16" i="3"/>
  <c r="BZ16" i="3"/>
  <c r="BY16" i="3"/>
  <c r="BT16" i="3"/>
  <c r="BS16" i="3"/>
  <c r="BR16" i="3"/>
  <c r="BQ16" i="3"/>
  <c r="BL16" i="3"/>
  <c r="BK16" i="3"/>
  <c r="BJ16" i="3"/>
  <c r="BI16" i="3"/>
  <c r="BD16" i="3"/>
  <c r="BC16" i="3"/>
  <c r="BB16" i="3"/>
  <c r="BA16" i="3"/>
  <c r="AV16" i="3"/>
  <c r="AU16" i="3"/>
  <c r="AT16" i="3"/>
  <c r="AS16" i="3"/>
  <c r="AN16" i="3"/>
  <c r="AM16" i="3"/>
  <c r="AL16" i="3"/>
  <c r="AK16" i="3"/>
  <c r="AF16" i="3"/>
  <c r="AE16" i="3"/>
  <c r="AD16" i="3"/>
  <c r="AC16" i="3"/>
  <c r="X16" i="3"/>
  <c r="W16" i="3"/>
  <c r="V16" i="3"/>
  <c r="U16" i="3"/>
  <c r="P16" i="3"/>
  <c r="O16" i="3"/>
  <c r="N16" i="3"/>
  <c r="M16" i="3"/>
  <c r="H16" i="3"/>
  <c r="G16" i="3"/>
  <c r="F16" i="3"/>
  <c r="E16" i="3"/>
  <c r="A16" i="3"/>
  <c r="CF16" i="3" s="1"/>
  <c r="CN15" i="3"/>
  <c r="CO15" i="3" s="1"/>
  <c r="CM15" i="3"/>
  <c r="CH15" i="3"/>
  <c r="CG15" i="3"/>
  <c r="CF15" i="3"/>
  <c r="CE15" i="3"/>
  <c r="BZ15" i="3"/>
  <c r="BY15" i="3"/>
  <c r="BX15" i="3"/>
  <c r="BW15" i="3"/>
  <c r="BR15" i="3"/>
  <c r="BQ15" i="3"/>
  <c r="BP15" i="3"/>
  <c r="BO15" i="3"/>
  <c r="BJ15" i="3"/>
  <c r="BI15" i="3"/>
  <c r="BH15" i="3"/>
  <c r="BG15" i="3"/>
  <c r="BB15" i="3"/>
  <c r="BA15" i="3"/>
  <c r="AZ15" i="3"/>
  <c r="AY15" i="3"/>
  <c r="AT15" i="3"/>
  <c r="AS15" i="3"/>
  <c r="AR15" i="3"/>
  <c r="AQ15" i="3"/>
  <c r="AL15" i="3"/>
  <c r="AK15" i="3"/>
  <c r="AJ15" i="3"/>
  <c r="AI15" i="3"/>
  <c r="AD15" i="3"/>
  <c r="AC15" i="3"/>
  <c r="AB15" i="3"/>
  <c r="AA15" i="3"/>
  <c r="V15" i="3"/>
  <c r="U15" i="3"/>
  <c r="T15" i="3"/>
  <c r="S15" i="3"/>
  <c r="N15" i="3"/>
  <c r="M15" i="3"/>
  <c r="L15" i="3"/>
  <c r="K15" i="3"/>
  <c r="F15" i="3"/>
  <c r="E15" i="3"/>
  <c r="D15" i="3"/>
  <c r="C15" i="3"/>
  <c r="A15" i="3"/>
  <c r="CL15" i="3" s="1"/>
  <c r="CP15" i="3" s="1"/>
  <c r="CN14" i="3"/>
  <c r="CM14" i="3"/>
  <c r="CO14" i="3" s="1"/>
  <c r="CL14" i="3"/>
  <c r="CP14" i="3" s="1"/>
  <c r="CE14" i="3"/>
  <c r="CD14" i="3"/>
  <c r="BW14" i="3"/>
  <c r="BV14" i="3"/>
  <c r="BO14" i="3"/>
  <c r="BN14" i="3"/>
  <c r="BG14" i="3"/>
  <c r="BF14" i="3"/>
  <c r="AY14" i="3"/>
  <c r="AX14" i="3"/>
  <c r="AQ14" i="3"/>
  <c r="AP14" i="3"/>
  <c r="AI14" i="3"/>
  <c r="AH14" i="3"/>
  <c r="AA14" i="3"/>
  <c r="Z14" i="3"/>
  <c r="S14" i="3"/>
  <c r="R14" i="3"/>
  <c r="K14" i="3"/>
  <c r="J14" i="3"/>
  <c r="C14" i="3"/>
  <c r="B14" i="3"/>
  <c r="A14" i="3"/>
  <c r="CK14" i="3" s="1"/>
  <c r="CN13" i="3"/>
  <c r="CM13" i="3"/>
  <c r="CO13" i="3" s="1"/>
  <c r="A13" i="3"/>
  <c r="BM13" i="3" s="1"/>
  <c r="CO12" i="3"/>
  <c r="CN12" i="3"/>
  <c r="CM12" i="3"/>
  <c r="A12" i="3"/>
  <c r="CN11" i="3"/>
  <c r="CM11" i="3"/>
  <c r="CO11" i="3" s="1"/>
  <c r="CL11" i="3"/>
  <c r="CH11" i="3"/>
  <c r="CD11" i="3"/>
  <c r="CB11" i="3"/>
  <c r="BZ11" i="3"/>
  <c r="BX11" i="3"/>
  <c r="BV11" i="3"/>
  <c r="BR11" i="3"/>
  <c r="BN11" i="3"/>
  <c r="BL11" i="3"/>
  <c r="BJ11" i="3"/>
  <c r="BH11" i="3"/>
  <c r="BG11" i="3"/>
  <c r="BF11" i="3"/>
  <c r="BB11" i="3"/>
  <c r="BA11" i="3"/>
  <c r="AX11" i="3"/>
  <c r="AV11" i="3"/>
  <c r="AT11" i="3"/>
  <c r="AR11" i="3"/>
  <c r="AQ11" i="3"/>
  <c r="AP11" i="3"/>
  <c r="AL11" i="3"/>
  <c r="AK11" i="3"/>
  <c r="AH11" i="3"/>
  <c r="AF11" i="3"/>
  <c r="AD11" i="3"/>
  <c r="AB11" i="3"/>
  <c r="AA11" i="3"/>
  <c r="B11" i="3"/>
  <c r="A11" i="3"/>
  <c r="CN10" i="3"/>
  <c r="CM10" i="3"/>
  <c r="CD10" i="3"/>
  <c r="BH10" i="3"/>
  <c r="AN10" i="3"/>
  <c r="A10" i="3"/>
  <c r="CF10" i="3" s="1"/>
  <c r="CN9" i="3"/>
  <c r="CM9" i="3"/>
  <c r="CO9" i="3" s="1"/>
  <c r="CB9" i="3"/>
  <c r="CA9" i="3"/>
  <c r="BN9" i="3"/>
  <c r="BL9" i="3"/>
  <c r="BH9" i="3"/>
  <c r="AZ9" i="3"/>
  <c r="AW9" i="3"/>
  <c r="AU9" i="3"/>
  <c r="AL9" i="3"/>
  <c r="AJ9" i="3"/>
  <c r="AF9" i="3"/>
  <c r="A9" i="3"/>
  <c r="CD9" i="3" s="1"/>
  <c r="CO8" i="3"/>
  <c r="CN8" i="3"/>
  <c r="CM8" i="3"/>
  <c r="CL8" i="3"/>
  <c r="CP8" i="3" s="1"/>
  <c r="CJ8" i="3"/>
  <c r="CI8" i="3"/>
  <c r="CH8" i="3"/>
  <c r="CG8" i="3"/>
  <c r="CF8" i="3"/>
  <c r="CD8" i="3"/>
  <c r="CB8" i="3"/>
  <c r="CA8" i="3"/>
  <c r="BZ8" i="3"/>
  <c r="BY8" i="3"/>
  <c r="BX8" i="3"/>
  <c r="BV8" i="3"/>
  <c r="BT8" i="3"/>
  <c r="BS8" i="3"/>
  <c r="BR8" i="3"/>
  <c r="BQ8" i="3"/>
  <c r="BP8" i="3"/>
  <c r="BN8" i="3"/>
  <c r="BL8" i="3"/>
  <c r="BK8" i="3"/>
  <c r="BJ8" i="3"/>
  <c r="BI8" i="3"/>
  <c r="BH8" i="3"/>
  <c r="BF8" i="3"/>
  <c r="BD8" i="3"/>
  <c r="BC8" i="3"/>
  <c r="BB8" i="3"/>
  <c r="BA8" i="3"/>
  <c r="AZ8" i="3"/>
  <c r="AX8" i="3"/>
  <c r="AV8" i="3"/>
  <c r="AU8" i="3"/>
  <c r="AT8" i="3"/>
  <c r="AS8" i="3"/>
  <c r="AR8" i="3"/>
  <c r="AP8" i="3"/>
  <c r="AN8" i="3"/>
  <c r="AM8" i="3"/>
  <c r="AL8" i="3"/>
  <c r="AK8" i="3"/>
  <c r="AJ8" i="3"/>
  <c r="AH8" i="3"/>
  <c r="AF8" i="3"/>
  <c r="AE8" i="3"/>
  <c r="AD8" i="3"/>
  <c r="AC8" i="3"/>
  <c r="AB8" i="3"/>
  <c r="B8" i="3"/>
  <c r="A8" i="3"/>
  <c r="CE8" i="3" s="1"/>
  <c r="CN7" i="3"/>
  <c r="CM7" i="3"/>
  <c r="CO7" i="3" s="1"/>
  <c r="A7" i="3"/>
  <c r="CK7" i="3" s="1"/>
  <c r="CN6" i="3"/>
  <c r="CM6" i="3"/>
  <c r="A6" i="3"/>
  <c r="BO6" i="3" s="1"/>
  <c r="CN5" i="3"/>
  <c r="CM5" i="3"/>
  <c r="CO5" i="3" s="1"/>
  <c r="CK5" i="3"/>
  <c r="CJ5" i="3"/>
  <c r="CI5" i="3"/>
  <c r="CA5" i="3"/>
  <c r="BZ5" i="3"/>
  <c r="BX5" i="3"/>
  <c r="BP5" i="3"/>
  <c r="BN5" i="3"/>
  <c r="BM5" i="3"/>
  <c r="BE5" i="3"/>
  <c r="BD5" i="3"/>
  <c r="BC5" i="3"/>
  <c r="AU5" i="3"/>
  <c r="AT5" i="3"/>
  <c r="AR5" i="3"/>
  <c r="AK5" i="3"/>
  <c r="AJ5" i="3"/>
  <c r="AH5" i="3"/>
  <c r="AB5" i="3"/>
  <c r="AA5" i="3"/>
  <c r="B5" i="3"/>
  <c r="A5" i="3"/>
  <c r="CN4" i="3"/>
  <c r="CO4" i="3" s="1"/>
  <c r="CM4" i="3"/>
  <c r="CL4" i="3"/>
  <c r="CJ4" i="3"/>
  <c r="CD4" i="3"/>
  <c r="CB4" i="3"/>
  <c r="BV4" i="3"/>
  <c r="BT4" i="3"/>
  <c r="BN4" i="3"/>
  <c r="BL4" i="3"/>
  <c r="BF4" i="3"/>
  <c r="BD4" i="3"/>
  <c r="AX4" i="3"/>
  <c r="AV4" i="3"/>
  <c r="AP4" i="3"/>
  <c r="AN4" i="3"/>
  <c r="AH4" i="3"/>
  <c r="AF4" i="3"/>
  <c r="B4" i="3"/>
  <c r="A4" i="3"/>
  <c r="CH4" i="3" s="1"/>
  <c r="CO3" i="3"/>
  <c r="CN3" i="3"/>
  <c r="CM3" i="3"/>
  <c r="CL3" i="3"/>
  <c r="CP3" i="3" s="1"/>
  <c r="CJ3" i="3"/>
  <c r="CI3" i="3"/>
  <c r="CH3" i="3"/>
  <c r="CG3" i="3"/>
  <c r="CE3" i="3"/>
  <c r="CD3" i="3"/>
  <c r="CB3" i="3"/>
  <c r="CA3" i="3"/>
  <c r="BZ3" i="3"/>
  <c r="BY3" i="3"/>
  <c r="BW3" i="3"/>
  <c r="BV3" i="3"/>
  <c r="BT3" i="3"/>
  <c r="BS3" i="3"/>
  <c r="BR3" i="3"/>
  <c r="BQ3" i="3"/>
  <c r="BO3" i="3"/>
  <c r="BN3" i="3"/>
  <c r="BL3" i="3"/>
  <c r="BK3" i="3"/>
  <c r="BJ3" i="3"/>
  <c r="BI3" i="3"/>
  <c r="BG3" i="3"/>
  <c r="BF3" i="3"/>
  <c r="BD3" i="3"/>
  <c r="BC3" i="3"/>
  <c r="BB3" i="3"/>
  <c r="BA3" i="3"/>
  <c r="AY3" i="3"/>
  <c r="AX3" i="3"/>
  <c r="AV3" i="3"/>
  <c r="AU3" i="3"/>
  <c r="AT3" i="3"/>
  <c r="AS3" i="3"/>
  <c r="AQ3" i="3"/>
  <c r="AP3" i="3"/>
  <c r="AN3" i="3"/>
  <c r="AM3" i="3"/>
  <c r="AL3" i="3"/>
  <c r="AK3" i="3"/>
  <c r="AI3" i="3"/>
  <c r="AH3" i="3"/>
  <c r="AF3" i="3"/>
  <c r="AE3" i="3"/>
  <c r="AD3" i="3"/>
  <c r="AC3" i="3"/>
  <c r="AA3" i="3"/>
  <c r="A3" i="3"/>
  <c r="CF3" i="3" s="1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 s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 s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 s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 s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 s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 s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 s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 s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 s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 s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 s="1"/>
  <c r="BE9" i="1"/>
  <c r="BM9" i="1" s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 s="1"/>
  <c r="BE8" i="1"/>
  <c r="BL8" i="1" s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 s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 s="1"/>
  <c r="BF5" i="1"/>
  <c r="BE5" i="1"/>
  <c r="BM5" i="1" s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 s="1"/>
  <c r="BF4" i="1"/>
  <c r="BE4" i="1"/>
  <c r="BM4" i="1" s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 s="1"/>
  <c r="BF3" i="1"/>
  <c r="BE3" i="1"/>
  <c r="BM3" i="1" s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 s="1"/>
  <c r="BF2" i="1"/>
  <c r="BE2" i="1"/>
  <c r="BM2" i="1" s="1"/>
  <c r="AL2" i="1"/>
  <c r="AK2" i="1"/>
  <c r="AJ2" i="1"/>
  <c r="AI2" i="1"/>
  <c r="AH2" i="1"/>
  <c r="AG2" i="1"/>
  <c r="AF2" i="1"/>
  <c r="AE2" i="1"/>
  <c r="AD2" i="1"/>
  <c r="AC2" i="1"/>
  <c r="AB2" i="1"/>
  <c r="CK11" i="3" l="1"/>
  <c r="CF12" i="3"/>
  <c r="AF13" i="3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 s="1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 s="1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CP4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 s="1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 s="1"/>
  <c r="AA6" i="3"/>
  <c r="AL6" i="3"/>
  <c r="AW6" i="3"/>
  <c r="BG6" i="3"/>
  <c r="BR6" i="3"/>
  <c r="CC6" i="3"/>
  <c r="CO6" i="3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 s="1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 s="1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 s="1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 s="1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 s="1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 s="1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 s="1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 s="1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Z7" i="4"/>
  <c r="Z12" i="3" s="1"/>
  <c r="CK31" i="3"/>
  <c r="CC31" i="3"/>
  <c r="BU31" i="3"/>
  <c r="BM31" i="3"/>
  <c r="CL31" i="3"/>
  <c r="CP31" i="3" s="1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 s="1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Z11" i="4"/>
  <c r="I30" i="3"/>
  <c r="Q30" i="3"/>
  <c r="Y30" i="3"/>
  <c r="AG30" i="3"/>
  <c r="AO30" i="3"/>
  <c r="AW30" i="3"/>
  <c r="BE30" i="3"/>
  <c r="BM30" i="3"/>
  <c r="BU30" i="3"/>
  <c r="CC30" i="3"/>
  <c r="CK30" i="3"/>
  <c r="Z24" i="4"/>
  <c r="Z9" i="4"/>
  <c r="C30" i="3"/>
  <c r="K30" i="3"/>
  <c r="S30" i="3"/>
  <c r="AA30" i="3"/>
  <c r="AI30" i="3"/>
  <c r="AQ30" i="3"/>
  <c r="AY30" i="3"/>
  <c r="BG30" i="3"/>
  <c r="BO30" i="3"/>
  <c r="BW30" i="3"/>
  <c r="Z29" i="4"/>
  <c r="B150" i="4"/>
  <c r="Z31" i="4"/>
  <c r="K158" i="4"/>
  <c r="K142" i="4"/>
  <c r="K146" i="4"/>
  <c r="K160" i="4"/>
  <c r="K145" i="4"/>
  <c r="K154" i="4"/>
  <c r="K149" i="4"/>
  <c r="K157" i="4"/>
  <c r="K141" i="4"/>
  <c r="B141" i="4" s="1"/>
  <c r="K143" i="4"/>
  <c r="K151" i="4"/>
  <c r="K159" i="4"/>
  <c r="K144" i="4"/>
  <c r="B144" i="4" s="1"/>
  <c r="K152" i="4"/>
  <c r="K147" i="4"/>
  <c r="B147" i="4" s="1"/>
  <c r="K155" i="4"/>
  <c r="B155" i="4" s="1"/>
  <c r="K148" i="4"/>
  <c r="B148" i="4" s="1"/>
  <c r="K156" i="4"/>
  <c r="K3" i="5"/>
  <c r="K4" i="5"/>
  <c r="AH5" i="5"/>
  <c r="Z5" i="5"/>
  <c r="Z15" i="4" s="1"/>
  <c r="Z29" i="3" s="1"/>
  <c r="H5" i="5"/>
  <c r="AG5" i="5"/>
  <c r="Y5" i="5"/>
  <c r="G5" i="5"/>
  <c r="N5" i="5"/>
  <c r="X5" i="5"/>
  <c r="C5" i="5"/>
  <c r="H7" i="5"/>
  <c r="T7" i="5"/>
  <c r="AF7" i="5"/>
  <c r="AF8" i="5"/>
  <c r="X8" i="5"/>
  <c r="F8" i="5"/>
  <c r="AE8" i="5"/>
  <c r="W8" i="5"/>
  <c r="O8" i="5"/>
  <c r="E8" i="5"/>
  <c r="N8" i="5"/>
  <c r="Z8" i="5"/>
  <c r="AB8" i="5"/>
  <c r="D9" i="5"/>
  <c r="D12" i="5"/>
  <c r="R12" i="5"/>
  <c r="AB12" i="5"/>
  <c r="F13" i="5"/>
  <c r="V13" i="5"/>
  <c r="AH13" i="5"/>
  <c r="D14" i="5"/>
  <c r="T14" i="5"/>
  <c r="AE14" i="5"/>
  <c r="AD15" i="5"/>
  <c r="V15" i="5"/>
  <c r="N15" i="5"/>
  <c r="D15" i="5"/>
  <c r="AC15" i="5"/>
  <c r="U15" i="5"/>
  <c r="M15" i="5"/>
  <c r="AB15" i="5"/>
  <c r="R15" i="5"/>
  <c r="F15" i="5"/>
  <c r="AA15" i="5"/>
  <c r="Q15" i="5"/>
  <c r="E15" i="5"/>
  <c r="T15" i="5"/>
  <c r="AH15" i="5"/>
  <c r="D16" i="5"/>
  <c r="T16" i="5"/>
  <c r="C16" i="5"/>
  <c r="C32" i="4" s="1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 s="1"/>
  <c r="V4" i="5"/>
  <c r="K7" i="5"/>
  <c r="X7" i="5"/>
  <c r="AH7" i="5"/>
  <c r="D8" i="5"/>
  <c r="V8" i="5"/>
  <c r="F9" i="5"/>
  <c r="T9" i="5"/>
  <c r="AD9" i="5"/>
  <c r="AD11" i="5"/>
  <c r="V11" i="5"/>
  <c r="N11" i="5"/>
  <c r="D11" i="5"/>
  <c r="AC11" i="5"/>
  <c r="U11" i="5"/>
  <c r="M11" i="5"/>
  <c r="Z11" i="5"/>
  <c r="Z27" i="4" s="1"/>
  <c r="C11" i="5"/>
  <c r="C27" i="4" s="1"/>
  <c r="H12" i="5"/>
  <c r="T12" i="5"/>
  <c r="AD12" i="5"/>
  <c r="M13" i="5"/>
  <c r="X13" i="5"/>
  <c r="C13" i="5"/>
  <c r="C29" i="4" s="1"/>
  <c r="H14" i="5"/>
  <c r="V14" i="5"/>
  <c r="AG14" i="5"/>
  <c r="H15" i="5"/>
  <c r="X15" i="5"/>
  <c r="C15" i="5"/>
  <c r="C31" i="4" s="1"/>
  <c r="H16" i="5"/>
  <c r="Z16" i="5"/>
  <c r="Z32" i="4" s="1"/>
  <c r="AH21" i="5"/>
  <c r="Z21" i="5"/>
  <c r="Z37" i="4" s="1"/>
  <c r="R21" i="5"/>
  <c r="H21" i="5"/>
  <c r="AG21" i="5"/>
  <c r="Y21" i="5"/>
  <c r="Q21" i="5"/>
  <c r="G21" i="5"/>
  <c r="AE21" i="5"/>
  <c r="U21" i="5"/>
  <c r="J21" i="5"/>
  <c r="AD21" i="5"/>
  <c r="T21" i="5"/>
  <c r="F21" i="5"/>
  <c r="AC21" i="5"/>
  <c r="S21" i="5"/>
  <c r="E21" i="5"/>
  <c r="AB21" i="5"/>
  <c r="D21" i="5"/>
  <c r="AA21" i="5"/>
  <c r="O21" i="5"/>
  <c r="C21" i="5"/>
  <c r="C37" i="4" s="1"/>
  <c r="AF24" i="5"/>
  <c r="X24" i="5"/>
  <c r="F24" i="5"/>
  <c r="AE24" i="5"/>
  <c r="W24" i="5"/>
  <c r="O24" i="5"/>
  <c r="E24" i="5"/>
  <c r="AG24" i="5"/>
  <c r="U24" i="5"/>
  <c r="J24" i="5"/>
  <c r="AD24" i="5"/>
  <c r="T24" i="5"/>
  <c r="H24" i="5"/>
  <c r="AC24" i="5"/>
  <c r="S24" i="5"/>
  <c r="G24" i="5"/>
  <c r="AB24" i="5"/>
  <c r="R24" i="5"/>
  <c r="D24" i="5"/>
  <c r="AA24" i="5"/>
  <c r="Q24" i="5"/>
  <c r="C24" i="5"/>
  <c r="C40" i="4" s="1"/>
  <c r="N25" i="5"/>
  <c r="E3" i="5"/>
  <c r="Y3" i="5"/>
  <c r="AH3" i="5"/>
  <c r="Q4" i="5"/>
  <c r="AA4" i="5"/>
  <c r="R4" i="5"/>
  <c r="E5" i="5"/>
  <c r="S5" i="5"/>
  <c r="AC5" i="5"/>
  <c r="O7" i="5"/>
  <c r="Y7" i="5"/>
  <c r="G8" i="5"/>
  <c r="S8" i="5"/>
  <c r="AC8" i="5"/>
  <c r="J9" i="5"/>
  <c r="AE9" i="5"/>
  <c r="J12" i="5"/>
  <c r="U12" i="5"/>
  <c r="AG12" i="5"/>
  <c r="N13" i="5"/>
  <c r="K14" i="5"/>
  <c r="W14" i="5"/>
  <c r="J15" i="5"/>
  <c r="Y15" i="5"/>
  <c r="M16" i="5"/>
  <c r="AA16" i="5"/>
  <c r="AD19" i="5"/>
  <c r="V19" i="5"/>
  <c r="N19" i="5"/>
  <c r="D19" i="5"/>
  <c r="AC19" i="5"/>
  <c r="U19" i="5"/>
  <c r="M19" i="5"/>
  <c r="C19" i="5"/>
  <c r="C35" i="4" s="1"/>
  <c r="Y19" i="5"/>
  <c r="O19" i="5"/>
  <c r="AG19" i="5"/>
  <c r="W19" i="5"/>
  <c r="J19" i="5"/>
  <c r="AF19" i="5"/>
  <c r="T19" i="5"/>
  <c r="H19" i="5"/>
  <c r="AE19" i="5"/>
  <c r="S19" i="5"/>
  <c r="G19" i="5"/>
  <c r="Z19" i="5"/>
  <c r="Z35" i="4" s="1"/>
  <c r="O25" i="5"/>
  <c r="F3" i="5"/>
  <c r="Z3" i="5"/>
  <c r="AB3" i="5"/>
  <c r="AD7" i="5"/>
  <c r="N7" i="5"/>
  <c r="D7" i="5"/>
  <c r="C7" i="5"/>
  <c r="AC7" i="5"/>
  <c r="M7" i="5"/>
  <c r="Z7" i="5"/>
  <c r="U7" i="5"/>
  <c r="AG13" i="5"/>
  <c r="Y13" i="5"/>
  <c r="Q13" i="5"/>
  <c r="G13" i="5"/>
  <c r="AC13" i="5"/>
  <c r="T13" i="5"/>
  <c r="J13" i="5"/>
  <c r="AB13" i="5"/>
  <c r="S13" i="5"/>
  <c r="H13" i="5"/>
  <c r="O13" i="5"/>
  <c r="AA13" i="5"/>
  <c r="E19" i="5"/>
  <c r="AA19" i="5"/>
  <c r="G3" i="5"/>
  <c r="AA3" i="5"/>
  <c r="G4" i="5"/>
  <c r="S4" i="5"/>
  <c r="AC4" i="5"/>
  <c r="J5" i="5"/>
  <c r="U5" i="5"/>
  <c r="AE5" i="5"/>
  <c r="E7" i="5"/>
  <c r="AA7" i="5"/>
  <c r="J8" i="5"/>
  <c r="AG8" i="5"/>
  <c r="M9" i="5"/>
  <c r="W9" i="5"/>
  <c r="M12" i="5"/>
  <c r="Y12" i="5"/>
  <c r="AD13" i="5"/>
  <c r="N14" i="5"/>
  <c r="O15" i="5"/>
  <c r="AE15" i="5"/>
  <c r="Q16" i="5"/>
  <c r="F19" i="5"/>
  <c r="AB19" i="5"/>
  <c r="X25" i="5"/>
  <c r="H3" i="5"/>
  <c r="S3" i="5"/>
  <c r="AH9" i="5"/>
  <c r="Z9" i="5"/>
  <c r="H9" i="5"/>
  <c r="AG9" i="5"/>
  <c r="Y9" i="5"/>
  <c r="G9" i="5"/>
  <c r="N9" i="5"/>
  <c r="X9" i="5"/>
  <c r="Q9" i="5"/>
  <c r="AF12" i="5"/>
  <c r="X12" i="5"/>
  <c r="F12" i="5"/>
  <c r="AE12" i="5"/>
  <c r="W12" i="5"/>
  <c r="O12" i="5"/>
  <c r="E12" i="5"/>
  <c r="N12" i="5"/>
  <c r="Z12" i="5"/>
  <c r="Z28" i="4" s="1"/>
  <c r="C12" i="5"/>
  <c r="C28" i="4" s="1"/>
  <c r="D13" i="5"/>
  <c r="R13" i="5"/>
  <c r="AE13" i="5"/>
  <c r="AA14" i="5"/>
  <c r="S14" i="5"/>
  <c r="J14" i="5"/>
  <c r="Z14" i="5"/>
  <c r="Z30" i="4" s="1"/>
  <c r="Q14" i="5"/>
  <c r="F14" i="5"/>
  <c r="AH14" i="5"/>
  <c r="Y14" i="5"/>
  <c r="E14" i="5"/>
  <c r="O14" i="5"/>
  <c r="AC14" i="5"/>
  <c r="AF16" i="5"/>
  <c r="X16" i="5"/>
  <c r="F16" i="5"/>
  <c r="AE16" i="5"/>
  <c r="W16" i="5"/>
  <c r="O16" i="5"/>
  <c r="E16" i="5"/>
  <c r="AH16" i="5"/>
  <c r="V16" i="5"/>
  <c r="K16" i="5"/>
  <c r="AG16" i="5"/>
  <c r="U16" i="5"/>
  <c r="J16" i="5"/>
  <c r="R16" i="5"/>
  <c r="AD16" i="5"/>
  <c r="AF28" i="5"/>
  <c r="X28" i="5"/>
  <c r="F28" i="5"/>
  <c r="AE28" i="5"/>
  <c r="W28" i="5"/>
  <c r="O28" i="5"/>
  <c r="E28" i="5"/>
  <c r="AA28" i="5"/>
  <c r="Q28" i="5"/>
  <c r="C28" i="5"/>
  <c r="C44" i="4" s="1"/>
  <c r="Y28" i="5"/>
  <c r="M28" i="5"/>
  <c r="AH28" i="5"/>
  <c r="V28" i="5"/>
  <c r="K28" i="5"/>
  <c r="AG28" i="5"/>
  <c r="U28" i="5"/>
  <c r="J28" i="5"/>
  <c r="AD28" i="5"/>
  <c r="T28" i="5"/>
  <c r="H28" i="5"/>
  <c r="AC28" i="5"/>
  <c r="S28" i="5"/>
  <c r="G28" i="5"/>
  <c r="AB28" i="5"/>
  <c r="R28" i="5"/>
  <c r="D28" i="5"/>
  <c r="J3" i="5"/>
  <c r="T3" i="5"/>
  <c r="AD3" i="5"/>
  <c r="AH25" i="5"/>
  <c r="Z25" i="5"/>
  <c r="Z41" i="4" s="1"/>
  <c r="R25" i="5"/>
  <c r="H25" i="5"/>
  <c r="AG25" i="5"/>
  <c r="Y25" i="5"/>
  <c r="Q25" i="5"/>
  <c r="G25" i="5"/>
  <c r="C25" i="5"/>
  <c r="C41" i="4" s="1"/>
  <c r="W25" i="5"/>
  <c r="M25" i="5"/>
  <c r="AF25" i="5"/>
  <c r="V25" i="5"/>
  <c r="K25" i="5"/>
  <c r="AE25" i="5"/>
  <c r="U25" i="5"/>
  <c r="J25" i="5"/>
  <c r="AD25" i="5"/>
  <c r="T25" i="5"/>
  <c r="F25" i="5"/>
  <c r="AC25" i="5"/>
  <c r="S25" i="5"/>
  <c r="E25" i="5"/>
  <c r="AB25" i="5"/>
  <c r="N28" i="5"/>
  <c r="J6" i="5"/>
  <c r="S6" i="5"/>
  <c r="AA6" i="5"/>
  <c r="AB6" i="5"/>
  <c r="J10" i="5"/>
  <c r="S10" i="5"/>
  <c r="AA10" i="5"/>
  <c r="M17" i="5"/>
  <c r="W17" i="5"/>
  <c r="M20" i="5"/>
  <c r="Y20" i="5"/>
  <c r="J23" i="5"/>
  <c r="W23" i="5"/>
  <c r="AG23" i="5"/>
  <c r="O27" i="5"/>
  <c r="Y27" i="5"/>
  <c r="J29" i="5"/>
  <c r="U29" i="5"/>
  <c r="AE29" i="5"/>
  <c r="K6" i="5"/>
  <c r="T6" i="5"/>
  <c r="K10" i="5"/>
  <c r="T10" i="5"/>
  <c r="AB10" i="5"/>
  <c r="AH17" i="5"/>
  <c r="Z17" i="5"/>
  <c r="Z33" i="4" s="1"/>
  <c r="R17" i="5"/>
  <c r="H17" i="5"/>
  <c r="AG17" i="5"/>
  <c r="Y17" i="5"/>
  <c r="Q17" i="5"/>
  <c r="G17" i="5"/>
  <c r="N17" i="5"/>
  <c r="X17" i="5"/>
  <c r="C17" i="5"/>
  <c r="C33" i="4" s="1"/>
  <c r="AF20" i="5"/>
  <c r="X20" i="5"/>
  <c r="F20" i="5"/>
  <c r="AE20" i="5"/>
  <c r="W20" i="5"/>
  <c r="O20" i="5"/>
  <c r="E20" i="5"/>
  <c r="N20" i="5"/>
  <c r="Z20" i="5"/>
  <c r="Z36" i="4" s="1"/>
  <c r="C20" i="5"/>
  <c r="C36" i="4" s="1"/>
  <c r="K23" i="5"/>
  <c r="X23" i="5"/>
  <c r="AH23" i="5"/>
  <c r="AD27" i="5"/>
  <c r="V27" i="5"/>
  <c r="N27" i="5"/>
  <c r="D27" i="5"/>
  <c r="AC27" i="5"/>
  <c r="U27" i="5"/>
  <c r="M27" i="5"/>
  <c r="Z27" i="5"/>
  <c r="Z43" i="4" s="1"/>
  <c r="C27" i="5"/>
  <c r="C43" i="4" s="1"/>
  <c r="K29" i="5"/>
  <c r="V29" i="5"/>
  <c r="AF29" i="5"/>
  <c r="O23" i="5"/>
  <c r="Y23" i="5"/>
  <c r="E27" i="5"/>
  <c r="Q27" i="5"/>
  <c r="AA27" i="5"/>
  <c r="B153" i="4" s="1"/>
  <c r="M29" i="5"/>
  <c r="W29" i="5"/>
  <c r="AD23" i="5"/>
  <c r="V23" i="5"/>
  <c r="N23" i="5"/>
  <c r="D23" i="5"/>
  <c r="AC23" i="5"/>
  <c r="U23" i="5"/>
  <c r="M23" i="5"/>
  <c r="Z23" i="5"/>
  <c r="Z39" i="4" s="1"/>
  <c r="C23" i="5"/>
  <c r="C39" i="4" s="1"/>
  <c r="AH29" i="5"/>
  <c r="Z29" i="5"/>
  <c r="Z45" i="4" s="1"/>
  <c r="R29" i="5"/>
  <c r="H29" i="5"/>
  <c r="AG29" i="5"/>
  <c r="Y29" i="5"/>
  <c r="Q29" i="5"/>
  <c r="G29" i="5"/>
  <c r="N29" i="5"/>
  <c r="X29" i="5"/>
  <c r="E23" i="5"/>
  <c r="Q23" i="5"/>
  <c r="AA23" i="5"/>
  <c r="O29" i="5"/>
  <c r="AA29" i="5"/>
  <c r="C29" i="5"/>
  <c r="C45" i="4" s="1"/>
  <c r="K31" i="5"/>
  <c r="T31" i="5"/>
  <c r="AB31" i="5"/>
  <c r="B60" i="6"/>
  <c r="B70" i="6"/>
  <c r="B79" i="6"/>
  <c r="B97" i="6"/>
  <c r="E3" i="11"/>
  <c r="E7" i="11" s="1"/>
  <c r="J18" i="5"/>
  <c r="S18" i="5"/>
  <c r="AA18" i="5"/>
  <c r="C18" i="5"/>
  <c r="C34" i="4" s="1"/>
  <c r="J22" i="5"/>
  <c r="S22" i="5"/>
  <c r="AA22" i="5"/>
  <c r="C22" i="5"/>
  <c r="C38" i="4" s="1"/>
  <c r="J26" i="5"/>
  <c r="S26" i="5"/>
  <c r="AA26" i="5"/>
  <c r="C26" i="5"/>
  <c r="C42" i="4" s="1"/>
  <c r="J30" i="5"/>
  <c r="S30" i="5"/>
  <c r="AA30" i="5"/>
  <c r="C30" i="5"/>
  <c r="C31" i="5"/>
  <c r="C16" i="4" s="1"/>
  <c r="M31" i="5"/>
  <c r="U31" i="5"/>
  <c r="AC31" i="5"/>
  <c r="K18" i="5"/>
  <c r="T18" i="5"/>
  <c r="AB18" i="5"/>
  <c r="K22" i="5"/>
  <c r="T22" i="5"/>
  <c r="AB22" i="5"/>
  <c r="K26" i="5"/>
  <c r="T26" i="5"/>
  <c r="AB26" i="5"/>
  <c r="K30" i="5"/>
  <c r="T30" i="5"/>
  <c r="AB30" i="5"/>
  <c r="D31" i="5"/>
  <c r="N31" i="5"/>
  <c r="V31" i="5"/>
  <c r="AD31" i="5"/>
  <c r="B131" i="6"/>
  <c r="B67" i="6"/>
  <c r="B113" i="6"/>
  <c r="H31" i="5"/>
  <c r="R31" i="5"/>
  <c r="Z31" i="5"/>
  <c r="AH31" i="5"/>
  <c r="J31" i="5"/>
  <c r="S31" i="5"/>
  <c r="AA31" i="5"/>
  <c r="CP6" i="3" l="1"/>
  <c r="CP10" i="3"/>
  <c r="AT34" i="3"/>
  <c r="AV34" i="3"/>
  <c r="AA34" i="3"/>
  <c r="M11" i="1" s="1"/>
  <c r="BC34" i="3"/>
  <c r="BB34" i="3"/>
  <c r="AE34" i="3"/>
  <c r="AC34" i="3"/>
  <c r="BK34" i="3"/>
  <c r="E24" i="1" s="1"/>
  <c r="AL34" i="3"/>
  <c r="AD34" i="3"/>
  <c r="AQ34" i="3"/>
  <c r="BL34" i="3"/>
  <c r="F24" i="1" s="1"/>
  <c r="BQ34" i="3"/>
  <c r="K24" i="1" s="1"/>
  <c r="AI34" i="3"/>
  <c r="AK34" i="3"/>
  <c r="AH34" i="3"/>
  <c r="BO34" i="3"/>
  <c r="I24" i="1" s="1"/>
  <c r="AF34" i="3"/>
  <c r="BI34" i="3"/>
  <c r="C24" i="1" s="1"/>
  <c r="AP34" i="3"/>
  <c r="BA34" i="3"/>
  <c r="AU34" i="3"/>
  <c r="BN34" i="3"/>
  <c r="H24" i="1" s="1"/>
  <c r="AY34" i="3"/>
  <c r="AX34" i="3"/>
  <c r="AM34" i="3"/>
  <c r="BD34" i="3"/>
  <c r="BJ34" i="3"/>
  <c r="D24" i="1" s="1"/>
  <c r="AN34" i="3"/>
  <c r="C10" i="4"/>
  <c r="C18" i="4"/>
  <c r="CP48" i="3"/>
  <c r="B30" i="1" s="1"/>
  <c r="U8" i="5"/>
  <c r="Z21" i="4"/>
  <c r="Z20" i="4"/>
  <c r="Z12" i="4"/>
  <c r="Z4" i="4"/>
  <c r="Z3" i="4"/>
  <c r="Z10" i="3" s="1"/>
  <c r="Z6" i="4"/>
  <c r="U9" i="5"/>
  <c r="V5" i="5"/>
  <c r="B157" i="4"/>
  <c r="Z11" i="3"/>
  <c r="Z18" i="4"/>
  <c r="Z10" i="4"/>
  <c r="Q3" i="5"/>
  <c r="R8" i="5"/>
  <c r="AB9" i="5"/>
  <c r="V9" i="5"/>
  <c r="U4" i="5"/>
  <c r="Z5" i="4"/>
  <c r="R9" i="5"/>
  <c r="V7" i="5"/>
  <c r="C3" i="5"/>
  <c r="C15" i="4"/>
  <c r="C29" i="3" s="1"/>
  <c r="C7" i="4"/>
  <c r="C12" i="3" s="1"/>
  <c r="R5" i="5"/>
  <c r="C9" i="5"/>
  <c r="B152" i="4"/>
  <c r="B154" i="4"/>
  <c r="B142" i="4"/>
  <c r="C8" i="4"/>
  <c r="BP34" i="3"/>
  <c r="J24" i="1" s="1"/>
  <c r="BM34" i="3"/>
  <c r="G24" i="1" s="1"/>
  <c r="C10" i="5"/>
  <c r="C26" i="4" s="1"/>
  <c r="V10" i="5"/>
  <c r="C14" i="5"/>
  <c r="C30" i="4" s="1"/>
  <c r="Q7" i="5"/>
  <c r="R7" i="5"/>
  <c r="BH34" i="3"/>
  <c r="B24" i="1" s="1"/>
  <c r="AS34" i="3"/>
  <c r="BE34" i="3"/>
  <c r="Z16" i="4"/>
  <c r="Z8" i="4"/>
  <c r="U3" i="5"/>
  <c r="Q8" i="5"/>
  <c r="C8" i="5"/>
  <c r="AB7" i="5"/>
  <c r="B159" i="4"/>
  <c r="B149" i="4"/>
  <c r="AZ34" i="3"/>
  <c r="AW34" i="3"/>
  <c r="V3" i="5"/>
  <c r="R136" i="4"/>
  <c r="R25" i="4" s="1"/>
  <c r="J136" i="4"/>
  <c r="J25" i="4" s="1"/>
  <c r="Y135" i="4"/>
  <c r="Y21" i="4" s="1"/>
  <c r="Q135" i="4"/>
  <c r="Q21" i="4" s="1"/>
  <c r="I135" i="4"/>
  <c r="I21" i="4" s="1"/>
  <c r="X134" i="4"/>
  <c r="X22" i="4" s="1"/>
  <c r="P134" i="4"/>
  <c r="P22" i="4" s="1"/>
  <c r="H134" i="4"/>
  <c r="H22" i="4" s="1"/>
  <c r="W133" i="4"/>
  <c r="W24" i="4" s="1"/>
  <c r="O133" i="4"/>
  <c r="O24" i="4" s="1"/>
  <c r="G133" i="4"/>
  <c r="G24" i="4" s="1"/>
  <c r="V132" i="4"/>
  <c r="V23" i="4" s="1"/>
  <c r="N132" i="4"/>
  <c r="N23" i="4" s="1"/>
  <c r="Y136" i="4"/>
  <c r="Y25" i="4" s="1"/>
  <c r="Q136" i="4"/>
  <c r="Q25" i="4" s="1"/>
  <c r="I136" i="4"/>
  <c r="I25" i="4" s="1"/>
  <c r="X135" i="4"/>
  <c r="X21" i="4" s="1"/>
  <c r="P135" i="4"/>
  <c r="P21" i="4" s="1"/>
  <c r="H135" i="4"/>
  <c r="W134" i="4"/>
  <c r="W22" i="4" s="1"/>
  <c r="O134" i="4"/>
  <c r="O22" i="4" s="1"/>
  <c r="G134" i="4"/>
  <c r="G22" i="4" s="1"/>
  <c r="V133" i="4"/>
  <c r="V24" i="4" s="1"/>
  <c r="N133" i="4"/>
  <c r="N24" i="4" s="1"/>
  <c r="F133" i="4"/>
  <c r="F24" i="4" s="1"/>
  <c r="U132" i="4"/>
  <c r="U23" i="4" s="1"/>
  <c r="M132" i="4"/>
  <c r="M23" i="4" s="1"/>
  <c r="E132" i="4"/>
  <c r="E23" i="4" s="1"/>
  <c r="T131" i="4"/>
  <c r="T20" i="4" s="1"/>
  <c r="L131" i="4"/>
  <c r="L20" i="4" s="1"/>
  <c r="D131" i="4"/>
  <c r="D20" i="4" s="1"/>
  <c r="CE130" i="4"/>
  <c r="CE19" i="4" s="1"/>
  <c r="CE28" i="3" s="1"/>
  <c r="CE34" i="3" s="1"/>
  <c r="J26" i="1" s="1"/>
  <c r="BW130" i="4"/>
  <c r="BW19" i="4" s="1"/>
  <c r="BW28" i="3" s="1"/>
  <c r="BW34" i="3" s="1"/>
  <c r="B26" i="1" s="1"/>
  <c r="W130" i="4"/>
  <c r="W19" i="4" s="1"/>
  <c r="W28" i="3" s="1"/>
  <c r="O130" i="4"/>
  <c r="O19" i="4" s="1"/>
  <c r="O28" i="3" s="1"/>
  <c r="G130" i="4"/>
  <c r="G19" i="4" s="1"/>
  <c r="G28" i="3" s="1"/>
  <c r="V129" i="4"/>
  <c r="V45" i="4" s="1"/>
  <c r="N129" i="4"/>
  <c r="N45" i="4" s="1"/>
  <c r="F129" i="4"/>
  <c r="F45" i="4" s="1"/>
  <c r="U128" i="4"/>
  <c r="U41" i="4" s="1"/>
  <c r="L147" i="4" s="1"/>
  <c r="X136" i="4"/>
  <c r="X25" i="4" s="1"/>
  <c r="W136" i="4"/>
  <c r="W25" i="4" s="1"/>
  <c r="O136" i="4"/>
  <c r="O25" i="4" s="1"/>
  <c r="G136" i="4"/>
  <c r="G25" i="4" s="1"/>
  <c r="V135" i="4"/>
  <c r="V21" i="4" s="1"/>
  <c r="N135" i="4"/>
  <c r="N21" i="4" s="1"/>
  <c r="F135" i="4"/>
  <c r="F21" i="4" s="1"/>
  <c r="U134" i="4"/>
  <c r="U22" i="4" s="1"/>
  <c r="M134" i="4"/>
  <c r="M22" i="4" s="1"/>
  <c r="E134" i="4"/>
  <c r="E22" i="4" s="1"/>
  <c r="T133" i="4"/>
  <c r="T24" i="4" s="1"/>
  <c r="L133" i="4"/>
  <c r="L24" i="4" s="1"/>
  <c r="D133" i="4"/>
  <c r="D24" i="4" s="1"/>
  <c r="S132" i="4"/>
  <c r="S23" i="4" s="1"/>
  <c r="K132" i="4"/>
  <c r="K23" i="4" s="1"/>
  <c r="C132" i="4"/>
  <c r="R131" i="4"/>
  <c r="J131" i="4"/>
  <c r="J20" i="4" s="1"/>
  <c r="CK130" i="4"/>
  <c r="CK19" i="4" s="1"/>
  <c r="CK28" i="3" s="1"/>
  <c r="CK34" i="3" s="1"/>
  <c r="P26" i="1" s="1"/>
  <c r="CC130" i="4"/>
  <c r="CC19" i="4" s="1"/>
  <c r="CC28" i="3" s="1"/>
  <c r="CC34" i="3" s="1"/>
  <c r="H26" i="1" s="1"/>
  <c r="BU130" i="4"/>
  <c r="BU19" i="4" s="1"/>
  <c r="BU28" i="3" s="1"/>
  <c r="BU34" i="3" s="1"/>
  <c r="O24" i="1" s="1"/>
  <c r="U130" i="4"/>
  <c r="U19" i="4" s="1"/>
  <c r="U28" i="3" s="1"/>
  <c r="M130" i="4"/>
  <c r="M19" i="4" s="1"/>
  <c r="M28" i="3" s="1"/>
  <c r="V136" i="4"/>
  <c r="V25" i="4" s="1"/>
  <c r="N136" i="4"/>
  <c r="N25" i="4" s="1"/>
  <c r="F136" i="4"/>
  <c r="F25" i="4" s="1"/>
  <c r="U135" i="4"/>
  <c r="U21" i="4" s="1"/>
  <c r="M135" i="4"/>
  <c r="M21" i="4" s="1"/>
  <c r="E135" i="4"/>
  <c r="E21" i="4" s="1"/>
  <c r="T134" i="4"/>
  <c r="T22" i="4" s="1"/>
  <c r="L134" i="4"/>
  <c r="L22" i="4" s="1"/>
  <c r="D134" i="4"/>
  <c r="D22" i="4" s="1"/>
  <c r="S133" i="4"/>
  <c r="S24" i="4" s="1"/>
  <c r="K133" i="4"/>
  <c r="K24" i="4" s="1"/>
  <c r="C133" i="4"/>
  <c r="R132" i="4"/>
  <c r="R23" i="4" s="1"/>
  <c r="J132" i="4"/>
  <c r="J23" i="4" s="1"/>
  <c r="Y131" i="4"/>
  <c r="Y20" i="4" s="1"/>
  <c r="Q131" i="4"/>
  <c r="Q20" i="4" s="1"/>
  <c r="I131" i="4"/>
  <c r="I20" i="4" s="1"/>
  <c r="CJ130" i="4"/>
  <c r="CJ19" i="4" s="1"/>
  <c r="CJ28" i="3" s="1"/>
  <c r="CJ34" i="3" s="1"/>
  <c r="O26" i="1" s="1"/>
  <c r="CB130" i="4"/>
  <c r="CB19" i="4" s="1"/>
  <c r="CB28" i="3" s="1"/>
  <c r="CB34" i="3" s="1"/>
  <c r="G26" i="1" s="1"/>
  <c r="BT130" i="4"/>
  <c r="BT19" i="4" s="1"/>
  <c r="BT28" i="3" s="1"/>
  <c r="BT34" i="3" s="1"/>
  <c r="N24" i="1" s="1"/>
  <c r="T130" i="4"/>
  <c r="T19" i="4" s="1"/>
  <c r="T28" i="3" s="1"/>
  <c r="L130" i="4"/>
  <c r="L19" i="4" s="1"/>
  <c r="L28" i="3" s="1"/>
  <c r="D130" i="4"/>
  <c r="D19" i="4" s="1"/>
  <c r="D28" i="3" s="1"/>
  <c r="S129" i="4"/>
  <c r="S45" i="4" s="1"/>
  <c r="K129" i="4"/>
  <c r="K45" i="4" s="1"/>
  <c r="C129" i="4"/>
  <c r="R128" i="4"/>
  <c r="R41" i="4" s="1"/>
  <c r="J128" i="4"/>
  <c r="J41" i="4" s="1"/>
  <c r="Y127" i="4"/>
  <c r="Y37" i="4" s="1"/>
  <c r="Q127" i="4"/>
  <c r="Q37" i="4" s="1"/>
  <c r="I127" i="4"/>
  <c r="I37" i="4" s="1"/>
  <c r="X126" i="4"/>
  <c r="X33" i="4" s="1"/>
  <c r="P126" i="4"/>
  <c r="P33" i="4" s="1"/>
  <c r="H126" i="4"/>
  <c r="H33" i="4" s="1"/>
  <c r="W125" i="4"/>
  <c r="W29" i="4" s="1"/>
  <c r="O125" i="4"/>
  <c r="O29" i="4" s="1"/>
  <c r="G125" i="4"/>
  <c r="G29" i="4" s="1"/>
  <c r="V124" i="4"/>
  <c r="V44" i="4" s="1"/>
  <c r="U136" i="4"/>
  <c r="U25" i="4" s="1"/>
  <c r="M136" i="4"/>
  <c r="M25" i="4" s="1"/>
  <c r="E136" i="4"/>
  <c r="E25" i="4" s="1"/>
  <c r="T135" i="4"/>
  <c r="T21" i="4" s="1"/>
  <c r="L135" i="4"/>
  <c r="L21" i="4" s="1"/>
  <c r="D135" i="4"/>
  <c r="D21" i="4" s="1"/>
  <c r="S134" i="4"/>
  <c r="S22" i="4" s="1"/>
  <c r="K134" i="4"/>
  <c r="K22" i="4" s="1"/>
  <c r="C134" i="4"/>
  <c r="R133" i="4"/>
  <c r="R24" i="4" s="1"/>
  <c r="J133" i="4"/>
  <c r="J24" i="4" s="1"/>
  <c r="Y132" i="4"/>
  <c r="Y23" i="4" s="1"/>
  <c r="Q132" i="4"/>
  <c r="Q23" i="4" s="1"/>
  <c r="I132" i="4"/>
  <c r="I23" i="4" s="1"/>
  <c r="X131" i="4"/>
  <c r="X20" i="4" s="1"/>
  <c r="P131" i="4"/>
  <c r="P20" i="4" s="1"/>
  <c r="H131" i="4"/>
  <c r="H20" i="4" s="1"/>
  <c r="CI130" i="4"/>
  <c r="CI19" i="4" s="1"/>
  <c r="CI28" i="3" s="1"/>
  <c r="CI34" i="3" s="1"/>
  <c r="N26" i="1" s="1"/>
  <c r="CA130" i="4"/>
  <c r="CA19" i="4" s="1"/>
  <c r="CA28" i="3" s="1"/>
  <c r="CA34" i="3" s="1"/>
  <c r="F26" i="1" s="1"/>
  <c r="BS130" i="4"/>
  <c r="BS19" i="4" s="1"/>
  <c r="BS28" i="3" s="1"/>
  <c r="BS34" i="3" s="1"/>
  <c r="M24" i="1" s="1"/>
  <c r="S130" i="4"/>
  <c r="S19" i="4" s="1"/>
  <c r="S28" i="3" s="1"/>
  <c r="K130" i="4"/>
  <c r="K19" i="4" s="1"/>
  <c r="K28" i="3" s="1"/>
  <c r="C130" i="4"/>
  <c r="R129" i="4"/>
  <c r="R45" i="4" s="1"/>
  <c r="J129" i="4"/>
  <c r="J45" i="4" s="1"/>
  <c r="Y128" i="4"/>
  <c r="Y41" i="4" s="1"/>
  <c r="Q128" i="4"/>
  <c r="Q41" i="4" s="1"/>
  <c r="I128" i="4"/>
  <c r="I41" i="4" s="1"/>
  <c r="X127" i="4"/>
  <c r="X37" i="4" s="1"/>
  <c r="P127" i="4"/>
  <c r="P37" i="4" s="1"/>
  <c r="H127" i="4"/>
  <c r="H37" i="4" s="1"/>
  <c r="W126" i="4"/>
  <c r="W33" i="4" s="1"/>
  <c r="O126" i="4"/>
  <c r="O33" i="4" s="1"/>
  <c r="G126" i="4"/>
  <c r="G33" i="4" s="1"/>
  <c r="V125" i="4"/>
  <c r="V29" i="4" s="1"/>
  <c r="N125" i="4"/>
  <c r="N29" i="4" s="1"/>
  <c r="F125" i="4"/>
  <c r="F29" i="4" s="1"/>
  <c r="U124" i="4"/>
  <c r="U44" i="4" s="1"/>
  <c r="L158" i="4" s="1"/>
  <c r="T136" i="4"/>
  <c r="T25" i="4" s="1"/>
  <c r="L136" i="4"/>
  <c r="L25" i="4" s="1"/>
  <c r="D136" i="4"/>
  <c r="D25" i="4" s="1"/>
  <c r="S135" i="4"/>
  <c r="S21" i="4" s="1"/>
  <c r="S136" i="4"/>
  <c r="S25" i="4" s="1"/>
  <c r="K136" i="4"/>
  <c r="K25" i="4" s="1"/>
  <c r="C136" i="4"/>
  <c r="R135" i="4"/>
  <c r="J135" i="4"/>
  <c r="J21" i="4" s="1"/>
  <c r="Y134" i="4"/>
  <c r="Y22" i="4" s="1"/>
  <c r="Q134" i="4"/>
  <c r="Q22" i="4" s="1"/>
  <c r="I134" i="4"/>
  <c r="I22" i="4" s="1"/>
  <c r="X133" i="4"/>
  <c r="X24" i="4" s="1"/>
  <c r="P133" i="4"/>
  <c r="P24" i="4" s="1"/>
  <c r="H133" i="4"/>
  <c r="H24" i="4" s="1"/>
  <c r="W132" i="4"/>
  <c r="W23" i="4" s="1"/>
  <c r="O132" i="4"/>
  <c r="O23" i="4" s="1"/>
  <c r="G132" i="4"/>
  <c r="G23" i="4" s="1"/>
  <c r="V131" i="4"/>
  <c r="V20" i="4" s="1"/>
  <c r="N131" i="4"/>
  <c r="N20" i="4" s="1"/>
  <c r="F131" i="4"/>
  <c r="F20" i="4" s="1"/>
  <c r="CG130" i="4"/>
  <c r="CG19" i="4" s="1"/>
  <c r="CG28" i="3" s="1"/>
  <c r="CG34" i="3" s="1"/>
  <c r="L26" i="1" s="1"/>
  <c r="BY130" i="4"/>
  <c r="BY19" i="4" s="1"/>
  <c r="BY28" i="3" s="1"/>
  <c r="BY34" i="3" s="1"/>
  <c r="D26" i="1" s="1"/>
  <c r="Y130" i="4"/>
  <c r="Y19" i="4" s="1"/>
  <c r="Y28" i="3" s="1"/>
  <c r="Q130" i="4"/>
  <c r="Q19" i="4" s="1"/>
  <c r="Q28" i="3" s="1"/>
  <c r="I130" i="4"/>
  <c r="I19" i="4" s="1"/>
  <c r="I28" i="3" s="1"/>
  <c r="X129" i="4"/>
  <c r="X45" i="4" s="1"/>
  <c r="P129" i="4"/>
  <c r="P45" i="4" s="1"/>
  <c r="H129" i="4"/>
  <c r="H45" i="4" s="1"/>
  <c r="W128" i="4"/>
  <c r="W41" i="4" s="1"/>
  <c r="O128" i="4"/>
  <c r="O41" i="4" s="1"/>
  <c r="G128" i="4"/>
  <c r="G41" i="4" s="1"/>
  <c r="V127" i="4"/>
  <c r="V37" i="4" s="1"/>
  <c r="V134" i="4"/>
  <c r="V22" i="4" s="1"/>
  <c r="M133" i="4"/>
  <c r="M24" i="4" s="1"/>
  <c r="F132" i="4"/>
  <c r="F23" i="4" s="1"/>
  <c r="G131" i="4"/>
  <c r="G20" i="4" s="1"/>
  <c r="BV130" i="4"/>
  <c r="BV19" i="4" s="1"/>
  <c r="BV28" i="3" s="1"/>
  <c r="BV34" i="3" s="1"/>
  <c r="P24" i="1" s="1"/>
  <c r="H130" i="4"/>
  <c r="H19" i="4" s="1"/>
  <c r="H28" i="3" s="1"/>
  <c r="O129" i="4"/>
  <c r="O45" i="4" s="1"/>
  <c r="V128" i="4"/>
  <c r="V41" i="4" s="1"/>
  <c r="H128" i="4"/>
  <c r="H41" i="4" s="1"/>
  <c r="S127" i="4"/>
  <c r="S37" i="4" s="1"/>
  <c r="G127" i="4"/>
  <c r="G37" i="4" s="1"/>
  <c r="T126" i="4"/>
  <c r="T33" i="4" s="1"/>
  <c r="J126" i="4"/>
  <c r="J33" i="4" s="1"/>
  <c r="U125" i="4"/>
  <c r="U29" i="4" s="1"/>
  <c r="L142" i="4" s="1"/>
  <c r="K125" i="4"/>
  <c r="K29" i="4" s="1"/>
  <c r="X124" i="4"/>
  <c r="X44" i="4" s="1"/>
  <c r="N124" i="4"/>
  <c r="N44" i="4" s="1"/>
  <c r="F124" i="4"/>
  <c r="F44" i="4" s="1"/>
  <c r="U123" i="4"/>
  <c r="U40" i="4" s="1"/>
  <c r="L157" i="4" s="1"/>
  <c r="M123" i="4"/>
  <c r="M40" i="4" s="1"/>
  <c r="E123" i="4"/>
  <c r="E40" i="4" s="1"/>
  <c r="T122" i="4"/>
  <c r="T36" i="4" s="1"/>
  <c r="L122" i="4"/>
  <c r="L36" i="4" s="1"/>
  <c r="D122" i="4"/>
  <c r="D36" i="4" s="1"/>
  <c r="S121" i="4"/>
  <c r="S32" i="4" s="1"/>
  <c r="S13" i="3" s="1"/>
  <c r="K121" i="4"/>
  <c r="K32" i="4" s="1"/>
  <c r="K13" i="3" s="1"/>
  <c r="C121" i="4"/>
  <c r="R120" i="4"/>
  <c r="R28" i="4" s="1"/>
  <c r="J120" i="4"/>
  <c r="J28" i="4" s="1"/>
  <c r="Y119" i="4"/>
  <c r="Y43" i="4" s="1"/>
  <c r="Q119" i="4"/>
  <c r="Q43" i="4" s="1"/>
  <c r="I119" i="4"/>
  <c r="I43" i="4" s="1"/>
  <c r="X118" i="4"/>
  <c r="X39" i="4" s="1"/>
  <c r="P118" i="4"/>
  <c r="P39" i="4" s="1"/>
  <c r="H118" i="4"/>
  <c r="H39" i="4" s="1"/>
  <c r="W117" i="4"/>
  <c r="W35" i="4" s="1"/>
  <c r="O117" i="4"/>
  <c r="O35" i="4" s="1"/>
  <c r="G117" i="4"/>
  <c r="G35" i="4" s="1"/>
  <c r="V116" i="4"/>
  <c r="V31" i="4" s="1"/>
  <c r="N116" i="4"/>
  <c r="N31" i="4" s="1"/>
  <c r="F116" i="4"/>
  <c r="F31" i="4" s="1"/>
  <c r="U115" i="4"/>
  <c r="U27" i="4" s="1"/>
  <c r="L144" i="4" s="1"/>
  <c r="M115" i="4"/>
  <c r="M27" i="4" s="1"/>
  <c r="E115" i="4"/>
  <c r="E27" i="4" s="1"/>
  <c r="T114" i="4"/>
  <c r="T42" i="4" s="1"/>
  <c r="L114" i="4"/>
  <c r="L42" i="4" s="1"/>
  <c r="D114" i="4"/>
  <c r="D42" i="4" s="1"/>
  <c r="S113" i="4"/>
  <c r="S38" i="4" s="1"/>
  <c r="K113" i="4"/>
  <c r="K38" i="4" s="1"/>
  <c r="C113" i="4"/>
  <c r="R112" i="4"/>
  <c r="R34" i="4" s="1"/>
  <c r="J112" i="4"/>
  <c r="J34" i="4" s="1"/>
  <c r="Y111" i="4"/>
  <c r="Y30" i="4" s="1"/>
  <c r="Q111" i="4"/>
  <c r="Q30" i="4" s="1"/>
  <c r="I111" i="4"/>
  <c r="I30" i="4" s="1"/>
  <c r="X110" i="4"/>
  <c r="X26" i="4" s="1"/>
  <c r="P110" i="4"/>
  <c r="P26" i="4" s="1"/>
  <c r="H110" i="4"/>
  <c r="H26" i="4" s="1"/>
  <c r="W109" i="4"/>
  <c r="W18" i="4" s="1"/>
  <c r="O109" i="4"/>
  <c r="O18" i="4" s="1"/>
  <c r="G109" i="4"/>
  <c r="G18" i="4" s="1"/>
  <c r="V108" i="4"/>
  <c r="V10" i="4" s="1"/>
  <c r="N108" i="4"/>
  <c r="N10" i="4" s="1"/>
  <c r="F108" i="4"/>
  <c r="F10" i="4" s="1"/>
  <c r="U107" i="4"/>
  <c r="M107" i="4"/>
  <c r="M17" i="4" s="1"/>
  <c r="E107" i="4"/>
  <c r="E17" i="4" s="1"/>
  <c r="T106" i="4"/>
  <c r="T9" i="4" s="1"/>
  <c r="L106" i="4"/>
  <c r="L9" i="4" s="1"/>
  <c r="D106" i="4"/>
  <c r="D9" i="4" s="1"/>
  <c r="S105" i="4"/>
  <c r="S16" i="4" s="1"/>
  <c r="K105" i="4"/>
  <c r="K16" i="4" s="1"/>
  <c r="C105" i="4"/>
  <c r="R104" i="4"/>
  <c r="R15" i="4" s="1"/>
  <c r="R29" i="3" s="1"/>
  <c r="J104" i="4"/>
  <c r="J15" i="4" s="1"/>
  <c r="J29" i="3" s="1"/>
  <c r="Y103" i="4"/>
  <c r="Y14" i="4" s="1"/>
  <c r="Q103" i="4"/>
  <c r="Q14" i="4" s="1"/>
  <c r="I103" i="4"/>
  <c r="I14" i="4" s="1"/>
  <c r="X102" i="4"/>
  <c r="X8" i="4" s="1"/>
  <c r="P102" i="4"/>
  <c r="P8" i="4" s="1"/>
  <c r="H102" i="4"/>
  <c r="H8" i="4" s="1"/>
  <c r="W101" i="4"/>
  <c r="W7" i="4" s="1"/>
  <c r="P136" i="4"/>
  <c r="P25" i="4" s="1"/>
  <c r="R134" i="4"/>
  <c r="R22" i="4" s="1"/>
  <c r="I133" i="4"/>
  <c r="I24" i="4" s="1"/>
  <c r="D132" i="4"/>
  <c r="D23" i="4" s="1"/>
  <c r="E131" i="4"/>
  <c r="E20" i="4" s="1"/>
  <c r="BR130" i="4"/>
  <c r="BR19" i="4" s="1"/>
  <c r="BR28" i="3" s="1"/>
  <c r="BR34" i="3" s="1"/>
  <c r="L24" i="1" s="1"/>
  <c r="F130" i="4"/>
  <c r="F19" i="4" s="1"/>
  <c r="F28" i="3" s="1"/>
  <c r="M129" i="4"/>
  <c r="M45" i="4" s="1"/>
  <c r="T128" i="4"/>
  <c r="T41" i="4" s="1"/>
  <c r="F128" i="4"/>
  <c r="F41" i="4" s="1"/>
  <c r="R127" i="4"/>
  <c r="R37" i="4" s="1"/>
  <c r="F127" i="4"/>
  <c r="F37" i="4" s="1"/>
  <c r="S126" i="4"/>
  <c r="S33" i="4" s="1"/>
  <c r="I126" i="4"/>
  <c r="I33" i="4" s="1"/>
  <c r="T125" i="4"/>
  <c r="T29" i="4" s="1"/>
  <c r="J125" i="4"/>
  <c r="J29" i="4" s="1"/>
  <c r="W124" i="4"/>
  <c r="W44" i="4" s="1"/>
  <c r="M124" i="4"/>
  <c r="M44" i="4" s="1"/>
  <c r="E124" i="4"/>
  <c r="E44" i="4" s="1"/>
  <c r="T123" i="4"/>
  <c r="T40" i="4" s="1"/>
  <c r="L123" i="4"/>
  <c r="L40" i="4" s="1"/>
  <c r="D123" i="4"/>
  <c r="D40" i="4" s="1"/>
  <c r="S122" i="4"/>
  <c r="S36" i="4" s="1"/>
  <c r="K122" i="4"/>
  <c r="K36" i="4" s="1"/>
  <c r="C122" i="4"/>
  <c r="R121" i="4"/>
  <c r="R32" i="4" s="1"/>
  <c r="R13" i="3" s="1"/>
  <c r="J121" i="4"/>
  <c r="J32" i="4" s="1"/>
  <c r="J13" i="3" s="1"/>
  <c r="Y120" i="4"/>
  <c r="Y28" i="4" s="1"/>
  <c r="Q120" i="4"/>
  <c r="Q28" i="4" s="1"/>
  <c r="I120" i="4"/>
  <c r="I28" i="4" s="1"/>
  <c r="X119" i="4"/>
  <c r="X43" i="4" s="1"/>
  <c r="P119" i="4"/>
  <c r="P43" i="4" s="1"/>
  <c r="H119" i="4"/>
  <c r="H43" i="4" s="1"/>
  <c r="W118" i="4"/>
  <c r="W39" i="4" s="1"/>
  <c r="O118" i="4"/>
  <c r="O39" i="4" s="1"/>
  <c r="G118" i="4"/>
  <c r="G39" i="4" s="1"/>
  <c r="V117" i="4"/>
  <c r="V35" i="4" s="1"/>
  <c r="N117" i="4"/>
  <c r="N35" i="4" s="1"/>
  <c r="F117" i="4"/>
  <c r="F35" i="4" s="1"/>
  <c r="U116" i="4"/>
  <c r="U31" i="4" s="1"/>
  <c r="L145" i="4" s="1"/>
  <c r="M116" i="4"/>
  <c r="M31" i="4" s="1"/>
  <c r="E116" i="4"/>
  <c r="E31" i="4" s="1"/>
  <c r="T115" i="4"/>
  <c r="T27" i="4" s="1"/>
  <c r="L115" i="4"/>
  <c r="L27" i="4" s="1"/>
  <c r="D115" i="4"/>
  <c r="D27" i="4" s="1"/>
  <c r="S114" i="4"/>
  <c r="S42" i="4" s="1"/>
  <c r="K114" i="4"/>
  <c r="K42" i="4" s="1"/>
  <c r="C114" i="4"/>
  <c r="R113" i="4"/>
  <c r="R38" i="4" s="1"/>
  <c r="J113" i="4"/>
  <c r="J38" i="4" s="1"/>
  <c r="Y112" i="4"/>
  <c r="Y34" i="4" s="1"/>
  <c r="Q112" i="4"/>
  <c r="Q34" i="4" s="1"/>
  <c r="I112" i="4"/>
  <c r="I34" i="4" s="1"/>
  <c r="X111" i="4"/>
  <c r="X30" i="4" s="1"/>
  <c r="P111" i="4"/>
  <c r="P30" i="4" s="1"/>
  <c r="H111" i="4"/>
  <c r="H30" i="4" s="1"/>
  <c r="W110" i="4"/>
  <c r="W26" i="4" s="1"/>
  <c r="O110" i="4"/>
  <c r="O26" i="4" s="1"/>
  <c r="G110" i="4"/>
  <c r="G26" i="4" s="1"/>
  <c r="V109" i="4"/>
  <c r="V18" i="4" s="1"/>
  <c r="N109" i="4"/>
  <c r="N18" i="4" s="1"/>
  <c r="F109" i="4"/>
  <c r="F18" i="4" s="1"/>
  <c r="U108" i="4"/>
  <c r="U10" i="4" s="1"/>
  <c r="M108" i="4"/>
  <c r="M10" i="4" s="1"/>
  <c r="E108" i="4"/>
  <c r="E10" i="4" s="1"/>
  <c r="T107" i="4"/>
  <c r="T17" i="4" s="1"/>
  <c r="L107" i="4"/>
  <c r="L17" i="4" s="1"/>
  <c r="D107" i="4"/>
  <c r="D17" i="4" s="1"/>
  <c r="S106" i="4"/>
  <c r="S9" i="4" s="1"/>
  <c r="K106" i="4"/>
  <c r="K9" i="4" s="1"/>
  <c r="C106" i="4"/>
  <c r="R105" i="4"/>
  <c r="R16" i="4" s="1"/>
  <c r="J105" i="4"/>
  <c r="J16" i="4" s="1"/>
  <c r="Y104" i="4"/>
  <c r="Y15" i="4" s="1"/>
  <c r="Y29" i="3" s="1"/>
  <c r="Q104" i="4"/>
  <c r="I104" i="4"/>
  <c r="I15" i="4" s="1"/>
  <c r="I29" i="3" s="1"/>
  <c r="X103" i="4"/>
  <c r="X14" i="4" s="1"/>
  <c r="P103" i="4"/>
  <c r="P14" i="4" s="1"/>
  <c r="H103" i="4"/>
  <c r="H14" i="4" s="1"/>
  <c r="W102" i="4"/>
  <c r="W8" i="4" s="1"/>
  <c r="W12" i="3" s="1"/>
  <c r="O102" i="4"/>
  <c r="O8" i="4" s="1"/>
  <c r="G102" i="4"/>
  <c r="G8" i="4" s="1"/>
  <c r="V101" i="4"/>
  <c r="V7" i="4" s="1"/>
  <c r="H136" i="4"/>
  <c r="H25" i="4" s="1"/>
  <c r="N134" i="4"/>
  <c r="N22" i="4" s="1"/>
  <c r="E133" i="4"/>
  <c r="E24" i="4" s="1"/>
  <c r="W131" i="4"/>
  <c r="W20" i="4" s="1"/>
  <c r="C131" i="4"/>
  <c r="X130" i="4"/>
  <c r="X19" i="4" s="1"/>
  <c r="X28" i="3" s="1"/>
  <c r="E130" i="4"/>
  <c r="E19" i="4" s="1"/>
  <c r="E28" i="3" s="1"/>
  <c r="L129" i="4"/>
  <c r="L45" i="4" s="1"/>
  <c r="S128" i="4"/>
  <c r="S41" i="4" s="1"/>
  <c r="E128" i="4"/>
  <c r="E41" i="4" s="1"/>
  <c r="O127" i="4"/>
  <c r="O37" i="4" s="1"/>
  <c r="E127" i="4"/>
  <c r="E37" i="4" s="1"/>
  <c r="R126" i="4"/>
  <c r="R33" i="4" s="1"/>
  <c r="F126" i="4"/>
  <c r="F33" i="4" s="1"/>
  <c r="S125" i="4"/>
  <c r="S29" i="4" s="1"/>
  <c r="I125" i="4"/>
  <c r="I29" i="4" s="1"/>
  <c r="T124" i="4"/>
  <c r="T44" i="4" s="1"/>
  <c r="L124" i="4"/>
  <c r="L44" i="4" s="1"/>
  <c r="D124" i="4"/>
  <c r="D44" i="4" s="1"/>
  <c r="S123" i="4"/>
  <c r="S40" i="4" s="1"/>
  <c r="K123" i="4"/>
  <c r="K40" i="4" s="1"/>
  <c r="C123" i="4"/>
  <c r="R122" i="4"/>
  <c r="R36" i="4" s="1"/>
  <c r="J122" i="4"/>
  <c r="J36" i="4" s="1"/>
  <c r="Y121" i="4"/>
  <c r="Y32" i="4" s="1"/>
  <c r="Y13" i="3" s="1"/>
  <c r="Q121" i="4"/>
  <c r="Q32" i="4" s="1"/>
  <c r="Q13" i="3" s="1"/>
  <c r="I121" i="4"/>
  <c r="I32" i="4" s="1"/>
  <c r="I13" i="3" s="1"/>
  <c r="X120" i="4"/>
  <c r="X28" i="4" s="1"/>
  <c r="P120" i="4"/>
  <c r="P28" i="4" s="1"/>
  <c r="H120" i="4"/>
  <c r="H28" i="4" s="1"/>
  <c r="W119" i="4"/>
  <c r="W43" i="4" s="1"/>
  <c r="O119" i="4"/>
  <c r="O43" i="4" s="1"/>
  <c r="G119" i="4"/>
  <c r="G43" i="4" s="1"/>
  <c r="V118" i="4"/>
  <c r="V39" i="4" s="1"/>
  <c r="N118" i="4"/>
  <c r="N39" i="4" s="1"/>
  <c r="F118" i="4"/>
  <c r="F39" i="4" s="1"/>
  <c r="U117" i="4"/>
  <c r="U35" i="4" s="1"/>
  <c r="L150" i="4" s="1"/>
  <c r="M117" i="4"/>
  <c r="M35" i="4" s="1"/>
  <c r="E117" i="4"/>
  <c r="E35" i="4" s="1"/>
  <c r="T116" i="4"/>
  <c r="T31" i="4" s="1"/>
  <c r="L116" i="4"/>
  <c r="L31" i="4" s="1"/>
  <c r="D116" i="4"/>
  <c r="D31" i="4" s="1"/>
  <c r="S115" i="4"/>
  <c r="S27" i="4" s="1"/>
  <c r="K115" i="4"/>
  <c r="K27" i="4" s="1"/>
  <c r="C115" i="4"/>
  <c r="R114" i="4"/>
  <c r="R42" i="4" s="1"/>
  <c r="J114" i="4"/>
  <c r="J42" i="4" s="1"/>
  <c r="Y113" i="4"/>
  <c r="Y38" i="4" s="1"/>
  <c r="Q113" i="4"/>
  <c r="Q38" i="4" s="1"/>
  <c r="I113" i="4"/>
  <c r="I38" i="4" s="1"/>
  <c r="X112" i="4"/>
  <c r="X34" i="4" s="1"/>
  <c r="P112" i="4"/>
  <c r="P34" i="4" s="1"/>
  <c r="H112" i="4"/>
  <c r="H34" i="4" s="1"/>
  <c r="W111" i="4"/>
  <c r="W30" i="4" s="1"/>
  <c r="O111" i="4"/>
  <c r="O30" i="4" s="1"/>
  <c r="G111" i="4"/>
  <c r="G30" i="4" s="1"/>
  <c r="V110" i="4"/>
  <c r="V26" i="4" s="1"/>
  <c r="N110" i="4"/>
  <c r="N26" i="4" s="1"/>
  <c r="F110" i="4"/>
  <c r="F26" i="4" s="1"/>
  <c r="U109" i="4"/>
  <c r="U18" i="4" s="1"/>
  <c r="M109" i="4"/>
  <c r="M18" i="4" s="1"/>
  <c r="E109" i="4"/>
  <c r="E18" i="4" s="1"/>
  <c r="T108" i="4"/>
  <c r="T10" i="4" s="1"/>
  <c r="L108" i="4"/>
  <c r="L10" i="4" s="1"/>
  <c r="D108" i="4"/>
  <c r="D10" i="4" s="1"/>
  <c r="S107" i="4"/>
  <c r="S17" i="4" s="1"/>
  <c r="K107" i="4"/>
  <c r="K17" i="4" s="1"/>
  <c r="C107" i="4"/>
  <c r="R106" i="4"/>
  <c r="J106" i="4"/>
  <c r="J9" i="4" s="1"/>
  <c r="Y105" i="4"/>
  <c r="Y16" i="4" s="1"/>
  <c r="Q105" i="4"/>
  <c r="Q16" i="4" s="1"/>
  <c r="I105" i="4"/>
  <c r="I16" i="4" s="1"/>
  <c r="X104" i="4"/>
  <c r="X15" i="4" s="1"/>
  <c r="X29" i="3" s="1"/>
  <c r="P104" i="4"/>
  <c r="P15" i="4" s="1"/>
  <c r="P29" i="3" s="1"/>
  <c r="H104" i="4"/>
  <c r="H15" i="4" s="1"/>
  <c r="H29" i="3" s="1"/>
  <c r="W103" i="4"/>
  <c r="W14" i="4" s="1"/>
  <c r="O103" i="4"/>
  <c r="O14" i="4" s="1"/>
  <c r="G103" i="4"/>
  <c r="G14" i="4" s="1"/>
  <c r="V102" i="4"/>
  <c r="V8" i="4" s="1"/>
  <c r="V12" i="3" s="1"/>
  <c r="N102" i="4"/>
  <c r="N8" i="4" s="1"/>
  <c r="F102" i="4"/>
  <c r="F8" i="4" s="1"/>
  <c r="U101" i="4"/>
  <c r="U7" i="4" s="1"/>
  <c r="W135" i="4"/>
  <c r="W21" i="4" s="1"/>
  <c r="J134" i="4"/>
  <c r="J22" i="4" s="1"/>
  <c r="X132" i="4"/>
  <c r="X23" i="4" s="1"/>
  <c r="U131" i="4"/>
  <c r="U20" i="4" s="1"/>
  <c r="CH130" i="4"/>
  <c r="CH19" i="4" s="1"/>
  <c r="CH28" i="3" s="1"/>
  <c r="CH34" i="3" s="1"/>
  <c r="M26" i="1" s="1"/>
  <c r="V130" i="4"/>
  <c r="V19" i="4" s="1"/>
  <c r="V28" i="3" s="1"/>
  <c r="Y129" i="4"/>
  <c r="Y45" i="4" s="1"/>
  <c r="I129" i="4"/>
  <c r="I45" i="4" s="1"/>
  <c r="P128" i="4"/>
  <c r="P41" i="4" s="1"/>
  <c r="D128" i="4"/>
  <c r="D41" i="4" s="1"/>
  <c r="N127" i="4"/>
  <c r="N37" i="4" s="1"/>
  <c r="D127" i="4"/>
  <c r="D37" i="4" s="1"/>
  <c r="Q126" i="4"/>
  <c r="Q33" i="4" s="1"/>
  <c r="E126" i="4"/>
  <c r="E33" i="4" s="1"/>
  <c r="R125" i="4"/>
  <c r="R29" i="4" s="1"/>
  <c r="H125" i="4"/>
  <c r="H29" i="4" s="1"/>
  <c r="S124" i="4"/>
  <c r="S44" i="4" s="1"/>
  <c r="K124" i="4"/>
  <c r="K44" i="4" s="1"/>
  <c r="C124" i="4"/>
  <c r="R123" i="4"/>
  <c r="R40" i="4" s="1"/>
  <c r="J123" i="4"/>
  <c r="J40" i="4" s="1"/>
  <c r="Y122" i="4"/>
  <c r="Y36" i="4" s="1"/>
  <c r="Q122" i="4"/>
  <c r="Q36" i="4" s="1"/>
  <c r="I122" i="4"/>
  <c r="I36" i="4" s="1"/>
  <c r="X121" i="4"/>
  <c r="X32" i="4" s="1"/>
  <c r="X13" i="3" s="1"/>
  <c r="P121" i="4"/>
  <c r="P32" i="4" s="1"/>
  <c r="P13" i="3" s="1"/>
  <c r="H121" i="4"/>
  <c r="H32" i="4" s="1"/>
  <c r="H13" i="3" s="1"/>
  <c r="W120" i="4"/>
  <c r="W28" i="4" s="1"/>
  <c r="O120" i="4"/>
  <c r="O28" i="4" s="1"/>
  <c r="G120" i="4"/>
  <c r="G28" i="4" s="1"/>
  <c r="V119" i="4"/>
  <c r="V43" i="4" s="1"/>
  <c r="N119" i="4"/>
  <c r="N43" i="4" s="1"/>
  <c r="F119" i="4"/>
  <c r="F43" i="4" s="1"/>
  <c r="U118" i="4"/>
  <c r="U39" i="4" s="1"/>
  <c r="L154" i="4" s="1"/>
  <c r="M118" i="4"/>
  <c r="M39" i="4" s="1"/>
  <c r="E118" i="4"/>
  <c r="E39" i="4" s="1"/>
  <c r="T117" i="4"/>
  <c r="T35" i="4" s="1"/>
  <c r="L117" i="4"/>
  <c r="L35" i="4" s="1"/>
  <c r="D117" i="4"/>
  <c r="D35" i="4" s="1"/>
  <c r="S116" i="4"/>
  <c r="S31" i="4" s="1"/>
  <c r="K116" i="4"/>
  <c r="K31" i="4" s="1"/>
  <c r="C116" i="4"/>
  <c r="R115" i="4"/>
  <c r="R27" i="4" s="1"/>
  <c r="J115" i="4"/>
  <c r="J27" i="4" s="1"/>
  <c r="Y114" i="4"/>
  <c r="Y42" i="4" s="1"/>
  <c r="Q114" i="4"/>
  <c r="Q42" i="4" s="1"/>
  <c r="I114" i="4"/>
  <c r="I42" i="4" s="1"/>
  <c r="X113" i="4"/>
  <c r="X38" i="4" s="1"/>
  <c r="P113" i="4"/>
  <c r="P38" i="4" s="1"/>
  <c r="H113" i="4"/>
  <c r="H38" i="4" s="1"/>
  <c r="W112" i="4"/>
  <c r="W34" i="4" s="1"/>
  <c r="O112" i="4"/>
  <c r="O34" i="4" s="1"/>
  <c r="G112" i="4"/>
  <c r="G34" i="4" s="1"/>
  <c r="V111" i="4"/>
  <c r="V30" i="4" s="1"/>
  <c r="N111" i="4"/>
  <c r="N30" i="4" s="1"/>
  <c r="F111" i="4"/>
  <c r="F30" i="4" s="1"/>
  <c r="U110" i="4"/>
  <c r="U26" i="4" s="1"/>
  <c r="L151" i="4" s="1"/>
  <c r="M110" i="4"/>
  <c r="M26" i="4" s="1"/>
  <c r="E110" i="4"/>
  <c r="E26" i="4" s="1"/>
  <c r="T109" i="4"/>
  <c r="T18" i="4" s="1"/>
  <c r="L109" i="4"/>
  <c r="L18" i="4" s="1"/>
  <c r="D109" i="4"/>
  <c r="D18" i="4" s="1"/>
  <c r="S108" i="4"/>
  <c r="S10" i="4" s="1"/>
  <c r="K108" i="4"/>
  <c r="K10" i="4" s="1"/>
  <c r="C108" i="4"/>
  <c r="R107" i="4"/>
  <c r="J107" i="4"/>
  <c r="J17" i="4" s="1"/>
  <c r="Y106" i="4"/>
  <c r="Y9" i="4" s="1"/>
  <c r="Q106" i="4"/>
  <c r="I106" i="4"/>
  <c r="I9" i="4" s="1"/>
  <c r="X105" i="4"/>
  <c r="X16" i="4" s="1"/>
  <c r="P105" i="4"/>
  <c r="P16" i="4" s="1"/>
  <c r="H105" i="4"/>
  <c r="H16" i="4" s="1"/>
  <c r="W104" i="4"/>
  <c r="W15" i="4" s="1"/>
  <c r="W29" i="3" s="1"/>
  <c r="O104" i="4"/>
  <c r="O15" i="4" s="1"/>
  <c r="O29" i="3" s="1"/>
  <c r="G104" i="4"/>
  <c r="G15" i="4" s="1"/>
  <c r="G29" i="3" s="1"/>
  <c r="V103" i="4"/>
  <c r="V14" i="4" s="1"/>
  <c r="N103" i="4"/>
  <c r="N14" i="4" s="1"/>
  <c r="F103" i="4"/>
  <c r="F14" i="4" s="1"/>
  <c r="U102" i="4"/>
  <c r="U8" i="4" s="1"/>
  <c r="M102" i="4"/>
  <c r="M8" i="4" s="1"/>
  <c r="O135" i="4"/>
  <c r="O21" i="4" s="1"/>
  <c r="F134" i="4"/>
  <c r="F22" i="4" s="1"/>
  <c r="T132" i="4"/>
  <c r="T23" i="4" s="1"/>
  <c r="S131" i="4"/>
  <c r="S20" i="4" s="1"/>
  <c r="CF130" i="4"/>
  <c r="CF19" i="4" s="1"/>
  <c r="CF28" i="3" s="1"/>
  <c r="CF34" i="3" s="1"/>
  <c r="K26" i="1" s="1"/>
  <c r="R130" i="4"/>
  <c r="W129" i="4"/>
  <c r="W45" i="4" s="1"/>
  <c r="G129" i="4"/>
  <c r="G45" i="4" s="1"/>
  <c r="N128" i="4"/>
  <c r="N41" i="4" s="1"/>
  <c r="C128" i="4"/>
  <c r="M127" i="4"/>
  <c r="M37" i="4" s="1"/>
  <c r="C127" i="4"/>
  <c r="N126" i="4"/>
  <c r="N33" i="4" s="1"/>
  <c r="D126" i="4"/>
  <c r="D33" i="4" s="1"/>
  <c r="Q125" i="4"/>
  <c r="Q29" i="4" s="1"/>
  <c r="E125" i="4"/>
  <c r="E29" i="4" s="1"/>
  <c r="R124" i="4"/>
  <c r="R44" i="4" s="1"/>
  <c r="J124" i="4"/>
  <c r="J44" i="4" s="1"/>
  <c r="Y123" i="4"/>
  <c r="Y40" i="4" s="1"/>
  <c r="Q123" i="4"/>
  <c r="Q40" i="4" s="1"/>
  <c r="I123" i="4"/>
  <c r="I40" i="4" s="1"/>
  <c r="X122" i="4"/>
  <c r="X36" i="4" s="1"/>
  <c r="P122" i="4"/>
  <c r="P36" i="4" s="1"/>
  <c r="H122" i="4"/>
  <c r="H36" i="4" s="1"/>
  <c r="W121" i="4"/>
  <c r="W32" i="4" s="1"/>
  <c r="W13" i="3" s="1"/>
  <c r="O121" i="4"/>
  <c r="O32" i="4" s="1"/>
  <c r="O13" i="3" s="1"/>
  <c r="G121" i="4"/>
  <c r="G32" i="4" s="1"/>
  <c r="G13" i="3" s="1"/>
  <c r="V120" i="4"/>
  <c r="V28" i="4" s="1"/>
  <c r="N120" i="4"/>
  <c r="N28" i="4" s="1"/>
  <c r="F120" i="4"/>
  <c r="F28" i="4" s="1"/>
  <c r="U119" i="4"/>
  <c r="U43" i="4" s="1"/>
  <c r="L153" i="4" s="1"/>
  <c r="M119" i="4"/>
  <c r="M43" i="4" s="1"/>
  <c r="E119" i="4"/>
  <c r="E43" i="4" s="1"/>
  <c r="T118" i="4"/>
  <c r="T39" i="4" s="1"/>
  <c r="L118" i="4"/>
  <c r="L39" i="4" s="1"/>
  <c r="D118" i="4"/>
  <c r="D39" i="4" s="1"/>
  <c r="S117" i="4"/>
  <c r="S35" i="4" s="1"/>
  <c r="K117" i="4"/>
  <c r="K35" i="4" s="1"/>
  <c r="C117" i="4"/>
  <c r="R116" i="4"/>
  <c r="R31" i="4" s="1"/>
  <c r="J116" i="4"/>
  <c r="J31" i="4" s="1"/>
  <c r="Y115" i="4"/>
  <c r="Y27" i="4" s="1"/>
  <c r="Q115" i="4"/>
  <c r="Q27" i="4" s="1"/>
  <c r="I115" i="4"/>
  <c r="I27" i="4" s="1"/>
  <c r="X114" i="4"/>
  <c r="X42" i="4" s="1"/>
  <c r="P114" i="4"/>
  <c r="P42" i="4" s="1"/>
  <c r="H114" i="4"/>
  <c r="H42" i="4" s="1"/>
  <c r="W113" i="4"/>
  <c r="W38" i="4" s="1"/>
  <c r="O113" i="4"/>
  <c r="O38" i="4" s="1"/>
  <c r="G113" i="4"/>
  <c r="G38" i="4" s="1"/>
  <c r="V112" i="4"/>
  <c r="V34" i="4" s="1"/>
  <c r="N112" i="4"/>
  <c r="N34" i="4" s="1"/>
  <c r="F112" i="4"/>
  <c r="F34" i="4" s="1"/>
  <c r="U111" i="4"/>
  <c r="U30" i="4" s="1"/>
  <c r="L152" i="4" s="1"/>
  <c r="M111" i="4"/>
  <c r="M30" i="4" s="1"/>
  <c r="E111" i="4"/>
  <c r="E30" i="4" s="1"/>
  <c r="T110" i="4"/>
  <c r="T26" i="4" s="1"/>
  <c r="L110" i="4"/>
  <c r="L26" i="4" s="1"/>
  <c r="D110" i="4"/>
  <c r="D26" i="4" s="1"/>
  <c r="S109" i="4"/>
  <c r="S18" i="4" s="1"/>
  <c r="K109" i="4"/>
  <c r="K18" i="4" s="1"/>
  <c r="C109" i="4"/>
  <c r="R108" i="4"/>
  <c r="R10" i="4" s="1"/>
  <c r="J108" i="4"/>
  <c r="J10" i="4" s="1"/>
  <c r="Y107" i="4"/>
  <c r="Y17" i="4" s="1"/>
  <c r="Q107" i="4"/>
  <c r="I107" i="4"/>
  <c r="I17" i="4" s="1"/>
  <c r="X106" i="4"/>
  <c r="X9" i="4" s="1"/>
  <c r="P106" i="4"/>
  <c r="H106" i="4"/>
  <c r="H9" i="4" s="1"/>
  <c r="W105" i="4"/>
  <c r="W16" i="4" s="1"/>
  <c r="O105" i="4"/>
  <c r="O16" i="4" s="1"/>
  <c r="G105" i="4"/>
  <c r="G16" i="4" s="1"/>
  <c r="V104" i="4"/>
  <c r="V15" i="4" s="1"/>
  <c r="V29" i="3" s="1"/>
  <c r="N104" i="4"/>
  <c r="N15" i="4" s="1"/>
  <c r="N29" i="3" s="1"/>
  <c r="F104" i="4"/>
  <c r="F15" i="4" s="1"/>
  <c r="F29" i="3" s="1"/>
  <c r="U103" i="4"/>
  <c r="U14" i="4" s="1"/>
  <c r="K135" i="4"/>
  <c r="K21" i="4" s="1"/>
  <c r="Y133" i="4"/>
  <c r="Y24" i="4" s="1"/>
  <c r="P132" i="4"/>
  <c r="P23" i="4" s="1"/>
  <c r="O131" i="4"/>
  <c r="O20" i="4" s="1"/>
  <c r="CD130" i="4"/>
  <c r="CD19" i="4" s="1"/>
  <c r="CD28" i="3" s="1"/>
  <c r="CD34" i="3" s="1"/>
  <c r="I26" i="1" s="1"/>
  <c r="P130" i="4"/>
  <c r="P19" i="4" s="1"/>
  <c r="P28" i="3" s="1"/>
  <c r="U129" i="4"/>
  <c r="U45" i="4" s="1"/>
  <c r="L146" i="4" s="1"/>
  <c r="E129" i="4"/>
  <c r="E45" i="4" s="1"/>
  <c r="M128" i="4"/>
  <c r="M41" i="4" s="1"/>
  <c r="W127" i="4"/>
  <c r="W37" i="4" s="1"/>
  <c r="L127" i="4"/>
  <c r="L37" i="4" s="1"/>
  <c r="Y126" i="4"/>
  <c r="Y33" i="4" s="1"/>
  <c r="M126" i="4"/>
  <c r="M33" i="4" s="1"/>
  <c r="C126" i="4"/>
  <c r="P125" i="4"/>
  <c r="P29" i="4" s="1"/>
  <c r="D125" i="4"/>
  <c r="D29" i="4" s="1"/>
  <c r="Q124" i="4"/>
  <c r="Q44" i="4" s="1"/>
  <c r="I124" i="4"/>
  <c r="I44" i="4" s="1"/>
  <c r="X123" i="4"/>
  <c r="X40" i="4" s="1"/>
  <c r="P123" i="4"/>
  <c r="P40" i="4" s="1"/>
  <c r="H123" i="4"/>
  <c r="H40" i="4" s="1"/>
  <c r="W122" i="4"/>
  <c r="W36" i="4" s="1"/>
  <c r="O122" i="4"/>
  <c r="O36" i="4" s="1"/>
  <c r="G122" i="4"/>
  <c r="G36" i="4" s="1"/>
  <c r="V121" i="4"/>
  <c r="V32" i="4" s="1"/>
  <c r="V13" i="3" s="1"/>
  <c r="N121" i="4"/>
  <c r="N32" i="4" s="1"/>
  <c r="N13" i="3" s="1"/>
  <c r="F121" i="4"/>
  <c r="F32" i="4" s="1"/>
  <c r="F13" i="3" s="1"/>
  <c r="U120" i="4"/>
  <c r="U28" i="4" s="1"/>
  <c r="L148" i="4" s="1"/>
  <c r="M120" i="4"/>
  <c r="M28" i="4" s="1"/>
  <c r="E120" i="4"/>
  <c r="E28" i="4" s="1"/>
  <c r="T119" i="4"/>
  <c r="T43" i="4" s="1"/>
  <c r="L119" i="4"/>
  <c r="L43" i="4" s="1"/>
  <c r="D119" i="4"/>
  <c r="D43" i="4" s="1"/>
  <c r="S118" i="4"/>
  <c r="S39" i="4" s="1"/>
  <c r="K118" i="4"/>
  <c r="K39" i="4" s="1"/>
  <c r="C118" i="4"/>
  <c r="R117" i="4"/>
  <c r="R35" i="4" s="1"/>
  <c r="J117" i="4"/>
  <c r="J35" i="4" s="1"/>
  <c r="Y116" i="4"/>
  <c r="Y31" i="4" s="1"/>
  <c r="Q116" i="4"/>
  <c r="Q31" i="4" s="1"/>
  <c r="I116" i="4"/>
  <c r="I31" i="4" s="1"/>
  <c r="X115" i="4"/>
  <c r="X27" i="4" s="1"/>
  <c r="P115" i="4"/>
  <c r="P27" i="4" s="1"/>
  <c r="H115" i="4"/>
  <c r="H27" i="4" s="1"/>
  <c r="W114" i="4"/>
  <c r="W42" i="4" s="1"/>
  <c r="O114" i="4"/>
  <c r="O42" i="4" s="1"/>
  <c r="G114" i="4"/>
  <c r="G42" i="4" s="1"/>
  <c r="V113" i="4"/>
  <c r="V38" i="4" s="1"/>
  <c r="N113" i="4"/>
  <c r="N38" i="4" s="1"/>
  <c r="F113" i="4"/>
  <c r="F38" i="4" s="1"/>
  <c r="U112" i="4"/>
  <c r="U34" i="4" s="1"/>
  <c r="L156" i="4" s="1"/>
  <c r="M112" i="4"/>
  <c r="M34" i="4" s="1"/>
  <c r="E112" i="4"/>
  <c r="E34" i="4" s="1"/>
  <c r="T111" i="4"/>
  <c r="T30" i="4" s="1"/>
  <c r="L111" i="4"/>
  <c r="L30" i="4" s="1"/>
  <c r="D111" i="4"/>
  <c r="D30" i="4" s="1"/>
  <c r="S110" i="4"/>
  <c r="S26" i="4" s="1"/>
  <c r="K110" i="4"/>
  <c r="K26" i="4" s="1"/>
  <c r="C110" i="4"/>
  <c r="R109" i="4"/>
  <c r="R18" i="4" s="1"/>
  <c r="J109" i="4"/>
  <c r="J18" i="4" s="1"/>
  <c r="Y108" i="4"/>
  <c r="Y10" i="4" s="1"/>
  <c r="Q108" i="4"/>
  <c r="Q10" i="4" s="1"/>
  <c r="I108" i="4"/>
  <c r="I10" i="4" s="1"/>
  <c r="X107" i="4"/>
  <c r="X17" i="4" s="1"/>
  <c r="P107" i="4"/>
  <c r="H107" i="4"/>
  <c r="H17" i="4" s="1"/>
  <c r="W106" i="4"/>
  <c r="W9" i="4" s="1"/>
  <c r="O106" i="4"/>
  <c r="O9" i="4" s="1"/>
  <c r="G106" i="4"/>
  <c r="G9" i="4" s="1"/>
  <c r="V105" i="4"/>
  <c r="V16" i="4" s="1"/>
  <c r="N105" i="4"/>
  <c r="N16" i="4" s="1"/>
  <c r="F105" i="4"/>
  <c r="F16" i="4" s="1"/>
  <c r="U104" i="4"/>
  <c r="U15" i="4" s="1"/>
  <c r="U29" i="3" s="1"/>
  <c r="M104" i="4"/>
  <c r="M15" i="4" s="1"/>
  <c r="M29" i="3" s="1"/>
  <c r="E104" i="4"/>
  <c r="E15" i="4" s="1"/>
  <c r="E29" i="3" s="1"/>
  <c r="T103" i="4"/>
  <c r="T14" i="4" s="1"/>
  <c r="L103" i="4"/>
  <c r="L14" i="4" s="1"/>
  <c r="D103" i="4"/>
  <c r="D14" i="4" s="1"/>
  <c r="S102" i="4"/>
  <c r="S8" i="4" s="1"/>
  <c r="K102" i="4"/>
  <c r="K8" i="4" s="1"/>
  <c r="C102" i="4"/>
  <c r="R101" i="4"/>
  <c r="R7" i="4" s="1"/>
  <c r="G135" i="4"/>
  <c r="G21" i="4" s="1"/>
  <c r="U133" i="4"/>
  <c r="U24" i="4" s="1"/>
  <c r="L132" i="4"/>
  <c r="L23" i="4" s="1"/>
  <c r="M131" i="4"/>
  <c r="M20" i="4" s="1"/>
  <c r="BZ130" i="4"/>
  <c r="BZ19" i="4" s="1"/>
  <c r="BZ28" i="3" s="1"/>
  <c r="BZ34" i="3" s="1"/>
  <c r="E26" i="1" s="1"/>
  <c r="N130" i="4"/>
  <c r="N19" i="4" s="1"/>
  <c r="N28" i="3" s="1"/>
  <c r="T129" i="4"/>
  <c r="T45" i="4" s="1"/>
  <c r="D129" i="4"/>
  <c r="D45" i="4" s="1"/>
  <c r="L128" i="4"/>
  <c r="L41" i="4" s="1"/>
  <c r="U127" i="4"/>
  <c r="U37" i="4" s="1"/>
  <c r="L143" i="4" s="1"/>
  <c r="K127" i="4"/>
  <c r="K37" i="4" s="1"/>
  <c r="V126" i="4"/>
  <c r="V33" i="4" s="1"/>
  <c r="L126" i="4"/>
  <c r="L33" i="4" s="1"/>
  <c r="Y125" i="4"/>
  <c r="Y29" i="4" s="1"/>
  <c r="M125" i="4"/>
  <c r="M29" i="4" s="1"/>
  <c r="C125" i="4"/>
  <c r="P124" i="4"/>
  <c r="P44" i="4" s="1"/>
  <c r="H124" i="4"/>
  <c r="H44" i="4" s="1"/>
  <c r="W123" i="4"/>
  <c r="W40" i="4" s="1"/>
  <c r="O123" i="4"/>
  <c r="O40" i="4" s="1"/>
  <c r="G123" i="4"/>
  <c r="G40" i="4" s="1"/>
  <c r="V122" i="4"/>
  <c r="V36" i="4" s="1"/>
  <c r="N122" i="4"/>
  <c r="N36" i="4" s="1"/>
  <c r="F122" i="4"/>
  <c r="F36" i="4" s="1"/>
  <c r="U121" i="4"/>
  <c r="U32" i="4" s="1"/>
  <c r="M121" i="4"/>
  <c r="M32" i="4" s="1"/>
  <c r="M13" i="3" s="1"/>
  <c r="E121" i="4"/>
  <c r="E32" i="4" s="1"/>
  <c r="E13" i="3" s="1"/>
  <c r="T120" i="4"/>
  <c r="T28" i="4" s="1"/>
  <c r="L120" i="4"/>
  <c r="L28" i="4" s="1"/>
  <c r="D120" i="4"/>
  <c r="D28" i="4" s="1"/>
  <c r="S119" i="4"/>
  <c r="S43" i="4" s="1"/>
  <c r="K119" i="4"/>
  <c r="K43" i="4" s="1"/>
  <c r="C119" i="4"/>
  <c r="R118" i="4"/>
  <c r="R39" i="4" s="1"/>
  <c r="J118" i="4"/>
  <c r="J39" i="4" s="1"/>
  <c r="Y117" i="4"/>
  <c r="Y35" i="4" s="1"/>
  <c r="Q117" i="4"/>
  <c r="Q35" i="4" s="1"/>
  <c r="I117" i="4"/>
  <c r="I35" i="4" s="1"/>
  <c r="X116" i="4"/>
  <c r="X31" i="4" s="1"/>
  <c r="P116" i="4"/>
  <c r="P31" i="4" s="1"/>
  <c r="H116" i="4"/>
  <c r="H31" i="4" s="1"/>
  <c r="W115" i="4"/>
  <c r="W27" i="4" s="1"/>
  <c r="O115" i="4"/>
  <c r="O27" i="4" s="1"/>
  <c r="G115" i="4"/>
  <c r="G27" i="4" s="1"/>
  <c r="V114" i="4"/>
  <c r="V42" i="4" s="1"/>
  <c r="N114" i="4"/>
  <c r="N42" i="4" s="1"/>
  <c r="F114" i="4"/>
  <c r="F42" i="4" s="1"/>
  <c r="U113" i="4"/>
  <c r="U38" i="4" s="1"/>
  <c r="L160" i="4" s="1"/>
  <c r="M113" i="4"/>
  <c r="M38" i="4" s="1"/>
  <c r="E113" i="4"/>
  <c r="E38" i="4" s="1"/>
  <c r="T112" i="4"/>
  <c r="T34" i="4" s="1"/>
  <c r="L112" i="4"/>
  <c r="L34" i="4" s="1"/>
  <c r="D112" i="4"/>
  <c r="D34" i="4" s="1"/>
  <c r="S111" i="4"/>
  <c r="S30" i="4" s="1"/>
  <c r="K111" i="4"/>
  <c r="K30" i="4" s="1"/>
  <c r="C111" i="4"/>
  <c r="R110" i="4"/>
  <c r="R26" i="4" s="1"/>
  <c r="J110" i="4"/>
  <c r="J26" i="4" s="1"/>
  <c r="Y109" i="4"/>
  <c r="Y18" i="4" s="1"/>
  <c r="Q109" i="4"/>
  <c r="Q18" i="4" s="1"/>
  <c r="I109" i="4"/>
  <c r="I18" i="4" s="1"/>
  <c r="X108" i="4"/>
  <c r="X10" i="4" s="1"/>
  <c r="P108" i="4"/>
  <c r="P10" i="4" s="1"/>
  <c r="H108" i="4"/>
  <c r="H10" i="4" s="1"/>
  <c r="W107" i="4"/>
  <c r="W17" i="4" s="1"/>
  <c r="O107" i="4"/>
  <c r="O17" i="4" s="1"/>
  <c r="G107" i="4"/>
  <c r="G17" i="4" s="1"/>
  <c r="V106" i="4"/>
  <c r="N106" i="4"/>
  <c r="N9" i="4" s="1"/>
  <c r="F106" i="4"/>
  <c r="F9" i="4" s="1"/>
  <c r="U105" i="4"/>
  <c r="U16" i="4" s="1"/>
  <c r="M105" i="4"/>
  <c r="M16" i="4" s="1"/>
  <c r="E105" i="4"/>
  <c r="E16" i="4" s="1"/>
  <c r="T104" i="4"/>
  <c r="T15" i="4" s="1"/>
  <c r="T29" i="3" s="1"/>
  <c r="L104" i="4"/>
  <c r="L15" i="4" s="1"/>
  <c r="L29" i="3" s="1"/>
  <c r="D104" i="4"/>
  <c r="D15" i="4" s="1"/>
  <c r="D29" i="3" s="1"/>
  <c r="S103" i="4"/>
  <c r="S14" i="4" s="1"/>
  <c r="K103" i="4"/>
  <c r="K14" i="4" s="1"/>
  <c r="C103" i="4"/>
  <c r="R102" i="4"/>
  <c r="R8" i="4" s="1"/>
  <c r="R12" i="3" s="1"/>
  <c r="J102" i="4"/>
  <c r="J8" i="4" s="1"/>
  <c r="C135" i="4"/>
  <c r="Q133" i="4"/>
  <c r="Q24" i="4" s="1"/>
  <c r="H132" i="4"/>
  <c r="H23" i="4" s="1"/>
  <c r="K131" i="4"/>
  <c r="K20" i="4" s="1"/>
  <c r="BX130" i="4"/>
  <c r="BX19" i="4" s="1"/>
  <c r="BX28" i="3" s="1"/>
  <c r="BX34" i="3" s="1"/>
  <c r="C26" i="1" s="1"/>
  <c r="J130" i="4"/>
  <c r="J19" i="4" s="1"/>
  <c r="J28" i="3" s="1"/>
  <c r="Q129" i="4"/>
  <c r="Q45" i="4" s="1"/>
  <c r="X128" i="4"/>
  <c r="X41" i="4" s="1"/>
  <c r="K128" i="4"/>
  <c r="K41" i="4" s="1"/>
  <c r="T127" i="4"/>
  <c r="T37" i="4" s="1"/>
  <c r="J127" i="4"/>
  <c r="J37" i="4" s="1"/>
  <c r="U126" i="4"/>
  <c r="U33" i="4" s="1"/>
  <c r="L141" i="4" s="1"/>
  <c r="K126" i="4"/>
  <c r="K33" i="4" s="1"/>
  <c r="X125" i="4"/>
  <c r="X29" i="4" s="1"/>
  <c r="L125" i="4"/>
  <c r="L29" i="4" s="1"/>
  <c r="Y124" i="4"/>
  <c r="Y44" i="4" s="1"/>
  <c r="O124" i="4"/>
  <c r="O44" i="4" s="1"/>
  <c r="G124" i="4"/>
  <c r="G44" i="4" s="1"/>
  <c r="V123" i="4"/>
  <c r="V40" i="4" s="1"/>
  <c r="N123" i="4"/>
  <c r="N40" i="4" s="1"/>
  <c r="F123" i="4"/>
  <c r="F40" i="4" s="1"/>
  <c r="U122" i="4"/>
  <c r="U36" i="4" s="1"/>
  <c r="L155" i="4" s="1"/>
  <c r="M122" i="4"/>
  <c r="M36" i="4" s="1"/>
  <c r="E122" i="4"/>
  <c r="E36" i="4" s="1"/>
  <c r="T121" i="4"/>
  <c r="T32" i="4" s="1"/>
  <c r="T13" i="3" s="1"/>
  <c r="L121" i="4"/>
  <c r="L32" i="4" s="1"/>
  <c r="L13" i="3" s="1"/>
  <c r="D121" i="4"/>
  <c r="D32" i="4" s="1"/>
  <c r="D13" i="3" s="1"/>
  <c r="S120" i="4"/>
  <c r="S28" i="4" s="1"/>
  <c r="K120" i="4"/>
  <c r="K28" i="4" s="1"/>
  <c r="C120" i="4"/>
  <c r="R119" i="4"/>
  <c r="R43" i="4" s="1"/>
  <c r="J119" i="4"/>
  <c r="J43" i="4" s="1"/>
  <c r="Y118" i="4"/>
  <c r="Y39" i="4" s="1"/>
  <c r="Q118" i="4"/>
  <c r="Q39" i="4" s="1"/>
  <c r="I118" i="4"/>
  <c r="I39" i="4" s="1"/>
  <c r="X117" i="4"/>
  <c r="X35" i="4" s="1"/>
  <c r="P117" i="4"/>
  <c r="P35" i="4" s="1"/>
  <c r="H117" i="4"/>
  <c r="H35" i="4" s="1"/>
  <c r="W116" i="4"/>
  <c r="W31" i="4" s="1"/>
  <c r="O116" i="4"/>
  <c r="O31" i="4" s="1"/>
  <c r="G116" i="4"/>
  <c r="G31" i="4" s="1"/>
  <c r="V115" i="4"/>
  <c r="V27" i="4" s="1"/>
  <c r="N115" i="4"/>
  <c r="N27" i="4" s="1"/>
  <c r="F115" i="4"/>
  <c r="F27" i="4" s="1"/>
  <c r="U114" i="4"/>
  <c r="U42" i="4" s="1"/>
  <c r="L159" i="4" s="1"/>
  <c r="M114" i="4"/>
  <c r="M42" i="4" s="1"/>
  <c r="E114" i="4"/>
  <c r="E42" i="4" s="1"/>
  <c r="T113" i="4"/>
  <c r="T38" i="4" s="1"/>
  <c r="L113" i="4"/>
  <c r="L38" i="4" s="1"/>
  <c r="D113" i="4"/>
  <c r="D38" i="4" s="1"/>
  <c r="S112" i="4"/>
  <c r="S34" i="4" s="1"/>
  <c r="K112" i="4"/>
  <c r="K34" i="4" s="1"/>
  <c r="C112" i="4"/>
  <c r="R111" i="4"/>
  <c r="R30" i="4" s="1"/>
  <c r="J111" i="4"/>
  <c r="J30" i="4" s="1"/>
  <c r="Y110" i="4"/>
  <c r="Y26" i="4" s="1"/>
  <c r="Q110" i="4"/>
  <c r="Q26" i="4" s="1"/>
  <c r="I110" i="4"/>
  <c r="I26" i="4" s="1"/>
  <c r="X109" i="4"/>
  <c r="X18" i="4" s="1"/>
  <c r="P109" i="4"/>
  <c r="P18" i="4" s="1"/>
  <c r="H109" i="4"/>
  <c r="H18" i="4" s="1"/>
  <c r="W108" i="4"/>
  <c r="W10" i="4" s="1"/>
  <c r="O108" i="4"/>
  <c r="O10" i="4" s="1"/>
  <c r="G108" i="4"/>
  <c r="G10" i="4" s="1"/>
  <c r="V107" i="4"/>
  <c r="N107" i="4"/>
  <c r="N17" i="4" s="1"/>
  <c r="F107" i="4"/>
  <c r="F17" i="4" s="1"/>
  <c r="U106" i="4"/>
  <c r="M106" i="4"/>
  <c r="M9" i="4" s="1"/>
  <c r="E106" i="4"/>
  <c r="E9" i="4" s="1"/>
  <c r="T105" i="4"/>
  <c r="T16" i="4" s="1"/>
  <c r="L105" i="4"/>
  <c r="L16" i="4" s="1"/>
  <c r="D105" i="4"/>
  <c r="D16" i="4" s="1"/>
  <c r="S104" i="4"/>
  <c r="S15" i="4" s="1"/>
  <c r="S29" i="3" s="1"/>
  <c r="K104" i="4"/>
  <c r="K15" i="4" s="1"/>
  <c r="K29" i="3" s="1"/>
  <c r="C104" i="4"/>
  <c r="R103" i="4"/>
  <c r="R14" i="4" s="1"/>
  <c r="I102" i="4"/>
  <c r="I8" i="4" s="1"/>
  <c r="P101" i="4"/>
  <c r="P7" i="4" s="1"/>
  <c r="H101" i="4"/>
  <c r="H7" i="4" s="1"/>
  <c r="W100" i="4"/>
  <c r="W11" i="4" s="1"/>
  <c r="O100" i="4"/>
  <c r="O11" i="4" s="1"/>
  <c r="G100" i="4"/>
  <c r="G11" i="4" s="1"/>
  <c r="V99" i="4"/>
  <c r="V6" i="4" s="1"/>
  <c r="N99" i="4"/>
  <c r="N6" i="4" s="1"/>
  <c r="F99" i="4"/>
  <c r="F6" i="4" s="1"/>
  <c r="U98" i="4"/>
  <c r="U5" i="4" s="1"/>
  <c r="M98" i="4"/>
  <c r="M5" i="4" s="1"/>
  <c r="E98" i="4"/>
  <c r="E5" i="4" s="1"/>
  <c r="T97" i="4"/>
  <c r="T4" i="4" s="1"/>
  <c r="L97" i="4"/>
  <c r="L4" i="4" s="1"/>
  <c r="D97" i="4"/>
  <c r="D4" i="4" s="1"/>
  <c r="S96" i="4"/>
  <c r="S13" i="4" s="1"/>
  <c r="K96" i="4"/>
  <c r="K13" i="4" s="1"/>
  <c r="C96" i="4"/>
  <c r="R95" i="4"/>
  <c r="J95" i="4"/>
  <c r="J12" i="4" s="1"/>
  <c r="Y94" i="4"/>
  <c r="Y3" i="4" s="1"/>
  <c r="Q94" i="4"/>
  <c r="Q3" i="4" s="1"/>
  <c r="I94" i="4"/>
  <c r="I3" i="4" s="1"/>
  <c r="M103" i="4"/>
  <c r="M14" i="4" s="1"/>
  <c r="E102" i="4"/>
  <c r="E8" i="4" s="1"/>
  <c r="O101" i="4"/>
  <c r="O7" i="4" s="1"/>
  <c r="G101" i="4"/>
  <c r="G7" i="4" s="1"/>
  <c r="V100" i="4"/>
  <c r="V11" i="4" s="1"/>
  <c r="N100" i="4"/>
  <c r="N11" i="4" s="1"/>
  <c r="F100" i="4"/>
  <c r="F11" i="4" s="1"/>
  <c r="U99" i="4"/>
  <c r="U6" i="4" s="1"/>
  <c r="M99" i="4"/>
  <c r="M6" i="4" s="1"/>
  <c r="E99" i="4"/>
  <c r="E6" i="4" s="1"/>
  <c r="T98" i="4"/>
  <c r="T5" i="4" s="1"/>
  <c r="L98" i="4"/>
  <c r="L5" i="4" s="1"/>
  <c r="D98" i="4"/>
  <c r="D5" i="4" s="1"/>
  <c r="S97" i="4"/>
  <c r="S4" i="4" s="1"/>
  <c r="K97" i="4"/>
  <c r="K4" i="4" s="1"/>
  <c r="C97" i="4"/>
  <c r="R96" i="4"/>
  <c r="J96" i="4"/>
  <c r="J13" i="4" s="1"/>
  <c r="Y95" i="4"/>
  <c r="Y12" i="4" s="1"/>
  <c r="Q95" i="4"/>
  <c r="Q12" i="4" s="1"/>
  <c r="I95" i="4"/>
  <c r="I12" i="4" s="1"/>
  <c r="X94" i="4"/>
  <c r="X3" i="4" s="1"/>
  <c r="P94" i="4"/>
  <c r="P3" i="4" s="1"/>
  <c r="H94" i="4"/>
  <c r="H3" i="4" s="1"/>
  <c r="J103" i="4"/>
  <c r="J14" i="4" s="1"/>
  <c r="D102" i="4"/>
  <c r="D8" i="4" s="1"/>
  <c r="N101" i="4"/>
  <c r="N7" i="4" s="1"/>
  <c r="F101" i="4"/>
  <c r="F7" i="4" s="1"/>
  <c r="U100" i="4"/>
  <c r="U11" i="4" s="1"/>
  <c r="M100" i="4"/>
  <c r="M11" i="4" s="1"/>
  <c r="E100" i="4"/>
  <c r="E11" i="4" s="1"/>
  <c r="T99" i="4"/>
  <c r="T6" i="4" s="1"/>
  <c r="L99" i="4"/>
  <c r="L6" i="4" s="1"/>
  <c r="D99" i="4"/>
  <c r="D6" i="4" s="1"/>
  <c r="S98" i="4"/>
  <c r="S5" i="4" s="1"/>
  <c r="K98" i="4"/>
  <c r="K5" i="4" s="1"/>
  <c r="C98" i="4"/>
  <c r="R97" i="4"/>
  <c r="J97" i="4"/>
  <c r="J4" i="4" s="1"/>
  <c r="Y96" i="4"/>
  <c r="Y13" i="4" s="1"/>
  <c r="Q96" i="4"/>
  <c r="Q13" i="4" s="1"/>
  <c r="I96" i="4"/>
  <c r="I13" i="4" s="1"/>
  <c r="X95" i="4"/>
  <c r="X12" i="4" s="1"/>
  <c r="P95" i="4"/>
  <c r="P12" i="4" s="1"/>
  <c r="H95" i="4"/>
  <c r="H12" i="4" s="1"/>
  <c r="W94" i="4"/>
  <c r="W3" i="4" s="1"/>
  <c r="O94" i="4"/>
  <c r="O3" i="4" s="1"/>
  <c r="G94" i="4"/>
  <c r="G3" i="4" s="1"/>
  <c r="E103" i="4"/>
  <c r="E14" i="4" s="1"/>
  <c r="Y101" i="4"/>
  <c r="Y7" i="4" s="1"/>
  <c r="M101" i="4"/>
  <c r="M7" i="4" s="1"/>
  <c r="E101" i="4"/>
  <c r="E7" i="4" s="1"/>
  <c r="T100" i="4"/>
  <c r="T11" i="4" s="1"/>
  <c r="L100" i="4"/>
  <c r="L11" i="4" s="1"/>
  <c r="D100" i="4"/>
  <c r="D11" i="4" s="1"/>
  <c r="S99" i="4"/>
  <c r="S6" i="4" s="1"/>
  <c r="K99" i="4"/>
  <c r="K6" i="4" s="1"/>
  <c r="C99" i="4"/>
  <c r="R98" i="4"/>
  <c r="J98" i="4"/>
  <c r="J5" i="4" s="1"/>
  <c r="Y97" i="4"/>
  <c r="Y4" i="4" s="1"/>
  <c r="Q97" i="4"/>
  <c r="Q4" i="4" s="1"/>
  <c r="I97" i="4"/>
  <c r="I4" i="4" s="1"/>
  <c r="X96" i="4"/>
  <c r="X13" i="4" s="1"/>
  <c r="P96" i="4"/>
  <c r="P13" i="4" s="1"/>
  <c r="H96" i="4"/>
  <c r="H13" i="4" s="1"/>
  <c r="W95" i="4"/>
  <c r="W12" i="4" s="1"/>
  <c r="O95" i="4"/>
  <c r="O12" i="4" s="1"/>
  <c r="G95" i="4"/>
  <c r="G12" i="4" s="1"/>
  <c r="V94" i="4"/>
  <c r="V3" i="4" s="1"/>
  <c r="N94" i="4"/>
  <c r="N3" i="4" s="1"/>
  <c r="F94" i="4"/>
  <c r="F3" i="4" s="1"/>
  <c r="Y102" i="4"/>
  <c r="Y8" i="4" s="1"/>
  <c r="X101" i="4"/>
  <c r="X7" i="4" s="1"/>
  <c r="L101" i="4"/>
  <c r="L7" i="4" s="1"/>
  <c r="D101" i="4"/>
  <c r="D7" i="4" s="1"/>
  <c r="S100" i="4"/>
  <c r="S11" i="4" s="1"/>
  <c r="K100" i="4"/>
  <c r="K11" i="4" s="1"/>
  <c r="C100" i="4"/>
  <c r="R99" i="4"/>
  <c r="J99" i="4"/>
  <c r="J6" i="4" s="1"/>
  <c r="Y98" i="4"/>
  <c r="Y5" i="4" s="1"/>
  <c r="Q98" i="4"/>
  <c r="Q5" i="4" s="1"/>
  <c r="I98" i="4"/>
  <c r="I5" i="4" s="1"/>
  <c r="X97" i="4"/>
  <c r="X4" i="4" s="1"/>
  <c r="P97" i="4"/>
  <c r="P4" i="4" s="1"/>
  <c r="H97" i="4"/>
  <c r="H4" i="4" s="1"/>
  <c r="W96" i="4"/>
  <c r="W13" i="4" s="1"/>
  <c r="O96" i="4"/>
  <c r="O13" i="4" s="1"/>
  <c r="G96" i="4"/>
  <c r="G13" i="4" s="1"/>
  <c r="V95" i="4"/>
  <c r="V12" i="4" s="1"/>
  <c r="N95" i="4"/>
  <c r="N12" i="4" s="1"/>
  <c r="F95" i="4"/>
  <c r="F12" i="4" s="1"/>
  <c r="U94" i="4"/>
  <c r="U3" i="4" s="1"/>
  <c r="M94" i="4"/>
  <c r="M3" i="4" s="1"/>
  <c r="E94" i="4"/>
  <c r="E3" i="4" s="1"/>
  <c r="T102" i="4"/>
  <c r="T8" i="4" s="1"/>
  <c r="T101" i="4"/>
  <c r="T7" i="4" s="1"/>
  <c r="K101" i="4"/>
  <c r="K7" i="4" s="1"/>
  <c r="C101" i="4"/>
  <c r="R100" i="4"/>
  <c r="J100" i="4"/>
  <c r="J11" i="4" s="1"/>
  <c r="Y99" i="4"/>
  <c r="Y6" i="4" s="1"/>
  <c r="Q99" i="4"/>
  <c r="Q6" i="4" s="1"/>
  <c r="I99" i="4"/>
  <c r="I6" i="4" s="1"/>
  <c r="X98" i="4"/>
  <c r="X5" i="4" s="1"/>
  <c r="P98" i="4"/>
  <c r="P5" i="4" s="1"/>
  <c r="H98" i="4"/>
  <c r="H5" i="4" s="1"/>
  <c r="W97" i="4"/>
  <c r="W4" i="4" s="1"/>
  <c r="O97" i="4"/>
  <c r="O4" i="4" s="1"/>
  <c r="G97" i="4"/>
  <c r="G4" i="4" s="1"/>
  <c r="V96" i="4"/>
  <c r="V13" i="4" s="1"/>
  <c r="N96" i="4"/>
  <c r="N13" i="4" s="1"/>
  <c r="F96" i="4"/>
  <c r="F13" i="4" s="1"/>
  <c r="U95" i="4"/>
  <c r="U12" i="4" s="1"/>
  <c r="M95" i="4"/>
  <c r="M12" i="4" s="1"/>
  <c r="E95" i="4"/>
  <c r="E12" i="4" s="1"/>
  <c r="T94" i="4"/>
  <c r="T3" i="4" s="1"/>
  <c r="L94" i="4"/>
  <c r="L3" i="4" s="1"/>
  <c r="D94" i="4"/>
  <c r="D3" i="4" s="1"/>
  <c r="Q102" i="4"/>
  <c r="Q8" i="4" s="1"/>
  <c r="S101" i="4"/>
  <c r="S7" i="4" s="1"/>
  <c r="J101" i="4"/>
  <c r="J7" i="4" s="1"/>
  <c r="Y100" i="4"/>
  <c r="Y11" i="4" s="1"/>
  <c r="Q100" i="4"/>
  <c r="Q11" i="4" s="1"/>
  <c r="I100" i="4"/>
  <c r="I11" i="4" s="1"/>
  <c r="X99" i="4"/>
  <c r="X6" i="4" s="1"/>
  <c r="P99" i="4"/>
  <c r="P6" i="4" s="1"/>
  <c r="H99" i="4"/>
  <c r="H6" i="4" s="1"/>
  <c r="W98" i="4"/>
  <c r="W5" i="4" s="1"/>
  <c r="O98" i="4"/>
  <c r="O5" i="4" s="1"/>
  <c r="G98" i="4"/>
  <c r="G5" i="4" s="1"/>
  <c r="V97" i="4"/>
  <c r="V4" i="4" s="1"/>
  <c r="N97" i="4"/>
  <c r="N4" i="4" s="1"/>
  <c r="F97" i="4"/>
  <c r="F4" i="4" s="1"/>
  <c r="U96" i="4"/>
  <c r="U13" i="4" s="1"/>
  <c r="M96" i="4"/>
  <c r="M13" i="4" s="1"/>
  <c r="E96" i="4"/>
  <c r="E13" i="4" s="1"/>
  <c r="T95" i="4"/>
  <c r="T12" i="4" s="1"/>
  <c r="L95" i="4"/>
  <c r="L12" i="4" s="1"/>
  <c r="D95" i="4"/>
  <c r="D12" i="4" s="1"/>
  <c r="S94" i="4"/>
  <c r="S3" i="4" s="1"/>
  <c r="K94" i="4"/>
  <c r="K3" i="4" s="1"/>
  <c r="C94" i="4"/>
  <c r="L102" i="4"/>
  <c r="L8" i="4" s="1"/>
  <c r="Q101" i="4"/>
  <c r="I101" i="4"/>
  <c r="I7" i="4" s="1"/>
  <c r="X100" i="4"/>
  <c r="X11" i="4" s="1"/>
  <c r="P100" i="4"/>
  <c r="P11" i="4" s="1"/>
  <c r="H100" i="4"/>
  <c r="H11" i="4" s="1"/>
  <c r="W99" i="4"/>
  <c r="W6" i="4" s="1"/>
  <c r="O99" i="4"/>
  <c r="O6" i="4" s="1"/>
  <c r="G99" i="4"/>
  <c r="G6" i="4" s="1"/>
  <c r="V98" i="4"/>
  <c r="V5" i="4" s="1"/>
  <c r="N98" i="4"/>
  <c r="N5" i="4" s="1"/>
  <c r="F98" i="4"/>
  <c r="F5" i="4" s="1"/>
  <c r="U97" i="4"/>
  <c r="U4" i="4" s="1"/>
  <c r="M97" i="4"/>
  <c r="M4" i="4" s="1"/>
  <c r="E97" i="4"/>
  <c r="E4" i="4" s="1"/>
  <c r="T96" i="4"/>
  <c r="T13" i="4" s="1"/>
  <c r="L96" i="4"/>
  <c r="L13" i="4" s="1"/>
  <c r="D96" i="4"/>
  <c r="D13" i="4" s="1"/>
  <c r="S95" i="4"/>
  <c r="S12" i="4" s="1"/>
  <c r="K95" i="4"/>
  <c r="K12" i="4" s="1"/>
  <c r="C95" i="4"/>
  <c r="R94" i="4"/>
  <c r="J94" i="4"/>
  <c r="J3" i="4" s="1"/>
  <c r="R3" i="5"/>
  <c r="AB4" i="5"/>
  <c r="C4" i="5"/>
  <c r="C22" i="4" s="1"/>
  <c r="Z25" i="4"/>
  <c r="Z23" i="4"/>
  <c r="Z14" i="4"/>
  <c r="B156" i="4"/>
  <c r="B151" i="4"/>
  <c r="B160" i="4"/>
  <c r="B146" i="4"/>
  <c r="B158" i="4"/>
  <c r="Z13" i="4"/>
  <c r="Z19" i="4"/>
  <c r="Z28" i="3" s="1"/>
  <c r="AR34" i="3"/>
  <c r="AO34" i="3"/>
  <c r="C6" i="5"/>
  <c r="V6" i="5"/>
  <c r="U6" i="5"/>
  <c r="R6" i="5"/>
  <c r="Q6" i="5"/>
  <c r="AB34" i="3"/>
  <c r="M12" i="1" s="1"/>
  <c r="AB5" i="5"/>
  <c r="Q5" i="5"/>
  <c r="B143" i="4"/>
  <c r="B145" i="4"/>
  <c r="AJ34" i="3"/>
  <c r="AG34" i="3"/>
  <c r="V9" i="4" l="1"/>
  <c r="Q9" i="4"/>
  <c r="R3" i="4"/>
  <c r="R10" i="3" s="1"/>
  <c r="R4" i="4"/>
  <c r="Z9" i="3"/>
  <c r="L149" i="4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K38" i="3" s="1"/>
  <c r="J39" i="3" s="1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8" i="3"/>
  <c r="P7" i="3"/>
  <c r="P6" i="3"/>
  <c r="P3" i="3"/>
  <c r="P34" i="3" s="1"/>
  <c r="I11" i="1" s="1"/>
  <c r="P4" i="3"/>
  <c r="P5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9" i="3"/>
  <c r="P11" i="3"/>
  <c r="P10" i="3"/>
  <c r="R11" i="3"/>
  <c r="U17" i="4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P17" i="4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7" i="3"/>
  <c r="U7" i="3"/>
  <c r="U8" i="3"/>
  <c r="U3" i="3"/>
  <c r="U4" i="3"/>
  <c r="U6" i="3"/>
  <c r="U5" i="3"/>
  <c r="W3" i="3"/>
  <c r="W8" i="3"/>
  <c r="W5" i="3"/>
  <c r="W7" i="3"/>
  <c r="W6" i="3"/>
  <c r="W4" i="3"/>
  <c r="Q7" i="4"/>
  <c r="Q12" i="3" s="1"/>
  <c r="T9" i="3"/>
  <c r="T11" i="3"/>
  <c r="T10" i="3"/>
  <c r="R13" i="4"/>
  <c r="R19" i="4"/>
  <c r="R28" i="3" s="1"/>
  <c r="R21" i="4"/>
  <c r="V8" i="3"/>
  <c r="V3" i="3"/>
  <c r="V34" i="3" s="1"/>
  <c r="I17" i="1" s="1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P9" i="4"/>
  <c r="M7" i="3"/>
  <c r="M8" i="3"/>
  <c r="M3" i="3"/>
  <c r="M6" i="3"/>
  <c r="M5" i="3"/>
  <c r="M4" i="3"/>
  <c r="V11" i="3"/>
  <c r="V9" i="3"/>
  <c r="V10" i="3"/>
  <c r="Q15" i="4"/>
  <c r="Q29" i="3" s="1"/>
  <c r="R20" i="4"/>
  <c r="C24" i="4"/>
  <c r="C25" i="4"/>
  <c r="C23" i="4"/>
  <c r="C14" i="4"/>
  <c r="C21" i="4"/>
  <c r="C13" i="4"/>
  <c r="C19" i="4"/>
  <c r="C28" i="3" s="1"/>
  <c r="C11" i="4"/>
  <c r="C5" i="4"/>
  <c r="C3" i="4"/>
  <c r="C4" i="4"/>
  <c r="C6" i="4"/>
  <c r="C12" i="4"/>
  <c r="C20" i="4"/>
  <c r="Z3" i="3"/>
  <c r="Z6" i="3"/>
  <c r="Z4" i="3"/>
  <c r="Z5" i="3"/>
  <c r="Z8" i="3"/>
  <c r="Z7" i="3"/>
  <c r="C17" i="4"/>
  <c r="C9" i="4"/>
  <c r="L8" i="3"/>
  <c r="L5" i="3"/>
  <c r="L6" i="3"/>
  <c r="L7" i="3"/>
  <c r="L4" i="3"/>
  <c r="L3" i="3"/>
  <c r="Q4" i="3"/>
  <c r="Q7" i="3"/>
  <c r="Q8" i="3"/>
  <c r="Q5" i="3"/>
  <c r="Q3" i="3"/>
  <c r="Q34" i="3" s="1"/>
  <c r="I12" i="1" s="1"/>
  <c r="Q6" i="3"/>
  <c r="Y6" i="3"/>
  <c r="Y4" i="3"/>
  <c r="Y7" i="3"/>
  <c r="Y8" i="3"/>
  <c r="Y5" i="3"/>
  <c r="Y3" i="3"/>
  <c r="R11" i="4"/>
  <c r="V17" i="4"/>
  <c r="Q17" i="4"/>
  <c r="R8" i="3" l="1"/>
  <c r="R4" i="3"/>
  <c r="R6" i="3"/>
  <c r="R5" i="3"/>
  <c r="R3" i="3"/>
  <c r="R34" i="3" s="1"/>
  <c r="I13" i="1" s="1"/>
  <c r="R9" i="3"/>
  <c r="C10" i="3"/>
  <c r="C3" i="3"/>
  <c r="C9" i="3"/>
  <c r="A38" i="3"/>
  <c r="N11" i="1" s="1"/>
  <c r="B38" i="3"/>
  <c r="Q11" i="1" s="1"/>
  <c r="Y34" i="3"/>
  <c r="I20" i="1" s="1"/>
  <c r="L34" i="3"/>
  <c r="K34" i="3" s="1"/>
  <c r="E18" i="1" s="1"/>
  <c r="T34" i="3"/>
  <c r="I15" i="1" s="1"/>
  <c r="J34" i="3"/>
  <c r="E17" i="1" s="1"/>
  <c r="I34" i="3"/>
  <c r="H34" i="3" s="1"/>
  <c r="E16" i="1" s="1"/>
  <c r="G34" i="3"/>
  <c r="E15" i="1" s="1"/>
  <c r="D34" i="3"/>
  <c r="E12" i="1" s="1"/>
  <c r="O34" i="3"/>
  <c r="E21" i="1" s="1"/>
  <c r="C6" i="3"/>
  <c r="C5" i="3"/>
  <c r="C7" i="3"/>
  <c r="C4" i="3"/>
  <c r="C8" i="3"/>
  <c r="J140" i="4"/>
  <c r="L140" i="4"/>
  <c r="K140" i="4"/>
  <c r="U34" i="3"/>
  <c r="I16" i="1" s="1"/>
  <c r="Q9" i="3"/>
  <c r="Q10" i="3"/>
  <c r="Q11" i="3"/>
  <c r="X34" i="3"/>
  <c r="I19" i="1" s="1"/>
  <c r="M34" i="3"/>
  <c r="E19" i="1" s="1"/>
  <c r="Z34" i="3"/>
  <c r="I21" i="1" s="1"/>
  <c r="E34" i="3"/>
  <c r="E13" i="1" s="1"/>
  <c r="N34" i="3"/>
  <c r="E20" i="1" s="1"/>
  <c r="S34" i="3"/>
  <c r="I14" i="1" s="1"/>
  <c r="B39" i="3"/>
  <c r="Q12" i="1" s="1"/>
  <c r="A39" i="3"/>
  <c r="K39" i="3"/>
  <c r="J40" i="3" s="1"/>
  <c r="F34" i="3"/>
  <c r="E14" i="1" s="1"/>
  <c r="W34" i="3"/>
  <c r="I18" i="1" s="1"/>
  <c r="D38" i="3" l="1"/>
  <c r="C38" i="3" s="1"/>
  <c r="R11" i="1" s="1"/>
  <c r="T11" i="1" s="1"/>
  <c r="C34" i="3"/>
  <c r="E11" i="1" s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/>
  <c r="J41" i="3" s="1"/>
  <c r="A40" i="3"/>
  <c r="B40" i="3"/>
  <c r="Q13" i="1" s="1"/>
  <c r="D39" i="3"/>
  <c r="C39" i="3" s="1"/>
  <c r="R12" i="1" s="1"/>
  <c r="T12" i="1" s="1"/>
  <c r="N12" i="1"/>
  <c r="D40" i="3" l="1"/>
  <c r="C40" i="3" s="1"/>
  <c r="R13" i="1" s="1"/>
  <c r="T13" i="1" s="1"/>
  <c r="N13" i="1"/>
  <c r="K41" i="3"/>
  <c r="J42" i="3" s="1"/>
  <c r="B41" i="3"/>
  <c r="Q14" i="1" s="1"/>
  <c r="A41" i="3"/>
  <c r="D41" i="3" l="1"/>
  <c r="C41" i="3" s="1"/>
  <c r="N14" i="1"/>
  <c r="A42" i="3"/>
  <c r="B42" i="3"/>
  <c r="Q15" i="1" s="1"/>
  <c r="K42" i="3"/>
  <c r="J43" i="3" s="1"/>
  <c r="B43" i="3" l="1"/>
  <c r="Q16" i="1" s="1"/>
  <c r="K43" i="3"/>
  <c r="J44" i="3" s="1"/>
  <c r="A43" i="3"/>
  <c r="D42" i="3"/>
  <c r="C42" i="3" s="1"/>
  <c r="R15" i="1" s="1"/>
  <c r="T15" i="1" s="1"/>
  <c r="N15" i="1"/>
  <c r="R14" i="1"/>
  <c r="T14" i="1" s="1"/>
  <c r="D43" i="3" l="1"/>
  <c r="C43" i="3" s="1"/>
  <c r="R16" i="1" s="1"/>
  <c r="T16" i="1" s="1"/>
  <c r="N16" i="1"/>
  <c r="K44" i="3"/>
  <c r="J45" i="3" s="1"/>
  <c r="A44" i="3"/>
  <c r="B44" i="3"/>
  <c r="Q17" i="1" s="1"/>
  <c r="K45" i="3" l="1"/>
  <c r="J46" i="3" s="1"/>
  <c r="B45" i="3"/>
  <c r="Q18" i="1" s="1"/>
  <c r="A45" i="3"/>
  <c r="D44" i="3"/>
  <c r="C44" i="3" s="1"/>
  <c r="R17" i="1" s="1"/>
  <c r="T17" i="1" s="1"/>
  <c r="N17" i="1"/>
  <c r="B46" i="3" l="1"/>
  <c r="Q19" i="1" s="1"/>
  <c r="K46" i="3"/>
  <c r="J47" i="3" s="1"/>
  <c r="A46" i="3"/>
  <c r="D45" i="3"/>
  <c r="C45" i="3" s="1"/>
  <c r="R18" i="1" s="1"/>
  <c r="T18" i="1" s="1"/>
  <c r="N18" i="1"/>
  <c r="K47" i="3" l="1"/>
  <c r="J48" i="3" s="1"/>
  <c r="AG46" i="3"/>
  <c r="A47" i="3"/>
  <c r="AF46" i="3"/>
  <c r="AH46" i="3" s="1"/>
  <c r="B47" i="3"/>
  <c r="Q20" i="1" s="1"/>
  <c r="D46" i="3"/>
  <c r="C46" i="3" s="1"/>
  <c r="R19" i="1" s="1"/>
  <c r="T19" i="1" s="1"/>
  <c r="N19" i="1"/>
  <c r="AI46" i="3" l="1"/>
  <c r="K48" i="3"/>
  <c r="AG47" i="3"/>
  <c r="A48" i="3"/>
  <c r="D48" i="3" s="1"/>
  <c r="B48" i="3"/>
  <c r="AF47" i="3"/>
  <c r="AH47" i="3" s="1"/>
  <c r="D47" i="3"/>
  <c r="C47" i="3" s="1"/>
  <c r="R20" i="1" s="1"/>
  <c r="T20" i="1" s="1"/>
  <c r="N20" i="1"/>
  <c r="C48" i="3" l="1"/>
  <c r="R21" i="1" s="1"/>
  <c r="T21" i="1" s="1"/>
  <c r="AI47" i="3"/>
  <c r="C37" i="3" l="1"/>
  <c r="M1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 xml:space="preserve">0
</t>
        </r>
        <r>
          <rPr>
            <sz val="11"/>
            <color rgb="FF000000"/>
            <rFont val="Calibri"/>
          </rPr>
          <t xml:space="preserve">	-LSTCG</t>
        </r>
      </text>
    </comment>
  </commentList>
</comments>
</file>

<file path=xl/sharedStrings.xml><?xml version="1.0" encoding="utf-8"?>
<sst xmlns="http://schemas.openxmlformats.org/spreadsheetml/2006/main" count="1406" uniqueCount="489">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</sst>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2" x14ac:knownFonts="1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70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0" fillId="0" borderId="60" xfId="0" applyFont="1" applyBorder="1" applyAlignment="1"/>
    <xf numFmtId="0" fontId="0" fillId="0" borderId="60" xfId="0" applyFont="1" applyFill="1" applyBorder="1" applyAlignment="1"/>
    <xf numFmtId="9" fontId="0" fillId="0" borderId="60" xfId="0" applyNumberFormat="1" applyFont="1" applyFill="1" applyBorder="1" applyAlignment="1"/>
    <xf numFmtId="0" fontId="0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>
      <alignment horizontal="center"/>
    </xf>
    <xf numFmtId="0" fontId="0" fillId="0" borderId="12" xfId="0" applyFont="1" applyBorder="1" applyAlignment="1"/>
    <xf numFmtId="164" fontId="0" fillId="5" borderId="9" xfId="0" applyNumberFormat="1" applyFont="1" applyFill="1" applyBorder="1" applyAlignment="1"/>
    <xf numFmtId="0" fontId="2" fillId="0" borderId="10" xfId="0" applyFont="1" applyBorder="1"/>
    <xf numFmtId="0" fontId="2" fillId="0" borderId="11" xfId="0" applyFont="1" applyBorder="1"/>
    <xf numFmtId="0" fontId="1" fillId="2" borderId="9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/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0" fillId="0" borderId="12" xfId="0" applyFont="1" applyBorder="1" applyAlignment="1">
      <alignment horizontal="left"/>
    </xf>
    <xf numFmtId="0" fontId="0" fillId="14" borderId="43" xfId="0" applyFont="1" applyFill="1" applyBorder="1" applyAlignment="1">
      <alignment horizontal="center"/>
    </xf>
    <xf numFmtId="0" fontId="2" fillId="0" borderId="44" xfId="0" applyFont="1" applyBorder="1"/>
    <xf numFmtId="0" fontId="2" fillId="0" borderId="27" xfId="0" applyFont="1" applyBorder="1"/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2" fillId="0" borderId="33" xfId="0" applyFont="1" applyBorder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0" fillId="10" borderId="43" xfId="0" applyFont="1" applyFill="1" applyBorder="1" applyAlignment="1">
      <alignment horizontal="center"/>
    </xf>
    <xf numFmtId="0" fontId="5" fillId="6" borderId="43" xfId="0" applyFont="1" applyFill="1" applyBorder="1" applyAlignment="1">
      <alignment horizontal="center"/>
    </xf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167" fontId="0" fillId="4" borderId="32" xfId="0" applyNumberFormat="1" applyFont="1" applyFill="1" applyBorder="1" applyAlignment="1"/>
    <xf numFmtId="0" fontId="0" fillId="4" borderId="39" xfId="0" applyFont="1" applyFill="1" applyBorder="1" applyAlignment="1"/>
    <xf numFmtId="0" fontId="2" fillId="0" borderId="40" xfId="0" applyFont="1" applyBorder="1"/>
    <xf numFmtId="0" fontId="0" fillId="0" borderId="2" xfId="0" applyFont="1" applyBorder="1" applyAlignment="1"/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0" fillId="4" borderId="24" xfId="0" applyFont="1" applyFill="1" applyBorder="1" applyAlignment="1"/>
    <xf numFmtId="0" fontId="2" fillId="0" borderId="25" xfId="0" applyFont="1" applyBorder="1"/>
    <xf numFmtId="0" fontId="1" fillId="4" borderId="9" xfId="0" applyFont="1" applyFill="1" applyBorder="1" applyAlignment="1">
      <alignment horizontal="center"/>
    </xf>
    <xf numFmtId="0" fontId="2" fillId="0" borderId="15" xfId="0" applyFont="1" applyBorder="1"/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  <xf numFmtId="9" fontId="0" fillId="3" borderId="13" xfId="1" applyFont="1" applyFill="1" applyBorder="1" applyAlignment="1"/>
  </cellXfs>
  <cellStyles count="2">
    <cellStyle name="Normal" xfId="0" builtinId="0"/>
    <cellStyle name="Pourcentage" xfId="1" builtinId="5"/>
  </cellStyles>
  <dxfs count="2"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F33AE-2180-4540-A7F3-5D05D403A376}">
  <sheetPr>
    <tabColor theme="5" tint="-0.249977111117893"/>
    <outlinePr summaryBelow="0" summaryRight="0"/>
  </sheetPr>
  <dimension ref="A1:BG107"/>
  <sheetViews>
    <sheetView zoomScale="184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3" sqref="B3"/>
    </sheetView>
  </sheetViews>
  <sheetFormatPr baseColWidth="10" defaultColWidth="17.33203125" defaultRowHeight="15" customHeight="1" x14ac:dyDescent="0.2"/>
  <cols>
    <col min="1" max="1" width="30.83203125" style="97" customWidth="1"/>
    <col min="2" max="2" width="5" style="97" customWidth="1"/>
    <col min="3" max="3" width="4" style="97" customWidth="1"/>
    <col min="4" max="15" width="3.6640625" style="97" customWidth="1"/>
    <col min="16" max="16" width="5" style="97" customWidth="1"/>
    <col min="17" max="17" width="4" style="97" customWidth="1"/>
    <col min="18" max="18" width="3.6640625" style="97" customWidth="1"/>
    <col min="19" max="22" width="4" style="97" customWidth="1"/>
    <col min="23" max="25" width="3.6640625" style="97" customWidth="1"/>
    <col min="26" max="27" width="5" style="97" customWidth="1"/>
    <col min="28" max="28" width="4.5" style="97" customWidth="1"/>
    <col min="29" max="41" width="3.6640625" style="97" customWidth="1"/>
    <col min="42" max="43" width="5.83203125" style="97" customWidth="1"/>
    <col min="44" max="44" width="10" style="97" customWidth="1"/>
    <col min="45" max="60" width="5.83203125" style="97" customWidth="1"/>
    <col min="61" max="16384" width="17.33203125" style="97"/>
  </cols>
  <sheetData>
    <row r="1" spans="1:59" x14ac:dyDescent="0.2">
      <c r="C1" s="103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3"/>
      <c r="Q1" s="104"/>
      <c r="R1" s="104"/>
      <c r="S1" s="104"/>
      <c r="T1" s="104"/>
      <c r="U1" s="104"/>
      <c r="V1" s="104"/>
      <c r="W1" s="104"/>
      <c r="X1" s="104"/>
      <c r="Y1" s="104"/>
      <c r="AI1" s="103"/>
      <c r="AJ1" s="104"/>
      <c r="AK1" s="104"/>
      <c r="AL1" s="104"/>
      <c r="AM1" s="104"/>
      <c r="AN1" s="104"/>
      <c r="AO1" s="103"/>
      <c r="AP1" s="104"/>
      <c r="AQ1" s="103"/>
      <c r="AR1" s="104"/>
      <c r="AS1" s="103"/>
      <c r="AT1" s="104"/>
      <c r="AU1" s="104"/>
      <c r="AV1" s="103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</row>
    <row r="2" spans="1:59" ht="30" customHeight="1" x14ac:dyDescent="0.2">
      <c r="A2" s="68"/>
      <c r="AR2" s="101"/>
      <c r="AS2" s="101"/>
      <c r="AT2" s="101"/>
      <c r="AU2" s="101"/>
      <c r="AV2" s="101"/>
      <c r="AW2" s="101"/>
      <c r="AX2" s="101"/>
      <c r="AY2" s="101"/>
      <c r="AZ2" s="101"/>
    </row>
    <row r="3" spans="1:59" x14ac:dyDescent="0.2">
      <c r="Z3" s="96"/>
      <c r="AB3" s="96"/>
      <c r="AR3" s="101"/>
      <c r="AS3" s="102"/>
      <c r="AT3" s="102"/>
      <c r="AU3" s="102"/>
      <c r="AV3" s="102"/>
      <c r="AW3" s="102"/>
      <c r="AX3" s="102"/>
      <c r="AY3" s="102"/>
      <c r="AZ3" s="101"/>
    </row>
    <row r="4" spans="1:59" x14ac:dyDescent="0.2">
      <c r="A4" s="99"/>
      <c r="B4" s="99"/>
      <c r="Z4" s="96"/>
      <c r="AB4" s="96"/>
      <c r="AR4" s="101"/>
      <c r="AS4" s="102"/>
      <c r="AT4" s="102"/>
      <c r="AU4" s="102"/>
      <c r="AV4" s="101"/>
      <c r="AW4" s="101"/>
      <c r="AX4" s="102"/>
      <c r="AY4" s="102"/>
      <c r="AZ4" s="101"/>
    </row>
    <row r="5" spans="1:59" x14ac:dyDescent="0.2">
      <c r="Z5" s="96"/>
      <c r="AB5" s="96"/>
      <c r="AR5" s="101"/>
      <c r="AS5" s="102"/>
      <c r="AT5" s="102"/>
      <c r="AU5" s="101"/>
      <c r="AV5" s="101"/>
      <c r="AW5" s="101"/>
      <c r="AX5" s="101"/>
      <c r="AY5" s="102"/>
      <c r="AZ5" s="101"/>
    </row>
    <row r="6" spans="1:59" x14ac:dyDescent="0.2">
      <c r="Z6" s="96"/>
      <c r="AB6" s="96"/>
      <c r="AR6" s="101"/>
      <c r="AS6" s="102"/>
      <c r="AT6" s="102"/>
      <c r="AU6" s="101"/>
      <c r="AV6" s="102"/>
      <c r="AW6" s="101"/>
      <c r="AX6" s="101"/>
      <c r="AY6" s="102"/>
      <c r="AZ6" s="101"/>
    </row>
    <row r="7" spans="1:59" x14ac:dyDescent="0.2">
      <c r="Z7" s="96"/>
      <c r="AB7" s="96"/>
      <c r="AR7" s="101"/>
      <c r="AS7" s="102"/>
      <c r="AT7" s="101"/>
      <c r="AU7" s="101"/>
      <c r="AV7" s="102"/>
      <c r="AW7" s="102"/>
      <c r="AX7" s="101"/>
      <c r="AY7" s="102"/>
      <c r="AZ7" s="101"/>
    </row>
    <row r="8" spans="1:59" x14ac:dyDescent="0.2">
      <c r="Z8" s="96"/>
      <c r="AB8" s="96"/>
      <c r="AR8" s="101"/>
      <c r="AS8" s="102"/>
      <c r="AT8" s="101"/>
      <c r="AU8" s="102"/>
      <c r="AV8" s="101"/>
      <c r="AW8" s="101"/>
      <c r="AX8" s="101"/>
      <c r="AY8" s="101"/>
      <c r="AZ8" s="101"/>
    </row>
    <row r="9" spans="1:59" x14ac:dyDescent="0.2">
      <c r="Z9" s="96"/>
      <c r="AB9" s="96"/>
      <c r="AR9" s="101"/>
      <c r="AS9" s="101"/>
      <c r="AT9" s="101"/>
      <c r="AU9" s="101"/>
      <c r="AV9" s="101"/>
      <c r="AW9" s="101"/>
      <c r="AX9" s="101"/>
      <c r="AY9" s="102"/>
      <c r="AZ9" s="101"/>
    </row>
    <row r="10" spans="1:59" x14ac:dyDescent="0.2">
      <c r="Z10" s="96"/>
      <c r="AB10" s="96"/>
      <c r="AR10" s="101"/>
      <c r="AS10" s="101"/>
      <c r="AT10" s="101"/>
      <c r="AU10" s="101"/>
      <c r="AV10" s="101"/>
      <c r="AW10" s="101"/>
      <c r="AX10" s="101"/>
      <c r="AY10" s="101"/>
      <c r="AZ10" s="101"/>
    </row>
    <row r="11" spans="1:59" x14ac:dyDescent="0.2">
      <c r="Z11" s="96"/>
      <c r="AB11" s="96"/>
      <c r="AQ11" s="100"/>
      <c r="AR11" s="101"/>
      <c r="AS11" s="101"/>
      <c r="AT11" s="101"/>
      <c r="AU11" s="101"/>
      <c r="AV11" s="101"/>
      <c r="AW11" s="101"/>
      <c r="AX11" s="101"/>
      <c r="AY11" s="101"/>
      <c r="AZ11" s="101"/>
      <c r="BA11" s="100"/>
      <c r="BB11" s="100"/>
      <c r="BC11" s="100"/>
      <c r="BD11" s="100"/>
      <c r="BE11" s="100"/>
      <c r="BF11" s="100"/>
      <c r="BG11" s="100"/>
    </row>
    <row r="12" spans="1:59" x14ac:dyDescent="0.2">
      <c r="AB12" s="96"/>
      <c r="AQ12" s="100"/>
      <c r="AR12" s="101"/>
      <c r="AS12" s="101"/>
      <c r="AT12" s="101"/>
      <c r="AU12" s="101"/>
      <c r="AV12" s="101"/>
      <c r="AW12" s="101"/>
      <c r="AX12" s="101"/>
      <c r="AY12" s="101"/>
      <c r="AZ12" s="101"/>
      <c r="BA12" s="100"/>
      <c r="BB12" s="100"/>
      <c r="BC12" s="100"/>
      <c r="BD12" s="100"/>
      <c r="BE12" s="100"/>
      <c r="BF12" s="100"/>
      <c r="BG12" s="100"/>
    </row>
    <row r="13" spans="1:59" x14ac:dyDescent="0.2">
      <c r="AB13" s="96"/>
      <c r="AQ13" s="100"/>
      <c r="AR13" s="101"/>
      <c r="AS13" s="101"/>
      <c r="AT13" s="101"/>
      <c r="AU13" s="101"/>
      <c r="AV13" s="101"/>
      <c r="AW13" s="101"/>
      <c r="AX13" s="101"/>
      <c r="AY13" s="101"/>
      <c r="AZ13" s="101"/>
      <c r="BA13" s="100"/>
      <c r="BB13" s="100"/>
      <c r="BC13" s="100"/>
      <c r="BD13" s="100"/>
      <c r="BE13" s="100"/>
      <c r="BF13" s="100"/>
      <c r="BG13" s="100"/>
    </row>
    <row r="14" spans="1:59" x14ac:dyDescent="0.2">
      <c r="AB14" s="96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</row>
    <row r="15" spans="1:59" x14ac:dyDescent="0.2">
      <c r="AB15" s="96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</row>
    <row r="16" spans="1:59" x14ac:dyDescent="0.2">
      <c r="AB16" s="96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</row>
    <row r="17" spans="16:59" x14ac:dyDescent="0.2">
      <c r="Z17" s="96"/>
      <c r="AB17" s="96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</row>
    <row r="18" spans="16:59" x14ac:dyDescent="0.2">
      <c r="Z18" s="96"/>
      <c r="AB18" s="96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</row>
    <row r="19" spans="16:59" x14ac:dyDescent="0.2">
      <c r="Z19" s="96"/>
      <c r="AB19" s="96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</row>
    <row r="20" spans="16:59" x14ac:dyDescent="0.2">
      <c r="Z20" s="96"/>
      <c r="AB20" s="96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</row>
    <row r="21" spans="16:59" x14ac:dyDescent="0.2">
      <c r="P21" s="98"/>
      <c r="Q21" s="98"/>
      <c r="R21" s="98"/>
      <c r="V21" s="98"/>
      <c r="AA21" s="98"/>
      <c r="AB21" s="96"/>
      <c r="AE21" s="98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</row>
    <row r="22" spans="16:59" x14ac:dyDescent="0.2">
      <c r="P22" s="98"/>
      <c r="Q22" s="98"/>
      <c r="R22" s="98"/>
      <c r="V22" s="98"/>
      <c r="AA22" s="98"/>
      <c r="AB22" s="96"/>
      <c r="AE22" s="98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</row>
    <row r="23" spans="16:59" x14ac:dyDescent="0.2">
      <c r="AB23" s="96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</row>
    <row r="24" spans="16:59" x14ac:dyDescent="0.2">
      <c r="Z24" s="96"/>
      <c r="AB24" s="96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</row>
    <row r="25" spans="16:59" x14ac:dyDescent="0.2">
      <c r="Z25" s="96"/>
      <c r="AB25" s="96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</row>
    <row r="26" spans="16:59" x14ac:dyDescent="0.2">
      <c r="Z26" s="96"/>
      <c r="AB26" s="96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</row>
    <row r="27" spans="16:59" x14ac:dyDescent="0.2">
      <c r="Z27" s="96"/>
      <c r="AB27" s="96"/>
    </row>
    <row r="28" spans="16:59" x14ac:dyDescent="0.2">
      <c r="Z28" s="96"/>
      <c r="AB28" s="96"/>
    </row>
    <row r="29" spans="16:59" x14ac:dyDescent="0.2">
      <c r="Z29" s="96"/>
      <c r="AB29" s="96"/>
    </row>
    <row r="30" spans="16:59" x14ac:dyDescent="0.2">
      <c r="Z30" s="96"/>
      <c r="AB30" s="96"/>
    </row>
    <row r="31" spans="16:59" x14ac:dyDescent="0.2">
      <c r="Z31" s="96"/>
      <c r="AB31" s="96"/>
    </row>
    <row r="32" spans="16:59" x14ac:dyDescent="0.2">
      <c r="Z32" s="96"/>
      <c r="AB32" s="96"/>
    </row>
    <row r="33" spans="26:28" ht="15" customHeight="1" x14ac:dyDescent="0.2">
      <c r="Z33" s="96"/>
      <c r="AB33" s="96"/>
    </row>
    <row r="34" spans="26:28" ht="15" customHeight="1" x14ac:dyDescent="0.2">
      <c r="Z34" s="96"/>
      <c r="AB34" s="96"/>
    </row>
    <row r="35" spans="26:28" ht="15" customHeight="1" x14ac:dyDescent="0.2">
      <c r="Z35" s="96"/>
      <c r="AB35" s="96"/>
    </row>
    <row r="36" spans="26:28" ht="15" customHeight="1" x14ac:dyDescent="0.2">
      <c r="Z36" s="96"/>
      <c r="AB36" s="96"/>
    </row>
    <row r="37" spans="26:28" ht="15" customHeight="1" x14ac:dyDescent="0.2">
      <c r="Z37" s="96"/>
      <c r="AB37" s="96"/>
    </row>
    <row r="38" spans="26:28" ht="15" customHeight="1" x14ac:dyDescent="0.2">
      <c r="Z38" s="96"/>
      <c r="AB38" s="96"/>
    </row>
    <row r="39" spans="26:28" ht="15" customHeight="1" x14ac:dyDescent="0.2">
      <c r="Z39" s="96"/>
      <c r="AB39" s="96"/>
    </row>
    <row r="40" spans="26:28" ht="15" customHeight="1" x14ac:dyDescent="0.2">
      <c r="Z40" s="96"/>
      <c r="AB40" s="96"/>
    </row>
    <row r="41" spans="26:28" x14ac:dyDescent="0.2">
      <c r="Z41" s="96"/>
      <c r="AB41" s="96"/>
    </row>
    <row r="42" spans="26:28" x14ac:dyDescent="0.2">
      <c r="Z42" s="96"/>
      <c r="AB42" s="96"/>
    </row>
    <row r="43" spans="26:28" x14ac:dyDescent="0.2">
      <c r="Z43" s="96"/>
      <c r="AB43" s="96"/>
    </row>
    <row r="44" spans="26:28" x14ac:dyDescent="0.2">
      <c r="Z44" s="96"/>
      <c r="AB44" s="96"/>
    </row>
    <row r="45" spans="26:28" x14ac:dyDescent="0.2">
      <c r="Z45" s="96"/>
      <c r="AB45" s="96"/>
    </row>
    <row r="46" spans="26:28" x14ac:dyDescent="0.2">
      <c r="Z46" s="96"/>
      <c r="AB46" s="96"/>
    </row>
    <row r="47" spans="26:28" x14ac:dyDescent="0.2">
      <c r="Z47" s="96"/>
      <c r="AB47" s="96"/>
    </row>
    <row r="48" spans="26:28" x14ac:dyDescent="0.2">
      <c r="Z48" s="96"/>
      <c r="AB48" s="96"/>
    </row>
    <row r="49" spans="26:34" x14ac:dyDescent="0.2">
      <c r="Z49" s="96"/>
      <c r="AB49" s="96"/>
    </row>
    <row r="50" spans="26:34" x14ac:dyDescent="0.2">
      <c r="Z50" s="96"/>
      <c r="AB50" s="96"/>
    </row>
    <row r="51" spans="26:34" x14ac:dyDescent="0.2">
      <c r="Z51" s="96"/>
      <c r="AB51" s="96"/>
      <c r="AC51" s="98"/>
      <c r="AE51" s="98"/>
      <c r="AH51" s="98"/>
    </row>
    <row r="52" spans="26:34" x14ac:dyDescent="0.2">
      <c r="Z52" s="96"/>
      <c r="AB52" s="96"/>
    </row>
    <row r="53" spans="26:34" x14ac:dyDescent="0.2">
      <c r="Z53" s="96"/>
      <c r="AB53" s="96"/>
    </row>
    <row r="54" spans="26:34" x14ac:dyDescent="0.2">
      <c r="Z54" s="96"/>
      <c r="AB54" s="96"/>
    </row>
    <row r="55" spans="26:34" x14ac:dyDescent="0.2">
      <c r="Z55" s="96"/>
      <c r="AB55" s="96"/>
    </row>
    <row r="56" spans="26:34" x14ac:dyDescent="0.2">
      <c r="Z56" s="96"/>
      <c r="AB56" s="96"/>
    </row>
    <row r="57" spans="26:34" x14ac:dyDescent="0.2">
      <c r="Z57" s="96"/>
      <c r="AB57" s="96"/>
    </row>
    <row r="58" spans="26:34" x14ac:dyDescent="0.2">
      <c r="Z58" s="96"/>
      <c r="AB58" s="96"/>
    </row>
    <row r="59" spans="26:34" x14ac:dyDescent="0.2">
      <c r="Z59" s="96"/>
      <c r="AB59" s="96"/>
    </row>
    <row r="60" spans="26:34" x14ac:dyDescent="0.2">
      <c r="Z60" s="96"/>
      <c r="AB60" s="96"/>
    </row>
    <row r="61" spans="26:34" x14ac:dyDescent="0.2">
      <c r="Z61" s="96"/>
      <c r="AB61" s="96"/>
    </row>
    <row r="62" spans="26:34" x14ac:dyDescent="0.2">
      <c r="Z62" s="96"/>
      <c r="AB62" s="96"/>
    </row>
    <row r="63" spans="26:34" x14ac:dyDescent="0.2">
      <c r="Z63" s="96"/>
      <c r="AB63" s="96"/>
    </row>
    <row r="64" spans="26:34" x14ac:dyDescent="0.2">
      <c r="Z64" s="96"/>
      <c r="AB64" s="96"/>
    </row>
    <row r="65" spans="26:28" x14ac:dyDescent="0.2">
      <c r="Z65" s="96"/>
      <c r="AB65" s="96"/>
    </row>
    <row r="66" spans="26:28" x14ac:dyDescent="0.2">
      <c r="Z66" s="96"/>
      <c r="AB66" s="96"/>
    </row>
    <row r="67" spans="26:28" x14ac:dyDescent="0.2">
      <c r="Z67" s="96"/>
      <c r="AB67" s="96"/>
    </row>
    <row r="68" spans="26:28" x14ac:dyDescent="0.2">
      <c r="Z68" s="96"/>
      <c r="AB68" s="96"/>
    </row>
    <row r="69" spans="26:28" x14ac:dyDescent="0.2">
      <c r="Z69" s="96"/>
      <c r="AB69" s="96"/>
    </row>
    <row r="70" spans="26:28" x14ac:dyDescent="0.2">
      <c r="Z70" s="96"/>
      <c r="AB70" s="96"/>
    </row>
    <row r="71" spans="26:28" x14ac:dyDescent="0.2">
      <c r="Z71" s="96"/>
      <c r="AB71" s="96"/>
    </row>
    <row r="72" spans="26:28" x14ac:dyDescent="0.2">
      <c r="Z72" s="96"/>
      <c r="AB72" s="96"/>
    </row>
    <row r="73" spans="26:28" x14ac:dyDescent="0.2">
      <c r="Z73" s="96"/>
      <c r="AB73" s="96"/>
    </row>
    <row r="74" spans="26:28" x14ac:dyDescent="0.2">
      <c r="Z74" s="96"/>
      <c r="AB74" s="96"/>
    </row>
    <row r="75" spans="26:28" x14ac:dyDescent="0.2">
      <c r="Z75" s="96"/>
      <c r="AB75" s="96"/>
    </row>
    <row r="76" spans="26:28" x14ac:dyDescent="0.2">
      <c r="Z76" s="96"/>
      <c r="AB76" s="96"/>
    </row>
    <row r="77" spans="26:28" x14ac:dyDescent="0.2">
      <c r="Z77" s="96"/>
      <c r="AB77" s="96"/>
    </row>
    <row r="78" spans="26:28" x14ac:dyDescent="0.2">
      <c r="Z78" s="96"/>
      <c r="AB78" s="96"/>
    </row>
    <row r="79" spans="26:28" x14ac:dyDescent="0.2">
      <c r="Z79" s="96"/>
      <c r="AB79" s="96"/>
    </row>
    <row r="80" spans="26:28" x14ac:dyDescent="0.2">
      <c r="Z80" s="96"/>
      <c r="AB80" s="96"/>
    </row>
    <row r="81" spans="26:34" x14ac:dyDescent="0.2">
      <c r="Z81" s="96"/>
      <c r="AB81" s="96"/>
    </row>
    <row r="82" spans="26:34" x14ac:dyDescent="0.2">
      <c r="Z82" s="96"/>
      <c r="AB82" s="96"/>
    </row>
    <row r="83" spans="26:34" x14ac:dyDescent="0.2">
      <c r="Z83" s="96"/>
      <c r="AB83" s="96"/>
    </row>
    <row r="84" spans="26:34" x14ac:dyDescent="0.2">
      <c r="Z84" s="96"/>
      <c r="AB84" s="96"/>
    </row>
    <row r="85" spans="26:34" x14ac:dyDescent="0.2">
      <c r="Z85" s="96"/>
      <c r="AB85" s="96"/>
    </row>
    <row r="86" spans="26:34" x14ac:dyDescent="0.2">
      <c r="Z86" s="96"/>
      <c r="AB86" s="96"/>
    </row>
    <row r="87" spans="26:34" x14ac:dyDescent="0.2">
      <c r="Z87" s="96"/>
      <c r="AB87" s="96"/>
    </row>
    <row r="88" spans="26:34" x14ac:dyDescent="0.2">
      <c r="Z88" s="96"/>
      <c r="AB88" s="96"/>
    </row>
    <row r="89" spans="26:34" x14ac:dyDescent="0.2">
      <c r="Z89" s="96"/>
      <c r="AB89" s="96"/>
      <c r="AC89" s="98"/>
      <c r="AE89" s="98"/>
      <c r="AH89" s="98"/>
    </row>
    <row r="90" spans="26:34" x14ac:dyDescent="0.2">
      <c r="Z90" s="96"/>
      <c r="AB90" s="96"/>
    </row>
    <row r="91" spans="26:34" x14ac:dyDescent="0.2">
      <c r="Z91" s="96"/>
      <c r="AB91" s="96"/>
    </row>
    <row r="92" spans="26:34" x14ac:dyDescent="0.2">
      <c r="Z92" s="96"/>
      <c r="AB92" s="96"/>
    </row>
    <row r="93" spans="26:34" x14ac:dyDescent="0.2">
      <c r="Z93" s="96"/>
      <c r="AB93" s="96"/>
    </row>
    <row r="94" spans="26:34" x14ac:dyDescent="0.2">
      <c r="Z94" s="96"/>
      <c r="AB94" s="96"/>
    </row>
    <row r="95" spans="26:34" x14ac:dyDescent="0.2">
      <c r="Z95" s="96"/>
      <c r="AB95" s="96"/>
    </row>
    <row r="96" spans="26:34" x14ac:dyDescent="0.2">
      <c r="Z96" s="96"/>
      <c r="AB96" s="96"/>
    </row>
    <row r="97" spans="26:28" x14ac:dyDescent="0.2">
      <c r="Z97" s="96"/>
      <c r="AB97" s="96"/>
    </row>
    <row r="98" spans="26:28" x14ac:dyDescent="0.2">
      <c r="Z98" s="96"/>
      <c r="AB98" s="96"/>
    </row>
    <row r="99" spans="26:28" x14ac:dyDescent="0.2">
      <c r="Z99" s="96"/>
      <c r="AB99" s="96"/>
    </row>
    <row r="100" spans="26:28" x14ac:dyDescent="0.2">
      <c r="Z100" s="96"/>
      <c r="AB100" s="96"/>
    </row>
    <row r="101" spans="26:28" x14ac:dyDescent="0.2">
      <c r="Z101" s="96"/>
      <c r="AB101" s="96"/>
    </row>
    <row r="102" spans="26:28" x14ac:dyDescent="0.2">
      <c r="Z102" s="96"/>
      <c r="AB102" s="96"/>
    </row>
    <row r="103" spans="26:28" x14ac:dyDescent="0.2">
      <c r="Z103" s="96"/>
      <c r="AB103" s="96"/>
    </row>
    <row r="104" spans="26:28" x14ac:dyDescent="0.2">
      <c r="Z104" s="96"/>
      <c r="AB104" s="96"/>
    </row>
    <row r="105" spans="26:28" x14ac:dyDescent="0.2">
      <c r="Z105" s="96"/>
      <c r="AB105" s="96"/>
    </row>
    <row r="106" spans="26:28" x14ac:dyDescent="0.2">
      <c r="Z106" s="96"/>
      <c r="AB106" s="96"/>
    </row>
    <row r="107" spans="26:28" x14ac:dyDescent="0.2">
      <c r="Z107" s="96"/>
      <c r="AB107" s="96"/>
    </row>
  </sheetData>
  <mergeCells count="10">
    <mergeCell ref="AV1:AX1"/>
    <mergeCell ref="AY1:BA1"/>
    <mergeCell ref="BB1:BD1"/>
    <mergeCell ref="BE1:BG1"/>
    <mergeCell ref="C1:O1"/>
    <mergeCell ref="P1:Y1"/>
    <mergeCell ref="AI1:AN1"/>
    <mergeCell ref="AO1:AP1"/>
    <mergeCell ref="AQ1:AR1"/>
    <mergeCell ref="AS1:A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topLeftCell="A15" zoomScale="125" workbookViewId="0">
      <selection activeCell="B32" sqref="B32"/>
    </sheetView>
  </sheetViews>
  <sheetFormatPr baseColWidth="10" defaultColWidth="17.33203125" defaultRowHeight="15" customHeight="1" x14ac:dyDescent="0.2"/>
  <cols>
    <col min="1" max="1" width="17.83203125" customWidth="1"/>
    <col min="2" max="21" width="6.5" customWidth="1"/>
    <col min="22" max="22" width="5.1640625" customWidth="1"/>
    <col min="23" max="24" width="6.1640625" customWidth="1"/>
    <col min="25" max="25" width="6.83203125" customWidth="1"/>
    <col min="26" max="26" width="6.1640625" customWidth="1"/>
    <col min="27" max="27" width="7.1640625" customWidth="1"/>
    <col min="28" max="38" width="4.83203125" customWidth="1"/>
    <col min="39" max="42" width="7.1640625" customWidth="1"/>
    <col min="43" max="50" width="5.1640625" customWidth="1"/>
    <col min="51" max="51" width="9.1640625" customWidth="1"/>
    <col min="52" max="52" width="6.83203125" customWidth="1"/>
    <col min="53" max="53" width="5.83203125" customWidth="1"/>
    <col min="54" max="56" width="8.6640625" customWidth="1"/>
    <col min="57" max="57" width="26.33203125" customWidth="1"/>
    <col min="58" max="58" width="24.6640625" customWidth="1"/>
    <col min="59" max="59" width="14.83203125" customWidth="1"/>
    <col min="60" max="60" width="17.83203125" customWidth="1"/>
    <col min="61" max="61" width="26.33203125" customWidth="1"/>
    <col min="62" max="62" width="24.6640625" customWidth="1"/>
    <col min="63" max="64" width="26.33203125" customWidth="1"/>
    <col min="65" max="65" width="14.83203125" customWidth="1"/>
  </cols>
  <sheetData>
    <row r="1" spans="1:65" x14ac:dyDescent="0.2">
      <c r="A1" s="113" t="s">
        <v>0</v>
      </c>
      <c r="B1" s="111" t="s">
        <v>1</v>
      </c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"/>
      <c r="W1" s="115" t="s">
        <v>2</v>
      </c>
      <c r="X1" s="116"/>
      <c r="Y1" s="116"/>
      <c r="Z1" s="116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05" t="s">
        <v>8</v>
      </c>
      <c r="BA1" s="104"/>
      <c r="BB1" s="104"/>
      <c r="BC1" s="104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x14ac:dyDescent="0.2">
      <c r="A2" s="114"/>
      <c r="B2" s="110" t="s">
        <v>11</v>
      </c>
      <c r="C2" s="108"/>
      <c r="D2" s="108"/>
      <c r="E2" s="109"/>
      <c r="F2" s="110" t="s">
        <v>11</v>
      </c>
      <c r="G2" s="108"/>
      <c r="H2" s="108"/>
      <c r="I2" s="109"/>
      <c r="J2" s="110" t="s">
        <v>9</v>
      </c>
      <c r="K2" s="108"/>
      <c r="L2" s="108"/>
      <c r="M2" s="109"/>
      <c r="N2" s="110" t="s">
        <v>9</v>
      </c>
      <c r="O2" s="108"/>
      <c r="P2" s="108"/>
      <c r="Q2" s="109"/>
      <c r="R2" s="110" t="s">
        <v>9</v>
      </c>
      <c r="S2" s="108"/>
      <c r="T2" s="108"/>
      <c r="U2" s="109"/>
      <c r="V2" s="1"/>
      <c r="W2" s="117" t="s">
        <v>17</v>
      </c>
      <c r="X2" s="104"/>
      <c r="Y2" s="104"/>
      <c r="Z2" s="104"/>
      <c r="AA2" s="9">
        <v>1939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x14ac:dyDescent="0.2">
      <c r="A3" s="13" t="s">
        <v>18</v>
      </c>
      <c r="B3" s="107" t="s">
        <v>11</v>
      </c>
      <c r="C3" s="108"/>
      <c r="D3" s="108"/>
      <c r="E3" s="109"/>
      <c r="F3" s="107" t="s">
        <v>11</v>
      </c>
      <c r="G3" s="108"/>
      <c r="H3" s="108"/>
      <c r="I3" s="109"/>
      <c r="J3" s="107"/>
      <c r="K3" s="108"/>
      <c r="L3" s="108"/>
      <c r="M3" s="109"/>
      <c r="N3" s="107"/>
      <c r="O3" s="108"/>
      <c r="P3" s="108"/>
      <c r="Q3" s="109"/>
      <c r="R3" s="107"/>
      <c r="S3" s="108"/>
      <c r="T3" s="108"/>
      <c r="U3" s="109"/>
      <c r="V3" s="1"/>
      <c r="W3" s="117" t="s">
        <v>19</v>
      </c>
      <c r="X3" s="104"/>
      <c r="Y3" s="104"/>
      <c r="Z3" s="104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x14ac:dyDescent="0.2">
      <c r="A4" s="13" t="s">
        <v>20</v>
      </c>
      <c r="B4" s="107" t="s">
        <v>11</v>
      </c>
      <c r="C4" s="108"/>
      <c r="D4" s="108"/>
      <c r="E4" s="109"/>
      <c r="F4" s="107" t="s">
        <v>11</v>
      </c>
      <c r="G4" s="108"/>
      <c r="H4" s="108"/>
      <c r="I4" s="109"/>
      <c r="J4" s="107"/>
      <c r="K4" s="108"/>
      <c r="L4" s="108"/>
      <c r="M4" s="109"/>
      <c r="N4" s="107"/>
      <c r="O4" s="108"/>
      <c r="P4" s="108"/>
      <c r="Q4" s="109"/>
      <c r="R4" s="107"/>
      <c r="S4" s="108"/>
      <c r="T4" s="108"/>
      <c r="U4" s="109"/>
      <c r="V4" s="1"/>
      <c r="W4" s="106" t="s">
        <v>21</v>
      </c>
      <c r="X4" s="104"/>
      <c r="Y4" s="104"/>
      <c r="Z4" s="104"/>
      <c r="AA4" s="9">
        <v>1939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x14ac:dyDescent="0.2">
      <c r="A5" s="13"/>
      <c r="B5" s="107" t="s">
        <v>11</v>
      </c>
      <c r="C5" s="108"/>
      <c r="D5" s="108"/>
      <c r="E5" s="109"/>
      <c r="F5" s="107" t="s">
        <v>11</v>
      </c>
      <c r="G5" s="108"/>
      <c r="H5" s="108"/>
      <c r="I5" s="109"/>
      <c r="J5" s="107"/>
      <c r="K5" s="108"/>
      <c r="L5" s="108"/>
      <c r="M5" s="109"/>
      <c r="N5" s="107"/>
      <c r="O5" s="108"/>
      <c r="P5" s="108"/>
      <c r="Q5" s="109"/>
      <c r="R5" s="107"/>
      <c r="S5" s="108"/>
      <c r="T5" s="108"/>
      <c r="U5" s="109"/>
      <c r="V5" s="1"/>
      <c r="W5" s="106" t="s">
        <v>22</v>
      </c>
      <c r="X5" s="104"/>
      <c r="Y5" s="104"/>
      <c r="Z5" s="104"/>
      <c r="AA5" s="9">
        <v>1936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x14ac:dyDescent="0.2">
      <c r="A6" s="13"/>
      <c r="B6" s="107" t="s">
        <v>11</v>
      </c>
      <c r="C6" s="108"/>
      <c r="D6" s="108"/>
      <c r="E6" s="109"/>
      <c r="F6" s="107" t="s">
        <v>21</v>
      </c>
      <c r="G6" s="108"/>
      <c r="H6" s="108"/>
      <c r="I6" s="109"/>
      <c r="J6" s="107"/>
      <c r="K6" s="108"/>
      <c r="L6" s="108"/>
      <c r="M6" s="109"/>
      <c r="N6" s="107"/>
      <c r="O6" s="108"/>
      <c r="P6" s="108"/>
      <c r="Q6" s="109"/>
      <c r="R6" s="107"/>
      <c r="S6" s="108"/>
      <c r="T6" s="108"/>
      <c r="U6" s="109"/>
      <c r="V6" s="1"/>
      <c r="W6" s="106" t="s">
        <v>23</v>
      </c>
      <c r="X6" s="104"/>
      <c r="Y6" s="104"/>
      <c r="Z6" s="104"/>
      <c r="AA6" s="9">
        <v>1936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x14ac:dyDescent="0.2">
      <c r="A7" s="13"/>
      <c r="B7" s="107">
        <v>0</v>
      </c>
      <c r="C7" s="108"/>
      <c r="D7" s="108"/>
      <c r="E7" s="109"/>
      <c r="F7" s="107" t="s">
        <v>21</v>
      </c>
      <c r="G7" s="108"/>
      <c r="H7" s="108"/>
      <c r="I7" s="109"/>
      <c r="J7" s="107"/>
      <c r="K7" s="108"/>
      <c r="L7" s="108"/>
      <c r="M7" s="109"/>
      <c r="N7" s="107"/>
      <c r="O7" s="108"/>
      <c r="P7" s="108"/>
      <c r="Q7" s="109"/>
      <c r="R7" s="107"/>
      <c r="S7" s="108"/>
      <c r="T7" s="108"/>
      <c r="U7" s="109"/>
      <c r="V7" s="1"/>
      <c r="W7" s="106" t="s">
        <v>24</v>
      </c>
      <c r="X7" s="104"/>
      <c r="Y7" s="104"/>
      <c r="Z7" s="104"/>
      <c r="AA7" s="9">
        <v>1940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x14ac:dyDescent="0.2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06" t="s">
        <v>25</v>
      </c>
      <c r="X8" s="104"/>
      <c r="Y8" s="104"/>
      <c r="Z8" s="104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x14ac:dyDescent="0.2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06" t="s">
        <v>26</v>
      </c>
      <c r="X9" s="104"/>
      <c r="Y9" s="104"/>
      <c r="Z9" s="104"/>
      <c r="AA9" s="9">
        <v>1940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x14ac:dyDescent="0.2">
      <c r="A10" s="1"/>
      <c r="B10" s="159" t="s">
        <v>27</v>
      </c>
      <c r="C10" s="108"/>
      <c r="D10" s="108"/>
      <c r="E10" s="109"/>
      <c r="F10" s="159" t="s">
        <v>28</v>
      </c>
      <c r="G10" s="108"/>
      <c r="H10" s="108"/>
      <c r="I10" s="109"/>
      <c r="J10" s="159" t="s">
        <v>29</v>
      </c>
      <c r="K10" s="108"/>
      <c r="L10" s="108"/>
      <c r="M10" s="109"/>
      <c r="N10" s="159" t="s">
        <v>30</v>
      </c>
      <c r="O10" s="108"/>
      <c r="P10" s="108"/>
      <c r="Q10" s="160"/>
      <c r="R10" s="153" t="s">
        <v>31</v>
      </c>
      <c r="S10" s="154"/>
      <c r="T10" s="155" t="s">
        <v>32</v>
      </c>
      <c r="U10" s="109"/>
      <c r="V10" s="16"/>
      <c r="W10" s="106" t="s">
        <v>33</v>
      </c>
      <c r="X10" s="104"/>
      <c r="Y10" s="104"/>
      <c r="Z10" s="104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x14ac:dyDescent="0.2">
      <c r="A11" s="1"/>
      <c r="B11" s="138" t="s">
        <v>34</v>
      </c>
      <c r="C11" s="139"/>
      <c r="D11" s="140"/>
      <c r="E11" s="18">
        <f>'DD Helper'!C34</f>
        <v>4</v>
      </c>
      <c r="F11" s="138" t="s">
        <v>35</v>
      </c>
      <c r="G11" s="139"/>
      <c r="H11" s="140"/>
      <c r="I11" s="19" t="e">
        <f ca="1">FLOOR('DD Helper'!P34,0.1)</f>
        <v>#VALUE!</v>
      </c>
      <c r="J11" s="138" t="s">
        <v>36</v>
      </c>
      <c r="K11" s="139"/>
      <c r="L11" s="140"/>
      <c r="M11" s="20">
        <f>'DD Helper'!AA34</f>
        <v>8600</v>
      </c>
      <c r="N11" s="138" t="str">
        <f ca="1">'DD Helper'!A38</f>
        <v>Artillery</v>
      </c>
      <c r="O11" s="139"/>
      <c r="P11" s="140"/>
      <c r="Q11" s="21">
        <f ca="1">'DD Helper'!B38</f>
        <v>96</v>
      </c>
      <c r="R11" s="157">
        <f ca="1">'DD Helper'!C38</f>
        <v>384</v>
      </c>
      <c r="S11" s="158"/>
      <c r="T11" s="156">
        <f t="shared" ref="T11:T21" ca="1" si="14">IFERROR(R11/5/7,"")</f>
        <v>10.971428571428572</v>
      </c>
      <c r="U11" s="120"/>
      <c r="V11" s="1"/>
      <c r="W11" s="106" t="s">
        <v>37</v>
      </c>
      <c r="X11" s="104"/>
      <c r="Y11" s="104"/>
      <c r="Z11" s="104"/>
      <c r="AA11" s="9">
        <v>1936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x14ac:dyDescent="0.2">
      <c r="A12" s="1"/>
      <c r="B12" s="138" t="s">
        <v>38</v>
      </c>
      <c r="C12" s="139"/>
      <c r="D12" s="140"/>
      <c r="E12" s="25">
        <f ca="1">'DD Helper'!D34</f>
        <v>178.39999999999998</v>
      </c>
      <c r="F12" s="138" t="s">
        <v>39</v>
      </c>
      <c r="G12" s="139"/>
      <c r="H12" s="140"/>
      <c r="I12" s="26" t="e">
        <f ca="1">FLOOR('DD Helper'!Q34,0.1)</f>
        <v>#VALUE!</v>
      </c>
      <c r="J12" s="138" t="s">
        <v>40</v>
      </c>
      <c r="K12" s="139"/>
      <c r="L12" s="140"/>
      <c r="M12" s="27">
        <f>'DD Helper'!AB34</f>
        <v>120</v>
      </c>
      <c r="N12" s="138" t="str">
        <f ca="1">'DD Helper'!A39</f>
        <v>Infantry Eq</v>
      </c>
      <c r="O12" s="139"/>
      <c r="P12" s="140"/>
      <c r="Q12" s="28">
        <f ca="1">'DD Helper'!B39</f>
        <v>710</v>
      </c>
      <c r="R12" s="147">
        <f ca="1">'DD Helper'!C39</f>
        <v>532.5</v>
      </c>
      <c r="S12" s="148"/>
      <c r="T12" s="149">
        <f t="shared" ca="1" si="14"/>
        <v>15.214285714285714</v>
      </c>
      <c r="U12" s="134"/>
      <c r="V12" s="1"/>
      <c r="W12" s="106" t="s">
        <v>41</v>
      </c>
      <c r="X12" s="104"/>
      <c r="Y12" s="104"/>
      <c r="Z12" s="104"/>
      <c r="AA12" s="9">
        <v>1936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x14ac:dyDescent="0.2">
      <c r="A13" s="1"/>
      <c r="B13" s="138" t="s">
        <v>42</v>
      </c>
      <c r="C13" s="139"/>
      <c r="D13" s="140"/>
      <c r="E13" s="25">
        <f ca="1">FLOOR('DD Helper'!E34,0.1)</f>
        <v>50</v>
      </c>
      <c r="F13" s="138" t="s">
        <v>43</v>
      </c>
      <c r="G13" s="139"/>
      <c r="H13" s="140"/>
      <c r="I13" s="26" t="e">
        <f ca="1">'DD Helper'!R34</f>
        <v>#VALUE!</v>
      </c>
      <c r="J13" s="138" t="s">
        <v>44</v>
      </c>
      <c r="K13" s="139"/>
      <c r="L13" s="140"/>
      <c r="M13" s="27">
        <f ca="1">'DD Helper'!C37</f>
        <v>1036.5</v>
      </c>
      <c r="N13" s="138" t="str">
        <f ca="1">'DD Helper'!A40</f>
        <v>Support Eq</v>
      </c>
      <c r="O13" s="139"/>
      <c r="P13" s="140"/>
      <c r="Q13" s="28">
        <f ca="1">'DD Helper'!B40</f>
        <v>30</v>
      </c>
      <c r="R13" s="147">
        <f ca="1">'DD Helper'!C40</f>
        <v>120</v>
      </c>
      <c r="S13" s="148"/>
      <c r="T13" s="149">
        <f t="shared" ca="1" si="14"/>
        <v>3.4285714285714284</v>
      </c>
      <c r="U13" s="134"/>
      <c r="V13" s="1"/>
      <c r="W13" s="106" t="s">
        <v>45</v>
      </c>
      <c r="X13" s="104"/>
      <c r="Y13" s="104"/>
      <c r="Z13" s="104"/>
      <c r="AA13" s="9">
        <v>1936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x14ac:dyDescent="0.2">
      <c r="A14" s="1"/>
      <c r="B14" s="138" t="s">
        <v>46</v>
      </c>
      <c r="C14" s="139"/>
      <c r="D14" s="140"/>
      <c r="E14" s="30">
        <f ca="1">FLOOR('DD Helper'!F34,0.01)</f>
        <v>0.24</v>
      </c>
      <c r="F14" s="138" t="s">
        <v>47</v>
      </c>
      <c r="G14" s="139"/>
      <c r="H14" s="140"/>
      <c r="I14" s="25">
        <f ca="1">FLOOR('DD Helper'!S34,0.1)</f>
        <v>323.10000000000002</v>
      </c>
      <c r="J14" s="138"/>
      <c r="K14" s="139"/>
      <c r="L14" s="140"/>
      <c r="M14" s="31"/>
      <c r="N14" s="138" t="str">
        <f ca="1">'DD Helper'!A41</f>
        <v/>
      </c>
      <c r="O14" s="139"/>
      <c r="P14" s="140"/>
      <c r="Q14" s="28" t="str">
        <f ca="1">'DD Helper'!B41</f>
        <v/>
      </c>
      <c r="R14" s="147" t="str">
        <f ca="1">'DD Helper'!C41</f>
        <v/>
      </c>
      <c r="S14" s="148"/>
      <c r="T14" s="149" t="str">
        <f t="shared" ca="1" si="14"/>
        <v/>
      </c>
      <c r="U14" s="134"/>
      <c r="V14" s="1"/>
      <c r="W14" s="106" t="s">
        <v>48</v>
      </c>
      <c r="X14" s="104"/>
      <c r="Y14" s="104"/>
      <c r="Z14" s="104"/>
      <c r="AA14" s="9">
        <v>1936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x14ac:dyDescent="0.2">
      <c r="A15" s="1"/>
      <c r="B15" s="138" t="s">
        <v>49</v>
      </c>
      <c r="C15" s="139"/>
      <c r="D15" s="140"/>
      <c r="E15" s="32">
        <f ca="1">'DD Helper'!G34</f>
        <v>0</v>
      </c>
      <c r="F15" s="138" t="s">
        <v>50</v>
      </c>
      <c r="G15" s="139"/>
      <c r="H15" s="140"/>
      <c r="I15" s="25">
        <f ca="1">FLOOR('DD Helper'!T34,0.1)</f>
        <v>54.300000000000004</v>
      </c>
      <c r="J15" s="138"/>
      <c r="K15" s="139"/>
      <c r="L15" s="140"/>
      <c r="M15" s="25"/>
      <c r="N15" s="138" t="str">
        <f ca="1">'DD Helper'!A42</f>
        <v/>
      </c>
      <c r="O15" s="139"/>
      <c r="P15" s="140"/>
      <c r="Q15" s="28" t="str">
        <f ca="1">'DD Helper'!B42</f>
        <v/>
      </c>
      <c r="R15" s="147" t="str">
        <f ca="1">'DD Helper'!C42</f>
        <v/>
      </c>
      <c r="S15" s="148"/>
      <c r="T15" s="149" t="str">
        <f t="shared" ca="1" si="14"/>
        <v/>
      </c>
      <c r="U15" s="134"/>
      <c r="V15" s="1"/>
      <c r="W15" s="106" t="s">
        <v>51</v>
      </c>
      <c r="X15" s="104"/>
      <c r="Y15" s="104"/>
      <c r="Z15" s="104"/>
      <c r="AA15" s="9">
        <v>1939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x14ac:dyDescent="0.2">
      <c r="A16" s="1"/>
      <c r="B16" s="138" t="s">
        <v>52</v>
      </c>
      <c r="C16" s="139"/>
      <c r="D16" s="140"/>
      <c r="E16" s="32">
        <f ca="1">'DD Helper'!H34</f>
        <v>7</v>
      </c>
      <c r="F16" s="138" t="s">
        <v>4</v>
      </c>
      <c r="G16" s="139"/>
      <c r="H16" s="140"/>
      <c r="I16" s="25" t="e">
        <f ca="1">FLOOR('DD Helper'!U34,0.1)</f>
        <v>#VALUE!</v>
      </c>
      <c r="J16" s="138"/>
      <c r="K16" s="139"/>
      <c r="L16" s="140"/>
      <c r="M16" s="25"/>
      <c r="N16" s="138" t="str">
        <f ca="1">'DD Helper'!A43</f>
        <v/>
      </c>
      <c r="O16" s="139"/>
      <c r="P16" s="140"/>
      <c r="Q16" s="28" t="str">
        <f ca="1">'DD Helper'!B43</f>
        <v/>
      </c>
      <c r="R16" s="147" t="str">
        <f ca="1">'DD Helper'!C43</f>
        <v/>
      </c>
      <c r="S16" s="148"/>
      <c r="T16" s="149" t="str">
        <f t="shared" ca="1" si="14"/>
        <v/>
      </c>
      <c r="U16" s="134"/>
      <c r="V16" s="1"/>
      <c r="W16" s="106" t="s">
        <v>53</v>
      </c>
      <c r="X16" s="104"/>
      <c r="Y16" s="104"/>
      <c r="Z16" s="104"/>
      <c r="AA16" s="9">
        <v>1939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x14ac:dyDescent="0.2">
      <c r="A17" s="1"/>
      <c r="B17" s="138" t="s">
        <v>54</v>
      </c>
      <c r="C17" s="139"/>
      <c r="D17" s="140"/>
      <c r="E17" s="33">
        <f ca="1">FLOOR('DD Helper'!J34,0.1)</f>
        <v>4.7</v>
      </c>
      <c r="F17" s="138" t="s">
        <v>55</v>
      </c>
      <c r="G17" s="139"/>
      <c r="H17" s="140"/>
      <c r="I17" s="25" t="e">
        <f ca="1">FLOOR('DD Helper'!V34,0.1)</f>
        <v>#VALUE!</v>
      </c>
      <c r="J17" s="138"/>
      <c r="K17" s="139"/>
      <c r="L17" s="140"/>
      <c r="M17" s="25"/>
      <c r="N17" s="138" t="str">
        <f ca="1">'DD Helper'!A44</f>
        <v/>
      </c>
      <c r="O17" s="139"/>
      <c r="P17" s="140"/>
      <c r="Q17" s="28" t="str">
        <f ca="1">'DD Helper'!B44</f>
        <v/>
      </c>
      <c r="R17" s="147" t="str">
        <f ca="1">'DD Helper'!C44</f>
        <v/>
      </c>
      <c r="S17" s="148"/>
      <c r="T17" s="149" t="str">
        <f t="shared" ca="1" si="14"/>
        <v/>
      </c>
      <c r="U17" s="134"/>
      <c r="V17" s="1"/>
      <c r="W17" s="106" t="s">
        <v>56</v>
      </c>
      <c r="X17" s="104"/>
      <c r="Y17" s="104"/>
      <c r="Z17" s="104"/>
      <c r="AA17" s="9">
        <v>1939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x14ac:dyDescent="0.2">
      <c r="A18" s="1"/>
      <c r="B18" s="138" t="s">
        <v>57</v>
      </c>
      <c r="C18" s="139"/>
      <c r="D18" s="140"/>
      <c r="E18" s="33">
        <f ca="1">FLOOR('DD Helper'!K34,0.01)</f>
        <v>1.07</v>
      </c>
      <c r="F18" s="138" t="s">
        <v>58</v>
      </c>
      <c r="G18" s="139"/>
      <c r="H18" s="140"/>
      <c r="I18" s="34">
        <f ca="1">'DD Helper'!W34</f>
        <v>0</v>
      </c>
      <c r="J18" s="138"/>
      <c r="K18" s="139"/>
      <c r="L18" s="140"/>
      <c r="M18" s="35"/>
      <c r="N18" s="138" t="str">
        <f ca="1">'DD Helper'!A45</f>
        <v/>
      </c>
      <c r="O18" s="139"/>
      <c r="P18" s="140"/>
      <c r="Q18" s="28" t="str">
        <f ca="1">'DD Helper'!B45</f>
        <v/>
      </c>
      <c r="R18" s="147" t="str">
        <f ca="1">'DD Helper'!C45</f>
        <v/>
      </c>
      <c r="S18" s="148"/>
      <c r="T18" s="149" t="str">
        <f t="shared" ca="1" si="14"/>
        <v/>
      </c>
      <c r="U18" s="134"/>
      <c r="V18" s="1"/>
      <c r="W18" s="106" t="s">
        <v>59</v>
      </c>
      <c r="X18" s="104"/>
      <c r="Y18" s="104"/>
      <c r="Z18" s="104"/>
      <c r="AA18" s="9">
        <v>1939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x14ac:dyDescent="0.2">
      <c r="A19" s="1"/>
      <c r="B19" s="138" t="s">
        <v>7</v>
      </c>
      <c r="C19" s="139"/>
      <c r="D19" s="140"/>
      <c r="E19" s="36">
        <f ca="1">'DD Helper'!M34</f>
        <v>0</v>
      </c>
      <c r="F19" s="138" t="s">
        <v>60</v>
      </c>
      <c r="G19" s="139"/>
      <c r="H19" s="140"/>
      <c r="I19" s="33">
        <f ca="1">'DD Helper'!X34</f>
        <v>5</v>
      </c>
      <c r="J19" s="138"/>
      <c r="K19" s="139"/>
      <c r="L19" s="140"/>
      <c r="M19" s="31"/>
      <c r="N19" s="138" t="str">
        <f ca="1">'DD Helper'!A46</f>
        <v/>
      </c>
      <c r="O19" s="139"/>
      <c r="P19" s="140"/>
      <c r="Q19" s="28" t="str">
        <f ca="1">'DD Helper'!B46</f>
        <v/>
      </c>
      <c r="R19" s="147" t="str">
        <f ca="1">'DD Helper'!C46</f>
        <v/>
      </c>
      <c r="S19" s="148"/>
      <c r="T19" s="149" t="str">
        <f t="shared" ca="1" si="14"/>
        <v/>
      </c>
      <c r="U19" s="134"/>
      <c r="V19" s="1"/>
      <c r="W19" s="106" t="s">
        <v>61</v>
      </c>
      <c r="X19" s="104"/>
      <c r="Y19" s="104"/>
      <c r="Z19" s="104"/>
      <c r="AA19" s="9">
        <v>1934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x14ac:dyDescent="0.2">
      <c r="A20" s="1"/>
      <c r="B20" s="138" t="s">
        <v>62</v>
      </c>
      <c r="C20" s="139"/>
      <c r="D20" s="140"/>
      <c r="E20" s="37">
        <f ca="1">'DD Helper'!N34</f>
        <v>0</v>
      </c>
      <c r="F20" s="138" t="s">
        <v>63</v>
      </c>
      <c r="G20" s="139"/>
      <c r="H20" s="140"/>
      <c r="I20" s="33">
        <f ca="1">'DD Helper'!Y34</f>
        <v>20</v>
      </c>
      <c r="J20" s="138"/>
      <c r="K20" s="139"/>
      <c r="L20" s="140"/>
      <c r="M20" s="31"/>
      <c r="N20" s="138" t="str">
        <f ca="1">'DD Helper'!A47</f>
        <v/>
      </c>
      <c r="O20" s="139"/>
      <c r="P20" s="140"/>
      <c r="Q20" s="28" t="str">
        <f ca="1">'DD Helper'!B47</f>
        <v/>
      </c>
      <c r="R20" s="147" t="str">
        <f ca="1">'DD Helper'!C47</f>
        <v/>
      </c>
      <c r="S20" s="148"/>
      <c r="T20" s="133" t="str">
        <f t="shared" ca="1" si="14"/>
        <v/>
      </c>
      <c r="U20" s="134"/>
      <c r="V20" s="1"/>
      <c r="W20" s="106" t="s">
        <v>64</v>
      </c>
      <c r="X20" s="104"/>
      <c r="Y20" s="104"/>
      <c r="Z20" s="104"/>
      <c r="AA20" s="9">
        <v>1934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x14ac:dyDescent="0.2">
      <c r="A21" s="1"/>
      <c r="B21" s="144" t="s">
        <v>65</v>
      </c>
      <c r="C21" s="145"/>
      <c r="D21" s="146"/>
      <c r="E21" s="38">
        <f ca="1">'DD Helper'!O34</f>
        <v>0</v>
      </c>
      <c r="F21" s="144" t="s">
        <v>66</v>
      </c>
      <c r="G21" s="145"/>
      <c r="H21" s="146"/>
      <c r="I21" s="39">
        <f>'DD Helper'!Z34</f>
        <v>0</v>
      </c>
      <c r="J21" s="144"/>
      <c r="K21" s="145"/>
      <c r="L21" s="146"/>
      <c r="M21" s="40"/>
      <c r="N21" s="144"/>
      <c r="O21" s="145"/>
      <c r="P21" s="146"/>
      <c r="Q21" s="41"/>
      <c r="R21" s="150" t="str">
        <f ca="1">'DD Helper'!C48</f>
        <v/>
      </c>
      <c r="S21" s="151"/>
      <c r="T21" s="131" t="str">
        <f t="shared" ca="1" si="14"/>
        <v/>
      </c>
      <c r="U21" s="132"/>
      <c r="V21" s="1"/>
      <c r="W21" s="106" t="s">
        <v>67</v>
      </c>
      <c r="X21" s="104"/>
      <c r="Y21" s="104"/>
      <c r="Z21" s="104"/>
      <c r="AA21" s="9">
        <v>1934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x14ac:dyDescent="0.2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06" t="s">
        <v>68</v>
      </c>
      <c r="X22" s="104"/>
      <c r="Y22" s="104"/>
      <c r="Z22" s="104"/>
      <c r="AA22" s="9">
        <v>1934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x14ac:dyDescent="0.2">
      <c r="A23" s="1"/>
      <c r="B23" s="142" t="s">
        <v>69</v>
      </c>
      <c r="C23" s="119"/>
      <c r="D23" s="120"/>
      <c r="E23" s="143" t="s">
        <v>70</v>
      </c>
      <c r="F23" s="119"/>
      <c r="G23" s="120"/>
      <c r="H23" s="135" t="s">
        <v>71</v>
      </c>
      <c r="I23" s="119"/>
      <c r="J23" s="120"/>
      <c r="K23" s="136" t="s">
        <v>72</v>
      </c>
      <c r="L23" s="119"/>
      <c r="M23" s="120"/>
      <c r="N23" s="141" t="s">
        <v>73</v>
      </c>
      <c r="O23" s="119"/>
      <c r="P23" s="120"/>
      <c r="Q23" s="1"/>
      <c r="R23" s="1"/>
      <c r="S23" s="1"/>
      <c r="T23" s="1"/>
      <c r="U23" s="1"/>
      <c r="V23" s="1"/>
      <c r="W23" s="106" t="s">
        <v>74</v>
      </c>
      <c r="X23" s="104"/>
      <c r="Y23" s="104"/>
      <c r="Z23" s="104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x14ac:dyDescent="0.2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"/>
      <c r="S24" s="1"/>
      <c r="T24" s="1"/>
      <c r="U24" s="1"/>
      <c r="V24" s="1"/>
      <c r="W24" s="106" t="s">
        <v>75</v>
      </c>
      <c r="X24" s="104"/>
      <c r="Y24" s="104"/>
      <c r="Z24" s="104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/>
      <c r="B25" s="130" t="s">
        <v>76</v>
      </c>
      <c r="C25" s="119"/>
      <c r="D25" s="120"/>
      <c r="E25" s="129" t="s">
        <v>77</v>
      </c>
      <c r="F25" s="119"/>
      <c r="G25" s="120"/>
      <c r="H25" s="137" t="s">
        <v>78</v>
      </c>
      <c r="I25" s="119"/>
      <c r="J25" s="120"/>
      <c r="K25" s="118" t="s">
        <v>79</v>
      </c>
      <c r="L25" s="119"/>
      <c r="M25" s="120"/>
      <c r="N25" s="121" t="s">
        <v>80</v>
      </c>
      <c r="O25" s="119"/>
      <c r="P25" s="120"/>
      <c r="Q25" s="1"/>
      <c r="R25" s="1"/>
      <c r="S25" s="1"/>
      <c r="T25" s="1"/>
      <c r="U25" s="1"/>
      <c r="V25" s="1"/>
      <c r="W25" s="106" t="s">
        <v>81</v>
      </c>
      <c r="X25" s="104"/>
      <c r="Y25" s="104"/>
      <c r="Z25" s="104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"/>
      <c r="T26" s="1"/>
      <c r="U26" s="1"/>
      <c r="V26" s="1"/>
      <c r="W26" s="106" t="s">
        <v>82</v>
      </c>
      <c r="X26" s="104"/>
      <c r="Y26" s="104"/>
      <c r="Z26" s="104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"/>
      <c r="S27" s="1"/>
      <c r="T27" s="1"/>
      <c r="U27" s="1"/>
      <c r="V27" s="1"/>
      <c r="W27" s="106" t="s">
        <v>83</v>
      </c>
      <c r="X27" s="104"/>
      <c r="Y27" s="104"/>
      <c r="Z27" s="104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"/>
      <c r="S28" s="1"/>
      <c r="T28" s="1"/>
      <c r="U28" s="1"/>
      <c r="V28" s="1"/>
      <c r="W28" s="106" t="s">
        <v>84</v>
      </c>
      <c r="X28" s="104"/>
      <c r="Y28" s="104"/>
      <c r="Z28" s="104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/>
      <c r="B29" s="128" t="s">
        <v>85</v>
      </c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"/>
      <c r="R29" s="1"/>
      <c r="S29" s="1"/>
      <c r="T29" s="1"/>
      <c r="U29" s="1"/>
      <c r="V29" s="1"/>
      <c r="W29" s="106" t="s">
        <v>86</v>
      </c>
      <c r="X29" s="104"/>
      <c r="Y29" s="104"/>
      <c r="Z29" s="104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/>
      <c r="B30" s="122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4"/>
      <c r="Q30" s="1"/>
      <c r="R30" s="1"/>
      <c r="S30" s="1"/>
      <c r="T30" s="1"/>
      <c r="U30" s="1"/>
      <c r="V30" s="1"/>
      <c r="W30" s="152" t="s">
        <v>87</v>
      </c>
      <c r="X30" s="112"/>
      <c r="Y30" s="112"/>
      <c r="Z30" s="112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/>
      <c r="B31" s="125"/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7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B11:D11"/>
    <mergeCell ref="B10:E10"/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1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activeCell="D2" sqref="D2"/>
    </sheetView>
  </sheetViews>
  <sheetFormatPr baseColWidth="10" defaultColWidth="17.33203125" defaultRowHeight="15" customHeight="1" x14ac:dyDescent="0.2"/>
  <cols>
    <col min="1" max="1" width="30.5" customWidth="1"/>
    <col min="2" max="2" width="4.33203125" customWidth="1"/>
    <col min="3" max="3" width="33.5" customWidth="1"/>
    <col min="4" max="4" width="4.33203125" customWidth="1"/>
    <col min="5" max="5" width="29.33203125" customWidth="1"/>
    <col min="6" max="6" width="4.33203125" customWidth="1"/>
    <col min="7" max="7" width="30" customWidth="1"/>
    <col min="8" max="8" width="4.33203125" customWidth="1"/>
    <col min="9" max="9" width="28.5" customWidth="1"/>
    <col min="10" max="10" width="4.33203125" customWidth="1"/>
    <col min="11" max="11" width="36.1640625" customWidth="1"/>
    <col min="12" max="12" width="2" customWidth="1"/>
    <col min="13" max="13" width="25" customWidth="1"/>
    <col min="14" max="14" width="2" customWidth="1"/>
    <col min="15" max="15" width="28.5" customWidth="1"/>
    <col min="16" max="16" width="2" customWidth="1"/>
    <col min="17" max="26" width="8.6640625" customWidth="1"/>
  </cols>
  <sheetData>
    <row r="1" spans="1:26" ht="20.25" customHeight="1" x14ac:dyDescent="0.25">
      <c r="A1" s="161" t="s">
        <v>11</v>
      </c>
      <c r="B1" s="162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 x14ac:dyDescent="0.2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x14ac:dyDescent="0.2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x14ac:dyDescent="0.2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x14ac:dyDescent="0.2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x14ac:dyDescent="0.2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x14ac:dyDescent="0.2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x14ac:dyDescent="0.2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x14ac:dyDescent="0.2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x14ac:dyDescent="0.2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 x14ac:dyDescent="0.25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x14ac:dyDescent="0.2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x14ac:dyDescent="0.2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x14ac:dyDescent="0.2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x14ac:dyDescent="0.2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x14ac:dyDescent="0.2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x14ac:dyDescent="0.2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 x14ac:dyDescent="0.25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2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2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x14ac:dyDescent="0.2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x14ac:dyDescent="0.2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x14ac:dyDescent="0.2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x14ac:dyDescent="0.2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 x14ac:dyDescent="0.25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x14ac:dyDescent="0.2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x14ac:dyDescent="0.2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x14ac:dyDescent="0.2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x14ac:dyDescent="0.2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x14ac:dyDescent="0.2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x14ac:dyDescent="0.2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x14ac:dyDescent="0.2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x14ac:dyDescent="0.2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x14ac:dyDescent="0.2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x14ac:dyDescent="0.2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x14ac:dyDescent="0.2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x14ac:dyDescent="0.2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 x14ac:dyDescent="0.25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x14ac:dyDescent="0.2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x14ac:dyDescent="0.2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x14ac:dyDescent="0.2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x14ac:dyDescent="0.2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x14ac:dyDescent="0.2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x14ac:dyDescent="0.2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x14ac:dyDescent="0.2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x14ac:dyDescent="0.2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x14ac:dyDescent="0.2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x14ac:dyDescent="0.2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 x14ac:dyDescent="0.25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x14ac:dyDescent="0.2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x14ac:dyDescent="0.2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J48" sqref="J48"/>
    </sheetView>
  </sheetViews>
  <sheetFormatPr baseColWidth="10" defaultColWidth="17.33203125" defaultRowHeight="15" customHeight="1" x14ac:dyDescent="0.2"/>
  <cols>
    <col min="1" max="1" width="24.6640625" customWidth="1"/>
    <col min="2" max="2" width="8.83203125" customWidth="1"/>
    <col min="3" max="3" width="6" customWidth="1"/>
    <col min="4" max="4" width="6.5" customWidth="1"/>
    <col min="5" max="5" width="5.5" customWidth="1"/>
    <col min="6" max="9" width="4.5" customWidth="1"/>
    <col min="10" max="12" width="5.83203125" customWidth="1"/>
    <col min="13" max="13" width="3.6640625" customWidth="1"/>
    <col min="14" max="14" width="4.5" customWidth="1"/>
    <col min="15" max="15" width="5.33203125" customWidth="1"/>
    <col min="16" max="22" width="5.5" customWidth="1"/>
    <col min="23" max="24" width="4.5" customWidth="1"/>
    <col min="25" max="26" width="5.5" customWidth="1"/>
    <col min="27" max="27" width="8.1640625" customWidth="1"/>
    <col min="28" max="28" width="6.5" customWidth="1"/>
    <col min="29" max="30" width="4.5" customWidth="1"/>
    <col min="31" max="31" width="5.5" customWidth="1"/>
    <col min="32" max="35" width="4.5" customWidth="1"/>
    <col min="36" max="36" width="6.5" customWidth="1"/>
    <col min="37" max="38" width="4.5" customWidth="1"/>
    <col min="39" max="40" width="5.5" customWidth="1"/>
    <col min="41" max="45" width="4.5" customWidth="1"/>
    <col min="46" max="46" width="6.5" customWidth="1"/>
    <col min="47" max="47" width="5.5" customWidth="1"/>
    <col min="48" max="48" width="6.5" customWidth="1"/>
    <col min="49" max="49" width="4.5" customWidth="1"/>
    <col min="50" max="50" width="5.5" customWidth="1"/>
    <col min="51" max="56" width="4.5" customWidth="1"/>
    <col min="57" max="57" width="5.5" customWidth="1"/>
    <col min="58" max="58" width="22.5" customWidth="1"/>
    <col min="59" max="59" width="18.5" customWidth="1"/>
    <col min="60" max="61" width="5.33203125" customWidth="1"/>
    <col min="62" max="62" width="5" customWidth="1"/>
    <col min="63" max="63" width="5.6640625" customWidth="1"/>
    <col min="64" max="64" width="5.33203125" customWidth="1"/>
    <col min="65" max="65" width="4.5" customWidth="1"/>
    <col min="66" max="66" width="4.6640625" customWidth="1"/>
    <col min="67" max="67" width="5.6640625" customWidth="1"/>
    <col min="68" max="72" width="4.5" customWidth="1"/>
    <col min="73" max="75" width="5.33203125" customWidth="1"/>
    <col min="76" max="76" width="5.6640625" customWidth="1"/>
    <col min="77" max="77" width="5" customWidth="1"/>
    <col min="78" max="78" width="4.6640625" customWidth="1"/>
    <col min="79" max="79" width="5.33203125" customWidth="1"/>
    <col min="80" max="80" width="5" customWidth="1"/>
    <col min="81" max="82" width="4.5" customWidth="1"/>
    <col min="83" max="84" width="5" customWidth="1"/>
    <col min="85" max="85" width="5.33203125" customWidth="1"/>
    <col min="86" max="86" width="5" customWidth="1"/>
    <col min="87" max="87" width="4.5" customWidth="1"/>
    <col min="88" max="88" width="5.33203125" customWidth="1"/>
    <col min="89" max="89" width="4.5" customWidth="1"/>
    <col min="90" max="90" width="24.83203125" customWidth="1"/>
    <col min="91" max="92" width="8.6640625" customWidth="1"/>
    <col min="93" max="93" width="12" customWidth="1"/>
    <col min="94" max="94" width="42.5" customWidth="1"/>
  </cols>
  <sheetData>
    <row r="1" spans="1:94" x14ac:dyDescent="0.2">
      <c r="A1" s="1"/>
      <c r="B1" s="1"/>
      <c r="C1" s="163" t="s">
        <v>27</v>
      </c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103" t="s">
        <v>28</v>
      </c>
      <c r="Q1" s="104"/>
      <c r="R1" s="104"/>
      <c r="S1" s="104"/>
      <c r="T1" s="104"/>
      <c r="U1" s="104"/>
      <c r="V1" s="104"/>
      <c r="W1" s="104"/>
      <c r="X1" s="104"/>
      <c r="Y1" s="104"/>
      <c r="Z1" s="67"/>
      <c r="AA1" s="163" t="s">
        <v>209</v>
      </c>
      <c r="AB1" s="164"/>
      <c r="AC1" s="164"/>
      <c r="AD1" s="164"/>
      <c r="AE1" s="164"/>
      <c r="AF1" s="164"/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6"/>
      <c r="BH1" s="103" t="s">
        <v>69</v>
      </c>
      <c r="BI1" s="104"/>
      <c r="BJ1" s="104"/>
      <c r="BK1" s="103" t="s">
        <v>70</v>
      </c>
      <c r="BL1" s="104"/>
      <c r="BM1" s="104"/>
      <c r="BN1" s="103" t="s">
        <v>71</v>
      </c>
      <c r="BO1" s="104"/>
      <c r="BP1" s="104"/>
      <c r="BQ1" s="103" t="s">
        <v>72</v>
      </c>
      <c r="BR1" s="104"/>
      <c r="BS1" s="104"/>
      <c r="BT1" s="103" t="s">
        <v>73</v>
      </c>
      <c r="BU1" s="104"/>
      <c r="BV1" s="104"/>
      <c r="BW1" s="103" t="s">
        <v>76</v>
      </c>
      <c r="BX1" s="104"/>
      <c r="BY1" s="104"/>
      <c r="BZ1" s="103" t="s">
        <v>77</v>
      </c>
      <c r="CA1" s="104"/>
      <c r="CB1" s="104"/>
      <c r="CC1" s="103" t="s">
        <v>78</v>
      </c>
      <c r="CD1" s="104"/>
      <c r="CE1" s="104"/>
      <c r="CF1" s="103" t="s">
        <v>79</v>
      </c>
      <c r="CG1" s="104"/>
      <c r="CH1" s="104"/>
      <c r="CI1" s="103" t="s">
        <v>80</v>
      </c>
      <c r="CJ1" s="104"/>
      <c r="CK1" s="104"/>
      <c r="CL1" s="7"/>
      <c r="CO1" s="1"/>
      <c r="CP1" s="1"/>
    </row>
    <row r="2" spans="1:94" ht="30" customHeight="1" x14ac:dyDescent="0.2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 x14ac:dyDescent="0.2">
      <c r="A3" s="71" t="str">
        <f>'Division Designer'!B3</f>
        <v>Infantry</v>
      </c>
      <c r="B3" s="1" t="str">
        <f>IF($A3&lt;&gt;0,VLOOKUP($A3,'Land Divisions'!$3:$46,COLUMN(),0),"")</f>
        <v>Infantry</v>
      </c>
      <c r="C3" s="1">
        <f>IF($A3&lt;&gt;0,VLOOKUP($A3,'Land Divisions'!$3:$46,COLUMN(),0),"")</f>
        <v>4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 t="e">
        <f ca="1">IF($A3&lt;&gt;0,VLOOKUP($A3,'Land Divisions'!$3:$46,COLUMN(),0),"")</f>
        <v>#VALUE!</v>
      </c>
      <c r="Q3" s="1" t="e">
        <f ca="1">IF($A3&lt;&gt;0,VLOOKUP($A3,'Land Divisions'!$3:$46,COLUMN(),0),"")</f>
        <v>#VALUE!</v>
      </c>
      <c r="R3" s="1" t="e">
        <f ca="1">IF($A3&lt;&gt;0,VLOOKUP($A3,'Land Divisions'!$3:$46,COLUMN(),0),"")</f>
        <v>#VALUE!</v>
      </c>
      <c r="S3" s="1">
        <f ca="1">IF($A3&lt;&gt;0,VLOOKUP($A3,'Land Divisions'!$3:$46,COLUMN(),0),"")</f>
        <v>36.4</v>
      </c>
      <c r="T3" s="1">
        <f ca="1">IF($A3&lt;&gt;0,VLOOKUP($A3,'Land Divisions'!$3:$46,COLUMN(),0),"")</f>
        <v>4.4000000000000004</v>
      </c>
      <c r="U3" s="1" t="e">
        <f ca="1">IF($A3&lt;&gt;0,VLOOKUP($A3,'Land Divisions'!$3:$46,COLUMN(),0),"")</f>
        <v>#VALUE!</v>
      </c>
      <c r="V3" s="1" t="e">
        <f ca="1">IF($A3&lt;&gt;0,VLOOKUP($A3,'Land Divisions'!$3:$46,COLUMN(),0),"")</f>
        <v>#VALUE!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 x14ac:dyDescent="0.2">
      <c r="A4" s="71" t="str">
        <f>'Division Designer'!B4</f>
        <v>Infantry</v>
      </c>
      <c r="B4" s="1" t="str">
        <f>IF($A4&lt;&gt;0,VLOOKUP($A4,'Land Divisions'!$3:$46,COLUMN(),0),"")</f>
        <v>Infantry</v>
      </c>
      <c r="C4" s="1">
        <f>IF($A4&lt;&gt;0,VLOOKUP($A4,'Land Divisions'!$3:$46,COLUMN(),0),"")</f>
        <v>4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 t="e">
        <f ca="1">IF($A4&lt;&gt;0,VLOOKUP($A4,'Land Divisions'!$3:$46,COLUMN(),0),"")</f>
        <v>#VALUE!</v>
      </c>
      <c r="Q4" s="1" t="e">
        <f ca="1">IF($A4&lt;&gt;0,VLOOKUP($A4,'Land Divisions'!$3:$46,COLUMN(),0),"")</f>
        <v>#VALUE!</v>
      </c>
      <c r="R4" s="1" t="e">
        <f ca="1">IF($A4&lt;&gt;0,VLOOKUP($A4,'Land Divisions'!$3:$46,COLUMN(),0),"")</f>
        <v>#VALUE!</v>
      </c>
      <c r="S4" s="1">
        <f ca="1">IF($A4&lt;&gt;0,VLOOKUP($A4,'Land Divisions'!$3:$46,COLUMN(),0),"")</f>
        <v>36.4</v>
      </c>
      <c r="T4" s="1">
        <f ca="1">IF($A4&lt;&gt;0,VLOOKUP($A4,'Land Divisions'!$3:$46,COLUMN(),0),"")</f>
        <v>4.4000000000000004</v>
      </c>
      <c r="U4" s="1" t="e">
        <f ca="1">IF($A4&lt;&gt;0,VLOOKUP($A4,'Land Divisions'!$3:$46,COLUMN(),0),"")</f>
        <v>#VALUE!</v>
      </c>
      <c r="V4" s="1" t="e">
        <f ca="1">IF($A4&lt;&gt;0,VLOOKUP($A4,'Land Divisions'!$3:$46,COLUMN(),0),"")</f>
        <v>#VALUE!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 x14ac:dyDescent="0.2">
      <c r="A5" s="71" t="str">
        <f>'Division Designer'!B5</f>
        <v>Infantry</v>
      </c>
      <c r="B5" s="1" t="str">
        <f>IF($A5&lt;&gt;0,VLOOKUP($A5,'Land Divisions'!$3:$46,COLUMN(),0),"")</f>
        <v>Infantry</v>
      </c>
      <c r="C5" s="1">
        <f>IF($A5&lt;&gt;0,VLOOKUP($A5,'Land Divisions'!$3:$46,COLUMN(),0),"")</f>
        <v>4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 t="e">
        <f ca="1">IF($A5&lt;&gt;0,VLOOKUP($A5,'Land Divisions'!$3:$46,COLUMN(),0),"")</f>
        <v>#VALUE!</v>
      </c>
      <c r="Q5" s="1" t="e">
        <f ca="1">IF($A5&lt;&gt;0,VLOOKUP($A5,'Land Divisions'!$3:$46,COLUMN(),0),"")</f>
        <v>#VALUE!</v>
      </c>
      <c r="R5" s="1" t="e">
        <f ca="1">IF($A5&lt;&gt;0,VLOOKUP($A5,'Land Divisions'!$3:$46,COLUMN(),0),"")</f>
        <v>#VALUE!</v>
      </c>
      <c r="S5" s="1">
        <f ca="1">IF($A5&lt;&gt;0,VLOOKUP($A5,'Land Divisions'!$3:$46,COLUMN(),0),"")</f>
        <v>36.4</v>
      </c>
      <c r="T5" s="1">
        <f ca="1">IF($A5&lt;&gt;0,VLOOKUP($A5,'Land Divisions'!$3:$46,COLUMN(),0),"")</f>
        <v>4.4000000000000004</v>
      </c>
      <c r="U5" s="1" t="e">
        <f ca="1">IF($A5&lt;&gt;0,VLOOKUP($A5,'Land Divisions'!$3:$46,COLUMN(),0),"")</f>
        <v>#VALUE!</v>
      </c>
      <c r="V5" s="1" t="e">
        <f ca="1">IF($A5&lt;&gt;0,VLOOKUP($A5,'Land Divisions'!$3:$46,COLUMN(),0),"")</f>
        <v>#VALUE!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 x14ac:dyDescent="0.2">
      <c r="A6" s="71" t="str">
        <f>'Division Designer'!B6</f>
        <v>Infantry</v>
      </c>
      <c r="B6" s="1" t="str">
        <f>IF($A6&lt;&gt;0,VLOOKUP($A6,'Land Divisions'!$3:$46,COLUMN(),0),"")</f>
        <v>Infantry</v>
      </c>
      <c r="C6" s="1">
        <f>IF($A6&lt;&gt;0,VLOOKUP($A6,'Land Divisions'!$3:$46,COLUMN(),0),"")</f>
        <v>4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 t="e">
        <f ca="1">IF($A6&lt;&gt;0,VLOOKUP($A6,'Land Divisions'!$3:$46,COLUMN(),0),"")</f>
        <v>#VALUE!</v>
      </c>
      <c r="Q6" s="1" t="e">
        <f ca="1">IF($A6&lt;&gt;0,VLOOKUP($A6,'Land Divisions'!$3:$46,COLUMN(),0),"")</f>
        <v>#VALUE!</v>
      </c>
      <c r="R6" s="1" t="e">
        <f ca="1">IF($A6&lt;&gt;0,VLOOKUP($A6,'Land Divisions'!$3:$46,COLUMN(),0),"")</f>
        <v>#VALUE!</v>
      </c>
      <c r="S6" s="1">
        <f ca="1">IF($A6&lt;&gt;0,VLOOKUP($A6,'Land Divisions'!$3:$46,COLUMN(),0),"")</f>
        <v>36.4</v>
      </c>
      <c r="T6" s="1">
        <f ca="1">IF($A6&lt;&gt;0,VLOOKUP($A6,'Land Divisions'!$3:$46,COLUMN(),0),"")</f>
        <v>4.4000000000000004</v>
      </c>
      <c r="U6" s="1" t="e">
        <f ca="1">IF($A6&lt;&gt;0,VLOOKUP($A6,'Land Divisions'!$3:$46,COLUMN(),0),"")</f>
        <v>#VALUE!</v>
      </c>
      <c r="V6" s="1" t="e">
        <f ca="1">IF($A6&lt;&gt;0,VLOOKUP($A6,'Land Divisions'!$3:$46,COLUMN(),0),"")</f>
        <v>#VALUE!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 x14ac:dyDescent="0.2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 x14ac:dyDescent="0.2">
      <c r="A8" s="71" t="str">
        <f>'Division Designer'!F3</f>
        <v>Infantry</v>
      </c>
      <c r="B8" s="1" t="str">
        <f>IF($A8&lt;&gt;0,VLOOKUP($A8,'Land Divisions'!$3:$46,COLUMN(),0),"")</f>
        <v>Infantry</v>
      </c>
      <c r="C8" s="1">
        <f>IF($A8&lt;&gt;0,VLOOKUP($A8,'Land Divisions'!$3:$46,COLUMN(),0),"")</f>
        <v>4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 t="e">
        <f ca="1">IF($A8&lt;&gt;0,VLOOKUP($A8,'Land Divisions'!$3:$46,COLUMN(),0),"")</f>
        <v>#VALUE!</v>
      </c>
      <c r="Q8" s="1" t="e">
        <f ca="1">IF($A8&lt;&gt;0,VLOOKUP($A8,'Land Divisions'!$3:$46,COLUMN(),0),"")</f>
        <v>#VALUE!</v>
      </c>
      <c r="R8" s="1" t="e">
        <f ca="1">IF($A8&lt;&gt;0,VLOOKUP($A8,'Land Divisions'!$3:$46,COLUMN(),0),"")</f>
        <v>#VALUE!</v>
      </c>
      <c r="S8" s="1">
        <f ca="1">IF($A8&lt;&gt;0,VLOOKUP($A8,'Land Divisions'!$3:$46,COLUMN(),0),"")</f>
        <v>36.4</v>
      </c>
      <c r="T8" s="1">
        <f ca="1">IF($A8&lt;&gt;0,VLOOKUP($A8,'Land Divisions'!$3:$46,COLUMN(),0),"")</f>
        <v>4.4000000000000004</v>
      </c>
      <c r="U8" s="1" t="e">
        <f ca="1">IF($A8&lt;&gt;0,VLOOKUP($A8,'Land Divisions'!$3:$46,COLUMN(),0),"")</f>
        <v>#VALUE!</v>
      </c>
      <c r="V8" s="1" t="e">
        <f ca="1">IF($A8&lt;&gt;0,VLOOKUP($A8,'Land Divisions'!$3:$46,COLUMN(),0),"")</f>
        <v>#VALUE!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 x14ac:dyDescent="0.2">
      <c r="A9" s="71" t="str">
        <f>'Division Designer'!F4</f>
        <v>Infantry</v>
      </c>
      <c r="B9" s="1" t="str">
        <f>IF($A9&lt;&gt;0,VLOOKUP($A9,'Land Divisions'!$3:$46,COLUMN(),0),"")</f>
        <v>Infantry</v>
      </c>
      <c r="C9" s="1">
        <f>IF($A9&lt;&gt;0,VLOOKUP($A9,'Land Divisions'!$3:$46,COLUMN(),0),"")</f>
        <v>4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 t="e">
        <f ca="1">IF($A9&lt;&gt;0,VLOOKUP($A9,'Land Divisions'!$3:$46,COLUMN(),0),"")</f>
        <v>#VALUE!</v>
      </c>
      <c r="Q9" s="1" t="e">
        <f ca="1">IF($A9&lt;&gt;0,VLOOKUP($A9,'Land Divisions'!$3:$46,COLUMN(),0),"")</f>
        <v>#VALUE!</v>
      </c>
      <c r="R9" s="1" t="e">
        <f ca="1">IF($A9&lt;&gt;0,VLOOKUP($A9,'Land Divisions'!$3:$46,COLUMN(),0),"")</f>
        <v>#VALUE!</v>
      </c>
      <c r="S9" s="1">
        <f ca="1">IF($A9&lt;&gt;0,VLOOKUP($A9,'Land Divisions'!$3:$46,COLUMN(),0),"")</f>
        <v>36.4</v>
      </c>
      <c r="T9" s="1">
        <f ca="1">IF($A9&lt;&gt;0,VLOOKUP($A9,'Land Divisions'!$3:$46,COLUMN(),0),"")</f>
        <v>4.4000000000000004</v>
      </c>
      <c r="U9" s="1" t="e">
        <f ca="1">IF($A9&lt;&gt;0,VLOOKUP($A9,'Land Divisions'!$3:$46,COLUMN(),0),"")</f>
        <v>#VALUE!</v>
      </c>
      <c r="V9" s="1" t="e">
        <f ca="1">IF($A9&lt;&gt;0,VLOOKUP($A9,'Land Divisions'!$3:$46,COLUMN(),0),"")</f>
        <v>#VALUE!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 x14ac:dyDescent="0.2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>
        <f>IF($A10&lt;&gt;0,VLOOKUP($A10,'Land Divisions'!$3:$46,COLUMN(),0),"")</f>
        <v>4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 t="e">
        <f ca="1">IF($A10&lt;&gt;0,VLOOKUP($A10,'Land Divisions'!$3:$46,COLUMN(),0),"")</f>
        <v>#VALUE!</v>
      </c>
      <c r="Q10" s="1" t="e">
        <f ca="1">IF($A10&lt;&gt;0,VLOOKUP($A10,'Land Divisions'!$3:$46,COLUMN(),0),"")</f>
        <v>#VALUE!</v>
      </c>
      <c r="R10" s="1" t="e">
        <f ca="1">IF($A10&lt;&gt;0,VLOOKUP($A10,'Land Divisions'!$3:$46,COLUMN(),0),"")</f>
        <v>#VALUE!</v>
      </c>
      <c r="S10" s="1">
        <f ca="1">IF($A10&lt;&gt;0,VLOOKUP($A10,'Land Divisions'!$3:$46,COLUMN(),0),"")</f>
        <v>36.4</v>
      </c>
      <c r="T10" s="1">
        <f ca="1">IF($A10&lt;&gt;0,VLOOKUP($A10,'Land Divisions'!$3:$46,COLUMN(),0),"")</f>
        <v>4.4000000000000004</v>
      </c>
      <c r="U10" s="1" t="e">
        <f ca="1">IF($A10&lt;&gt;0,VLOOKUP($A10,'Land Divisions'!$3:$46,COLUMN(),0),"")</f>
        <v>#VALUE!</v>
      </c>
      <c r="V10" s="1" t="e">
        <f ca="1">IF($A10&lt;&gt;0,VLOOKUP($A10,'Land Divisions'!$3:$46,COLUMN(),0),"")</f>
        <v>#VALUE!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 x14ac:dyDescent="0.2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>
        <f>IF($A11&lt;&gt;0,VLOOKUP($A11,'Land Divisions'!$3:$46,COLUMN(),0),"")</f>
        <v>4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 t="e">
        <f ca="1">IF($A11&lt;&gt;0,VLOOKUP($A11,'Land Divisions'!$3:$46,COLUMN(),0),"")</f>
        <v>#VALUE!</v>
      </c>
      <c r="Q11" s="1" t="e">
        <f ca="1">IF($A11&lt;&gt;0,VLOOKUP($A11,'Land Divisions'!$3:$46,COLUMN(),0),"")</f>
        <v>#VALUE!</v>
      </c>
      <c r="R11" s="1" t="e">
        <f ca="1">IF($A11&lt;&gt;0,VLOOKUP($A11,'Land Divisions'!$3:$46,COLUMN(),0),"")</f>
        <v>#VALUE!</v>
      </c>
      <c r="S11" s="1">
        <f ca="1">IF($A11&lt;&gt;0,VLOOKUP($A11,'Land Divisions'!$3:$46,COLUMN(),0),"")</f>
        <v>15</v>
      </c>
      <c r="T11" s="1">
        <f ca="1">IF($A11&lt;&gt;0,VLOOKUP($A11,'Land Divisions'!$3:$46,COLUMN(),0),"")</f>
        <v>7</v>
      </c>
      <c r="U11" s="1" t="e">
        <f ca="1">IF($A11&lt;&gt;0,VLOOKUP($A11,'Land Divisions'!$3:$46,COLUMN(),0),"")</f>
        <v>#VALUE!</v>
      </c>
      <c r="V11" s="1" t="e">
        <f ca="1">IF($A11&lt;&gt;0,VLOOKUP($A11,'Land Divisions'!$3:$46,COLUMN(),0),"")</f>
        <v>#VALUE!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 x14ac:dyDescent="0.2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>
        <f>IF($A12&lt;&gt;0,VLOOKUP($A12,'Land Divisions'!$3:$46,COLUMN(),0),"")</f>
        <v>4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 t="e">
        <f ca="1">IF($A12&lt;&gt;0,VLOOKUP($A12,'Land Divisions'!$3:$46,COLUMN(),0),"")</f>
        <v>#VALUE!</v>
      </c>
      <c r="Q12" s="1" t="e">
        <f ca="1">IF($A12&lt;&gt;0,VLOOKUP($A12,'Land Divisions'!$3:$46,COLUMN(),0),"")</f>
        <v>#VALUE!</v>
      </c>
      <c r="R12" s="1" t="e">
        <f ca="1">IF($A12&lt;&gt;0,VLOOKUP($A12,'Land Divisions'!$3:$46,COLUMN(),0),"")</f>
        <v>#VALUE!</v>
      </c>
      <c r="S12" s="1">
        <f ca="1">IF($A12&lt;&gt;0,VLOOKUP($A12,'Land Divisions'!$3:$46,COLUMN(),0),"")</f>
        <v>15</v>
      </c>
      <c r="T12" s="1">
        <f ca="1">IF($A12&lt;&gt;0,VLOOKUP($A12,'Land Divisions'!$3:$46,COLUMN(),0),"")</f>
        <v>7</v>
      </c>
      <c r="U12" s="1"/>
      <c r="V12" s="1" t="e">
        <f ca="1">IF($A12&lt;&gt;0,VLOOKUP($A12,'Land Divisions'!$3:$46,COLUMN(),0),"")</f>
        <v>#VALUE!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 x14ac:dyDescent="0.2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 x14ac:dyDescent="0.2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 x14ac:dyDescent="0.2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 x14ac:dyDescent="0.2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 x14ac:dyDescent="0.2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 x14ac:dyDescent="0.2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 x14ac:dyDescent="0.2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 x14ac:dyDescent="0.2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 x14ac:dyDescent="0.2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 x14ac:dyDescent="0.2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 x14ac:dyDescent="0.2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 x14ac:dyDescent="0.2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 x14ac:dyDescent="0.2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 x14ac:dyDescent="0.2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 x14ac:dyDescent="0.2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 x14ac:dyDescent="0.2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>
        <f>IF($A28&lt;&gt;0,VLOOKUP($A28,'Land Divisions'!$3:$46,COLUMN(),0),"")</f>
        <v>4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 t="e">
        <f ca="1">IF($A28&lt;&gt;0,VLOOKUP($A28,'Land Divisions'!$3:$46,COLUMN(),0),"")</f>
        <v>#VALUE!</v>
      </c>
      <c r="Q28" s="1" t="e">
        <f ca="1">IF($A28&lt;&gt;0,VLOOKUP($A28,'Land Divisions'!$3:$46,COLUMN(),0),"")</f>
        <v>#VALUE!</v>
      </c>
      <c r="R28" s="1" t="e">
        <f ca="1">IF($A28&lt;&gt;0,VLOOKUP($A28,'Land Divisions'!$3:$46,COLUMN(),0),"")</f>
        <v>#VALUE!</v>
      </c>
      <c r="S28" s="1">
        <f ca="1">IF($A28&lt;&gt;0,VLOOKUP($A28,'Land Divisions'!$3:$46,COLUMN(),0),"")</f>
        <v>30.800000000000004</v>
      </c>
      <c r="T28" s="1">
        <f ca="1">IF($A28&lt;&gt;0,VLOOKUP($A28,'Land Divisions'!$3:$46,COLUMN(),0),"")</f>
        <v>6</v>
      </c>
      <c r="U28" s="1" t="e">
        <f ca="1">IF($A28&lt;&gt;0,VLOOKUP($A28,'Land Divisions'!$3:$46,COLUMN(),0),"")</f>
        <v>#VALUE!</v>
      </c>
      <c r="V28" s="1" t="e">
        <f ca="1">IF($A28&lt;&gt;0,VLOOKUP($A28,'Land Divisions'!$3:$46,COLUMN(),0),"")</f>
        <v>#VALUE!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 x14ac:dyDescent="0.2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>
        <f>IF($A29&lt;&gt;0,VLOOKUP($A29,'Land Divisions'!$3:$46,COLUMN(),0),"")</f>
        <v>4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 t="e">
        <f ca="1">IF($A29&lt;&gt;0,VLOOKUP($A29,'Land Divisions'!$3:$46,COLUMN(),0),"")</f>
        <v>#VALUE!</v>
      </c>
      <c r="Q29" s="1" t="e">
        <f ca="1">IF($A29&lt;&gt;0,VLOOKUP($A29,'Land Divisions'!$3:$46,COLUMN(),0),"")</f>
        <v>#VALUE!</v>
      </c>
      <c r="R29" s="1" t="e">
        <f ca="1">IF($A29&lt;&gt;0,VLOOKUP($A29,'Land Divisions'!$3:$46,COLUMN(),0),"")</f>
        <v>#VALUE!</v>
      </c>
      <c r="S29" s="1">
        <f ca="1">IF($A29&lt;&gt;0,VLOOKUP($A29,'Land Divisions'!$3:$46,COLUMN(),0),"")</f>
        <v>7.5</v>
      </c>
      <c r="T29" s="1">
        <f ca="1">IF($A29&lt;&gt;0,VLOOKUP($A29,'Land Divisions'!$3:$46,COLUMN(),0),"")</f>
        <v>3.5</v>
      </c>
      <c r="U29" s="1" t="e">
        <f ca="1">IF($A29&lt;&gt;0,VLOOKUP($A29,'Land Divisions'!$3:$46,COLUMN(),0),"")</f>
        <v>#VALUE!</v>
      </c>
      <c r="V29" s="1" t="e">
        <f ca="1">IF($A29&lt;&gt;0,VLOOKUP($A29,'Land Divisions'!$3:$46,COLUMN(),0),"")</f>
        <v>#VALUE!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 x14ac:dyDescent="0.2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 x14ac:dyDescent="0.2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 x14ac:dyDescent="0.2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 x14ac:dyDescent="0.2">
      <c r="A34" s="73" t="s">
        <v>226</v>
      </c>
      <c r="B34" s="73" t="s">
        <v>227</v>
      </c>
      <c r="C34" s="73">
        <f>MIN(C3:C27)</f>
        <v>4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 t="e">
        <f t="shared" ca="1" si="6"/>
        <v>#VALUE!</v>
      </c>
      <c r="Q34" s="73" t="e">
        <f t="shared" ca="1" si="6"/>
        <v>#VALUE!</v>
      </c>
      <c r="R34" s="73" t="e">
        <f t="shared" ca="1" si="6"/>
        <v>#VALUE!</v>
      </c>
      <c r="S34" s="73">
        <f t="shared" ca="1" si="6"/>
        <v>323.10000000000002</v>
      </c>
      <c r="T34" s="73">
        <f t="shared" ca="1" si="6"/>
        <v>54.3</v>
      </c>
      <c r="U34" s="73" t="e">
        <f ca="1">0.7*AVERAGE(U3:U32)+0.3*MAX(U3:U32)</f>
        <v>#VALUE!</v>
      </c>
      <c r="V34" s="73" t="e">
        <f ca="1">0.6*AVERAGE(V3:V32)+0.4*MAX(V3:V32)</f>
        <v>#VALUE!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 x14ac:dyDescent="0.2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 x14ac:dyDescent="0.2">
      <c r="A37" s="1"/>
      <c r="B37" s="1"/>
      <c r="C37" s="7">
        <f ca="1">SUM(C38:C48)</f>
        <v>1036.5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 x14ac:dyDescent="0.2">
      <c r="A38" s="7" t="str">
        <f t="shared" ref="A38:A48" ca="1" si="10">IFERROR(OFFSET($AB$2,0,J38),"")</f>
        <v>Artillery</v>
      </c>
      <c r="B38" s="7">
        <f t="shared" ref="B38:B48" ca="1" si="11">IFERROR(OFFSET($AB$34,0,J38),"")</f>
        <v>96</v>
      </c>
      <c r="C38" s="7">
        <f t="shared" ref="C38:C48" ca="1" si="12">IFERROR(D38*B38,"")</f>
        <v>384</v>
      </c>
      <c r="D38" s="7">
        <f ca="1">IFERROR(VLOOKUP(A38,'Land Equipment'!$A$3:$AH$32,27,0),"")</f>
        <v>4</v>
      </c>
      <c r="E38" s="1"/>
      <c r="F38" s="1"/>
      <c r="G38" s="1"/>
      <c r="H38" s="1"/>
      <c r="I38" s="7"/>
      <c r="J38" s="1">
        <f t="shared" ref="J38:J48" ca="1" si="13">MATCH(TRUE,INDEX(OFFSET($AC$34,0,J37,1,K37)&gt;0,0,0),0)+J37</f>
        <v>3</v>
      </c>
      <c r="K38" s="1">
        <f t="shared" ref="K38:K48" ca="1" si="14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 x14ac:dyDescent="0.2">
      <c r="A39" s="7" t="str">
        <f t="shared" ca="1" si="10"/>
        <v>Infantry Eq</v>
      </c>
      <c r="B39" s="7">
        <f t="shared" ca="1" si="11"/>
        <v>710</v>
      </c>
      <c r="C39" s="7">
        <f t="shared" ca="1" si="12"/>
        <v>532.5</v>
      </c>
      <c r="D39" s="7">
        <f ca="1">IFERROR(VLOOKUP(A39,'Land Equipment'!$A$3:$AH$32,27,0),"")</f>
        <v>0.75</v>
      </c>
      <c r="E39" s="1"/>
      <c r="F39" s="1"/>
      <c r="G39" s="1"/>
      <c r="H39" s="1"/>
      <c r="I39" s="7"/>
      <c r="J39" s="7">
        <f t="shared" ca="1" si="13"/>
        <v>8</v>
      </c>
      <c r="K39" s="7">
        <f t="shared" ca="1" si="14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 x14ac:dyDescent="0.2">
      <c r="A40" s="7" t="str">
        <f t="shared" ca="1" si="10"/>
        <v>Support Eq</v>
      </c>
      <c r="B40" s="7">
        <f t="shared" ca="1" si="11"/>
        <v>30</v>
      </c>
      <c r="C40" s="7">
        <f t="shared" ca="1" si="12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3"/>
        <v>29</v>
      </c>
      <c r="K40" s="7">
        <f t="shared" ca="1" si="14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 x14ac:dyDescent="0.2">
      <c r="A41" s="7" t="str">
        <f t="shared" ca="1" si="10"/>
        <v/>
      </c>
      <c r="B41" s="7" t="str">
        <f t="shared" ca="1" si="11"/>
        <v/>
      </c>
      <c r="C41" s="7" t="str">
        <f t="shared" ca="1" si="12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3"/>
        <v>#REF!</v>
      </c>
      <c r="K41" s="7" t="e">
        <f t="shared" ca="1" si="14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 x14ac:dyDescent="0.2">
      <c r="A42" s="7" t="str">
        <f t="shared" ca="1" si="10"/>
        <v/>
      </c>
      <c r="B42" s="7" t="str">
        <f t="shared" ca="1" si="11"/>
        <v/>
      </c>
      <c r="C42" s="7" t="str">
        <f t="shared" ca="1" si="12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3"/>
        <v>#REF!</v>
      </c>
      <c r="K42" s="7" t="e">
        <f t="shared" ca="1" si="14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 x14ac:dyDescent="0.2">
      <c r="A43" s="7" t="str">
        <f t="shared" ca="1" si="10"/>
        <v/>
      </c>
      <c r="B43" s="7" t="str">
        <f t="shared" ca="1" si="11"/>
        <v/>
      </c>
      <c r="C43" s="7" t="str">
        <f t="shared" ca="1" si="12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3"/>
        <v>#REF!</v>
      </c>
      <c r="K43" s="7" t="e">
        <f t="shared" ca="1" si="14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 x14ac:dyDescent="0.2">
      <c r="A44" s="7" t="str">
        <f t="shared" ca="1" si="10"/>
        <v/>
      </c>
      <c r="B44" s="7" t="str">
        <f t="shared" ca="1" si="11"/>
        <v/>
      </c>
      <c r="C44" s="7" t="str">
        <f t="shared" ca="1" si="12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3"/>
        <v>#REF!</v>
      </c>
      <c r="K44" s="7" t="e">
        <f t="shared" ca="1" si="14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 x14ac:dyDescent="0.2">
      <c r="A45" s="7" t="str">
        <f t="shared" ca="1" si="10"/>
        <v/>
      </c>
      <c r="B45" s="7" t="str">
        <f t="shared" ca="1" si="11"/>
        <v/>
      </c>
      <c r="C45" s="7" t="str">
        <f t="shared" ca="1" si="12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3"/>
        <v>#REF!</v>
      </c>
      <c r="K45" s="7" t="e">
        <f t="shared" ca="1" si="14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 x14ac:dyDescent="0.2">
      <c r="A46" s="7" t="str">
        <f t="shared" ca="1" si="10"/>
        <v/>
      </c>
      <c r="B46" s="7" t="str">
        <f t="shared" ca="1" si="11"/>
        <v/>
      </c>
      <c r="C46" s="7" t="str">
        <f t="shared" ca="1" si="12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3"/>
        <v>#REF!</v>
      </c>
      <c r="K46" s="7" t="e">
        <f t="shared" ca="1" si="14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 x14ac:dyDescent="0.2">
      <c r="A47" s="7" t="str">
        <f t="shared" ca="1" si="10"/>
        <v/>
      </c>
      <c r="B47" s="7" t="str">
        <f t="shared" ca="1" si="11"/>
        <v/>
      </c>
      <c r="C47" s="7" t="str">
        <f t="shared" ca="1" si="12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3"/>
        <v>#REF!</v>
      </c>
      <c r="K47" s="7" t="e">
        <f t="shared" ca="1" si="14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 x14ac:dyDescent="0.2">
      <c r="A48" s="7" t="str">
        <f t="shared" ca="1" si="10"/>
        <v/>
      </c>
      <c r="B48" s="7" t="str">
        <f t="shared" ca="1" si="11"/>
        <v/>
      </c>
      <c r="C48" s="7" t="str">
        <f t="shared" ca="1" si="12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3"/>
        <v>#REF!</v>
      </c>
      <c r="K48" s="7" t="e">
        <f t="shared" ca="1" si="14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 x14ac:dyDescent="0.2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 x14ac:dyDescent="0.2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 x14ac:dyDescent="0.2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 x14ac:dyDescent="0.2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 x14ac:dyDescent="0.2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 x14ac:dyDescent="0.2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 x14ac:dyDescent="0.2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 x14ac:dyDescent="0.2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 x14ac:dyDescent="0.2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 x14ac:dyDescent="0.2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 x14ac:dyDescent="0.2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 x14ac:dyDescent="0.2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 x14ac:dyDescent="0.2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 x14ac:dyDescent="0.2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 x14ac:dyDescent="0.2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 x14ac:dyDescent="0.2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 x14ac:dyDescent="0.2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 x14ac:dyDescent="0.2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 x14ac:dyDescent="0.2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 x14ac:dyDescent="0.2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 x14ac:dyDescent="0.2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 x14ac:dyDescent="0.2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 x14ac:dyDescent="0.2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 x14ac:dyDescent="0.2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 x14ac:dyDescent="0.2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 x14ac:dyDescent="0.2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 x14ac:dyDescent="0.2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 x14ac:dyDescent="0.2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 x14ac:dyDescent="0.2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 x14ac:dyDescent="0.2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 x14ac:dyDescent="0.2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 x14ac:dyDescent="0.2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 x14ac:dyDescent="0.2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 x14ac:dyDescent="0.2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 x14ac:dyDescent="0.2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 x14ac:dyDescent="0.2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 x14ac:dyDescent="0.2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 x14ac:dyDescent="0.2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 x14ac:dyDescent="0.2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 x14ac:dyDescent="0.2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 x14ac:dyDescent="0.2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 x14ac:dyDescent="0.2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 x14ac:dyDescent="0.2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 x14ac:dyDescent="0.2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 x14ac:dyDescent="0.2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 x14ac:dyDescent="0.2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 x14ac:dyDescent="0.2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 x14ac:dyDescent="0.2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 x14ac:dyDescent="0.2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 x14ac:dyDescent="0.2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 x14ac:dyDescent="0.2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 x14ac:dyDescent="0.2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 x14ac:dyDescent="0.2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 x14ac:dyDescent="0.2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 x14ac:dyDescent="0.2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 x14ac:dyDescent="0.2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 x14ac:dyDescent="0.2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 x14ac:dyDescent="0.2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 x14ac:dyDescent="0.2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 x14ac:dyDescent="0.2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L1000"/>
  <sheetViews>
    <sheetView tabSelected="1" zoomScale="14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5" sqref="C5"/>
    </sheetView>
  </sheetViews>
  <sheetFormatPr baseColWidth="10" defaultColWidth="17.33203125" defaultRowHeight="15" customHeight="1" x14ac:dyDescent="0.2"/>
  <cols>
    <col min="1" max="1" width="26.33203125" customWidth="1"/>
    <col min="2" max="2" width="8.83203125" customWidth="1"/>
    <col min="3" max="3" width="5.5" customWidth="1"/>
    <col min="4" max="4" width="4" customWidth="1"/>
    <col min="5" max="5" width="3.6640625" customWidth="1"/>
    <col min="6" max="6" width="4" customWidth="1"/>
    <col min="7" max="9" width="3.6640625" customWidth="1"/>
    <col min="10" max="12" width="5" customWidth="1"/>
    <col min="13" max="14" width="4.5" customWidth="1"/>
    <col min="15" max="15" width="5.33203125" customWidth="1"/>
    <col min="16" max="16" width="8.6640625" customWidth="1"/>
    <col min="17" max="17" width="5.5" customWidth="1"/>
    <col min="18" max="18" width="5.33203125" customWidth="1"/>
    <col min="19" max="19" width="6" customWidth="1"/>
    <col min="20" max="20" width="5.33203125" customWidth="1"/>
    <col min="21" max="21" width="5.5" customWidth="1"/>
    <col min="22" max="22" width="5.33203125" customWidth="1"/>
    <col min="23" max="25" width="3.6640625" customWidth="1"/>
    <col min="26" max="27" width="5" customWidth="1"/>
    <col min="28" max="28" width="4" customWidth="1"/>
    <col min="29" max="35" width="3.6640625" customWidth="1"/>
    <col min="36" max="36" width="4" customWidth="1"/>
    <col min="37" max="57" width="3.6640625" customWidth="1"/>
    <col min="58" max="58" width="26.33203125" customWidth="1"/>
    <col min="59" max="59" width="18.5" customWidth="1"/>
    <col min="60" max="60" width="5.5" customWidth="1"/>
    <col min="61" max="61" width="5.83203125" customWidth="1"/>
    <col min="62" max="62" width="5.5" customWidth="1"/>
    <col min="63" max="64" width="5.83203125" customWidth="1"/>
    <col min="65" max="65" width="5.5" customWidth="1"/>
    <col min="66" max="67" width="5.83203125" customWidth="1"/>
    <col min="68" max="69" width="5.5" customWidth="1"/>
    <col min="70" max="72" width="3.83203125" customWidth="1"/>
    <col min="73" max="74" width="5.83203125" customWidth="1"/>
    <col min="75" max="75" width="5.5" customWidth="1"/>
    <col min="76" max="76" width="5.83203125" customWidth="1"/>
    <col min="77" max="77" width="5.1640625" customWidth="1"/>
    <col min="78" max="79" width="5.5" customWidth="1"/>
    <col min="80" max="80" width="5.1640625" customWidth="1"/>
    <col min="81" max="81" width="3.83203125" customWidth="1"/>
    <col min="82" max="82" width="4.6640625" customWidth="1"/>
    <col min="83" max="83" width="5.1640625" customWidth="1"/>
    <col min="84" max="85" width="5.5" customWidth="1"/>
    <col min="86" max="86" width="5.1640625" customWidth="1"/>
    <col min="87" max="87" width="3.83203125" customWidth="1"/>
    <col min="88" max="88" width="6.5" customWidth="1"/>
    <col min="89" max="89" width="3.83203125" customWidth="1"/>
    <col min="90" max="90" width="35.33203125" customWidth="1"/>
  </cols>
  <sheetData>
    <row r="1" spans="1:90" x14ac:dyDescent="0.2">
      <c r="A1" s="1"/>
      <c r="B1" s="1"/>
      <c r="C1" s="163" t="s">
        <v>27</v>
      </c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103" t="s">
        <v>28</v>
      </c>
      <c r="Q1" s="104"/>
      <c r="R1" s="104"/>
      <c r="S1" s="104"/>
      <c r="T1" s="104"/>
      <c r="U1" s="104"/>
      <c r="V1" s="104"/>
      <c r="W1" s="104"/>
      <c r="X1" s="104"/>
      <c r="Y1" s="104"/>
      <c r="Z1" s="7"/>
      <c r="AA1" s="163" t="s">
        <v>209</v>
      </c>
      <c r="AB1" s="164"/>
      <c r="AC1" s="164"/>
      <c r="AD1" s="164"/>
      <c r="AE1" s="164"/>
      <c r="AF1" s="164"/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6"/>
      <c r="BH1" s="167" t="s">
        <v>69</v>
      </c>
      <c r="BI1" s="139"/>
      <c r="BJ1" s="140"/>
      <c r="BK1" s="167" t="s">
        <v>70</v>
      </c>
      <c r="BL1" s="139"/>
      <c r="BM1" s="140"/>
      <c r="BN1" s="167" t="s">
        <v>71</v>
      </c>
      <c r="BO1" s="139"/>
      <c r="BP1" s="140"/>
      <c r="BQ1" s="167" t="s">
        <v>72</v>
      </c>
      <c r="BR1" s="139"/>
      <c r="BS1" s="140"/>
      <c r="BT1" s="167" t="s">
        <v>73</v>
      </c>
      <c r="BU1" s="139"/>
      <c r="BV1" s="140"/>
      <c r="BW1" s="167" t="s">
        <v>76</v>
      </c>
      <c r="BX1" s="139"/>
      <c r="BY1" s="140"/>
      <c r="BZ1" s="167" t="s">
        <v>77</v>
      </c>
      <c r="CA1" s="139"/>
      <c r="CB1" s="140"/>
      <c r="CC1" s="167" t="s">
        <v>78</v>
      </c>
      <c r="CD1" s="139"/>
      <c r="CE1" s="140"/>
      <c r="CF1" s="167" t="s">
        <v>79</v>
      </c>
      <c r="CG1" s="139"/>
      <c r="CH1" s="140"/>
      <c r="CI1" s="167" t="s">
        <v>80</v>
      </c>
      <c r="CJ1" s="139"/>
      <c r="CK1" s="140"/>
      <c r="CL1" s="1"/>
    </row>
    <row r="2" spans="1:90" ht="30" customHeight="1" x14ac:dyDescent="0.2">
      <c r="A2" s="68" t="s">
        <v>229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7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74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5" t="s">
        <v>220</v>
      </c>
      <c r="BI2" s="75" t="s">
        <v>221</v>
      </c>
      <c r="BJ2" s="75" t="s">
        <v>47</v>
      </c>
      <c r="BK2" s="75" t="s">
        <v>220</v>
      </c>
      <c r="BL2" s="75" t="s">
        <v>221</v>
      </c>
      <c r="BM2" s="75" t="s">
        <v>47</v>
      </c>
      <c r="BN2" s="75" t="s">
        <v>220</v>
      </c>
      <c r="BO2" s="75" t="s">
        <v>221</v>
      </c>
      <c r="BP2" s="75" t="s">
        <v>47</v>
      </c>
      <c r="BQ2" s="75" t="s">
        <v>220</v>
      </c>
      <c r="BR2" s="75" t="s">
        <v>221</v>
      </c>
      <c r="BS2" s="75" t="s">
        <v>47</v>
      </c>
      <c r="BT2" s="75" t="s">
        <v>220</v>
      </c>
      <c r="BU2" s="75" t="s">
        <v>221</v>
      </c>
      <c r="BV2" s="75" t="s">
        <v>47</v>
      </c>
      <c r="BW2" s="75" t="s">
        <v>220</v>
      </c>
      <c r="BX2" s="75" t="s">
        <v>221</v>
      </c>
      <c r="BY2" s="75" t="s">
        <v>47</v>
      </c>
      <c r="BZ2" s="75" t="s">
        <v>220</v>
      </c>
      <c r="CA2" s="75" t="s">
        <v>221</v>
      </c>
      <c r="CB2" s="75" t="s">
        <v>47</v>
      </c>
      <c r="CC2" s="75" t="s">
        <v>220</v>
      </c>
      <c r="CD2" s="75" t="s">
        <v>221</v>
      </c>
      <c r="CE2" s="75" t="s">
        <v>47</v>
      </c>
      <c r="CF2" s="75" t="s">
        <v>220</v>
      </c>
      <c r="CG2" s="75" t="s">
        <v>221</v>
      </c>
      <c r="CH2" s="75" t="s">
        <v>47</v>
      </c>
      <c r="CI2" s="75" t="s">
        <v>220</v>
      </c>
      <c r="CJ2" s="75" t="s">
        <v>221</v>
      </c>
      <c r="CK2" s="75" t="s">
        <v>47</v>
      </c>
      <c r="CL2" s="7" t="s">
        <v>230</v>
      </c>
    </row>
    <row r="3" spans="1:90" x14ac:dyDescent="0.2">
      <c r="A3" s="1" t="s">
        <v>11</v>
      </c>
      <c r="B3" s="1" t="str">
        <f t="shared" ref="B3:B45" si="0">VLOOKUP($A3,$49:$91,COLUMN(),0)</f>
        <v>Infantry</v>
      </c>
      <c r="C3" s="69">
        <f>(1+VLOOKUP($A3,$49:$91,COLUMN(),0))*(MAX(VLOOKUP($BF3,'Land Equipment'!$3:$32,COLUMN(),0),VLOOKUP($BG3,'Land Equipment'!$3:$32,COLUMN(),0)))</f>
        <v>4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 t="e">
        <f ca="1">(1+VLOOKUP($A3,$49:$91,COLUMN(),0)+VLOOKUP($A3,$94:$136,COLUMN(),0))*(VLOOKUP($BF3,'Land Equipment'!$3:$32,COLUMN(),0)+VLOOKUP($BG3,'Land Equipment'!$3:$32,COLUMN(),0))</f>
        <v>#VALUE!</v>
      </c>
      <c r="Q3" s="1" t="e">
        <f ca="1">(1+VLOOKUP($A3,$49:$91,COLUMN(),0)+VLOOKUP($A3,$94:$136,COLUMN(),0))*(VLOOKUP($BF3,'Land Equipment'!$3:$32,COLUMN(),0)+VLOOKUP($BG3,'Land Equipment'!$3:$32,COLUMN(),0))</f>
        <v>#VALUE!</v>
      </c>
      <c r="R3" s="1" t="e">
        <f ca="1">(1+VLOOKUP($A3,$49:$91,COLUMN(),0)+VLOOKUP($A3,$94:$136,COLUMN(),0))*(VLOOKUP($BF3,'Land Equipment'!$3:$32,COLUMN(),0)+VLOOKUP($BG3,'Land Equipment'!$3:$32,COLUMN(),0))</f>
        <v>#VALUE!</v>
      </c>
      <c r="S3" s="1">
        <f ca="1">(1+VLOOKUP($A3,$49:$91,COLUMN(),0)+VLOOKUP($A3,$94:$136,COLUMN(),0))*(VLOOKUP($BF3,'Land Equipment'!$3:$32,COLUMN(),0)+VLOOKUP($BG3,'Land Equipment'!$3:$32,COLUMN(),0))</f>
        <v>36.4</v>
      </c>
      <c r="T3" s="1">
        <f ca="1">(1+VLOOKUP($A3,$49:$91,COLUMN(),0)+VLOOKUP($A3,$94:$136,COLUMN(),0))*(VLOOKUP($BF3,'Land Equipment'!$3:$32,COLUMN(),0)+VLOOKUP($BG3,'Land Equipment'!$3:$32,COLUMN(),0))</f>
        <v>4.4000000000000004</v>
      </c>
      <c r="U3" s="1" t="e">
        <f ca="1">(1+VLOOKUP($A3,$49:$91,COLUMN(),0)+VLOOKUP($A3,$94:$136,COLUMN(),0))*(VLOOKUP($BF3,'Land Equipment'!$3:$32,COLUMN(),0)+VLOOKUP($BG3,'Land Equipment'!$3:$32,COLUMN(),0))</f>
        <v>#VALUE!</v>
      </c>
      <c r="V3" s="1" t="e">
        <f ca="1">(1+VLOOKUP($A3,$49:$91,COLUMN(),0)+VLOOKUP($A3,$94:$136,COLUMN(),0))*(VLOOKUP($BF3,'Land Equipment'!$3:$32,COLUMN(),0)+VLOOKUP($BG3,'Land Equipment'!$3:$32,COLUMN(),0))</f>
        <v>#VALUE!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</row>
    <row r="4" spans="1:90" x14ac:dyDescent="0.2">
      <c r="A4" s="1" t="s">
        <v>231</v>
      </c>
      <c r="B4" s="1" t="str">
        <f t="shared" si="0"/>
        <v>Infantry</v>
      </c>
      <c r="C4" s="69">
        <f>(1+VLOOKUP($A4,$49:$91,COLUMN(),0))*(MAX(VLOOKUP($BF4,'Land Equipment'!$3:$32,COLUMN(),0),VLOOKUP($BG4,'Land Equipment'!$3:$32,COLUMN(),0)))</f>
        <v>4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1" t="e">
        <f ca="1">(1+VLOOKUP($A4,$49:$91,COLUMN(),0)+VLOOKUP($A4,$94:$136,COLUMN(),0))*(VLOOKUP($BF4,'Land Equipment'!$3:$32,COLUMN(),0)+VLOOKUP($BG4,'Land Equipment'!$3:$32,COLUMN(),0))</f>
        <v>#VALUE!</v>
      </c>
      <c r="Q4" s="1" t="e">
        <f ca="1">(1+VLOOKUP($A4,$49:$91,COLUMN(),0)+VLOOKUP($A4,$94:$136,COLUMN(),0))*(VLOOKUP($BF4,'Land Equipment'!$3:$32,COLUMN(),0)+VLOOKUP($BG4,'Land Equipment'!$3:$32,COLUMN(),0))</f>
        <v>#VALUE!</v>
      </c>
      <c r="R4" s="1" t="e">
        <f ca="1">(1+VLOOKUP($A4,$49:$91,COLUMN(),0)+VLOOKUP($A4,$94:$136,COLUMN(),0))*(VLOOKUP($BF4,'Land Equipment'!$3:$32,COLUMN(),0)+VLOOKUP($BG4,'Land Equipment'!$3:$32,COLUMN(),0))</f>
        <v>#VALUE!</v>
      </c>
      <c r="S4" s="1">
        <f ca="1">(1+VLOOKUP($A4,$49:$91,COLUMN(),0)+VLOOKUP($A4,$94:$136,COLUMN(),0))*(VLOOKUP($BF4,'Land Equipment'!$3:$32,COLUMN(),0)+VLOOKUP($BG4,'Land Equipment'!$3:$32,COLUMN(),0))</f>
        <v>35.28</v>
      </c>
      <c r="T4" s="1">
        <f ca="1">(1+VLOOKUP($A4,$49:$91,COLUMN(),0)+VLOOKUP($A4,$94:$136,COLUMN(),0))*(VLOOKUP($BF4,'Land Equipment'!$3:$32,COLUMN(),0)+VLOOKUP($BG4,'Land Equipment'!$3:$32,COLUMN(),0))</f>
        <v>5.44</v>
      </c>
      <c r="U4" s="1" t="e">
        <f ca="1">(1+VLOOKUP($A4,$49:$91,COLUMN(),0)+VLOOKUP($A4,$94:$136,COLUMN(),0))*(VLOOKUP($BF4,'Land Equipment'!$3:$32,COLUMN(),0)+VLOOKUP($BG4,'Land Equipment'!$3:$32,COLUMN(),0))</f>
        <v>#VALUE!</v>
      </c>
      <c r="V4" s="1" t="e">
        <f ca="1">(1+VLOOKUP($A4,$49:$91,COLUMN(),0)+VLOOKUP($A4,$94:$136,COLUMN(),0))*(VLOOKUP($BF4,'Land Equipment'!$3:$32,COLUMN(),0)+VLOOKUP($BG4,'Land Equipment'!$3:$32,COLUMN(),0))</f>
        <v>#VALUE!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</row>
    <row r="5" spans="1:90" x14ac:dyDescent="0.2">
      <c r="A5" s="1" t="s">
        <v>232</v>
      </c>
      <c r="B5" s="1" t="str">
        <f t="shared" si="0"/>
        <v>Infantry</v>
      </c>
      <c r="C5" s="69">
        <f>(1+VLOOKUP($A5,$49:$91,COLUMN(),0))*(MAX(VLOOKUP($BF5,'Land Equipment'!$3:$32,COLUMN(),0),VLOOKUP($BG5,'Land Equipment'!$3:$32,COLUMN(),0)))</f>
        <v>4</v>
      </c>
      <c r="D5" s="69">
        <f t="shared" ref="D5:O5" ca="1" si="10">VLOOKUP($A5,$49:$91,COLUMN(),0)+VLOOKUP($A5,$94:$155,COLUMN(),0)</f>
        <v>20</v>
      </c>
      <c r="E5" s="69">
        <f t="shared" ca="1" si="10"/>
        <v>80</v>
      </c>
      <c r="F5" s="69">
        <f t="shared" ca="1" si="10"/>
        <v>0.4</v>
      </c>
      <c r="G5" s="69">
        <f t="shared" ca="1" si="10"/>
        <v>0</v>
      </c>
      <c r="H5" s="69">
        <f t="shared" ca="1" si="10"/>
        <v>1</v>
      </c>
      <c r="I5" s="69">
        <f t="shared" ca="1" si="10"/>
        <v>0</v>
      </c>
      <c r="J5" s="69">
        <f t="shared" ca="1" si="10"/>
        <v>0.5</v>
      </c>
      <c r="K5" s="69">
        <f t="shared" ca="1" si="10"/>
        <v>7.0000000000000007E-2</v>
      </c>
      <c r="L5" s="69">
        <f t="shared" ca="1" si="10"/>
        <v>0</v>
      </c>
      <c r="M5" s="69">
        <f t="shared" ca="1" si="10"/>
        <v>0</v>
      </c>
      <c r="N5" s="69">
        <f t="shared" ca="1" si="10"/>
        <v>0</v>
      </c>
      <c r="O5" s="69">
        <f t="shared" ca="1" si="10"/>
        <v>0</v>
      </c>
      <c r="P5" s="1" t="e">
        <f ca="1">(1+VLOOKUP($A5,$49:$91,COLUMN(),0)+VLOOKUP($A5,$94:$136,COLUMN(),0))*(VLOOKUP($BF5,'Land Equipment'!$3:$32,COLUMN(),0)+VLOOKUP($BG5,'Land Equipment'!$3:$32,COLUMN(),0))</f>
        <v>#VALUE!</v>
      </c>
      <c r="Q5" s="1" t="e">
        <f ca="1">(1+VLOOKUP($A5,$49:$91,COLUMN(),0)+VLOOKUP($A5,$94:$136,COLUMN(),0))*(VLOOKUP($BF5,'Land Equipment'!$3:$32,COLUMN(),0)+VLOOKUP($BG5,'Land Equipment'!$3:$32,COLUMN(),0))</f>
        <v>#VALUE!</v>
      </c>
      <c r="R5" s="1" t="e">
        <f ca="1">(1+VLOOKUP($A5,$49:$91,COLUMN(),0)+VLOOKUP($A5,$94:$136,COLUMN(),0))*(VLOOKUP($BF5,'Land Equipment'!$3:$32,COLUMN(),0)+VLOOKUP($BG5,'Land Equipment'!$3:$32,COLUMN(),0))</f>
        <v>#VALUE!</v>
      </c>
      <c r="S5" s="1">
        <f ca="1">(1+VLOOKUP($A5,$49:$91,COLUMN(),0)+VLOOKUP($A5,$94:$136,COLUMN(),0))*(VLOOKUP($BF5,'Land Equipment'!$3:$32,COLUMN(),0)+VLOOKUP($BG5,'Land Equipment'!$3:$32,COLUMN(),0))</f>
        <v>35.28</v>
      </c>
      <c r="T5" s="1">
        <f ca="1">(1+VLOOKUP($A5,$49:$91,COLUMN(),0)+VLOOKUP($A5,$94:$136,COLUMN(),0))*(VLOOKUP($BF5,'Land Equipment'!$3:$32,COLUMN(),0)+VLOOKUP($BG5,'Land Equipment'!$3:$32,COLUMN(),0))</f>
        <v>5.44</v>
      </c>
      <c r="U5" s="1" t="e">
        <f ca="1">(1+VLOOKUP($A5,$49:$91,COLUMN(),0)+VLOOKUP($A5,$94:$136,COLUMN(),0))*(VLOOKUP($BF5,'Land Equipment'!$3:$32,COLUMN(),0)+VLOOKUP($BG5,'Land Equipment'!$3:$32,COLUMN(),0))</f>
        <v>#VALUE!</v>
      </c>
      <c r="V5" s="1" t="e">
        <f ca="1">(1+VLOOKUP($A5,$49:$91,COLUMN(),0)+VLOOKUP($A5,$94:$136,COLUMN(),0))*(VLOOKUP($BF5,'Land Equipment'!$3:$32,COLUMN(),0)+VLOOKUP($BG5,'Land Equipment'!$3:$32,COLUMN(),0))</f>
        <v>#VALUE!</v>
      </c>
      <c r="W5" s="69">
        <f t="shared" ref="W5:Y5" ca="1" si="11">VLOOKUP($A5,$49:$91,COLUMN(),0)+VLOOKUP($A5,$94:$155,COLUMN(),0)</f>
        <v>0</v>
      </c>
      <c r="X5" s="69">
        <f t="shared" ca="1" si="11"/>
        <v>0</v>
      </c>
      <c r="Y5" s="69">
        <f t="shared" ca="1" si="11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2">VLOOKUP($A5,$49:$91,COLUMN(),0)</f>
        <v>1000</v>
      </c>
      <c r="AB5" s="69">
        <f t="shared" si="12"/>
        <v>120</v>
      </c>
      <c r="AC5" s="69">
        <f t="shared" si="12"/>
        <v>0</v>
      </c>
      <c r="AD5" s="69">
        <f t="shared" si="12"/>
        <v>0</v>
      </c>
      <c r="AE5" s="69">
        <f t="shared" si="12"/>
        <v>0</v>
      </c>
      <c r="AF5" s="69">
        <f t="shared" si="12"/>
        <v>0</v>
      </c>
      <c r="AG5" s="69">
        <f t="shared" si="12"/>
        <v>0</v>
      </c>
      <c r="AH5" s="69">
        <f t="shared" si="12"/>
        <v>0</v>
      </c>
      <c r="AI5" s="69">
        <f t="shared" si="12"/>
        <v>0</v>
      </c>
      <c r="AJ5" s="69">
        <f t="shared" si="12"/>
        <v>140</v>
      </c>
      <c r="AK5" s="69">
        <f t="shared" si="12"/>
        <v>0</v>
      </c>
      <c r="AL5" s="69">
        <f t="shared" si="12"/>
        <v>0</v>
      </c>
      <c r="AM5" s="69">
        <f t="shared" si="12"/>
        <v>0</v>
      </c>
      <c r="AN5" s="69">
        <f t="shared" si="12"/>
        <v>0</v>
      </c>
      <c r="AO5" s="69">
        <f t="shared" si="12"/>
        <v>0</v>
      </c>
      <c r="AP5" s="69">
        <f t="shared" si="12"/>
        <v>0</v>
      </c>
      <c r="AQ5" s="69">
        <f t="shared" si="12"/>
        <v>0</v>
      </c>
      <c r="AR5" s="69">
        <f t="shared" si="12"/>
        <v>0</v>
      </c>
      <c r="AS5" s="69">
        <f t="shared" si="12"/>
        <v>0</v>
      </c>
      <c r="AT5" s="69">
        <f t="shared" si="12"/>
        <v>0</v>
      </c>
      <c r="AU5" s="69">
        <f t="shared" si="12"/>
        <v>0</v>
      </c>
      <c r="AV5" s="69">
        <f t="shared" si="12"/>
        <v>0</v>
      </c>
      <c r="AW5" s="69">
        <f t="shared" si="12"/>
        <v>0</v>
      </c>
      <c r="AX5" s="69">
        <f t="shared" si="12"/>
        <v>0</v>
      </c>
      <c r="AY5" s="69">
        <f t="shared" si="12"/>
        <v>0</v>
      </c>
      <c r="AZ5" s="69">
        <f t="shared" si="12"/>
        <v>0</v>
      </c>
      <c r="BA5" s="69">
        <f t="shared" si="12"/>
        <v>0</v>
      </c>
      <c r="BB5" s="69">
        <f t="shared" si="12"/>
        <v>0</v>
      </c>
      <c r="BC5" s="69">
        <f t="shared" si="12"/>
        <v>0</v>
      </c>
      <c r="BD5" s="69">
        <f t="shared" si="12"/>
        <v>0</v>
      </c>
      <c r="BE5" s="69">
        <f t="shared" si="12"/>
        <v>0</v>
      </c>
      <c r="BF5" s="69" t="str">
        <f t="shared" si="12"/>
        <v>Infantry Eq</v>
      </c>
      <c r="BG5" s="69" t="str">
        <f t="shared" si="12"/>
        <v>-</v>
      </c>
      <c r="BH5" s="75">
        <f t="shared" ref="BH5:CK5" si="13">VLOOKUP($A5,$49:$91,COLUMN(),0)+0</f>
        <v>0</v>
      </c>
      <c r="BI5" s="75">
        <f t="shared" si="13"/>
        <v>0</v>
      </c>
      <c r="BJ5" s="75">
        <f t="shared" si="13"/>
        <v>0</v>
      </c>
      <c r="BK5" s="76">
        <f t="shared" si="13"/>
        <v>0.1</v>
      </c>
      <c r="BL5" s="76">
        <f t="shared" si="13"/>
        <v>0.2</v>
      </c>
      <c r="BM5" s="76">
        <f t="shared" si="13"/>
        <v>0.05</v>
      </c>
      <c r="BN5" s="76">
        <f t="shared" si="13"/>
        <v>0.2</v>
      </c>
      <c r="BO5" s="76">
        <f t="shared" si="13"/>
        <v>0.35</v>
      </c>
      <c r="BP5" s="76">
        <f t="shared" si="13"/>
        <v>0.1</v>
      </c>
      <c r="BQ5" s="75">
        <f t="shared" si="13"/>
        <v>0</v>
      </c>
      <c r="BR5" s="75">
        <f t="shared" si="13"/>
        <v>0</v>
      </c>
      <c r="BS5" s="75">
        <f t="shared" si="13"/>
        <v>0</v>
      </c>
      <c r="BT5" s="75">
        <f t="shared" si="13"/>
        <v>0</v>
      </c>
      <c r="BU5" s="75">
        <f t="shared" si="13"/>
        <v>0</v>
      </c>
      <c r="BV5" s="75">
        <f t="shared" si="13"/>
        <v>0</v>
      </c>
      <c r="BW5" s="75">
        <f t="shared" si="13"/>
        <v>0</v>
      </c>
      <c r="BX5" s="75">
        <f t="shared" si="13"/>
        <v>0</v>
      </c>
      <c r="BY5" s="75">
        <f t="shared" si="13"/>
        <v>0</v>
      </c>
      <c r="BZ5" s="75">
        <f t="shared" si="13"/>
        <v>0</v>
      </c>
      <c r="CA5" s="75">
        <f t="shared" si="13"/>
        <v>0</v>
      </c>
      <c r="CB5" s="75">
        <f t="shared" si="13"/>
        <v>0</v>
      </c>
      <c r="CC5" s="75">
        <f t="shared" si="13"/>
        <v>0</v>
      </c>
      <c r="CD5" s="75">
        <f t="shared" si="13"/>
        <v>0</v>
      </c>
      <c r="CE5" s="75">
        <f t="shared" si="13"/>
        <v>0</v>
      </c>
      <c r="CF5" s="75">
        <f t="shared" si="13"/>
        <v>0</v>
      </c>
      <c r="CG5" s="75">
        <f t="shared" si="13"/>
        <v>0</v>
      </c>
      <c r="CH5" s="75">
        <f t="shared" si="13"/>
        <v>0</v>
      </c>
      <c r="CI5" s="75">
        <f t="shared" si="13"/>
        <v>0</v>
      </c>
      <c r="CJ5" s="75">
        <f t="shared" si="13"/>
        <v>0</v>
      </c>
      <c r="CK5" s="75">
        <f t="shared" si="13"/>
        <v>0</v>
      </c>
      <c r="CL5" s="7" t="str">
        <f t="shared" si="5"/>
        <v>mountaineers</v>
      </c>
    </row>
    <row r="6" spans="1:90" x14ac:dyDescent="0.2">
      <c r="A6" s="1" t="s">
        <v>233</v>
      </c>
      <c r="B6" s="1" t="str">
        <f t="shared" si="0"/>
        <v>Infantry</v>
      </c>
      <c r="C6" s="69">
        <f>(1+VLOOKUP($A6,$49:$91,COLUMN(),0))*(MAX(VLOOKUP($BF6,'Land Equipment'!$3:$32,COLUMN(),0),VLOOKUP($BG6,'Land Equipment'!$3:$32,COLUMN(),0)))</f>
        <v>4</v>
      </c>
      <c r="D6" s="69">
        <f t="shared" ref="D6:O6" ca="1" si="14">VLOOKUP($A6,$49:$91,COLUMN(),0)+VLOOKUP($A6,$94:$155,COLUMN(),0)</f>
        <v>22</v>
      </c>
      <c r="E6" s="69">
        <f t="shared" ca="1" si="14"/>
        <v>80</v>
      </c>
      <c r="F6" s="69">
        <f t="shared" ca="1" si="14"/>
        <v>0.4</v>
      </c>
      <c r="G6" s="69">
        <f t="shared" ca="1" si="14"/>
        <v>0</v>
      </c>
      <c r="H6" s="69">
        <f t="shared" ca="1" si="14"/>
        <v>0</v>
      </c>
      <c r="I6" s="69">
        <f t="shared" ca="1" si="14"/>
        <v>0</v>
      </c>
      <c r="J6" s="69">
        <f t="shared" ca="1" si="14"/>
        <v>0.5</v>
      </c>
      <c r="K6" s="69">
        <f t="shared" ca="1" si="14"/>
        <v>0.06</v>
      </c>
      <c r="L6" s="69">
        <f t="shared" ca="1" si="14"/>
        <v>0</v>
      </c>
      <c r="M6" s="69">
        <f t="shared" ca="1" si="14"/>
        <v>0</v>
      </c>
      <c r="N6" s="69">
        <f t="shared" ca="1" si="14"/>
        <v>0</v>
      </c>
      <c r="O6" s="69">
        <f t="shared" ca="1" si="14"/>
        <v>0</v>
      </c>
      <c r="P6" s="1" t="e">
        <f ca="1">(1+VLOOKUP($A6,$49:$91,COLUMN(),0)+VLOOKUP($A6,$94:$136,COLUMN(),0))*(VLOOKUP($BF6,'Land Equipment'!$3:$32,COLUMN(),0)+VLOOKUP($BG6,'Land Equipment'!$3:$32,COLUMN(),0))</f>
        <v>#VALUE!</v>
      </c>
      <c r="Q6" s="1" t="e">
        <f ca="1">(1+VLOOKUP($A6,$49:$91,COLUMN(),0)+VLOOKUP($A6,$94:$136,COLUMN(),0))*(VLOOKUP($BF6,'Land Equipment'!$3:$32,COLUMN(),0)+VLOOKUP($BG6,'Land Equipment'!$3:$32,COLUMN(),0))</f>
        <v>#VALUE!</v>
      </c>
      <c r="R6" s="1" t="e">
        <f ca="1">(1+VLOOKUP($A6,$49:$91,COLUMN(),0)+VLOOKUP($A6,$94:$136,COLUMN(),0))*(VLOOKUP($BF6,'Land Equipment'!$3:$32,COLUMN(),0)+VLOOKUP($BG6,'Land Equipment'!$3:$32,COLUMN(),0))</f>
        <v>#VALUE!</v>
      </c>
      <c r="S6" s="1">
        <f ca="1">(1+VLOOKUP($A6,$49:$91,COLUMN(),0)+VLOOKUP($A6,$94:$136,COLUMN(),0))*(VLOOKUP($BF6,'Land Equipment'!$3:$32,COLUMN(),0)+VLOOKUP($BG6,'Land Equipment'!$3:$32,COLUMN(),0))</f>
        <v>35.28</v>
      </c>
      <c r="T6" s="1">
        <f ca="1">(1+VLOOKUP($A6,$49:$91,COLUMN(),0)+VLOOKUP($A6,$94:$136,COLUMN(),0))*(VLOOKUP($BF6,'Land Equipment'!$3:$32,COLUMN(),0)+VLOOKUP($BG6,'Land Equipment'!$3:$32,COLUMN(),0))</f>
        <v>4.24</v>
      </c>
      <c r="U6" s="1" t="e">
        <f ca="1">(1+VLOOKUP($A6,$49:$91,COLUMN(),0)+VLOOKUP($A6,$94:$136,COLUMN(),0))*(VLOOKUP($BF6,'Land Equipment'!$3:$32,COLUMN(),0)+VLOOKUP($BG6,'Land Equipment'!$3:$32,COLUMN(),0))</f>
        <v>#VALUE!</v>
      </c>
      <c r="V6" s="1" t="e">
        <f ca="1">(1+VLOOKUP($A6,$49:$91,COLUMN(),0)+VLOOKUP($A6,$94:$136,COLUMN(),0))*(VLOOKUP($BF6,'Land Equipment'!$3:$32,COLUMN(),0)+VLOOKUP($BG6,'Land Equipment'!$3:$32,COLUMN(),0))</f>
        <v>#VALUE!</v>
      </c>
      <c r="W6" s="69">
        <f t="shared" ref="W6:Y6" ca="1" si="15">VLOOKUP($A6,$49:$91,COLUMN(),0)+VLOOKUP($A6,$94:$155,COLUMN(),0)</f>
        <v>0</v>
      </c>
      <c r="X6" s="69">
        <f t="shared" ca="1" si="15"/>
        <v>0</v>
      </c>
      <c r="Y6" s="69">
        <f t="shared" ca="1" si="15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6">VLOOKUP($A6,$49:$91,COLUMN(),0)</f>
        <v>1000</v>
      </c>
      <c r="AB6" s="69">
        <f t="shared" si="16"/>
        <v>150</v>
      </c>
      <c r="AC6" s="69">
        <f t="shared" si="16"/>
        <v>0</v>
      </c>
      <c r="AD6" s="69">
        <f t="shared" si="16"/>
        <v>0</v>
      </c>
      <c r="AE6" s="69">
        <f t="shared" si="16"/>
        <v>0</v>
      </c>
      <c r="AF6" s="69">
        <f t="shared" si="16"/>
        <v>0</v>
      </c>
      <c r="AG6" s="69">
        <f t="shared" si="16"/>
        <v>0</v>
      </c>
      <c r="AH6" s="69">
        <f t="shared" si="16"/>
        <v>0</v>
      </c>
      <c r="AI6" s="69">
        <f t="shared" si="16"/>
        <v>0</v>
      </c>
      <c r="AJ6" s="69">
        <f t="shared" si="16"/>
        <v>130</v>
      </c>
      <c r="AK6" s="69">
        <f t="shared" si="16"/>
        <v>0</v>
      </c>
      <c r="AL6" s="69">
        <f t="shared" si="16"/>
        <v>0</v>
      </c>
      <c r="AM6" s="69">
        <f t="shared" si="16"/>
        <v>0</v>
      </c>
      <c r="AN6" s="69">
        <f t="shared" si="16"/>
        <v>0</v>
      </c>
      <c r="AO6" s="69">
        <f t="shared" si="16"/>
        <v>0</v>
      </c>
      <c r="AP6" s="69">
        <f t="shared" si="16"/>
        <v>0</v>
      </c>
      <c r="AQ6" s="69">
        <f t="shared" si="16"/>
        <v>0</v>
      </c>
      <c r="AR6" s="69">
        <f t="shared" si="16"/>
        <v>0</v>
      </c>
      <c r="AS6" s="69">
        <f t="shared" si="16"/>
        <v>0</v>
      </c>
      <c r="AT6" s="69">
        <f t="shared" si="16"/>
        <v>0</v>
      </c>
      <c r="AU6" s="69">
        <f t="shared" si="16"/>
        <v>0</v>
      </c>
      <c r="AV6" s="69">
        <f t="shared" si="16"/>
        <v>0</v>
      </c>
      <c r="AW6" s="69">
        <f t="shared" si="16"/>
        <v>0</v>
      </c>
      <c r="AX6" s="69">
        <f t="shared" si="16"/>
        <v>0</v>
      </c>
      <c r="AY6" s="69">
        <f t="shared" si="16"/>
        <v>0</v>
      </c>
      <c r="AZ6" s="69">
        <f t="shared" si="16"/>
        <v>0</v>
      </c>
      <c r="BA6" s="69">
        <f t="shared" si="16"/>
        <v>0</v>
      </c>
      <c r="BB6" s="69">
        <f t="shared" si="16"/>
        <v>0</v>
      </c>
      <c r="BC6" s="69">
        <f t="shared" si="16"/>
        <v>0</v>
      </c>
      <c r="BD6" s="69">
        <f t="shared" si="16"/>
        <v>0</v>
      </c>
      <c r="BE6" s="69">
        <f t="shared" si="16"/>
        <v>0</v>
      </c>
      <c r="BF6" s="69" t="str">
        <f t="shared" si="16"/>
        <v>Infantry Eq</v>
      </c>
      <c r="BG6" s="69" t="str">
        <f t="shared" si="16"/>
        <v>-</v>
      </c>
      <c r="BH6" s="76">
        <f t="shared" ref="BH6:CK6" si="17">VLOOKUP($A6,$49:$91,COLUMN(),0)+VLOOKUP($A6,$94:$155,COLUMN(),0)</f>
        <v>0</v>
      </c>
      <c r="BI6" s="76">
        <f t="shared" si="17"/>
        <v>0</v>
      </c>
      <c r="BJ6" s="75">
        <f t="shared" si="17"/>
        <v>0</v>
      </c>
      <c r="BK6" s="76">
        <f t="shared" si="17"/>
        <v>0</v>
      </c>
      <c r="BL6" s="75">
        <f t="shared" si="17"/>
        <v>0</v>
      </c>
      <c r="BM6" s="75">
        <f t="shared" si="17"/>
        <v>0</v>
      </c>
      <c r="BN6" s="76">
        <f t="shared" si="17"/>
        <v>0</v>
      </c>
      <c r="BO6" s="75">
        <f t="shared" si="17"/>
        <v>0</v>
      </c>
      <c r="BP6" s="75">
        <f t="shared" si="17"/>
        <v>0</v>
      </c>
      <c r="BQ6" s="75">
        <f t="shared" si="17"/>
        <v>0</v>
      </c>
      <c r="BR6" s="75">
        <f t="shared" si="17"/>
        <v>0</v>
      </c>
      <c r="BS6" s="75">
        <f t="shared" si="17"/>
        <v>0</v>
      </c>
      <c r="BT6" s="75">
        <f t="shared" si="17"/>
        <v>0</v>
      </c>
      <c r="BU6" s="75">
        <f t="shared" si="17"/>
        <v>0</v>
      </c>
      <c r="BV6" s="75">
        <f t="shared" si="17"/>
        <v>0</v>
      </c>
      <c r="BW6" s="76">
        <f t="shared" si="17"/>
        <v>0</v>
      </c>
      <c r="BX6" s="76">
        <f t="shared" si="17"/>
        <v>0</v>
      </c>
      <c r="BY6" s="75">
        <f t="shared" si="17"/>
        <v>0</v>
      </c>
      <c r="BZ6" s="76">
        <f t="shared" si="17"/>
        <v>0</v>
      </c>
      <c r="CA6" s="76">
        <f t="shared" si="17"/>
        <v>0</v>
      </c>
      <c r="CB6" s="75">
        <f t="shared" si="17"/>
        <v>0</v>
      </c>
      <c r="CC6" s="75">
        <f t="shared" si="17"/>
        <v>0</v>
      </c>
      <c r="CD6" s="76">
        <f t="shared" si="17"/>
        <v>0</v>
      </c>
      <c r="CE6" s="75">
        <f t="shared" si="17"/>
        <v>0</v>
      </c>
      <c r="CF6" s="76">
        <f t="shared" si="17"/>
        <v>0</v>
      </c>
      <c r="CG6" s="76">
        <f t="shared" si="17"/>
        <v>0</v>
      </c>
      <c r="CH6" s="75">
        <f t="shared" si="17"/>
        <v>0</v>
      </c>
      <c r="CI6" s="75">
        <f t="shared" si="17"/>
        <v>0</v>
      </c>
      <c r="CJ6" s="76">
        <f t="shared" si="17"/>
        <v>0</v>
      </c>
      <c r="CK6" s="75">
        <f t="shared" si="17"/>
        <v>0</v>
      </c>
      <c r="CL6" s="7" t="str">
        <f t="shared" si="5"/>
        <v>paratrooper</v>
      </c>
    </row>
    <row r="7" spans="1:90" x14ac:dyDescent="0.2">
      <c r="A7" s="1" t="s">
        <v>21</v>
      </c>
      <c r="B7" s="1" t="str">
        <f t="shared" si="0"/>
        <v>Infantry</v>
      </c>
      <c r="C7" s="69">
        <f>(1+VLOOKUP($A7,$49:$91,COLUMN(),0))*(MAX(VLOOKUP($BF7,'Land Equipment'!$3:$32,COLUMN(),0),VLOOKUP($BG7,'Land Equipment'!$3:$32,COLUMN(),0)))</f>
        <v>4</v>
      </c>
      <c r="D7" s="69">
        <f t="shared" ref="D7:O7" ca="1" si="18">VLOOKUP($A7,$49:$91,COLUMN(),0)+VLOOKUP($A7,$94:$155,COLUMN(),0)</f>
        <v>0.6</v>
      </c>
      <c r="E7" s="69">
        <f t="shared" ca="1" si="18"/>
        <v>0</v>
      </c>
      <c r="F7" s="69">
        <f t="shared" ca="1" si="18"/>
        <v>0.1</v>
      </c>
      <c r="G7" s="69">
        <f t="shared" ca="1" si="18"/>
        <v>0</v>
      </c>
      <c r="H7" s="69">
        <f t="shared" ca="1" si="18"/>
        <v>0</v>
      </c>
      <c r="I7" s="69">
        <f t="shared" ca="1" si="18"/>
        <v>0</v>
      </c>
      <c r="J7" s="69">
        <f t="shared" ca="1" si="18"/>
        <v>0.5</v>
      </c>
      <c r="K7" s="69">
        <f t="shared" ca="1" si="18"/>
        <v>0.2</v>
      </c>
      <c r="L7" s="69">
        <f t="shared" ca="1" si="18"/>
        <v>0</v>
      </c>
      <c r="M7" s="69">
        <f t="shared" ca="1" si="18"/>
        <v>0</v>
      </c>
      <c r="N7" s="69">
        <f t="shared" ca="1" si="18"/>
        <v>0</v>
      </c>
      <c r="O7" s="69">
        <f t="shared" ca="1" si="18"/>
        <v>0</v>
      </c>
      <c r="P7" s="1" t="e">
        <f ca="1">(1+VLOOKUP($A7,$49:$91,COLUMN(),0)+VLOOKUP($A7,$94:$136,COLUMN(),0))*(VLOOKUP($BF7,'Land Equipment'!$3:$32,COLUMN(),0)+VLOOKUP($BG7,'Land Equipment'!$3:$32,COLUMN(),0))</f>
        <v>#VALUE!</v>
      </c>
      <c r="Q7" s="1" t="e">
        <f ca="1">(1+VLOOKUP($A7,$49:$91,COLUMN(),0)+VLOOKUP($A7,$94:$136,COLUMN(),0))*(VLOOKUP($BF7,'Land Equipment'!$3:$32,COLUMN(),0)+VLOOKUP($BG7,'Land Equipment'!$3:$32,COLUMN(),0))</f>
        <v>#VALUE!</v>
      </c>
      <c r="R7" s="1" t="e">
        <f ca="1">(1+VLOOKUP($A7,$49:$91,COLUMN(),0)+VLOOKUP($A7,$94:$136,COLUMN(),0))*(VLOOKUP($BF7,'Land Equipment'!$3:$32,COLUMN(),0)+VLOOKUP($BG7,'Land Equipment'!$3:$32,COLUMN(),0))</f>
        <v>#VALUE!</v>
      </c>
      <c r="S7" s="1">
        <f ca="1">(1+VLOOKUP($A7,$49:$91,COLUMN(),0)+VLOOKUP($A7,$94:$136,COLUMN(),0))*(VLOOKUP($BF7,'Land Equipment'!$3:$32,COLUMN(),0)+VLOOKUP($BG7,'Land Equipment'!$3:$32,COLUMN(),0))</f>
        <v>15</v>
      </c>
      <c r="T7" s="1">
        <f ca="1">(1+VLOOKUP($A7,$49:$91,COLUMN(),0)+VLOOKUP($A7,$94:$136,COLUMN(),0))*(VLOOKUP($BF7,'Land Equipment'!$3:$32,COLUMN(),0)+VLOOKUP($BG7,'Land Equipment'!$3:$32,COLUMN(),0))</f>
        <v>7</v>
      </c>
      <c r="U7" s="1" t="e">
        <f ca="1">(1+VLOOKUP($A7,$49:$91,COLUMN(),0)+VLOOKUP($A7,$94:$136,COLUMN(),0))*(VLOOKUP($BF7,'Land Equipment'!$3:$32,COLUMN(),0)+VLOOKUP($BG7,'Land Equipment'!$3:$32,COLUMN(),0))</f>
        <v>#VALUE!</v>
      </c>
      <c r="V7" s="1" t="e">
        <f ca="1">(1+VLOOKUP($A7,$49:$91,COLUMN(),0)+VLOOKUP($A7,$94:$136,COLUMN(),0))*(VLOOKUP($BF7,'Land Equipment'!$3:$32,COLUMN(),0)+VLOOKUP($BG7,'Land Equipment'!$3:$32,COLUMN(),0))</f>
        <v>#VALUE!</v>
      </c>
      <c r="W7" s="69">
        <f t="shared" ref="W7:Y7" ca="1" si="19">VLOOKUP($A7,$49:$91,COLUMN(),0)+VLOOKUP($A7,$94:$155,COLUMN(),0)</f>
        <v>0</v>
      </c>
      <c r="X7" s="69">
        <f t="shared" ca="1" si="19"/>
        <v>0</v>
      </c>
      <c r="Y7" s="69">
        <f t="shared" ca="1" si="19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0">VLOOKUP($A7,$49:$91,COLUMN(),0)</f>
        <v>500</v>
      </c>
      <c r="AB7" s="69">
        <f t="shared" si="20"/>
        <v>120</v>
      </c>
      <c r="AC7" s="69">
        <f t="shared" si="20"/>
        <v>0</v>
      </c>
      <c r="AD7" s="69">
        <f t="shared" si="20"/>
        <v>0</v>
      </c>
      <c r="AE7" s="69">
        <f t="shared" si="20"/>
        <v>36</v>
      </c>
      <c r="AF7" s="69">
        <f t="shared" si="20"/>
        <v>0</v>
      </c>
      <c r="AG7" s="69">
        <f t="shared" si="20"/>
        <v>0</v>
      </c>
      <c r="AH7" s="69">
        <f t="shared" si="20"/>
        <v>0</v>
      </c>
      <c r="AI7" s="69">
        <f t="shared" si="20"/>
        <v>0</v>
      </c>
      <c r="AJ7" s="69">
        <f t="shared" si="20"/>
        <v>0</v>
      </c>
      <c r="AK7" s="69">
        <f t="shared" si="20"/>
        <v>0</v>
      </c>
      <c r="AL7" s="69">
        <f t="shared" si="20"/>
        <v>0</v>
      </c>
      <c r="AM7" s="69">
        <f t="shared" si="20"/>
        <v>0</v>
      </c>
      <c r="AN7" s="69">
        <f t="shared" si="20"/>
        <v>0</v>
      </c>
      <c r="AO7" s="69">
        <f t="shared" si="20"/>
        <v>0</v>
      </c>
      <c r="AP7" s="69">
        <f t="shared" si="20"/>
        <v>0</v>
      </c>
      <c r="AQ7" s="69">
        <f t="shared" si="20"/>
        <v>0</v>
      </c>
      <c r="AR7" s="69">
        <f t="shared" si="20"/>
        <v>0</v>
      </c>
      <c r="AS7" s="69">
        <f t="shared" si="20"/>
        <v>0</v>
      </c>
      <c r="AT7" s="69">
        <f t="shared" si="20"/>
        <v>0</v>
      </c>
      <c r="AU7" s="69">
        <f t="shared" si="20"/>
        <v>0</v>
      </c>
      <c r="AV7" s="69">
        <f t="shared" si="20"/>
        <v>0</v>
      </c>
      <c r="AW7" s="69">
        <f t="shared" si="20"/>
        <v>0</v>
      </c>
      <c r="AX7" s="69">
        <f t="shared" si="20"/>
        <v>0</v>
      </c>
      <c r="AY7" s="69">
        <f t="shared" si="20"/>
        <v>0</v>
      </c>
      <c r="AZ7" s="69">
        <f t="shared" si="20"/>
        <v>0</v>
      </c>
      <c r="BA7" s="69">
        <f t="shared" si="20"/>
        <v>0</v>
      </c>
      <c r="BB7" s="69">
        <f t="shared" si="20"/>
        <v>0</v>
      </c>
      <c r="BC7" s="69">
        <f t="shared" si="20"/>
        <v>0</v>
      </c>
      <c r="BD7" s="69">
        <f t="shared" si="20"/>
        <v>0</v>
      </c>
      <c r="BE7" s="69">
        <f t="shared" si="20"/>
        <v>0</v>
      </c>
      <c r="BF7" s="69" t="str">
        <f t="shared" si="20"/>
        <v>Artillery</v>
      </c>
      <c r="BG7" s="69" t="str">
        <f t="shared" si="20"/>
        <v>-</v>
      </c>
      <c r="BH7" s="76">
        <f t="shared" ref="BH7:CK7" si="21">VLOOKUP($A7,$49:$91,COLUMN(),0)+VLOOKUP($A7,$94:$155,COLUMN(),0)</f>
        <v>-0.2</v>
      </c>
      <c r="BI7" s="76">
        <f t="shared" si="21"/>
        <v>-0.2</v>
      </c>
      <c r="BJ7" s="75">
        <f t="shared" si="21"/>
        <v>0</v>
      </c>
      <c r="BK7" s="76">
        <f t="shared" si="21"/>
        <v>-0.05</v>
      </c>
      <c r="BL7" s="75">
        <f t="shared" si="21"/>
        <v>0</v>
      </c>
      <c r="BM7" s="75">
        <f t="shared" si="21"/>
        <v>0</v>
      </c>
      <c r="BN7" s="76">
        <f t="shared" si="21"/>
        <v>-0.2</v>
      </c>
      <c r="BO7" s="75">
        <f t="shared" si="21"/>
        <v>0</v>
      </c>
      <c r="BP7" s="75">
        <f t="shared" si="21"/>
        <v>0</v>
      </c>
      <c r="BQ7" s="75">
        <f t="shared" si="21"/>
        <v>0</v>
      </c>
      <c r="BR7" s="75">
        <f t="shared" si="21"/>
        <v>0</v>
      </c>
      <c r="BS7" s="75">
        <f t="shared" si="21"/>
        <v>0</v>
      </c>
      <c r="BT7" s="75">
        <f t="shared" si="21"/>
        <v>0</v>
      </c>
      <c r="BU7" s="75">
        <f t="shared" si="21"/>
        <v>0</v>
      </c>
      <c r="BV7" s="75">
        <f t="shared" si="21"/>
        <v>0</v>
      </c>
      <c r="BW7" s="76">
        <f t="shared" si="21"/>
        <v>-0.2</v>
      </c>
      <c r="BX7" s="76">
        <f t="shared" si="21"/>
        <v>-0.25</v>
      </c>
      <c r="BY7" s="75">
        <f t="shared" si="21"/>
        <v>0</v>
      </c>
      <c r="BZ7" s="76">
        <f t="shared" si="21"/>
        <v>-0.3</v>
      </c>
      <c r="CA7" s="76">
        <f t="shared" si="21"/>
        <v>-0.2</v>
      </c>
      <c r="CB7" s="75">
        <f t="shared" si="21"/>
        <v>0</v>
      </c>
      <c r="CC7" s="75">
        <f t="shared" si="21"/>
        <v>0</v>
      </c>
      <c r="CD7" s="76">
        <f t="shared" si="21"/>
        <v>0.1</v>
      </c>
      <c r="CE7" s="75">
        <f t="shared" si="21"/>
        <v>0</v>
      </c>
      <c r="CF7" s="76">
        <f t="shared" si="21"/>
        <v>-0.2</v>
      </c>
      <c r="CG7" s="76">
        <f t="shared" si="21"/>
        <v>-0.2</v>
      </c>
      <c r="CH7" s="75">
        <f t="shared" si="21"/>
        <v>0</v>
      </c>
      <c r="CI7" s="75">
        <f t="shared" si="21"/>
        <v>0</v>
      </c>
      <c r="CJ7" s="76">
        <f t="shared" si="21"/>
        <v>-0.4</v>
      </c>
      <c r="CK7" s="75">
        <f t="shared" si="21"/>
        <v>0</v>
      </c>
      <c r="CL7" s="7" t="str">
        <f t="shared" si="5"/>
        <v>artillery_brigade</v>
      </c>
    </row>
    <row r="8" spans="1:90" x14ac:dyDescent="0.2">
      <c r="A8" s="1" t="s">
        <v>24</v>
      </c>
      <c r="B8" s="1" t="str">
        <f t="shared" si="0"/>
        <v>Infantry</v>
      </c>
      <c r="C8" s="69">
        <f>(1+VLOOKUP($A8,$49:$91,COLUMN(),0))*(MAX(VLOOKUP($BF8,'Land Equipment'!$3:$32,COLUMN(),0),VLOOKUP($BG8,'Land Equipment'!$3:$32,COLUMN(),0)))</f>
        <v>4</v>
      </c>
      <c r="D8" s="69">
        <f t="shared" ref="D8:O8" ca="1" si="22">VLOOKUP($A8,$49:$91,COLUMN(),0)+VLOOKUP($A8,$94:$155,COLUMN(),0)</f>
        <v>0.6</v>
      </c>
      <c r="E8" s="69">
        <f t="shared" ca="1" si="22"/>
        <v>0</v>
      </c>
      <c r="F8" s="69">
        <f t="shared" ca="1" si="22"/>
        <v>0.1</v>
      </c>
      <c r="G8" s="69">
        <f t="shared" ca="1" si="22"/>
        <v>0</v>
      </c>
      <c r="H8" s="69">
        <f t="shared" ca="1" si="22"/>
        <v>0</v>
      </c>
      <c r="I8" s="69">
        <f t="shared" ca="1" si="22"/>
        <v>0</v>
      </c>
      <c r="J8" s="69">
        <f t="shared" ca="1" si="22"/>
        <v>0.5</v>
      </c>
      <c r="K8" s="69">
        <f t="shared" ca="1" si="22"/>
        <v>0.2</v>
      </c>
      <c r="L8" s="69">
        <f t="shared" ca="1" si="22"/>
        <v>0</v>
      </c>
      <c r="M8" s="69">
        <f t="shared" ca="1" si="22"/>
        <v>0</v>
      </c>
      <c r="N8" s="69">
        <f t="shared" ca="1" si="22"/>
        <v>0</v>
      </c>
      <c r="O8" s="69">
        <f t="shared" ca="1" si="22"/>
        <v>0</v>
      </c>
      <c r="P8" s="1" t="e">
        <f ca="1">(1+VLOOKUP($A8,$49:$91,COLUMN(),0)+VLOOKUP($A8,$94:$136,COLUMN(),0))*(VLOOKUP($BF8,'Land Equipment'!$3:$32,COLUMN(),0)+VLOOKUP($BG8,'Land Equipment'!$3:$32,COLUMN(),0))</f>
        <v>#VALUE!</v>
      </c>
      <c r="Q8" s="1" t="e">
        <f ca="1">(1+VLOOKUP($A8,$49:$91,COLUMN(),0)+VLOOKUP($A8,$94:$136,COLUMN(),0))*(VLOOKUP($BF8,'Land Equipment'!$3:$32,COLUMN(),0)+VLOOKUP($BG8,'Land Equipment'!$3:$32,COLUMN(),0))</f>
        <v>#VALUE!</v>
      </c>
      <c r="R8" s="1" t="e">
        <f ca="1">(1+VLOOKUP($A8,$49:$91,COLUMN(),0)+VLOOKUP($A8,$94:$136,COLUMN(),0))*(VLOOKUP($BF8,'Land Equipment'!$3:$32,COLUMN(),0)+VLOOKUP($BG8,'Land Equipment'!$3:$32,COLUMN(),0))</f>
        <v>#VALUE!</v>
      </c>
      <c r="S8" s="1">
        <f ca="1">(1+VLOOKUP($A8,$49:$91,COLUMN(),0)+VLOOKUP($A8,$94:$136,COLUMN(),0))*(VLOOKUP($BF8,'Land Equipment'!$3:$32,COLUMN(),0)+VLOOKUP($BG8,'Land Equipment'!$3:$32,COLUMN(),0))</f>
        <v>12</v>
      </c>
      <c r="T8" s="1">
        <f ca="1">(1+VLOOKUP($A8,$49:$91,COLUMN(),0)+VLOOKUP($A8,$94:$136,COLUMN(),0))*(VLOOKUP($BF8,'Land Equipment'!$3:$32,COLUMN(),0)+VLOOKUP($BG8,'Land Equipment'!$3:$32,COLUMN(),0))</f>
        <v>9</v>
      </c>
      <c r="U8" s="1" t="e">
        <f ca="1">(1+VLOOKUP($A8,$49:$91,COLUMN(),0)+VLOOKUP($A8,$94:$136,COLUMN(),0))*(VLOOKUP($BF8,'Land Equipment'!$3:$32,COLUMN(),0)+VLOOKUP($BG8,'Land Equipment'!$3:$32,COLUMN(),0))</f>
        <v>#VALUE!</v>
      </c>
      <c r="V8" s="1" t="e">
        <f ca="1">(1+VLOOKUP($A8,$49:$91,COLUMN(),0)+VLOOKUP($A8,$94:$136,COLUMN(),0))*(VLOOKUP($BF8,'Land Equipment'!$3:$32,COLUMN(),0)+VLOOKUP($BG8,'Land Equipment'!$3:$32,COLUMN(),0))</f>
        <v>#VALUE!</v>
      </c>
      <c r="W8" s="69">
        <f t="shared" ref="W8:Y8" ca="1" si="23">VLOOKUP($A8,$49:$91,COLUMN(),0)+VLOOKUP($A8,$94:$155,COLUMN(),0)</f>
        <v>0</v>
      </c>
      <c r="X8" s="69">
        <f t="shared" ca="1" si="23"/>
        <v>0</v>
      </c>
      <c r="Y8" s="69">
        <f t="shared" ca="1" si="23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4">VLOOKUP($A8,$49:$91,COLUMN(),0)</f>
        <v>500</v>
      </c>
      <c r="AB8" s="69">
        <f t="shared" si="24"/>
        <v>120</v>
      </c>
      <c r="AC8" s="69">
        <f t="shared" si="24"/>
        <v>0</v>
      </c>
      <c r="AD8" s="69">
        <f t="shared" si="24"/>
        <v>0</v>
      </c>
      <c r="AE8" s="69">
        <f t="shared" si="24"/>
        <v>0</v>
      </c>
      <c r="AF8" s="69">
        <f t="shared" si="24"/>
        <v>0</v>
      </c>
      <c r="AG8" s="69">
        <f t="shared" si="24"/>
        <v>0</v>
      </c>
      <c r="AH8" s="69">
        <f t="shared" si="24"/>
        <v>0</v>
      </c>
      <c r="AI8" s="69">
        <f t="shared" si="24"/>
        <v>0</v>
      </c>
      <c r="AJ8" s="69">
        <f t="shared" si="24"/>
        <v>0</v>
      </c>
      <c r="AK8" s="69">
        <f t="shared" si="24"/>
        <v>0</v>
      </c>
      <c r="AL8" s="69">
        <f t="shared" si="24"/>
        <v>0</v>
      </c>
      <c r="AM8" s="69">
        <f t="shared" si="24"/>
        <v>0</v>
      </c>
      <c r="AN8" s="69">
        <f t="shared" si="24"/>
        <v>0</v>
      </c>
      <c r="AO8" s="69">
        <f t="shared" si="24"/>
        <v>0</v>
      </c>
      <c r="AP8" s="69">
        <f t="shared" si="24"/>
        <v>0</v>
      </c>
      <c r="AQ8" s="69">
        <f t="shared" si="24"/>
        <v>0</v>
      </c>
      <c r="AR8" s="69">
        <f t="shared" si="24"/>
        <v>0</v>
      </c>
      <c r="AS8" s="69">
        <f t="shared" si="24"/>
        <v>0</v>
      </c>
      <c r="AT8" s="69">
        <f t="shared" si="24"/>
        <v>0</v>
      </c>
      <c r="AU8" s="69">
        <f t="shared" si="24"/>
        <v>0</v>
      </c>
      <c r="AV8" s="69">
        <f t="shared" si="24"/>
        <v>0</v>
      </c>
      <c r="AW8" s="69">
        <f t="shared" si="24"/>
        <v>0</v>
      </c>
      <c r="AX8" s="69">
        <f t="shared" si="24"/>
        <v>0</v>
      </c>
      <c r="AY8" s="69">
        <f t="shared" si="24"/>
        <v>0</v>
      </c>
      <c r="AZ8" s="69">
        <f t="shared" si="24"/>
        <v>36</v>
      </c>
      <c r="BA8" s="69">
        <f t="shared" si="24"/>
        <v>0</v>
      </c>
      <c r="BB8" s="69">
        <f t="shared" si="24"/>
        <v>0</v>
      </c>
      <c r="BC8" s="69">
        <f t="shared" si="24"/>
        <v>0</v>
      </c>
      <c r="BD8" s="69">
        <f t="shared" si="24"/>
        <v>0</v>
      </c>
      <c r="BE8" s="69">
        <f t="shared" si="24"/>
        <v>0</v>
      </c>
      <c r="BF8" s="69" t="str">
        <f t="shared" si="24"/>
        <v>Rocket Artillery</v>
      </c>
      <c r="BG8" s="69" t="str">
        <f t="shared" si="24"/>
        <v>-</v>
      </c>
      <c r="BH8" s="76">
        <f t="shared" ref="BH8:CK8" si="25">VLOOKUP($A8,$49:$91,COLUMN(),0)+VLOOKUP($A8,$94:$155,COLUMN(),0)</f>
        <v>-0.2</v>
      </c>
      <c r="BI8" s="76">
        <f t="shared" si="25"/>
        <v>-0.2</v>
      </c>
      <c r="BJ8" s="75">
        <f t="shared" si="25"/>
        <v>0</v>
      </c>
      <c r="BK8" s="76">
        <f t="shared" si="25"/>
        <v>-0.05</v>
      </c>
      <c r="BL8" s="75">
        <f t="shared" si="25"/>
        <v>0</v>
      </c>
      <c r="BM8" s="75">
        <f t="shared" si="25"/>
        <v>0</v>
      </c>
      <c r="BN8" s="76">
        <f t="shared" si="25"/>
        <v>-0.2</v>
      </c>
      <c r="BO8" s="75">
        <f t="shared" si="25"/>
        <v>0</v>
      </c>
      <c r="BP8" s="75">
        <f t="shared" si="25"/>
        <v>0</v>
      </c>
      <c r="BQ8" s="75">
        <f t="shared" si="25"/>
        <v>0</v>
      </c>
      <c r="BR8" s="75">
        <f t="shared" si="25"/>
        <v>0</v>
      </c>
      <c r="BS8" s="75">
        <f t="shared" si="25"/>
        <v>0</v>
      </c>
      <c r="BT8" s="75">
        <f t="shared" si="25"/>
        <v>0</v>
      </c>
      <c r="BU8" s="75">
        <f t="shared" si="25"/>
        <v>0</v>
      </c>
      <c r="BV8" s="75">
        <f t="shared" si="25"/>
        <v>0</v>
      </c>
      <c r="BW8" s="76">
        <f t="shared" si="25"/>
        <v>-0.2</v>
      </c>
      <c r="BX8" s="76">
        <f t="shared" si="25"/>
        <v>-0.25</v>
      </c>
      <c r="BY8" s="75">
        <f t="shared" si="25"/>
        <v>0</v>
      </c>
      <c r="BZ8" s="76">
        <f t="shared" si="25"/>
        <v>-0.3</v>
      </c>
      <c r="CA8" s="76">
        <f t="shared" si="25"/>
        <v>-0.2</v>
      </c>
      <c r="CB8" s="75">
        <f t="shared" si="25"/>
        <v>0</v>
      </c>
      <c r="CC8" s="75">
        <f t="shared" si="25"/>
        <v>0</v>
      </c>
      <c r="CD8" s="76">
        <f t="shared" si="25"/>
        <v>0.1</v>
      </c>
      <c r="CE8" s="75">
        <f t="shared" si="25"/>
        <v>0</v>
      </c>
      <c r="CF8" s="76">
        <f t="shared" si="25"/>
        <v>-0.2</v>
      </c>
      <c r="CG8" s="76">
        <f t="shared" si="25"/>
        <v>-0.2</v>
      </c>
      <c r="CH8" s="75">
        <f t="shared" si="25"/>
        <v>0</v>
      </c>
      <c r="CI8" s="75">
        <f t="shared" si="25"/>
        <v>0</v>
      </c>
      <c r="CJ8" s="76">
        <f t="shared" si="25"/>
        <v>-0.4</v>
      </c>
      <c r="CK8" s="75">
        <f t="shared" si="25"/>
        <v>0</v>
      </c>
      <c r="CL8" s="7" t="str">
        <f t="shared" si="5"/>
        <v>rocket_artillery_brigade</v>
      </c>
    </row>
    <row r="9" spans="1:90" x14ac:dyDescent="0.2">
      <c r="A9" s="1" t="s">
        <v>23</v>
      </c>
      <c r="B9" s="1" t="str">
        <f t="shared" si="0"/>
        <v>Infantry</v>
      </c>
      <c r="C9" s="69">
        <f>(1+VLOOKUP($A9,$49:$91,COLUMN(),0))*(MAX(VLOOKUP($BF9,'Land Equipment'!$3:$32,COLUMN(),0),VLOOKUP($BG9,'Land Equipment'!$3:$32,COLUMN(),0)))</f>
        <v>4</v>
      </c>
      <c r="D9" s="69">
        <f t="shared" ref="D9:O9" ca="1" si="26">VLOOKUP($A9,$49:$91,COLUMN(),0)+VLOOKUP($A9,$94:$155,COLUMN(),0)</f>
        <v>0.6</v>
      </c>
      <c r="E9" s="69">
        <f t="shared" ca="1" si="26"/>
        <v>0</v>
      </c>
      <c r="F9" s="69">
        <f t="shared" ca="1" si="26"/>
        <v>0</v>
      </c>
      <c r="G9" s="69">
        <f t="shared" ca="1" si="26"/>
        <v>0</v>
      </c>
      <c r="H9" s="69">
        <f t="shared" ca="1" si="26"/>
        <v>0</v>
      </c>
      <c r="I9" s="69">
        <f t="shared" ca="1" si="26"/>
        <v>0</v>
      </c>
      <c r="J9" s="69">
        <f t="shared" ca="1" si="26"/>
        <v>0.5</v>
      </c>
      <c r="K9" s="69">
        <f t="shared" ca="1" si="26"/>
        <v>0.1</v>
      </c>
      <c r="L9" s="69">
        <f t="shared" ca="1" si="26"/>
        <v>0</v>
      </c>
      <c r="M9" s="69">
        <f t="shared" ca="1" si="26"/>
        <v>0</v>
      </c>
      <c r="N9" s="69">
        <f t="shared" ca="1" si="26"/>
        <v>0</v>
      </c>
      <c r="O9" s="69">
        <f t="shared" ca="1" si="26"/>
        <v>0</v>
      </c>
      <c r="P9" s="1" t="e">
        <f ca="1">(1+VLOOKUP($A9,$49:$91,COLUMN(),0)+VLOOKUP($A9,$94:$136,COLUMN(),0))*(VLOOKUP($BF9,'Land Equipment'!$3:$32,COLUMN(),0)+VLOOKUP($BG9,'Land Equipment'!$3:$32,COLUMN(),0))</f>
        <v>#VALUE!</v>
      </c>
      <c r="Q9" s="1" t="e">
        <f ca="1">(1+VLOOKUP($A9,$49:$91,COLUMN(),0)+VLOOKUP($A9,$94:$136,COLUMN(),0))*(VLOOKUP($BF9,'Land Equipment'!$3:$32,COLUMN(),0)+VLOOKUP($BG9,'Land Equipment'!$3:$32,COLUMN(),0))</f>
        <v>#VALUE!</v>
      </c>
      <c r="R9" s="1" t="e">
        <f ca="1">(1+VLOOKUP($A9,$49:$91,COLUMN(),0)+VLOOKUP($A9,$94:$136,COLUMN(),0))*(VLOOKUP($BF9,'Land Equipment'!$3:$32,COLUMN(),0)+VLOOKUP($BG9,'Land Equipment'!$3:$32,COLUMN(),0))</f>
        <v>#VALUE!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 t="e">
        <f ca="1">(1+VLOOKUP($A9,$49:$91,COLUMN(),0)+VLOOKUP($A9,$94:$136,COLUMN(),0))*(VLOOKUP($BF9,'Land Equipment'!$3:$32,COLUMN(),0)+VLOOKUP($BG9,'Land Equipment'!$3:$32,COLUMN(),0))</f>
        <v>#VALUE!</v>
      </c>
      <c r="V9" s="1" t="e">
        <f ca="1">(1+VLOOKUP($A9,$49:$91,COLUMN(),0)+VLOOKUP($A9,$94:$136,COLUMN(),0))*(VLOOKUP($BF9,'Land Equipment'!$3:$32,COLUMN(),0)+VLOOKUP($BG9,'Land Equipment'!$3:$32,COLUMN(),0))</f>
        <v>#VALUE!</v>
      </c>
      <c r="W9" s="69">
        <f t="shared" ref="W9:Y9" ca="1" si="27">VLOOKUP($A9,$49:$91,COLUMN(),0)+VLOOKUP($A9,$94:$155,COLUMN(),0)</f>
        <v>0</v>
      </c>
      <c r="X9" s="69">
        <f t="shared" ca="1" si="27"/>
        <v>0</v>
      </c>
      <c r="Y9" s="69">
        <f t="shared" ca="1" si="27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8">VLOOKUP($A9,$49:$91,COLUMN(),0)</f>
        <v>500</v>
      </c>
      <c r="AB9" s="69">
        <f t="shared" si="28"/>
        <v>120</v>
      </c>
      <c r="AC9" s="69">
        <f t="shared" si="28"/>
        <v>0</v>
      </c>
      <c r="AD9" s="69">
        <f t="shared" si="28"/>
        <v>36</v>
      </c>
      <c r="AE9" s="69">
        <f t="shared" si="28"/>
        <v>0</v>
      </c>
      <c r="AF9" s="69">
        <f t="shared" si="28"/>
        <v>0</v>
      </c>
      <c r="AG9" s="69">
        <f t="shared" si="28"/>
        <v>0</v>
      </c>
      <c r="AH9" s="69">
        <f t="shared" si="28"/>
        <v>0</v>
      </c>
      <c r="AI9" s="69">
        <f t="shared" si="28"/>
        <v>0</v>
      </c>
      <c r="AJ9" s="69">
        <f t="shared" si="28"/>
        <v>0</v>
      </c>
      <c r="AK9" s="69">
        <f t="shared" si="28"/>
        <v>0</v>
      </c>
      <c r="AL9" s="69">
        <f t="shared" si="28"/>
        <v>0</v>
      </c>
      <c r="AM9" s="69">
        <f t="shared" si="28"/>
        <v>0</v>
      </c>
      <c r="AN9" s="69">
        <f t="shared" si="28"/>
        <v>0</v>
      </c>
      <c r="AO9" s="69">
        <f t="shared" si="28"/>
        <v>0</v>
      </c>
      <c r="AP9" s="69">
        <f t="shared" si="28"/>
        <v>0</v>
      </c>
      <c r="AQ9" s="69">
        <f t="shared" si="28"/>
        <v>0</v>
      </c>
      <c r="AR9" s="69">
        <f t="shared" si="28"/>
        <v>0</v>
      </c>
      <c r="AS9" s="69">
        <f t="shared" si="28"/>
        <v>0</v>
      </c>
      <c r="AT9" s="69">
        <f t="shared" si="28"/>
        <v>0</v>
      </c>
      <c r="AU9" s="69">
        <f t="shared" si="28"/>
        <v>0</v>
      </c>
      <c r="AV9" s="69">
        <f t="shared" si="28"/>
        <v>0</v>
      </c>
      <c r="AW9" s="69">
        <f t="shared" si="28"/>
        <v>0</v>
      </c>
      <c r="AX9" s="69">
        <f t="shared" si="28"/>
        <v>0</v>
      </c>
      <c r="AY9" s="69">
        <f t="shared" si="28"/>
        <v>0</v>
      </c>
      <c r="AZ9" s="69">
        <f t="shared" si="28"/>
        <v>0</v>
      </c>
      <c r="BA9" s="69">
        <f t="shared" si="28"/>
        <v>0</v>
      </c>
      <c r="BB9" s="69">
        <f t="shared" si="28"/>
        <v>0</v>
      </c>
      <c r="BC9" s="69">
        <f t="shared" si="28"/>
        <v>0</v>
      </c>
      <c r="BD9" s="69">
        <f t="shared" si="28"/>
        <v>0</v>
      </c>
      <c r="BE9" s="69">
        <f t="shared" si="28"/>
        <v>0</v>
      </c>
      <c r="BF9" s="69" t="str">
        <f t="shared" si="28"/>
        <v>Anti-Tank</v>
      </c>
      <c r="BG9" s="69" t="str">
        <f t="shared" si="28"/>
        <v>-</v>
      </c>
      <c r="BH9" s="76">
        <f t="shared" ref="BH9:CK9" si="29">VLOOKUP($A9,$49:$91,COLUMN(),0)+VLOOKUP($A9,$94:$155,COLUMN(),0)</f>
        <v>-0.2</v>
      </c>
      <c r="BI9" s="76">
        <f t="shared" si="29"/>
        <v>-0.2</v>
      </c>
      <c r="BJ9" s="75">
        <f t="shared" si="29"/>
        <v>0</v>
      </c>
      <c r="BK9" s="76">
        <f t="shared" si="29"/>
        <v>-0.05</v>
      </c>
      <c r="BL9" s="75">
        <f t="shared" si="29"/>
        <v>0</v>
      </c>
      <c r="BM9" s="75">
        <f t="shared" si="29"/>
        <v>0</v>
      </c>
      <c r="BN9" s="76">
        <f t="shared" si="29"/>
        <v>-0.2</v>
      </c>
      <c r="BO9" s="75">
        <f t="shared" si="29"/>
        <v>0</v>
      </c>
      <c r="BP9" s="75">
        <f t="shared" si="29"/>
        <v>0</v>
      </c>
      <c r="BQ9" s="75">
        <f t="shared" si="29"/>
        <v>0</v>
      </c>
      <c r="BR9" s="75">
        <f t="shared" si="29"/>
        <v>0</v>
      </c>
      <c r="BS9" s="75">
        <f t="shared" si="29"/>
        <v>0</v>
      </c>
      <c r="BT9" s="75">
        <f t="shared" si="29"/>
        <v>0</v>
      </c>
      <c r="BU9" s="75">
        <f t="shared" si="29"/>
        <v>0</v>
      </c>
      <c r="BV9" s="75">
        <f t="shared" si="29"/>
        <v>0</v>
      </c>
      <c r="BW9" s="76">
        <f t="shared" si="29"/>
        <v>-0.2</v>
      </c>
      <c r="BX9" s="76">
        <f t="shared" si="29"/>
        <v>-0.25</v>
      </c>
      <c r="BY9" s="75">
        <f t="shared" si="29"/>
        <v>0</v>
      </c>
      <c r="BZ9" s="76">
        <f t="shared" si="29"/>
        <v>-0.3</v>
      </c>
      <c r="CA9" s="76">
        <f t="shared" si="29"/>
        <v>-0.2</v>
      </c>
      <c r="CB9" s="75">
        <f t="shared" si="29"/>
        <v>0</v>
      </c>
      <c r="CC9" s="75">
        <f t="shared" si="29"/>
        <v>0</v>
      </c>
      <c r="CD9" s="76">
        <f t="shared" si="29"/>
        <v>0.1</v>
      </c>
      <c r="CE9" s="75">
        <f t="shared" si="29"/>
        <v>0</v>
      </c>
      <c r="CF9" s="76">
        <f t="shared" si="29"/>
        <v>-0.2</v>
      </c>
      <c r="CG9" s="76">
        <f t="shared" si="29"/>
        <v>-0.2</v>
      </c>
      <c r="CH9" s="75">
        <f t="shared" si="29"/>
        <v>0</v>
      </c>
      <c r="CI9" s="75">
        <f t="shared" si="29"/>
        <v>0</v>
      </c>
      <c r="CJ9" s="76">
        <f t="shared" si="29"/>
        <v>-0.4</v>
      </c>
      <c r="CK9" s="75">
        <f t="shared" si="29"/>
        <v>0</v>
      </c>
      <c r="CL9" s="7" t="str">
        <f t="shared" si="5"/>
        <v>anti_tank_brigade</v>
      </c>
    </row>
    <row r="10" spans="1:90" x14ac:dyDescent="0.2">
      <c r="A10" s="1" t="s">
        <v>22</v>
      </c>
      <c r="B10" s="1" t="str">
        <f t="shared" si="0"/>
        <v>Infantry</v>
      </c>
      <c r="C10" s="69">
        <f>(1+VLOOKUP($A10,$49:$91,COLUMN(),0))*(MAX(VLOOKUP($BF10,'Land Equipment'!$3:$32,COLUMN(),0),VLOOKUP($BG10,'Land Equipment'!$3:$32,COLUMN(),0)))</f>
        <v>4</v>
      </c>
      <c r="D10" s="69">
        <f t="shared" ref="D10:O10" ca="1" si="30">VLOOKUP($A10,$49:$91,COLUMN(),0)+VLOOKUP($A10,$94:$155,COLUMN(),0)</f>
        <v>0.6</v>
      </c>
      <c r="E10" s="69">
        <f t="shared" ca="1" si="30"/>
        <v>0</v>
      </c>
      <c r="F10" s="69">
        <f t="shared" ca="1" si="30"/>
        <v>0.1</v>
      </c>
      <c r="G10" s="69">
        <f t="shared" ca="1" si="30"/>
        <v>0</v>
      </c>
      <c r="H10" s="69">
        <f t="shared" ca="1" si="30"/>
        <v>0</v>
      </c>
      <c r="I10" s="69">
        <f t="shared" ca="1" si="30"/>
        <v>0</v>
      </c>
      <c r="J10" s="69">
        <f t="shared" ca="1" si="30"/>
        <v>0.5</v>
      </c>
      <c r="K10" s="69">
        <f t="shared" ca="1" si="30"/>
        <v>0.1</v>
      </c>
      <c r="L10" s="69">
        <f t="shared" ca="1" si="30"/>
        <v>0</v>
      </c>
      <c r="M10" s="69">
        <f t="shared" ca="1" si="30"/>
        <v>0</v>
      </c>
      <c r="N10" s="69">
        <f t="shared" ca="1" si="30"/>
        <v>0</v>
      </c>
      <c r="O10" s="69">
        <f t="shared" ca="1" si="30"/>
        <v>0</v>
      </c>
      <c r="P10" s="1" t="e">
        <f ca="1">(1+VLOOKUP($A10,$49:$91,COLUMN(),0)+VLOOKUP($A10,$94:$136,COLUMN(),0))*(VLOOKUP($BF10,'Land Equipment'!$3:$32,COLUMN(),0)+VLOOKUP($BG10,'Land Equipment'!$3:$32,COLUMN(),0))</f>
        <v>#VALUE!</v>
      </c>
      <c r="Q10" s="1" t="e">
        <f ca="1">(1+VLOOKUP($A10,$49:$91,COLUMN(),0)+VLOOKUP($A10,$94:$136,COLUMN(),0))*(VLOOKUP($BF10,'Land Equipment'!$3:$32,COLUMN(),0)+VLOOKUP($BG10,'Land Equipment'!$3:$32,COLUMN(),0))</f>
        <v>#VALUE!</v>
      </c>
      <c r="R10" s="1" t="e">
        <f ca="1">(1+VLOOKUP($A10,$49:$91,COLUMN(),0)+VLOOKUP($A10,$94:$136,COLUMN(),0))*(VLOOKUP($BF10,'Land Equipment'!$3:$32,COLUMN(),0)+VLOOKUP($BG10,'Land Equipment'!$3:$32,COLUMN(),0))</f>
        <v>#VALUE!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 t="e">
        <f ca="1">(1+VLOOKUP($A10,$49:$91,COLUMN(),0)+VLOOKUP($A10,$94:$136,COLUMN(),0))*(VLOOKUP($BF10,'Land Equipment'!$3:$32,COLUMN(),0)+VLOOKUP($BG10,'Land Equipment'!$3:$32,COLUMN(),0))</f>
        <v>#VALUE!</v>
      </c>
      <c r="V10" s="1" t="e">
        <f ca="1">(1+VLOOKUP($A10,$49:$91,COLUMN(),0)+VLOOKUP($A10,$94:$136,COLUMN(),0))*(VLOOKUP($BF10,'Land Equipment'!$3:$32,COLUMN(),0)+VLOOKUP($BG10,'Land Equipment'!$3:$32,COLUMN(),0))</f>
        <v>#VALUE!</v>
      </c>
      <c r="W10" s="69">
        <f t="shared" ref="W10:Y10" ca="1" si="31">VLOOKUP($A10,$49:$91,COLUMN(),0)+VLOOKUP($A10,$94:$155,COLUMN(),0)</f>
        <v>0</v>
      </c>
      <c r="X10" s="69">
        <f t="shared" ca="1" si="31"/>
        <v>0</v>
      </c>
      <c r="Y10" s="69">
        <f t="shared" ca="1" si="31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2">VLOOKUP($A10,$49:$91,COLUMN(),0)</f>
        <v>500</v>
      </c>
      <c r="AB10" s="69">
        <f t="shared" si="32"/>
        <v>120</v>
      </c>
      <c r="AC10" s="69">
        <f t="shared" si="32"/>
        <v>30</v>
      </c>
      <c r="AD10" s="69">
        <f t="shared" si="32"/>
        <v>0</v>
      </c>
      <c r="AE10" s="69">
        <f t="shared" si="32"/>
        <v>0</v>
      </c>
      <c r="AF10" s="69">
        <f t="shared" si="32"/>
        <v>0</v>
      </c>
      <c r="AG10" s="69">
        <f t="shared" si="32"/>
        <v>0</v>
      </c>
      <c r="AH10" s="69">
        <f t="shared" si="32"/>
        <v>0</v>
      </c>
      <c r="AI10" s="69">
        <f t="shared" si="32"/>
        <v>0</v>
      </c>
      <c r="AJ10" s="69">
        <f t="shared" si="32"/>
        <v>0</v>
      </c>
      <c r="AK10" s="69">
        <f t="shared" si="32"/>
        <v>0</v>
      </c>
      <c r="AL10" s="69">
        <f t="shared" si="32"/>
        <v>0</v>
      </c>
      <c r="AM10" s="69">
        <f t="shared" si="32"/>
        <v>0</v>
      </c>
      <c r="AN10" s="69">
        <f t="shared" si="32"/>
        <v>0</v>
      </c>
      <c r="AO10" s="69">
        <f t="shared" si="32"/>
        <v>0</v>
      </c>
      <c r="AP10" s="69">
        <f t="shared" si="32"/>
        <v>0</v>
      </c>
      <c r="AQ10" s="69">
        <f t="shared" si="32"/>
        <v>0</v>
      </c>
      <c r="AR10" s="69">
        <f t="shared" si="32"/>
        <v>0</v>
      </c>
      <c r="AS10" s="69">
        <f t="shared" si="32"/>
        <v>0</v>
      </c>
      <c r="AT10" s="69">
        <f t="shared" si="32"/>
        <v>0</v>
      </c>
      <c r="AU10" s="69">
        <f t="shared" si="32"/>
        <v>0</v>
      </c>
      <c r="AV10" s="69">
        <f t="shared" si="32"/>
        <v>0</v>
      </c>
      <c r="AW10" s="69">
        <f t="shared" si="32"/>
        <v>0</v>
      </c>
      <c r="AX10" s="69">
        <f t="shared" si="32"/>
        <v>0</v>
      </c>
      <c r="AY10" s="69">
        <f t="shared" si="32"/>
        <v>0</v>
      </c>
      <c r="AZ10" s="69">
        <f t="shared" si="32"/>
        <v>0</v>
      </c>
      <c r="BA10" s="69">
        <f t="shared" si="32"/>
        <v>0</v>
      </c>
      <c r="BB10" s="69">
        <f t="shared" si="32"/>
        <v>0</v>
      </c>
      <c r="BC10" s="69">
        <f t="shared" si="32"/>
        <v>0</v>
      </c>
      <c r="BD10" s="69">
        <f t="shared" si="32"/>
        <v>0</v>
      </c>
      <c r="BE10" s="69">
        <f t="shared" si="32"/>
        <v>0</v>
      </c>
      <c r="BF10" s="69" t="str">
        <f t="shared" si="32"/>
        <v>Anti-Air</v>
      </c>
      <c r="BG10" s="69" t="str">
        <f t="shared" si="32"/>
        <v>-</v>
      </c>
      <c r="BH10" s="76">
        <f t="shared" ref="BH10:CK10" si="33">VLOOKUP($A10,$49:$91,COLUMN(),0)+VLOOKUP($A10,$94:$155,COLUMN(),0)</f>
        <v>-0.1</v>
      </c>
      <c r="BI10" s="76">
        <f t="shared" si="33"/>
        <v>-0.1</v>
      </c>
      <c r="BJ10" s="75">
        <f t="shared" si="33"/>
        <v>0</v>
      </c>
      <c r="BK10" s="75">
        <f t="shared" si="33"/>
        <v>0</v>
      </c>
      <c r="BL10" s="75">
        <f t="shared" si="33"/>
        <v>0</v>
      </c>
      <c r="BM10" s="75">
        <f t="shared" si="33"/>
        <v>0</v>
      </c>
      <c r="BN10" s="75">
        <f t="shared" si="33"/>
        <v>0</v>
      </c>
      <c r="BO10" s="75">
        <f t="shared" si="33"/>
        <v>0</v>
      </c>
      <c r="BP10" s="75">
        <f t="shared" si="33"/>
        <v>0</v>
      </c>
      <c r="BQ10" s="75">
        <f t="shared" si="33"/>
        <v>0</v>
      </c>
      <c r="BR10" s="75">
        <f t="shared" si="33"/>
        <v>0</v>
      </c>
      <c r="BS10" s="75">
        <f t="shared" si="33"/>
        <v>0</v>
      </c>
      <c r="BT10" s="75">
        <f t="shared" si="33"/>
        <v>0</v>
      </c>
      <c r="BU10" s="75">
        <f t="shared" si="33"/>
        <v>0</v>
      </c>
      <c r="BV10" s="75">
        <f t="shared" si="33"/>
        <v>0</v>
      </c>
      <c r="BW10" s="76">
        <f t="shared" si="33"/>
        <v>-0.2</v>
      </c>
      <c r="BX10" s="76">
        <f t="shared" si="33"/>
        <v>-0.2</v>
      </c>
      <c r="BY10" s="75">
        <f t="shared" si="33"/>
        <v>0</v>
      </c>
      <c r="BZ10" s="76">
        <f t="shared" si="33"/>
        <v>-0.2</v>
      </c>
      <c r="CA10" s="76">
        <f t="shared" si="33"/>
        <v>-0.2</v>
      </c>
      <c r="CB10" s="75">
        <f t="shared" si="33"/>
        <v>0</v>
      </c>
      <c r="CC10" s="75">
        <f t="shared" si="33"/>
        <v>0</v>
      </c>
      <c r="CD10" s="75">
        <f t="shared" si="33"/>
        <v>0</v>
      </c>
      <c r="CE10" s="75">
        <f t="shared" si="33"/>
        <v>0</v>
      </c>
      <c r="CF10" s="76">
        <f t="shared" si="33"/>
        <v>-0.2</v>
      </c>
      <c r="CG10" s="76">
        <f t="shared" si="33"/>
        <v>-0.2</v>
      </c>
      <c r="CH10" s="75">
        <f t="shared" si="33"/>
        <v>0</v>
      </c>
      <c r="CI10" s="75">
        <f t="shared" si="33"/>
        <v>0</v>
      </c>
      <c r="CJ10" s="76">
        <f t="shared" si="33"/>
        <v>-0.4</v>
      </c>
      <c r="CK10" s="75">
        <f t="shared" si="33"/>
        <v>0</v>
      </c>
      <c r="CL10" s="7" t="str">
        <f t="shared" si="5"/>
        <v>anti_air_brigade</v>
      </c>
    </row>
    <row r="11" spans="1:90" x14ac:dyDescent="0.2">
      <c r="A11" s="1" t="s">
        <v>234</v>
      </c>
      <c r="B11" s="1" t="str">
        <f t="shared" si="0"/>
        <v>Mobile</v>
      </c>
      <c r="C11" s="69">
        <f>(1+VLOOKUP($A11,$49:$91,COLUMN(),0))*(MAX(VLOOKUP($BF11,'Land Equipment'!$3:$32,COLUMN(),0),VLOOKUP($BG11,'Land Equipment'!$3:$32,COLUMN(),0)))</f>
        <v>6.4</v>
      </c>
      <c r="D11" s="69">
        <f t="shared" ref="D11:O11" ca="1" si="34">VLOOKUP($A11,$49:$91,COLUMN(),0)+VLOOKUP($A11,$94:$155,COLUMN(),0)</f>
        <v>25</v>
      </c>
      <c r="E11" s="69">
        <f t="shared" ca="1" si="34"/>
        <v>70</v>
      </c>
      <c r="F11" s="69">
        <f t="shared" ca="1" si="34"/>
        <v>0.3</v>
      </c>
      <c r="G11" s="69">
        <f t="shared" ca="1" si="34"/>
        <v>0</v>
      </c>
      <c r="H11" s="69">
        <f t="shared" ca="1" si="34"/>
        <v>2</v>
      </c>
      <c r="I11" s="69">
        <f t="shared" ca="1" si="34"/>
        <v>0</v>
      </c>
      <c r="J11" s="69">
        <f t="shared" ca="1" si="34"/>
        <v>0.5</v>
      </c>
      <c r="K11" s="69">
        <f t="shared" ca="1" si="34"/>
        <v>0.12</v>
      </c>
      <c r="L11" s="69">
        <f t="shared" ca="1" si="34"/>
        <v>0</v>
      </c>
      <c r="M11" s="69">
        <f t="shared" ca="1" si="34"/>
        <v>0</v>
      </c>
      <c r="N11" s="69">
        <f t="shared" ca="1" si="34"/>
        <v>0</v>
      </c>
      <c r="O11" s="69">
        <f t="shared" ca="1" si="34"/>
        <v>0</v>
      </c>
      <c r="P11" s="1" t="e">
        <f ca="1">(1+VLOOKUP($A11,$49:$91,COLUMN(),0)+VLOOKUP($A11,$94:$136,COLUMN(),0))*(VLOOKUP($BF11,'Land Equipment'!$3:$32,COLUMN(),0)+VLOOKUP($BG11,'Land Equipment'!$3:$32,COLUMN(),0))</f>
        <v>#VALUE!</v>
      </c>
      <c r="Q11" s="1" t="e">
        <f ca="1">(1+VLOOKUP($A11,$49:$91,COLUMN(),0)+VLOOKUP($A11,$94:$136,COLUMN(),0))*(VLOOKUP($BF11,'Land Equipment'!$3:$32,COLUMN(),0)+VLOOKUP($BG11,'Land Equipment'!$3:$32,COLUMN(),0))</f>
        <v>#VALUE!</v>
      </c>
      <c r="R11" s="1" t="e">
        <f ca="1">(1+VLOOKUP($A11,$49:$91,COLUMN(),0)+VLOOKUP($A11,$94:$136,COLUMN(),0))*(VLOOKUP($BF11,'Land Equipment'!$3:$32,COLUMN(),0)+VLOOKUP($BG11,'Land Equipment'!$3:$32,COLUMN(),0))</f>
        <v>#VALUE!</v>
      </c>
      <c r="S11" s="1">
        <f ca="1">(1+VLOOKUP($A11,$49:$91,COLUMN(),0)+VLOOKUP($A11,$94:$136,COLUMN(),0))*(VLOOKUP($BF11,'Land Equipment'!$3:$32,COLUMN(),0)+VLOOKUP($BG11,'Land Equipment'!$3:$32,COLUMN(),0))</f>
        <v>29.12</v>
      </c>
      <c r="T11" s="1">
        <f ca="1">(1+VLOOKUP($A11,$49:$91,COLUMN(),0)+VLOOKUP($A11,$94:$136,COLUMN(),0))*(VLOOKUP($BF11,'Land Equipment'!$3:$32,COLUMN(),0)+VLOOKUP($BG11,'Land Equipment'!$3:$32,COLUMN(),0))</f>
        <v>4.16</v>
      </c>
      <c r="U11" s="1" t="e">
        <f ca="1">(1+VLOOKUP($A11,$49:$91,COLUMN(),0)+VLOOKUP($A11,$94:$136,COLUMN(),0))*(VLOOKUP($BF11,'Land Equipment'!$3:$32,COLUMN(),0)+VLOOKUP($BG11,'Land Equipment'!$3:$32,COLUMN(),0))</f>
        <v>#VALUE!</v>
      </c>
      <c r="V11" s="1" t="e">
        <f ca="1">(1+VLOOKUP($A11,$49:$91,COLUMN(),0)+VLOOKUP($A11,$94:$136,COLUMN(),0))*(VLOOKUP($BF11,'Land Equipment'!$3:$32,COLUMN(),0)+VLOOKUP($BG11,'Land Equipment'!$3:$32,COLUMN(),0))</f>
        <v>#VALUE!</v>
      </c>
      <c r="W11" s="69">
        <f t="shared" ref="W11:Y11" ca="1" si="35">VLOOKUP($A11,$49:$91,COLUMN(),0)+VLOOKUP($A11,$94:$155,COLUMN(),0)</f>
        <v>0</v>
      </c>
      <c r="X11" s="69">
        <f t="shared" ca="1" si="35"/>
        <v>0</v>
      </c>
      <c r="Y11" s="69">
        <f t="shared" ca="1" si="35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6">VLOOKUP($A11,$49:$91,COLUMN(),0)</f>
        <v>1000</v>
      </c>
      <c r="AB11" s="69">
        <f t="shared" si="36"/>
        <v>120</v>
      </c>
      <c r="AC11" s="69">
        <f t="shared" si="36"/>
        <v>0</v>
      </c>
      <c r="AD11" s="69">
        <f t="shared" si="36"/>
        <v>0</v>
      </c>
      <c r="AE11" s="69">
        <f t="shared" si="36"/>
        <v>0</v>
      </c>
      <c r="AF11" s="69">
        <f t="shared" si="36"/>
        <v>0</v>
      </c>
      <c r="AG11" s="69">
        <f t="shared" si="36"/>
        <v>0</v>
      </c>
      <c r="AH11" s="69">
        <f t="shared" si="36"/>
        <v>0</v>
      </c>
      <c r="AI11" s="69">
        <f t="shared" si="36"/>
        <v>0</v>
      </c>
      <c r="AJ11" s="69">
        <f t="shared" si="36"/>
        <v>120</v>
      </c>
      <c r="AK11" s="69">
        <f t="shared" si="36"/>
        <v>0</v>
      </c>
      <c r="AL11" s="69">
        <f t="shared" si="36"/>
        <v>0</v>
      </c>
      <c r="AM11" s="69">
        <f t="shared" si="36"/>
        <v>0</v>
      </c>
      <c r="AN11" s="69">
        <f t="shared" si="36"/>
        <v>0</v>
      </c>
      <c r="AO11" s="69">
        <f t="shared" si="36"/>
        <v>0</v>
      </c>
      <c r="AP11" s="69">
        <f t="shared" si="36"/>
        <v>0</v>
      </c>
      <c r="AQ11" s="69">
        <f t="shared" si="36"/>
        <v>0</v>
      </c>
      <c r="AR11" s="69">
        <f t="shared" si="36"/>
        <v>0</v>
      </c>
      <c r="AS11" s="69">
        <f t="shared" si="36"/>
        <v>0</v>
      </c>
      <c r="AT11" s="69">
        <f t="shared" si="36"/>
        <v>0</v>
      </c>
      <c r="AU11" s="69">
        <f t="shared" si="36"/>
        <v>0</v>
      </c>
      <c r="AV11" s="69">
        <f t="shared" si="36"/>
        <v>0</v>
      </c>
      <c r="AW11" s="69">
        <f t="shared" si="36"/>
        <v>0</v>
      </c>
      <c r="AX11" s="69">
        <f t="shared" si="36"/>
        <v>0</v>
      </c>
      <c r="AY11" s="69">
        <f t="shared" si="36"/>
        <v>0</v>
      </c>
      <c r="AZ11" s="69">
        <f t="shared" si="36"/>
        <v>0</v>
      </c>
      <c r="BA11" s="69">
        <f t="shared" si="36"/>
        <v>0</v>
      </c>
      <c r="BB11" s="69">
        <f t="shared" si="36"/>
        <v>0</v>
      </c>
      <c r="BC11" s="69">
        <f t="shared" si="36"/>
        <v>0</v>
      </c>
      <c r="BD11" s="69">
        <f t="shared" si="36"/>
        <v>0</v>
      </c>
      <c r="BE11" s="69">
        <f t="shared" si="36"/>
        <v>0</v>
      </c>
      <c r="BF11" s="69" t="str">
        <f t="shared" si="36"/>
        <v>Infantry Eq</v>
      </c>
      <c r="BG11" s="69" t="str">
        <f t="shared" si="36"/>
        <v>-</v>
      </c>
      <c r="BH11" s="75">
        <f t="shared" ref="BH11:CK11" si="37">VLOOKUP($A11,$49:$91,COLUMN(),0)+VLOOKUP($A11,$94:$155,COLUMN(),0)</f>
        <v>0</v>
      </c>
      <c r="BI11" s="76">
        <f t="shared" si="37"/>
        <v>-0.05</v>
      </c>
      <c r="BJ11" s="75">
        <f t="shared" si="37"/>
        <v>0</v>
      </c>
      <c r="BK11" s="75">
        <f t="shared" si="37"/>
        <v>0</v>
      </c>
      <c r="BL11" s="76">
        <f t="shared" si="37"/>
        <v>-0.05</v>
      </c>
      <c r="BM11" s="75">
        <f t="shared" si="37"/>
        <v>0</v>
      </c>
      <c r="BN11" s="76">
        <f t="shared" si="37"/>
        <v>-0.05</v>
      </c>
      <c r="BO11" s="76">
        <f t="shared" si="37"/>
        <v>-0.1</v>
      </c>
      <c r="BP11" s="75">
        <f t="shared" si="37"/>
        <v>0</v>
      </c>
      <c r="BQ11" s="75">
        <f t="shared" si="37"/>
        <v>0</v>
      </c>
      <c r="BR11" s="75">
        <f t="shared" si="37"/>
        <v>0</v>
      </c>
      <c r="BS11" s="75">
        <f t="shared" si="37"/>
        <v>0</v>
      </c>
      <c r="BT11" s="75">
        <f t="shared" si="37"/>
        <v>0</v>
      </c>
      <c r="BU11" s="76">
        <f t="shared" si="37"/>
        <v>-0.05</v>
      </c>
      <c r="BV11" s="75">
        <f t="shared" si="37"/>
        <v>0</v>
      </c>
      <c r="BW11" s="75">
        <f t="shared" si="37"/>
        <v>0</v>
      </c>
      <c r="BX11" s="76">
        <f t="shared" si="37"/>
        <v>-0.1</v>
      </c>
      <c r="BY11" s="75">
        <f t="shared" si="37"/>
        <v>0</v>
      </c>
      <c r="BZ11" s="75">
        <f t="shared" si="37"/>
        <v>0</v>
      </c>
      <c r="CA11" s="75">
        <f t="shared" si="37"/>
        <v>0</v>
      </c>
      <c r="CB11" s="75">
        <f t="shared" si="37"/>
        <v>0</v>
      </c>
      <c r="CC11" s="75">
        <f t="shared" si="37"/>
        <v>0</v>
      </c>
      <c r="CD11" s="75">
        <f t="shared" si="37"/>
        <v>0</v>
      </c>
      <c r="CE11" s="75">
        <f t="shared" si="37"/>
        <v>0</v>
      </c>
      <c r="CF11" s="75">
        <f t="shared" si="37"/>
        <v>0</v>
      </c>
      <c r="CG11" s="75">
        <f t="shared" si="37"/>
        <v>0</v>
      </c>
      <c r="CH11" s="75">
        <f t="shared" si="37"/>
        <v>0</v>
      </c>
      <c r="CI11" s="75">
        <f t="shared" si="37"/>
        <v>0</v>
      </c>
      <c r="CJ11" s="76">
        <f t="shared" si="37"/>
        <v>-0.4</v>
      </c>
      <c r="CK11" s="75">
        <f t="shared" si="37"/>
        <v>0</v>
      </c>
      <c r="CL11" s="7" t="str">
        <f t="shared" si="5"/>
        <v>cavalry</v>
      </c>
    </row>
    <row r="12" spans="1:90" x14ac:dyDescent="0.2">
      <c r="A12" s="1" t="s">
        <v>235</v>
      </c>
      <c r="B12" s="1" t="str">
        <f t="shared" si="0"/>
        <v>Mobile</v>
      </c>
      <c r="C12" s="69">
        <f>(1+VLOOKUP($A12,$49:$91,COLUMN(),0))*(MAX(VLOOKUP($BF12,'Land Equipment'!$3:$32,COLUMN(),0),VLOOKUP($BG12,'Land Equipment'!$3:$32,COLUMN(),0)))</f>
        <v>12</v>
      </c>
      <c r="D12" s="69">
        <f t="shared" ref="D12:O12" ca="1" si="38">VLOOKUP($A12,$49:$91,COLUMN(),0)+VLOOKUP($A12,$94:$155,COLUMN(),0)</f>
        <v>25</v>
      </c>
      <c r="E12" s="69">
        <f t="shared" ca="1" si="38"/>
        <v>60</v>
      </c>
      <c r="F12" s="69">
        <f t="shared" ca="1" si="38"/>
        <v>0.3</v>
      </c>
      <c r="G12" s="69">
        <f t="shared" ca="1" si="38"/>
        <v>0</v>
      </c>
      <c r="H12" s="69">
        <f t="shared" ca="1" si="38"/>
        <v>1</v>
      </c>
      <c r="I12" s="69">
        <f t="shared" ca="1" si="38"/>
        <v>0</v>
      </c>
      <c r="J12" s="69">
        <f t="shared" ca="1" si="38"/>
        <v>0.75</v>
      </c>
      <c r="K12" s="69">
        <f t="shared" ca="1" si="38"/>
        <v>0.11</v>
      </c>
      <c r="L12" s="69">
        <f t="shared" ca="1" si="38"/>
        <v>0</v>
      </c>
      <c r="M12" s="69">
        <f t="shared" ca="1" si="38"/>
        <v>0</v>
      </c>
      <c r="N12" s="69">
        <f t="shared" ca="1" si="38"/>
        <v>0</v>
      </c>
      <c r="O12" s="69">
        <f t="shared" ca="1" si="38"/>
        <v>0</v>
      </c>
      <c r="P12" s="1" t="e">
        <f ca="1">(1+VLOOKUP($A12,$49:$91,COLUMN(),0)+VLOOKUP($A12,$94:$136,COLUMN(),0))*(VLOOKUP($BF12,'Land Equipment'!$3:$32,COLUMN(),0)+VLOOKUP($BG12,'Land Equipment'!$3:$32,COLUMN(),0))</f>
        <v>#VALUE!</v>
      </c>
      <c r="Q12" s="1" t="e">
        <f ca="1">(1+VLOOKUP($A12,$49:$91,COLUMN(),0)+VLOOKUP($A12,$94:$136,COLUMN(),0))*(VLOOKUP($BF12,'Land Equipment'!$3:$32,COLUMN(),0)+VLOOKUP($BG12,'Land Equipment'!$3:$32,COLUMN(),0))</f>
        <v>#VALUE!</v>
      </c>
      <c r="R12" s="1" t="e">
        <f ca="1">(1+VLOOKUP($A12,$49:$91,COLUMN(),0)+VLOOKUP($A12,$94:$136,COLUMN(),0))*(VLOOKUP($BF12,'Land Equipment'!$3:$32,COLUMN(),0)+VLOOKUP($BG12,'Land Equipment'!$3:$32,COLUMN(),0))</f>
        <v>#VALUE!</v>
      </c>
      <c r="S12" s="1">
        <f ca="1">(1+VLOOKUP($A12,$49:$91,COLUMN(),0)+VLOOKUP($A12,$94:$136,COLUMN(),0))*(VLOOKUP($BF12,'Land Equipment'!$3:$32,COLUMN(),0)+VLOOKUP($BG12,'Land Equipment'!$3:$32,COLUMN(),0))</f>
        <v>36.4</v>
      </c>
      <c r="T12" s="1">
        <f ca="1">(1+VLOOKUP($A12,$49:$91,COLUMN(),0)+VLOOKUP($A12,$94:$136,COLUMN(),0))*(VLOOKUP($BF12,'Land Equipment'!$3:$32,COLUMN(),0)+VLOOKUP($BG12,'Land Equipment'!$3:$32,COLUMN(),0))</f>
        <v>4.4000000000000004</v>
      </c>
      <c r="U12" s="1" t="e">
        <f ca="1">(1+VLOOKUP($A12,$49:$91,COLUMN(),0)+VLOOKUP($A12,$94:$136,COLUMN(),0))*(VLOOKUP($BF12,'Land Equipment'!$3:$32,COLUMN(),0)+VLOOKUP($BG12,'Land Equipment'!$3:$32,COLUMN(),0))</f>
        <v>#VALUE!</v>
      </c>
      <c r="V12" s="1" t="e">
        <f ca="1">(1+VLOOKUP($A12,$49:$91,COLUMN(),0)+VLOOKUP($A12,$94:$136,COLUMN(),0))*(VLOOKUP($BF12,'Land Equipment'!$3:$32,COLUMN(),0)+VLOOKUP($BG12,'Land Equipment'!$3:$32,COLUMN(),0))</f>
        <v>#VALUE!</v>
      </c>
      <c r="W12" s="69">
        <f t="shared" ref="W12:Y12" ca="1" si="39">VLOOKUP($A12,$49:$91,COLUMN(),0)+VLOOKUP($A12,$94:$155,COLUMN(),0)</f>
        <v>0</v>
      </c>
      <c r="X12" s="69">
        <f t="shared" ca="1" si="39"/>
        <v>0</v>
      </c>
      <c r="Y12" s="69">
        <f t="shared" ca="1" si="39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0">VLOOKUP($A12,$49:$91,COLUMN(),0)</f>
        <v>1200</v>
      </c>
      <c r="AB12" s="69">
        <f t="shared" si="40"/>
        <v>90</v>
      </c>
      <c r="AC12" s="69">
        <f t="shared" si="40"/>
        <v>0</v>
      </c>
      <c r="AD12" s="69">
        <f t="shared" si="40"/>
        <v>0</v>
      </c>
      <c r="AE12" s="69">
        <f t="shared" si="40"/>
        <v>0</v>
      </c>
      <c r="AF12" s="69">
        <f t="shared" si="40"/>
        <v>0</v>
      </c>
      <c r="AG12" s="69">
        <f t="shared" si="40"/>
        <v>0</v>
      </c>
      <c r="AH12" s="69">
        <f t="shared" si="40"/>
        <v>0</v>
      </c>
      <c r="AI12" s="69">
        <f t="shared" si="40"/>
        <v>0</v>
      </c>
      <c r="AJ12" s="69">
        <f t="shared" si="40"/>
        <v>100</v>
      </c>
      <c r="AK12" s="69">
        <f t="shared" si="40"/>
        <v>0</v>
      </c>
      <c r="AL12" s="69">
        <f t="shared" si="40"/>
        <v>0</v>
      </c>
      <c r="AM12" s="69">
        <f t="shared" si="40"/>
        <v>0</v>
      </c>
      <c r="AN12" s="69">
        <f t="shared" si="40"/>
        <v>0</v>
      </c>
      <c r="AO12" s="69">
        <f t="shared" si="40"/>
        <v>0</v>
      </c>
      <c r="AP12" s="69">
        <f t="shared" si="40"/>
        <v>0</v>
      </c>
      <c r="AQ12" s="69">
        <f t="shared" si="40"/>
        <v>0</v>
      </c>
      <c r="AR12" s="69">
        <f t="shared" si="40"/>
        <v>0</v>
      </c>
      <c r="AS12" s="69">
        <f t="shared" si="40"/>
        <v>0</v>
      </c>
      <c r="AT12" s="69">
        <f t="shared" si="40"/>
        <v>50</v>
      </c>
      <c r="AU12" s="69">
        <f t="shared" si="40"/>
        <v>0</v>
      </c>
      <c r="AV12" s="69">
        <f t="shared" si="40"/>
        <v>0</v>
      </c>
      <c r="AW12" s="69">
        <f t="shared" si="40"/>
        <v>0</v>
      </c>
      <c r="AX12" s="69">
        <f t="shared" si="40"/>
        <v>0</v>
      </c>
      <c r="AY12" s="69">
        <f t="shared" si="40"/>
        <v>0</v>
      </c>
      <c r="AZ12" s="69">
        <f t="shared" si="40"/>
        <v>0</v>
      </c>
      <c r="BA12" s="69">
        <f t="shared" si="40"/>
        <v>0</v>
      </c>
      <c r="BB12" s="69">
        <f t="shared" si="40"/>
        <v>0</v>
      </c>
      <c r="BC12" s="69">
        <f t="shared" si="40"/>
        <v>0</v>
      </c>
      <c r="BD12" s="69">
        <f t="shared" si="40"/>
        <v>0</v>
      </c>
      <c r="BE12" s="69">
        <f t="shared" si="40"/>
        <v>0</v>
      </c>
      <c r="BF12" s="69" t="str">
        <f t="shared" si="40"/>
        <v>Infantry Eq</v>
      </c>
      <c r="BG12" s="69" t="str">
        <f t="shared" si="40"/>
        <v>Motorized</v>
      </c>
      <c r="BH12" s="76">
        <f t="shared" ref="BH12:CK12" si="41">VLOOKUP($A12,$49:$91,COLUMN(),0)+VLOOKUP($A12,$94:$155,COLUMN(),0)</f>
        <v>-0.5</v>
      </c>
      <c r="BI12" s="76">
        <f t="shared" si="41"/>
        <v>-0.1</v>
      </c>
      <c r="BJ12" s="75">
        <f t="shared" si="41"/>
        <v>0</v>
      </c>
      <c r="BK12" s="75">
        <f t="shared" si="41"/>
        <v>0</v>
      </c>
      <c r="BL12" s="75">
        <f t="shared" si="41"/>
        <v>0</v>
      </c>
      <c r="BM12" s="75">
        <f t="shared" si="41"/>
        <v>0</v>
      </c>
      <c r="BN12" s="75">
        <f t="shared" si="41"/>
        <v>0</v>
      </c>
      <c r="BO12" s="76">
        <f t="shared" si="41"/>
        <v>-0.05</v>
      </c>
      <c r="BP12" s="75">
        <f t="shared" si="41"/>
        <v>0</v>
      </c>
      <c r="BQ12" s="75">
        <f t="shared" si="41"/>
        <v>0</v>
      </c>
      <c r="BR12" s="76">
        <f t="shared" si="41"/>
        <v>0</v>
      </c>
      <c r="BS12" s="75">
        <f t="shared" si="41"/>
        <v>0</v>
      </c>
      <c r="BT12" s="75">
        <f t="shared" si="41"/>
        <v>0</v>
      </c>
      <c r="BU12" s="76">
        <f t="shared" si="41"/>
        <v>-0.1</v>
      </c>
      <c r="BV12" s="75">
        <f t="shared" si="41"/>
        <v>0</v>
      </c>
      <c r="BW12" s="76">
        <f t="shared" si="41"/>
        <v>-0.5</v>
      </c>
      <c r="BX12" s="76">
        <f t="shared" si="41"/>
        <v>-0.2</v>
      </c>
      <c r="BY12" s="75">
        <f t="shared" si="41"/>
        <v>0</v>
      </c>
      <c r="BZ12" s="76">
        <f t="shared" si="41"/>
        <v>-0.3</v>
      </c>
      <c r="CA12" s="76">
        <f t="shared" si="41"/>
        <v>-0.1</v>
      </c>
      <c r="CB12" s="75">
        <f t="shared" si="41"/>
        <v>0</v>
      </c>
      <c r="CC12" s="75">
        <f t="shared" si="41"/>
        <v>0</v>
      </c>
      <c r="CD12" s="75">
        <f t="shared" si="41"/>
        <v>0</v>
      </c>
      <c r="CE12" s="75">
        <f t="shared" si="41"/>
        <v>0</v>
      </c>
      <c r="CF12" s="76">
        <f t="shared" si="41"/>
        <v>-0.1</v>
      </c>
      <c r="CG12" s="76">
        <f t="shared" si="41"/>
        <v>-0.1</v>
      </c>
      <c r="CH12" s="75">
        <f t="shared" si="41"/>
        <v>0</v>
      </c>
      <c r="CI12" s="75">
        <f t="shared" si="41"/>
        <v>0</v>
      </c>
      <c r="CJ12" s="76">
        <f t="shared" si="41"/>
        <v>-0.2</v>
      </c>
      <c r="CK12" s="75">
        <f t="shared" si="41"/>
        <v>0</v>
      </c>
      <c r="CL12" s="7" t="str">
        <f t="shared" si="5"/>
        <v>motorized</v>
      </c>
    </row>
    <row r="13" spans="1:90" x14ac:dyDescent="0.2">
      <c r="A13" s="1" t="s">
        <v>236</v>
      </c>
      <c r="B13" s="1" t="str">
        <f t="shared" si="0"/>
        <v>Mobile</v>
      </c>
      <c r="C13" s="69">
        <f>(1+VLOOKUP($A13,$49:$91,COLUMN(),0))*(MAX(VLOOKUP($BF13,'Land Equipment'!$3:$32,COLUMN(),0),VLOOKUP($BG13,'Land Equipment'!$3:$32,COLUMN(),0)))</f>
        <v>8</v>
      </c>
      <c r="D13" s="69">
        <f t="shared" ref="D13:O13" ca="1" si="42">VLOOKUP($A13,$49:$91,COLUMN(),0)+VLOOKUP($A13,$94:$155,COLUMN(),0)</f>
        <v>30</v>
      </c>
      <c r="E13" s="69">
        <f t="shared" ca="1" si="42"/>
        <v>60</v>
      </c>
      <c r="F13" s="69">
        <f t="shared" ca="1" si="42"/>
        <v>0.3</v>
      </c>
      <c r="G13" s="69">
        <f t="shared" ca="1" si="42"/>
        <v>0</v>
      </c>
      <c r="H13" s="69">
        <f t="shared" ca="1" si="42"/>
        <v>1</v>
      </c>
      <c r="I13" s="69">
        <f t="shared" ca="1" si="42"/>
        <v>0</v>
      </c>
      <c r="J13" s="69">
        <f t="shared" ca="1" si="42"/>
        <v>1</v>
      </c>
      <c r="K13" s="69">
        <f t="shared" ca="1" si="42"/>
        <v>0.18</v>
      </c>
      <c r="L13" s="69">
        <f t="shared" ca="1" si="42"/>
        <v>0</v>
      </c>
      <c r="M13" s="69">
        <f t="shared" ca="1" si="42"/>
        <v>0</v>
      </c>
      <c r="N13" s="69">
        <f t="shared" ca="1" si="42"/>
        <v>0</v>
      </c>
      <c r="O13" s="69">
        <f t="shared" ca="1" si="42"/>
        <v>0</v>
      </c>
      <c r="P13" s="1" t="e">
        <f ca="1">(1+VLOOKUP($A13,$49:$91,COLUMN(),0)+VLOOKUP($A13,$94:$136,COLUMN(),0))*(VLOOKUP($BF13,'Land Equipment'!$3:$32,COLUMN(),0)+VLOOKUP($BG13,'Land Equipment'!$3:$32,COLUMN(),0))</f>
        <v>#VALUE!</v>
      </c>
      <c r="Q13" s="1" t="e">
        <f ca="1">(1+VLOOKUP($A13,$49:$91,COLUMN(),0)+VLOOKUP($A13,$94:$136,COLUMN(),0))*(VLOOKUP($BF13,'Land Equipment'!$3:$32,COLUMN(),0)+VLOOKUP($BG13,'Land Equipment'!$3:$32,COLUMN(),0))</f>
        <v>#VALUE!</v>
      </c>
      <c r="R13" s="1" t="e">
        <f ca="1">(1+VLOOKUP($A13,$49:$91,COLUMN(),0)+VLOOKUP($A13,$94:$136,COLUMN(),0))*(VLOOKUP($BF13,'Land Equipment'!$3:$32,COLUMN(),0)+VLOOKUP($BG13,'Land Equipment'!$3:$32,COLUMN(),0))</f>
        <v>#VALUE!</v>
      </c>
      <c r="S13" s="1">
        <f ca="1">(1+VLOOKUP($A13,$49:$91,COLUMN(),0)+VLOOKUP($A13,$94:$136,COLUMN(),0))*(VLOOKUP($BF13,'Land Equipment'!$3:$32,COLUMN(),0)+VLOOKUP($BG13,'Land Equipment'!$3:$32,COLUMN(),0))</f>
        <v>70.2</v>
      </c>
      <c r="T13" s="1">
        <f ca="1">(1+VLOOKUP($A13,$49:$91,COLUMN(),0)+VLOOKUP($A13,$94:$136,COLUMN(),0))*(VLOOKUP($BF13,'Land Equipment'!$3:$32,COLUMN(),0)+VLOOKUP($BG13,'Land Equipment'!$3:$32,COLUMN(),0))</f>
        <v>8.8000000000000007</v>
      </c>
      <c r="U13" s="1" t="e">
        <f ca="1">(1+VLOOKUP($A13,$49:$91,COLUMN(),0)+VLOOKUP($A13,$94:$136,COLUMN(),0))*(VLOOKUP($BF13,'Land Equipment'!$3:$32,COLUMN(),0)+VLOOKUP($BG13,'Land Equipment'!$3:$32,COLUMN(),0))</f>
        <v>#VALUE!</v>
      </c>
      <c r="V13" s="1" t="e">
        <f ca="1">(1+VLOOKUP($A13,$49:$91,COLUMN(),0)+VLOOKUP($A13,$94:$136,COLUMN(),0))*(VLOOKUP($BF13,'Land Equipment'!$3:$32,COLUMN(),0)+VLOOKUP($BG13,'Land Equipment'!$3:$32,COLUMN(),0))</f>
        <v>#VALUE!</v>
      </c>
      <c r="W13" s="69">
        <f t="shared" ref="W13:Y13" ca="1" si="43">VLOOKUP($A13,$49:$91,COLUMN(),0)+VLOOKUP($A13,$94:$155,COLUMN(),0)</f>
        <v>0</v>
      </c>
      <c r="X13" s="69">
        <f t="shared" ca="1" si="43"/>
        <v>0</v>
      </c>
      <c r="Y13" s="69">
        <f t="shared" ca="1" si="43"/>
        <v>2</v>
      </c>
      <c r="Z13" s="7">
        <f>(1+VLOOKUP($A13,$49:$91,COLUMN(),0)+VLOOKUP($A13,$94:$136,COLUMN(),0))*(VLOOKUP($BF13,'Land Equipment'!$3:$32,COLUMN(),0)+VLOOKUP($BG13,'Land Equipment'!$3:$32,COLUMN(),0))</f>
        <v>0.6</v>
      </c>
      <c r="AA13" s="69">
        <f t="shared" ref="AA13:BG13" si="44">VLOOKUP($A13,$49:$91,COLUMN(),0)</f>
        <v>1200</v>
      </c>
      <c r="AB13" s="69">
        <f t="shared" si="44"/>
        <v>120</v>
      </c>
      <c r="AC13" s="69">
        <f t="shared" si="44"/>
        <v>0</v>
      </c>
      <c r="AD13" s="69">
        <f t="shared" si="44"/>
        <v>0</v>
      </c>
      <c r="AE13" s="69">
        <f t="shared" si="44"/>
        <v>0</v>
      </c>
      <c r="AF13" s="69">
        <f t="shared" si="44"/>
        <v>0</v>
      </c>
      <c r="AG13" s="69">
        <f t="shared" si="44"/>
        <v>0</v>
      </c>
      <c r="AH13" s="69">
        <f t="shared" si="44"/>
        <v>0</v>
      </c>
      <c r="AI13" s="69">
        <f t="shared" si="44"/>
        <v>0</v>
      </c>
      <c r="AJ13" s="69">
        <f t="shared" si="44"/>
        <v>100</v>
      </c>
      <c r="AK13" s="69">
        <f t="shared" si="44"/>
        <v>50</v>
      </c>
      <c r="AL13" s="69">
        <f t="shared" si="44"/>
        <v>0</v>
      </c>
      <c r="AM13" s="69">
        <f t="shared" si="44"/>
        <v>0</v>
      </c>
      <c r="AN13" s="69">
        <f t="shared" si="44"/>
        <v>0</v>
      </c>
      <c r="AO13" s="69">
        <f t="shared" si="44"/>
        <v>0</v>
      </c>
      <c r="AP13" s="69">
        <f t="shared" si="44"/>
        <v>0</v>
      </c>
      <c r="AQ13" s="69">
        <f t="shared" si="44"/>
        <v>0</v>
      </c>
      <c r="AR13" s="69">
        <f t="shared" si="44"/>
        <v>0</v>
      </c>
      <c r="AS13" s="69">
        <f t="shared" si="44"/>
        <v>0</v>
      </c>
      <c r="AT13" s="69">
        <f t="shared" si="44"/>
        <v>0</v>
      </c>
      <c r="AU13" s="69">
        <f t="shared" si="44"/>
        <v>0</v>
      </c>
      <c r="AV13" s="69">
        <f t="shared" si="44"/>
        <v>0</v>
      </c>
      <c r="AW13" s="69">
        <f t="shared" si="44"/>
        <v>0</v>
      </c>
      <c r="AX13" s="69">
        <f t="shared" si="44"/>
        <v>0</v>
      </c>
      <c r="AY13" s="69">
        <f t="shared" si="44"/>
        <v>0</v>
      </c>
      <c r="AZ13" s="69">
        <f t="shared" si="44"/>
        <v>0</v>
      </c>
      <c r="BA13" s="69">
        <f t="shared" si="44"/>
        <v>0</v>
      </c>
      <c r="BB13" s="69">
        <f t="shared" si="44"/>
        <v>0</v>
      </c>
      <c r="BC13" s="69">
        <f t="shared" si="44"/>
        <v>0</v>
      </c>
      <c r="BD13" s="69">
        <f t="shared" si="44"/>
        <v>0</v>
      </c>
      <c r="BE13" s="69">
        <f t="shared" si="44"/>
        <v>0</v>
      </c>
      <c r="BF13" s="69" t="str">
        <f t="shared" si="44"/>
        <v>Infantry Eq</v>
      </c>
      <c r="BG13" s="69" t="str">
        <f t="shared" si="44"/>
        <v>Mechanized</v>
      </c>
      <c r="BH13" s="76">
        <f t="shared" ref="BH13:CK13" si="45">VLOOKUP($A13,$49:$91,COLUMN(),0)+VLOOKUP($A13,$94:$155,COLUMN(),0)</f>
        <v>0</v>
      </c>
      <c r="BI13" s="76">
        <f t="shared" si="45"/>
        <v>-0.2</v>
      </c>
      <c r="BJ13" s="75">
        <f t="shared" si="45"/>
        <v>0</v>
      </c>
      <c r="BK13" s="75">
        <f t="shared" si="45"/>
        <v>0</v>
      </c>
      <c r="BL13" s="75">
        <f t="shared" si="45"/>
        <v>0</v>
      </c>
      <c r="BM13" s="75">
        <f t="shared" si="45"/>
        <v>0</v>
      </c>
      <c r="BN13" s="75">
        <f t="shared" si="45"/>
        <v>0</v>
      </c>
      <c r="BO13" s="76">
        <f t="shared" si="45"/>
        <v>-0.05</v>
      </c>
      <c r="BP13" s="75">
        <f t="shared" si="45"/>
        <v>0</v>
      </c>
      <c r="BQ13" s="75">
        <f t="shared" si="45"/>
        <v>0</v>
      </c>
      <c r="BR13" s="76">
        <f t="shared" si="45"/>
        <v>0</v>
      </c>
      <c r="BS13" s="76">
        <f t="shared" si="45"/>
        <v>0</v>
      </c>
      <c r="BT13" s="75">
        <f t="shared" si="45"/>
        <v>0</v>
      </c>
      <c r="BU13" s="76">
        <f t="shared" si="45"/>
        <v>-0.2</v>
      </c>
      <c r="BV13" s="76">
        <f t="shared" si="45"/>
        <v>-0.05</v>
      </c>
      <c r="BW13" s="76">
        <f t="shared" si="45"/>
        <v>0</v>
      </c>
      <c r="BX13" s="76">
        <f t="shared" si="45"/>
        <v>-0.3</v>
      </c>
      <c r="BY13" s="75">
        <f t="shared" si="45"/>
        <v>0</v>
      </c>
      <c r="BZ13" s="76">
        <f t="shared" si="45"/>
        <v>0</v>
      </c>
      <c r="CA13" s="76">
        <f t="shared" si="45"/>
        <v>-0.1</v>
      </c>
      <c r="CB13" s="75">
        <f t="shared" si="45"/>
        <v>0</v>
      </c>
      <c r="CC13" s="75">
        <f t="shared" si="45"/>
        <v>0</v>
      </c>
      <c r="CD13" s="75">
        <f t="shared" si="45"/>
        <v>0</v>
      </c>
      <c r="CE13" s="75">
        <f t="shared" si="45"/>
        <v>0</v>
      </c>
      <c r="CF13" s="76">
        <f t="shared" si="45"/>
        <v>-0.2</v>
      </c>
      <c r="CG13" s="76">
        <f t="shared" si="45"/>
        <v>-0.2</v>
      </c>
      <c r="CH13" s="75">
        <f t="shared" si="45"/>
        <v>0</v>
      </c>
      <c r="CI13" s="75">
        <f t="shared" si="45"/>
        <v>0</v>
      </c>
      <c r="CJ13" s="76">
        <f t="shared" si="45"/>
        <v>-0.4</v>
      </c>
      <c r="CK13" s="75">
        <f t="shared" si="45"/>
        <v>0</v>
      </c>
      <c r="CL13" s="7" t="str">
        <f t="shared" si="5"/>
        <v>mechanized</v>
      </c>
    </row>
    <row r="14" spans="1:90" x14ac:dyDescent="0.2">
      <c r="A14" s="1" t="s">
        <v>237</v>
      </c>
      <c r="B14" s="1" t="str">
        <f t="shared" si="0"/>
        <v>Mobile</v>
      </c>
      <c r="C14" s="69">
        <f>(1+VLOOKUP($A14,$49:$91,COLUMN(),0))*(MAX(VLOOKUP($BF14,'Land Equipment'!$3:$32,COLUMN(),0),VLOOKUP($BG14,'Land Equipment'!$3:$32,COLUMN(),0)))</f>
        <v>12</v>
      </c>
      <c r="D14" s="69">
        <f t="shared" ref="D14:O14" ca="1" si="46">VLOOKUP($A14,$49:$91,COLUMN(),0)+VLOOKUP($A14,$94:$155,COLUMN(),0)</f>
        <v>0.6</v>
      </c>
      <c r="E14" s="69">
        <f t="shared" ca="1" si="46"/>
        <v>0</v>
      </c>
      <c r="F14" s="69">
        <f t="shared" ca="1" si="46"/>
        <v>0.1</v>
      </c>
      <c r="G14" s="69">
        <f t="shared" ca="1" si="46"/>
        <v>0</v>
      </c>
      <c r="H14" s="69">
        <f t="shared" ca="1" si="46"/>
        <v>0</v>
      </c>
      <c r="I14" s="69">
        <f t="shared" ca="1" si="46"/>
        <v>0</v>
      </c>
      <c r="J14" s="69">
        <f t="shared" ca="1" si="46"/>
        <v>0.5</v>
      </c>
      <c r="K14" s="69">
        <f t="shared" ca="1" si="46"/>
        <v>0.28000000000000003</v>
      </c>
      <c r="L14" s="69">
        <f t="shared" ca="1" si="46"/>
        <v>0</v>
      </c>
      <c r="M14" s="69">
        <f t="shared" ca="1" si="46"/>
        <v>0</v>
      </c>
      <c r="N14" s="69">
        <f t="shared" ca="1" si="46"/>
        <v>0</v>
      </c>
      <c r="O14" s="69">
        <f t="shared" ca="1" si="46"/>
        <v>0</v>
      </c>
      <c r="P14" s="1" t="e">
        <f ca="1">(1+VLOOKUP($A14,$49:$91,COLUMN(),0)+VLOOKUP($A14,$94:$136,COLUMN(),0))*(VLOOKUP($BF14,'Land Equipment'!$3:$32,COLUMN(),0)+VLOOKUP($BG14,'Land Equipment'!$3:$32,COLUMN(),0))</f>
        <v>#VALUE!</v>
      </c>
      <c r="Q14" s="1" t="e">
        <f ca="1">(1+VLOOKUP($A14,$49:$91,COLUMN(),0)+VLOOKUP($A14,$94:$136,COLUMN(),0))*(VLOOKUP($BF14,'Land Equipment'!$3:$32,COLUMN(),0)+VLOOKUP($BG14,'Land Equipment'!$3:$32,COLUMN(),0))</f>
        <v>#VALUE!</v>
      </c>
      <c r="R14" s="1" t="e">
        <f ca="1">(1+VLOOKUP($A14,$49:$91,COLUMN(),0)+VLOOKUP($A14,$94:$136,COLUMN(),0))*(VLOOKUP($BF14,'Land Equipment'!$3:$32,COLUMN(),0)+VLOOKUP($BG14,'Land Equipment'!$3:$32,COLUMN(),0))</f>
        <v>#VALUE!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 t="e">
        <f ca="1">(1+VLOOKUP($A14,$49:$91,COLUMN(),0)+VLOOKUP($A14,$94:$136,COLUMN(),0))*(VLOOKUP($BF14,'Land Equipment'!$3:$32,COLUMN(),0)+VLOOKUP($BG14,'Land Equipment'!$3:$32,COLUMN(),0))</f>
        <v>#VALUE!</v>
      </c>
      <c r="V14" s="1" t="e">
        <f ca="1">(1+VLOOKUP($A14,$49:$91,COLUMN(),0)+VLOOKUP($A14,$94:$136,COLUMN(),0))*(VLOOKUP($BF14,'Land Equipment'!$3:$32,COLUMN(),0)+VLOOKUP($BG14,'Land Equipment'!$3:$32,COLUMN(),0))</f>
        <v>#VALUE!</v>
      </c>
      <c r="W14" s="69">
        <f t="shared" ref="W14:Y14" ca="1" si="47">VLOOKUP($A14,$49:$91,COLUMN(),0)+VLOOKUP($A14,$94:$155,COLUMN(),0)</f>
        <v>0</v>
      </c>
      <c r="X14" s="69">
        <f t="shared" ca="1" si="47"/>
        <v>0</v>
      </c>
      <c r="Y14" s="69">
        <f t="shared" ca="1" si="47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8">VLOOKUP($A14,$49:$91,COLUMN(),0)</f>
        <v>500</v>
      </c>
      <c r="AB14" s="69">
        <f t="shared" si="48"/>
        <v>120</v>
      </c>
      <c r="AC14" s="69">
        <f t="shared" si="48"/>
        <v>0</v>
      </c>
      <c r="AD14" s="69">
        <f t="shared" si="48"/>
        <v>0</v>
      </c>
      <c r="AE14" s="69">
        <f t="shared" si="48"/>
        <v>0</v>
      </c>
      <c r="AF14" s="69">
        <f t="shared" si="48"/>
        <v>0</v>
      </c>
      <c r="AG14" s="69">
        <f t="shared" si="48"/>
        <v>0</v>
      </c>
      <c r="AH14" s="69">
        <f t="shared" si="48"/>
        <v>0</v>
      </c>
      <c r="AI14" s="69">
        <f t="shared" si="48"/>
        <v>0</v>
      </c>
      <c r="AJ14" s="69">
        <f t="shared" si="48"/>
        <v>0</v>
      </c>
      <c r="AK14" s="69">
        <f t="shared" si="48"/>
        <v>0</v>
      </c>
      <c r="AL14" s="69">
        <f t="shared" si="48"/>
        <v>0</v>
      </c>
      <c r="AM14" s="69">
        <f t="shared" si="48"/>
        <v>0</v>
      </c>
      <c r="AN14" s="69">
        <f t="shared" si="48"/>
        <v>0</v>
      </c>
      <c r="AO14" s="69">
        <f t="shared" si="48"/>
        <v>0</v>
      </c>
      <c r="AP14" s="69">
        <f t="shared" si="48"/>
        <v>0</v>
      </c>
      <c r="AQ14" s="69">
        <f t="shared" si="48"/>
        <v>0</v>
      </c>
      <c r="AR14" s="69">
        <f t="shared" si="48"/>
        <v>0</v>
      </c>
      <c r="AS14" s="69">
        <f t="shared" si="48"/>
        <v>0</v>
      </c>
      <c r="AT14" s="69">
        <f t="shared" si="48"/>
        <v>15</v>
      </c>
      <c r="AU14" s="69">
        <f t="shared" si="48"/>
        <v>20</v>
      </c>
      <c r="AV14" s="69">
        <f t="shared" si="48"/>
        <v>0</v>
      </c>
      <c r="AW14" s="69">
        <f t="shared" si="48"/>
        <v>0</v>
      </c>
      <c r="AX14" s="69">
        <f t="shared" si="48"/>
        <v>0</v>
      </c>
      <c r="AY14" s="69">
        <f t="shared" si="48"/>
        <v>0</v>
      </c>
      <c r="AZ14" s="69">
        <f t="shared" si="48"/>
        <v>0</v>
      </c>
      <c r="BA14" s="69">
        <f t="shared" si="48"/>
        <v>0</v>
      </c>
      <c r="BB14" s="69">
        <f t="shared" si="48"/>
        <v>0</v>
      </c>
      <c r="BC14" s="69">
        <f t="shared" si="48"/>
        <v>0</v>
      </c>
      <c r="BD14" s="69">
        <f t="shared" si="48"/>
        <v>0</v>
      </c>
      <c r="BE14" s="69">
        <f t="shared" si="48"/>
        <v>0</v>
      </c>
      <c r="BF14" s="69" t="str">
        <f t="shared" si="48"/>
        <v>Mot. R. Artillery</v>
      </c>
      <c r="BG14" s="69" t="str">
        <f t="shared" si="48"/>
        <v>Motorized</v>
      </c>
      <c r="BH14" s="76">
        <f t="shared" ref="BH14:CK14" si="49">VLOOKUP($A14,$49:$91,COLUMN(),0)+VLOOKUP($A14,$94:$155,COLUMN(),0)</f>
        <v>-0.5</v>
      </c>
      <c r="BI14" s="76">
        <f t="shared" si="49"/>
        <v>-0.1</v>
      </c>
      <c r="BJ14" s="75">
        <f t="shared" si="49"/>
        <v>0</v>
      </c>
      <c r="BK14" s="76">
        <f t="shared" si="49"/>
        <v>-0.05</v>
      </c>
      <c r="BL14" s="76">
        <f t="shared" si="49"/>
        <v>0</v>
      </c>
      <c r="BM14" s="75">
        <f t="shared" si="49"/>
        <v>0</v>
      </c>
      <c r="BN14" s="76">
        <f t="shared" si="49"/>
        <v>-0.2</v>
      </c>
      <c r="BO14" s="75">
        <f t="shared" si="49"/>
        <v>0</v>
      </c>
      <c r="BP14" s="75">
        <f t="shared" si="49"/>
        <v>0</v>
      </c>
      <c r="BQ14" s="75">
        <f t="shared" si="49"/>
        <v>0</v>
      </c>
      <c r="BR14" s="75">
        <f t="shared" si="49"/>
        <v>0</v>
      </c>
      <c r="BS14" s="75">
        <f t="shared" si="49"/>
        <v>0</v>
      </c>
      <c r="BT14" s="75">
        <f t="shared" si="49"/>
        <v>0</v>
      </c>
      <c r="BU14" s="75">
        <f t="shared" si="49"/>
        <v>0</v>
      </c>
      <c r="BV14" s="75">
        <f t="shared" si="49"/>
        <v>0</v>
      </c>
      <c r="BW14" s="76">
        <f t="shared" si="49"/>
        <v>-0.5</v>
      </c>
      <c r="BX14" s="76">
        <f t="shared" si="49"/>
        <v>-0.25</v>
      </c>
      <c r="BY14" s="75">
        <f t="shared" si="49"/>
        <v>0</v>
      </c>
      <c r="BZ14" s="76">
        <f t="shared" si="49"/>
        <v>-0.5</v>
      </c>
      <c r="CA14" s="76">
        <f t="shared" si="49"/>
        <v>-0.2</v>
      </c>
      <c r="CB14" s="75">
        <f t="shared" si="49"/>
        <v>0</v>
      </c>
      <c r="CC14" s="75">
        <f t="shared" si="49"/>
        <v>0</v>
      </c>
      <c r="CD14" s="76">
        <f t="shared" si="49"/>
        <v>0.1</v>
      </c>
      <c r="CE14" s="75">
        <f t="shared" si="49"/>
        <v>0</v>
      </c>
      <c r="CF14" s="76">
        <f t="shared" si="49"/>
        <v>-0.2</v>
      </c>
      <c r="CG14" s="76">
        <f t="shared" si="49"/>
        <v>-0.2</v>
      </c>
      <c r="CH14" s="75">
        <f t="shared" si="49"/>
        <v>0</v>
      </c>
      <c r="CI14" s="75">
        <f t="shared" si="49"/>
        <v>0</v>
      </c>
      <c r="CJ14" s="76">
        <f t="shared" si="49"/>
        <v>-0.4</v>
      </c>
      <c r="CK14" s="75">
        <f t="shared" si="49"/>
        <v>0</v>
      </c>
      <c r="CL14" s="7" t="str">
        <f t="shared" si="5"/>
        <v>motorized_rocket_brigade</v>
      </c>
    </row>
    <row r="15" spans="1:90" x14ac:dyDescent="0.2">
      <c r="A15" s="1" t="s">
        <v>20</v>
      </c>
      <c r="B15" s="1" t="str">
        <f t="shared" si="0"/>
        <v>Support</v>
      </c>
      <c r="C15" s="69">
        <f>(1+VLOOKUP($A15,$49:$91,COLUMN(),0))*(MAX(VLOOKUP($BF15,'Land Equipment'!$3:$32,COLUMN(),0),VLOOKUP($BG15,'Land Equipment'!$3:$32,COLUMN(),0)))</f>
        <v>4</v>
      </c>
      <c r="D15" s="69">
        <f t="shared" ref="D15:O15" ca="1" si="50">VLOOKUP($A15,$49:$91,COLUMN(),0)+VLOOKUP($A15,$94:$155,COLUMN(),0)</f>
        <v>0.2</v>
      </c>
      <c r="E15" s="69">
        <f t="shared" ca="1" si="50"/>
        <v>20</v>
      </c>
      <c r="F15" s="69">
        <f t="shared" ca="1" si="50"/>
        <v>0.1</v>
      </c>
      <c r="G15" s="69">
        <f t="shared" ca="1" si="50"/>
        <v>0</v>
      </c>
      <c r="H15" s="69">
        <f t="shared" ca="1" si="50"/>
        <v>0</v>
      </c>
      <c r="I15" s="69">
        <f t="shared" ca="1" si="50"/>
        <v>0</v>
      </c>
      <c r="J15" s="69">
        <f t="shared" ca="1" si="50"/>
        <v>0.1</v>
      </c>
      <c r="K15" s="69">
        <f t="shared" ca="1" si="50"/>
        <v>0.16</v>
      </c>
      <c r="L15" s="69">
        <f t="shared" ca="1" si="50"/>
        <v>0</v>
      </c>
      <c r="M15" s="69">
        <f t="shared" ca="1" si="50"/>
        <v>0</v>
      </c>
      <c r="N15" s="69">
        <f t="shared" ca="1" si="50"/>
        <v>0</v>
      </c>
      <c r="O15" s="69">
        <f t="shared" ca="1" si="50"/>
        <v>0</v>
      </c>
      <c r="P15" s="1" t="e">
        <f ca="1">(1+VLOOKUP($A15,$49:$91,COLUMN(),0)+VLOOKUP($A15,$94:$136,COLUMN(),0))*(VLOOKUP($BF15,'Land Equipment'!$3:$32,COLUMN(),0)+VLOOKUP($BG15,'Land Equipment'!$3:$32,COLUMN(),0))</f>
        <v>#VALUE!</v>
      </c>
      <c r="Q15" s="1" t="e">
        <f ca="1">(1+VLOOKUP($A15,$49:$91,COLUMN(),0)+VLOOKUP($A15,$94:$136,COLUMN(),0))*(VLOOKUP($BF15,'Land Equipment'!$3:$32,COLUMN(),0)+VLOOKUP($BG15,'Land Equipment'!$3:$32,COLUMN(),0))</f>
        <v>#VALUE!</v>
      </c>
      <c r="R15" s="1" t="e">
        <f ca="1">(1+VLOOKUP($A15,$49:$91,COLUMN(),0)+VLOOKUP($A15,$94:$136,COLUMN(),0))*(VLOOKUP($BF15,'Land Equipment'!$3:$32,COLUMN(),0)+VLOOKUP($BG15,'Land Equipment'!$3:$32,COLUMN(),0))</f>
        <v>#VALUE!</v>
      </c>
      <c r="S15" s="1">
        <f ca="1">(1+VLOOKUP($A15,$49:$91,COLUMN(),0)+VLOOKUP($A15,$94:$136,COLUMN(),0))*(VLOOKUP($BF15,'Land Equipment'!$3:$32,COLUMN(),0)+VLOOKUP($BG15,'Land Equipment'!$3:$32,COLUMN(),0))</f>
        <v>7.5</v>
      </c>
      <c r="T15" s="1">
        <f ca="1">(1+VLOOKUP($A15,$49:$91,COLUMN(),0)+VLOOKUP($A15,$94:$136,COLUMN(),0))*(VLOOKUP($BF15,'Land Equipment'!$3:$32,COLUMN(),0)+VLOOKUP($BG15,'Land Equipment'!$3:$32,COLUMN(),0))</f>
        <v>3.5</v>
      </c>
      <c r="U15" s="1" t="e">
        <f ca="1">(1+VLOOKUP($A15,$49:$91,COLUMN(),0)+VLOOKUP($A15,$94:$136,COLUMN(),0))*(VLOOKUP($BF15,'Land Equipment'!$3:$32,COLUMN(),0)+VLOOKUP($BG15,'Land Equipment'!$3:$32,COLUMN(),0))</f>
        <v>#VALUE!</v>
      </c>
      <c r="V15" s="1" t="e">
        <f ca="1">(1+VLOOKUP($A15,$49:$91,COLUMN(),0)+VLOOKUP($A15,$94:$136,COLUMN(),0))*(VLOOKUP($BF15,'Land Equipment'!$3:$32,COLUMN(),0)+VLOOKUP($BG15,'Land Equipment'!$3:$32,COLUMN(),0))</f>
        <v>#VALUE!</v>
      </c>
      <c r="W15" s="69">
        <f t="shared" ref="W15:Y15" ca="1" si="51">VLOOKUP($A15,$49:$91,COLUMN(),0)+VLOOKUP($A15,$94:$155,COLUMN(),0)</f>
        <v>0</v>
      </c>
      <c r="X15" s="69">
        <f t="shared" ca="1" si="51"/>
        <v>0</v>
      </c>
      <c r="Y15" s="69">
        <f t="shared" ca="1" si="51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2">VLOOKUP($A15,$49:$91,COLUMN(),0)</f>
        <v>300</v>
      </c>
      <c r="AB15" s="69">
        <f t="shared" si="52"/>
        <v>120</v>
      </c>
      <c r="AC15" s="69">
        <f t="shared" si="52"/>
        <v>0</v>
      </c>
      <c r="AD15" s="69">
        <f t="shared" si="52"/>
        <v>0</v>
      </c>
      <c r="AE15" s="69">
        <f t="shared" si="52"/>
        <v>24</v>
      </c>
      <c r="AF15" s="69">
        <f t="shared" si="52"/>
        <v>0</v>
      </c>
      <c r="AG15" s="69">
        <f t="shared" si="52"/>
        <v>0</v>
      </c>
      <c r="AH15" s="69">
        <f t="shared" si="52"/>
        <v>0</v>
      </c>
      <c r="AI15" s="69">
        <f t="shared" si="52"/>
        <v>0</v>
      </c>
      <c r="AJ15" s="69">
        <f t="shared" si="52"/>
        <v>0</v>
      </c>
      <c r="AK15" s="69">
        <f t="shared" si="52"/>
        <v>0</v>
      </c>
      <c r="AL15" s="69">
        <f t="shared" si="52"/>
        <v>0</v>
      </c>
      <c r="AM15" s="69">
        <f t="shared" si="52"/>
        <v>0</v>
      </c>
      <c r="AN15" s="69">
        <f t="shared" si="52"/>
        <v>0</v>
      </c>
      <c r="AO15" s="69">
        <f t="shared" si="52"/>
        <v>0</v>
      </c>
      <c r="AP15" s="69">
        <f t="shared" si="52"/>
        <v>0</v>
      </c>
      <c r="AQ15" s="69">
        <f t="shared" si="52"/>
        <v>0</v>
      </c>
      <c r="AR15" s="69">
        <f t="shared" si="52"/>
        <v>0</v>
      </c>
      <c r="AS15" s="69">
        <f t="shared" si="52"/>
        <v>0</v>
      </c>
      <c r="AT15" s="69">
        <f t="shared" si="52"/>
        <v>0</v>
      </c>
      <c r="AU15" s="69">
        <f t="shared" si="52"/>
        <v>0</v>
      </c>
      <c r="AV15" s="69">
        <f t="shared" si="52"/>
        <v>0</v>
      </c>
      <c r="AW15" s="69">
        <f t="shared" si="52"/>
        <v>0</v>
      </c>
      <c r="AX15" s="69">
        <f t="shared" si="52"/>
        <v>0</v>
      </c>
      <c r="AY15" s="69">
        <f t="shared" si="52"/>
        <v>0</v>
      </c>
      <c r="AZ15" s="69">
        <f t="shared" si="52"/>
        <v>0</v>
      </c>
      <c r="BA15" s="69">
        <f t="shared" si="52"/>
        <v>0</v>
      </c>
      <c r="BB15" s="69">
        <f t="shared" si="52"/>
        <v>0</v>
      </c>
      <c r="BC15" s="69">
        <f t="shared" si="52"/>
        <v>0</v>
      </c>
      <c r="BD15" s="69">
        <f t="shared" si="52"/>
        <v>0</v>
      </c>
      <c r="BE15" s="69">
        <f t="shared" si="52"/>
        <v>0</v>
      </c>
      <c r="BF15" s="69" t="str">
        <f t="shared" si="52"/>
        <v>Artillery</v>
      </c>
      <c r="BG15" s="69" t="str">
        <f t="shared" si="52"/>
        <v>-</v>
      </c>
      <c r="BH15" s="75">
        <f t="shared" ref="BH15:CK15" si="53">VLOOKUP($A15,$49:$91,COLUMN(),0)+VLOOKUP($A15,$94:$155,COLUMN(),0)</f>
        <v>0</v>
      </c>
      <c r="BI15" s="75">
        <f t="shared" si="53"/>
        <v>0</v>
      </c>
      <c r="BJ15" s="75">
        <f t="shared" si="53"/>
        <v>0</v>
      </c>
      <c r="BK15" s="75">
        <f t="shared" si="53"/>
        <v>0</v>
      </c>
      <c r="BL15" s="75">
        <f t="shared" si="53"/>
        <v>0</v>
      </c>
      <c r="BM15" s="75">
        <f t="shared" si="53"/>
        <v>0</v>
      </c>
      <c r="BN15" s="75">
        <f t="shared" si="53"/>
        <v>0</v>
      </c>
      <c r="BO15" s="75">
        <f t="shared" si="53"/>
        <v>0</v>
      </c>
      <c r="BP15" s="75">
        <f t="shared" si="53"/>
        <v>0</v>
      </c>
      <c r="BQ15" s="75">
        <f t="shared" si="53"/>
        <v>0</v>
      </c>
      <c r="BR15" s="75">
        <f t="shared" si="53"/>
        <v>0</v>
      </c>
      <c r="BS15" s="75">
        <f t="shared" si="53"/>
        <v>0</v>
      </c>
      <c r="BT15" s="75">
        <f t="shared" si="53"/>
        <v>0</v>
      </c>
      <c r="BU15" s="75">
        <f t="shared" si="53"/>
        <v>0</v>
      </c>
      <c r="BV15" s="75">
        <f t="shared" si="53"/>
        <v>0</v>
      </c>
      <c r="BW15" s="75">
        <f t="shared" si="53"/>
        <v>0</v>
      </c>
      <c r="BX15" s="75">
        <f t="shared" si="53"/>
        <v>0</v>
      </c>
      <c r="BY15" s="75">
        <f t="shared" si="53"/>
        <v>0</v>
      </c>
      <c r="BZ15" s="75">
        <f t="shared" si="53"/>
        <v>0</v>
      </c>
      <c r="CA15" s="75">
        <f t="shared" si="53"/>
        <v>0</v>
      </c>
      <c r="CB15" s="75">
        <f t="shared" si="53"/>
        <v>0</v>
      </c>
      <c r="CC15" s="75">
        <f t="shared" si="53"/>
        <v>0</v>
      </c>
      <c r="CD15" s="75">
        <f t="shared" si="53"/>
        <v>0</v>
      </c>
      <c r="CE15" s="75">
        <f t="shared" si="53"/>
        <v>0</v>
      </c>
      <c r="CF15" s="75">
        <f t="shared" si="53"/>
        <v>0</v>
      </c>
      <c r="CG15" s="75">
        <f t="shared" si="53"/>
        <v>0</v>
      </c>
      <c r="CH15" s="75">
        <f t="shared" si="53"/>
        <v>0</v>
      </c>
      <c r="CI15" s="75">
        <f t="shared" si="53"/>
        <v>0</v>
      </c>
      <c r="CJ15" s="75">
        <f t="shared" si="53"/>
        <v>0</v>
      </c>
      <c r="CK15" s="75">
        <f t="shared" si="53"/>
        <v>0</v>
      </c>
      <c r="CL15" s="7" t="str">
        <f t="shared" si="5"/>
        <v>artillery</v>
      </c>
    </row>
    <row r="16" spans="1:90" x14ac:dyDescent="0.2">
      <c r="A16" s="7" t="s">
        <v>238</v>
      </c>
      <c r="B16" s="7" t="str">
        <f t="shared" si="0"/>
        <v>Support</v>
      </c>
      <c r="C16" s="69">
        <f>(1+VLOOKUP($A16,$49:$91,COLUMN(),0))*(MAX(VLOOKUP($BF16,'Land Equipment'!$3:$32,COLUMN(),0),VLOOKUP($BG16,'Land Equipment'!$3:$32,COLUMN(),0)))</f>
        <v>4</v>
      </c>
      <c r="D16" s="69">
        <f t="shared" ref="D16:O16" ca="1" si="54">VLOOKUP($A16,$49:$91,COLUMN(),0)+VLOOKUP($A16,$94:$155,COLUMN(),0)</f>
        <v>0.2</v>
      </c>
      <c r="E16" s="69">
        <f t="shared" ca="1" si="54"/>
        <v>20</v>
      </c>
      <c r="F16" s="69">
        <f t="shared" ca="1" si="54"/>
        <v>0.1</v>
      </c>
      <c r="G16" s="69">
        <f t="shared" ca="1" si="54"/>
        <v>0</v>
      </c>
      <c r="H16" s="69">
        <f t="shared" ca="1" si="54"/>
        <v>0</v>
      </c>
      <c r="I16" s="69">
        <f t="shared" ca="1" si="54"/>
        <v>0</v>
      </c>
      <c r="J16" s="69">
        <f t="shared" ca="1" si="54"/>
        <v>0.1</v>
      </c>
      <c r="K16" s="69">
        <f t="shared" ca="1" si="54"/>
        <v>0.16</v>
      </c>
      <c r="L16" s="69">
        <f t="shared" ca="1" si="54"/>
        <v>0</v>
      </c>
      <c r="M16" s="69">
        <f t="shared" ca="1" si="54"/>
        <v>0</v>
      </c>
      <c r="N16" s="69">
        <f t="shared" ca="1" si="54"/>
        <v>0</v>
      </c>
      <c r="O16" s="69">
        <f t="shared" ca="1" si="54"/>
        <v>0</v>
      </c>
      <c r="P16" s="7" t="e">
        <f ca="1">(1+VLOOKUP($A16,$49:$91,COLUMN(),0)+VLOOKUP($A16,$94:$136,COLUMN(),0))*(VLOOKUP($BF16,'Land Equipment'!$3:$32,COLUMN(),0)+VLOOKUP($BG16,'Land Equipment'!$3:$32,COLUMN(),0))</f>
        <v>#VALUE!</v>
      </c>
      <c r="Q16" s="7" t="e">
        <f ca="1">(1+VLOOKUP($A16,$49:$91,COLUMN(),0)+VLOOKUP($A16,$94:$136,COLUMN(),0))*(VLOOKUP($BF16,'Land Equipment'!$3:$32,COLUMN(),0)+VLOOKUP($BG16,'Land Equipment'!$3:$32,COLUMN(),0))</f>
        <v>#VALUE!</v>
      </c>
      <c r="R16" s="7" t="e">
        <f ca="1">(1+VLOOKUP($A16,$49:$91,COLUMN(),0)+VLOOKUP($A16,$94:$136,COLUMN(),0))*(VLOOKUP($BF16,'Land Equipment'!$3:$32,COLUMN(),0)+VLOOKUP($BG16,'Land Equipment'!$3:$32,COLUMN(),0))</f>
        <v>#VALUE!</v>
      </c>
      <c r="S16" s="7">
        <f ca="1">(1+VLOOKUP($A16,$49:$91,COLUMN(),0)+VLOOKUP($A16,$94:$136,COLUMN(),0))*(VLOOKUP($BF16,'Land Equipment'!$3:$32,COLUMN(),0)+VLOOKUP($BG16,'Land Equipment'!$3:$32,COLUMN(),0))</f>
        <v>6</v>
      </c>
      <c r="T16" s="7">
        <f ca="1">(1+VLOOKUP($A16,$49:$91,COLUMN(),0)+VLOOKUP($A16,$94:$136,COLUMN(),0))*(VLOOKUP($BF16,'Land Equipment'!$3:$32,COLUMN(),0)+VLOOKUP($BG16,'Land Equipment'!$3:$32,COLUMN(),0))</f>
        <v>4.5</v>
      </c>
      <c r="U16" s="7" t="e">
        <f ca="1">(1+VLOOKUP($A16,$49:$91,COLUMN(),0)+VLOOKUP($A16,$94:$136,COLUMN(),0))*(VLOOKUP($BF16,'Land Equipment'!$3:$32,COLUMN(),0)+VLOOKUP($BG16,'Land Equipment'!$3:$32,COLUMN(),0))</f>
        <v>#VALUE!</v>
      </c>
      <c r="V16" s="7" t="e">
        <f ca="1">(1+VLOOKUP($A16,$49:$91,COLUMN(),0)+VLOOKUP($A16,$94:$136,COLUMN(),0))*(VLOOKUP($BF16,'Land Equipment'!$3:$32,COLUMN(),0)+VLOOKUP($BG16,'Land Equipment'!$3:$32,COLUMN(),0))</f>
        <v>#VALUE!</v>
      </c>
      <c r="W16" s="69">
        <f t="shared" ref="W16:Y16" ca="1" si="55">VLOOKUP($A16,$49:$91,COLUMN(),0)+VLOOKUP($A16,$94:$155,COLUMN(),0)</f>
        <v>0</v>
      </c>
      <c r="X16" s="69">
        <f t="shared" ca="1" si="55"/>
        <v>0</v>
      </c>
      <c r="Y16" s="69">
        <f t="shared" ca="1" si="55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6">VLOOKUP($A16,$49:$91,COLUMN(),0)</f>
        <v>300</v>
      </c>
      <c r="AB16" s="69">
        <f t="shared" si="56"/>
        <v>120</v>
      </c>
      <c r="AC16" s="69">
        <f t="shared" si="56"/>
        <v>0</v>
      </c>
      <c r="AD16" s="69">
        <f t="shared" si="56"/>
        <v>0</v>
      </c>
      <c r="AE16" s="69">
        <f t="shared" si="56"/>
        <v>0</v>
      </c>
      <c r="AF16" s="69">
        <f t="shared" si="56"/>
        <v>0</v>
      </c>
      <c r="AG16" s="69">
        <f t="shared" si="56"/>
        <v>0</v>
      </c>
      <c r="AH16" s="69">
        <f t="shared" si="56"/>
        <v>0</v>
      </c>
      <c r="AI16" s="69">
        <f t="shared" si="56"/>
        <v>0</v>
      </c>
      <c r="AJ16" s="69">
        <f t="shared" si="56"/>
        <v>0</v>
      </c>
      <c r="AK16" s="69">
        <f t="shared" si="56"/>
        <v>0</v>
      </c>
      <c r="AL16" s="69">
        <f t="shared" si="56"/>
        <v>0</v>
      </c>
      <c r="AM16" s="69">
        <f t="shared" si="56"/>
        <v>0</v>
      </c>
      <c r="AN16" s="69">
        <f t="shared" si="56"/>
        <v>0</v>
      </c>
      <c r="AO16" s="69">
        <f t="shared" si="56"/>
        <v>0</v>
      </c>
      <c r="AP16" s="69">
        <f t="shared" si="56"/>
        <v>0</v>
      </c>
      <c r="AQ16" s="69">
        <f t="shared" si="56"/>
        <v>0</v>
      </c>
      <c r="AR16" s="69">
        <f t="shared" si="56"/>
        <v>0</v>
      </c>
      <c r="AS16" s="69">
        <f t="shared" si="56"/>
        <v>0</v>
      </c>
      <c r="AT16" s="69">
        <f t="shared" si="56"/>
        <v>0</v>
      </c>
      <c r="AU16" s="69">
        <f t="shared" si="56"/>
        <v>0</v>
      </c>
      <c r="AV16" s="69">
        <f t="shared" si="56"/>
        <v>0</v>
      </c>
      <c r="AW16" s="69">
        <f t="shared" si="56"/>
        <v>0</v>
      </c>
      <c r="AX16" s="69">
        <f t="shared" si="56"/>
        <v>0</v>
      </c>
      <c r="AY16" s="69">
        <f t="shared" si="56"/>
        <v>0</v>
      </c>
      <c r="AZ16" s="69">
        <f t="shared" si="56"/>
        <v>24</v>
      </c>
      <c r="BA16" s="69">
        <f t="shared" si="56"/>
        <v>0</v>
      </c>
      <c r="BB16" s="69">
        <f t="shared" si="56"/>
        <v>0</v>
      </c>
      <c r="BC16" s="69">
        <f t="shared" si="56"/>
        <v>0</v>
      </c>
      <c r="BD16" s="69">
        <f t="shared" si="56"/>
        <v>0</v>
      </c>
      <c r="BE16" s="69">
        <f t="shared" si="56"/>
        <v>0</v>
      </c>
      <c r="BF16" s="69" t="str">
        <f t="shared" si="56"/>
        <v>Rocket Artillery</v>
      </c>
      <c r="BG16" s="69" t="str">
        <f t="shared" si="56"/>
        <v>-</v>
      </c>
      <c r="BH16" s="75">
        <f t="shared" ref="BH16:CK16" si="57">VLOOKUP($A16,$49:$91,COLUMN(),0)+VLOOKUP($A16,$94:$155,COLUMN(),0)</f>
        <v>0</v>
      </c>
      <c r="BI16" s="75">
        <f t="shared" si="57"/>
        <v>0</v>
      </c>
      <c r="BJ16" s="75">
        <f t="shared" si="57"/>
        <v>0</v>
      </c>
      <c r="BK16" s="75">
        <f t="shared" si="57"/>
        <v>0</v>
      </c>
      <c r="BL16" s="75">
        <f t="shared" si="57"/>
        <v>0</v>
      </c>
      <c r="BM16" s="75">
        <f t="shared" si="57"/>
        <v>0</v>
      </c>
      <c r="BN16" s="75">
        <f t="shared" si="57"/>
        <v>0</v>
      </c>
      <c r="BO16" s="75">
        <f t="shared" si="57"/>
        <v>0</v>
      </c>
      <c r="BP16" s="75">
        <f t="shared" si="57"/>
        <v>0</v>
      </c>
      <c r="BQ16" s="75">
        <f t="shared" si="57"/>
        <v>0</v>
      </c>
      <c r="BR16" s="75">
        <f t="shared" si="57"/>
        <v>0</v>
      </c>
      <c r="BS16" s="75">
        <f t="shared" si="57"/>
        <v>0</v>
      </c>
      <c r="BT16" s="75">
        <f t="shared" si="57"/>
        <v>0</v>
      </c>
      <c r="BU16" s="75">
        <f t="shared" si="57"/>
        <v>0</v>
      </c>
      <c r="BV16" s="75">
        <f t="shared" si="57"/>
        <v>0</v>
      </c>
      <c r="BW16" s="75">
        <f t="shared" si="57"/>
        <v>0</v>
      </c>
      <c r="BX16" s="75">
        <f t="shared" si="57"/>
        <v>0</v>
      </c>
      <c r="BY16" s="75">
        <f t="shared" si="57"/>
        <v>0</v>
      </c>
      <c r="BZ16" s="75">
        <f t="shared" si="57"/>
        <v>0</v>
      </c>
      <c r="CA16" s="75">
        <f t="shared" si="57"/>
        <v>0</v>
      </c>
      <c r="CB16" s="75">
        <f t="shared" si="57"/>
        <v>0</v>
      </c>
      <c r="CC16" s="75">
        <f t="shared" si="57"/>
        <v>0</v>
      </c>
      <c r="CD16" s="75">
        <f t="shared" si="57"/>
        <v>0</v>
      </c>
      <c r="CE16" s="75">
        <f t="shared" si="57"/>
        <v>0</v>
      </c>
      <c r="CF16" s="75">
        <f t="shared" si="57"/>
        <v>0</v>
      </c>
      <c r="CG16" s="75">
        <f t="shared" si="57"/>
        <v>0</v>
      </c>
      <c r="CH16" s="75">
        <f t="shared" si="57"/>
        <v>0</v>
      </c>
      <c r="CI16" s="75">
        <f t="shared" si="57"/>
        <v>0</v>
      </c>
      <c r="CJ16" s="75">
        <f t="shared" si="57"/>
        <v>0</v>
      </c>
      <c r="CK16" s="75">
        <f t="shared" si="57"/>
        <v>0</v>
      </c>
      <c r="CL16" s="7" t="str">
        <f t="shared" si="5"/>
        <v>rocket_artillery</v>
      </c>
    </row>
    <row r="17" spans="1:90" x14ac:dyDescent="0.2">
      <c r="A17" s="7" t="s">
        <v>239</v>
      </c>
      <c r="B17" s="7" t="str">
        <f t="shared" si="0"/>
        <v>Support</v>
      </c>
      <c r="C17" s="69">
        <f>(1+VLOOKUP($A17,$49:$91,COLUMN(),0))*(MAX(VLOOKUP($BF17,'Land Equipment'!$3:$32,COLUMN(),0),VLOOKUP($BG17,'Land Equipment'!$3:$32,COLUMN(),0)))</f>
        <v>4</v>
      </c>
      <c r="D17" s="69">
        <f t="shared" ref="D17:O17" ca="1" si="58">VLOOKUP($A17,$49:$91,COLUMN(),0)+VLOOKUP($A17,$94:$155,COLUMN(),0)</f>
        <v>0.2</v>
      </c>
      <c r="E17" s="69">
        <f t="shared" ca="1" si="58"/>
        <v>20</v>
      </c>
      <c r="F17" s="69">
        <f t="shared" ca="1" si="58"/>
        <v>0.1</v>
      </c>
      <c r="G17" s="69">
        <f t="shared" ca="1" si="58"/>
        <v>0</v>
      </c>
      <c r="H17" s="69">
        <f t="shared" ca="1" si="58"/>
        <v>0</v>
      </c>
      <c r="I17" s="69">
        <f t="shared" ca="1" si="58"/>
        <v>0</v>
      </c>
      <c r="J17" s="69">
        <f t="shared" ca="1" si="58"/>
        <v>0.1</v>
      </c>
      <c r="K17" s="69">
        <f t="shared" ca="1" si="58"/>
        <v>0.08</v>
      </c>
      <c r="L17" s="69">
        <f t="shared" ca="1" si="58"/>
        <v>0</v>
      </c>
      <c r="M17" s="69">
        <f t="shared" ca="1" si="58"/>
        <v>0</v>
      </c>
      <c r="N17" s="69">
        <f t="shared" ca="1" si="58"/>
        <v>0</v>
      </c>
      <c r="O17" s="69">
        <f t="shared" ca="1" si="58"/>
        <v>0</v>
      </c>
      <c r="P17" s="7" t="e">
        <f ca="1">(1+VLOOKUP($A17,$49:$91,COLUMN(),0)+VLOOKUP($A17,$94:$136,COLUMN(),0))*(VLOOKUP($BF17,'Land Equipment'!$3:$32,COLUMN(),0)+VLOOKUP($BG17,'Land Equipment'!$3:$32,COLUMN(),0))</f>
        <v>#VALUE!</v>
      </c>
      <c r="Q17" s="7" t="e">
        <f ca="1">(1+VLOOKUP($A17,$49:$91,COLUMN(),0)+VLOOKUP($A17,$94:$136,COLUMN(),0))*(VLOOKUP($BF17,'Land Equipment'!$3:$32,COLUMN(),0)+VLOOKUP($BG17,'Land Equipment'!$3:$32,COLUMN(),0))</f>
        <v>#VALUE!</v>
      </c>
      <c r="R17" s="7" t="e">
        <f ca="1">(1+VLOOKUP($A17,$49:$91,COLUMN(),0)+VLOOKUP($A17,$94:$136,COLUMN(),0))*(VLOOKUP($BF17,'Land Equipment'!$3:$32,COLUMN(),0)+VLOOKUP($BG17,'Land Equipment'!$3:$32,COLUMN(),0))</f>
        <v>#VALUE!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 t="e">
        <f ca="1">(1+VLOOKUP($A17,$49:$91,COLUMN(),0)+VLOOKUP($A17,$94:$136,COLUMN(),0))*(VLOOKUP($BF17,'Land Equipment'!$3:$32,COLUMN(),0)+VLOOKUP($BG17,'Land Equipment'!$3:$32,COLUMN(),0))</f>
        <v>#VALUE!</v>
      </c>
      <c r="V17" s="7" t="e">
        <f ca="1">(1+VLOOKUP($A17,$49:$91,COLUMN(),0)+VLOOKUP($A17,$94:$136,COLUMN(),0))*(VLOOKUP($BF17,'Land Equipment'!$3:$32,COLUMN(),0)+VLOOKUP($BG17,'Land Equipment'!$3:$32,COLUMN(),0))</f>
        <v>#VALUE!</v>
      </c>
      <c r="W17" s="69">
        <f t="shared" ref="W17:Y17" ca="1" si="59">VLOOKUP($A17,$49:$91,COLUMN(),0)+VLOOKUP($A17,$94:$155,COLUMN(),0)</f>
        <v>0</v>
      </c>
      <c r="X17" s="69">
        <f t="shared" ca="1" si="59"/>
        <v>0</v>
      </c>
      <c r="Y17" s="69">
        <f t="shared" ca="1" si="59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0">VLOOKUP($A17,$49:$91,COLUMN(),0)</f>
        <v>300</v>
      </c>
      <c r="AB17" s="69">
        <f t="shared" si="60"/>
        <v>120</v>
      </c>
      <c r="AC17" s="69">
        <f t="shared" si="60"/>
        <v>0</v>
      </c>
      <c r="AD17" s="69">
        <f t="shared" si="60"/>
        <v>24</v>
      </c>
      <c r="AE17" s="69">
        <f t="shared" si="60"/>
        <v>0</v>
      </c>
      <c r="AF17" s="69">
        <f t="shared" si="60"/>
        <v>0</v>
      </c>
      <c r="AG17" s="69">
        <f t="shared" si="60"/>
        <v>0</v>
      </c>
      <c r="AH17" s="69">
        <f t="shared" si="60"/>
        <v>0</v>
      </c>
      <c r="AI17" s="69">
        <f t="shared" si="60"/>
        <v>0</v>
      </c>
      <c r="AJ17" s="69">
        <f t="shared" si="60"/>
        <v>0</v>
      </c>
      <c r="AK17" s="69">
        <f t="shared" si="60"/>
        <v>0</v>
      </c>
      <c r="AL17" s="69">
        <f t="shared" si="60"/>
        <v>0</v>
      </c>
      <c r="AM17" s="69">
        <f t="shared" si="60"/>
        <v>0</v>
      </c>
      <c r="AN17" s="69">
        <f t="shared" si="60"/>
        <v>0</v>
      </c>
      <c r="AO17" s="69">
        <f t="shared" si="60"/>
        <v>0</v>
      </c>
      <c r="AP17" s="69">
        <f t="shared" si="60"/>
        <v>0</v>
      </c>
      <c r="AQ17" s="69">
        <f t="shared" si="60"/>
        <v>0</v>
      </c>
      <c r="AR17" s="69">
        <f t="shared" si="60"/>
        <v>0</v>
      </c>
      <c r="AS17" s="69">
        <f t="shared" si="60"/>
        <v>0</v>
      </c>
      <c r="AT17" s="69">
        <f t="shared" si="60"/>
        <v>0</v>
      </c>
      <c r="AU17" s="69">
        <f t="shared" si="60"/>
        <v>0</v>
      </c>
      <c r="AV17" s="69">
        <f t="shared" si="60"/>
        <v>0</v>
      </c>
      <c r="AW17" s="69">
        <f t="shared" si="60"/>
        <v>0</v>
      </c>
      <c r="AX17" s="69">
        <f t="shared" si="60"/>
        <v>0</v>
      </c>
      <c r="AY17" s="69">
        <f t="shared" si="60"/>
        <v>0</v>
      </c>
      <c r="AZ17" s="69">
        <f t="shared" si="60"/>
        <v>0</v>
      </c>
      <c r="BA17" s="69">
        <f t="shared" si="60"/>
        <v>0</v>
      </c>
      <c r="BB17" s="69">
        <f t="shared" si="60"/>
        <v>0</v>
      </c>
      <c r="BC17" s="69">
        <f t="shared" si="60"/>
        <v>0</v>
      </c>
      <c r="BD17" s="69">
        <f t="shared" si="60"/>
        <v>0</v>
      </c>
      <c r="BE17" s="69">
        <f t="shared" si="60"/>
        <v>0</v>
      </c>
      <c r="BF17" s="69" t="str">
        <f t="shared" si="60"/>
        <v>Anti-Tank</v>
      </c>
      <c r="BG17" s="69" t="str">
        <f t="shared" si="60"/>
        <v>-</v>
      </c>
      <c r="BH17" s="76">
        <f t="shared" ref="BH17:CK17" si="61">VLOOKUP($A17,$49:$91,COLUMN(),0)+VLOOKUP($A17,$94:$155,COLUMN(),0)</f>
        <v>0</v>
      </c>
      <c r="BI17" s="76">
        <f t="shared" si="61"/>
        <v>0</v>
      </c>
      <c r="BJ17" s="75">
        <f t="shared" si="61"/>
        <v>0</v>
      </c>
      <c r="BK17" s="76">
        <f t="shared" si="61"/>
        <v>0</v>
      </c>
      <c r="BL17" s="75">
        <f t="shared" si="61"/>
        <v>0</v>
      </c>
      <c r="BM17" s="75">
        <f t="shared" si="61"/>
        <v>0</v>
      </c>
      <c r="BN17" s="76">
        <f t="shared" si="61"/>
        <v>0</v>
      </c>
      <c r="BO17" s="75">
        <f t="shared" si="61"/>
        <v>0</v>
      </c>
      <c r="BP17" s="75">
        <f t="shared" si="61"/>
        <v>0</v>
      </c>
      <c r="BQ17" s="75">
        <f t="shared" si="61"/>
        <v>0</v>
      </c>
      <c r="BR17" s="75">
        <f t="shared" si="61"/>
        <v>0</v>
      </c>
      <c r="BS17" s="75">
        <f t="shared" si="61"/>
        <v>0</v>
      </c>
      <c r="BT17" s="75">
        <f t="shared" si="61"/>
        <v>0</v>
      </c>
      <c r="BU17" s="75">
        <f t="shared" si="61"/>
        <v>0</v>
      </c>
      <c r="BV17" s="75">
        <f t="shared" si="61"/>
        <v>0</v>
      </c>
      <c r="BW17" s="76">
        <f t="shared" si="61"/>
        <v>0</v>
      </c>
      <c r="BX17" s="76">
        <f t="shared" si="61"/>
        <v>0</v>
      </c>
      <c r="BY17" s="75">
        <f t="shared" si="61"/>
        <v>0</v>
      </c>
      <c r="BZ17" s="76">
        <f t="shared" si="61"/>
        <v>0</v>
      </c>
      <c r="CA17" s="76">
        <f t="shared" si="61"/>
        <v>0</v>
      </c>
      <c r="CB17" s="75">
        <f t="shared" si="61"/>
        <v>0</v>
      </c>
      <c r="CC17" s="75">
        <f t="shared" si="61"/>
        <v>0</v>
      </c>
      <c r="CD17" s="76">
        <f t="shared" si="61"/>
        <v>0</v>
      </c>
      <c r="CE17" s="75">
        <f t="shared" si="61"/>
        <v>0</v>
      </c>
      <c r="CF17" s="76">
        <f t="shared" si="61"/>
        <v>0</v>
      </c>
      <c r="CG17" s="76">
        <f t="shared" si="61"/>
        <v>0</v>
      </c>
      <c r="CH17" s="75">
        <f t="shared" si="61"/>
        <v>0</v>
      </c>
      <c r="CI17" s="75">
        <f t="shared" si="61"/>
        <v>0</v>
      </c>
      <c r="CJ17" s="76">
        <f t="shared" si="61"/>
        <v>0</v>
      </c>
      <c r="CK17" s="75">
        <f t="shared" si="61"/>
        <v>0</v>
      </c>
      <c r="CL17" s="7" t="str">
        <f t="shared" si="5"/>
        <v>anti_tank</v>
      </c>
    </row>
    <row r="18" spans="1:90" x14ac:dyDescent="0.2">
      <c r="A18" s="7" t="s">
        <v>240</v>
      </c>
      <c r="B18" s="7" t="str">
        <f t="shared" si="0"/>
        <v>Support</v>
      </c>
      <c r="C18" s="69">
        <f>(1+VLOOKUP($A18,$49:$91,COLUMN(),0))*(MAX(VLOOKUP($BF18,'Land Equipment'!$3:$32,COLUMN(),0),VLOOKUP($BG18,'Land Equipment'!$3:$32,COLUMN(),0)))</f>
        <v>4</v>
      </c>
      <c r="D18" s="69">
        <f t="shared" ref="D18:O18" ca="1" si="62">VLOOKUP($A18,$49:$91,COLUMN(),0)+VLOOKUP($A18,$94:$155,COLUMN(),0)</f>
        <v>0.2</v>
      </c>
      <c r="E18" s="69">
        <f t="shared" ca="1" si="62"/>
        <v>20</v>
      </c>
      <c r="F18" s="69">
        <f t="shared" ca="1" si="62"/>
        <v>0.1</v>
      </c>
      <c r="G18" s="69">
        <f t="shared" ca="1" si="62"/>
        <v>0</v>
      </c>
      <c r="H18" s="69">
        <f t="shared" ca="1" si="62"/>
        <v>0</v>
      </c>
      <c r="I18" s="69">
        <f t="shared" ca="1" si="62"/>
        <v>0</v>
      </c>
      <c r="J18" s="69">
        <f t="shared" ca="1" si="62"/>
        <v>0.1</v>
      </c>
      <c r="K18" s="69">
        <f t="shared" ca="1" si="62"/>
        <v>0.1</v>
      </c>
      <c r="L18" s="69">
        <f t="shared" ca="1" si="62"/>
        <v>0</v>
      </c>
      <c r="M18" s="69">
        <f t="shared" ca="1" si="62"/>
        <v>0</v>
      </c>
      <c r="N18" s="69">
        <f t="shared" ca="1" si="62"/>
        <v>0</v>
      </c>
      <c r="O18" s="69">
        <f t="shared" ca="1" si="62"/>
        <v>0</v>
      </c>
      <c r="P18" s="7" t="e">
        <f ca="1">(1+VLOOKUP($A18,$49:$91,COLUMN(),0)+VLOOKUP($A18,$94:$136,COLUMN(),0))*(VLOOKUP($BF18,'Land Equipment'!$3:$32,COLUMN(),0)+VLOOKUP($BG18,'Land Equipment'!$3:$32,COLUMN(),0))</f>
        <v>#VALUE!</v>
      </c>
      <c r="Q18" s="7" t="e">
        <f ca="1">(1+VLOOKUP($A18,$49:$91,COLUMN(),0)+VLOOKUP($A18,$94:$136,COLUMN(),0))*(VLOOKUP($BF18,'Land Equipment'!$3:$32,COLUMN(),0)+VLOOKUP($BG18,'Land Equipment'!$3:$32,COLUMN(),0))</f>
        <v>#VALUE!</v>
      </c>
      <c r="R18" s="7" t="e">
        <f ca="1">(1+VLOOKUP($A18,$49:$91,COLUMN(),0)+VLOOKUP($A18,$94:$136,COLUMN(),0))*(VLOOKUP($BF18,'Land Equipment'!$3:$32,COLUMN(),0)+VLOOKUP($BG18,'Land Equipment'!$3:$32,COLUMN(),0))</f>
        <v>#VALUE!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 t="e">
        <f ca="1">(1+VLOOKUP($A18,$49:$91,COLUMN(),0)+VLOOKUP($A18,$94:$136,COLUMN(),0))*(VLOOKUP($BF18,'Land Equipment'!$3:$32,COLUMN(),0)+VLOOKUP($BG18,'Land Equipment'!$3:$32,COLUMN(),0))</f>
        <v>#VALUE!</v>
      </c>
      <c r="V18" s="7" t="e">
        <f ca="1">(1+VLOOKUP($A18,$49:$91,COLUMN(),0)+VLOOKUP($A18,$94:$136,COLUMN(),0))*(VLOOKUP($BF18,'Land Equipment'!$3:$32,COLUMN(),0)+VLOOKUP($BG18,'Land Equipment'!$3:$32,COLUMN(),0))</f>
        <v>#VALUE!</v>
      </c>
      <c r="W18" s="69">
        <f t="shared" ref="W18:Y18" ca="1" si="63">VLOOKUP($A18,$49:$91,COLUMN(),0)+VLOOKUP($A18,$94:$155,COLUMN(),0)</f>
        <v>0</v>
      </c>
      <c r="X18" s="69">
        <f t="shared" ca="1" si="63"/>
        <v>0</v>
      </c>
      <c r="Y18" s="69">
        <f t="shared" ca="1" si="63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4">VLOOKUP($A18,$49:$91,COLUMN(),0)</f>
        <v>300</v>
      </c>
      <c r="AB18" s="69">
        <f t="shared" si="64"/>
        <v>120</v>
      </c>
      <c r="AC18" s="69">
        <f t="shared" si="64"/>
        <v>20</v>
      </c>
      <c r="AD18" s="69">
        <f t="shared" si="64"/>
        <v>0</v>
      </c>
      <c r="AE18" s="69">
        <f t="shared" si="64"/>
        <v>0</v>
      </c>
      <c r="AF18" s="69">
        <f t="shared" si="64"/>
        <v>0</v>
      </c>
      <c r="AG18" s="69">
        <f t="shared" si="64"/>
        <v>0</v>
      </c>
      <c r="AH18" s="69">
        <f t="shared" si="64"/>
        <v>0</v>
      </c>
      <c r="AI18" s="69">
        <f t="shared" si="64"/>
        <v>0</v>
      </c>
      <c r="AJ18" s="69">
        <f t="shared" si="64"/>
        <v>0</v>
      </c>
      <c r="AK18" s="69">
        <f t="shared" si="64"/>
        <v>0</v>
      </c>
      <c r="AL18" s="69">
        <f t="shared" si="64"/>
        <v>0</v>
      </c>
      <c r="AM18" s="69">
        <f t="shared" si="64"/>
        <v>0</v>
      </c>
      <c r="AN18" s="69">
        <f t="shared" si="64"/>
        <v>0</v>
      </c>
      <c r="AO18" s="69">
        <f t="shared" si="64"/>
        <v>0</v>
      </c>
      <c r="AP18" s="69">
        <f t="shared" si="64"/>
        <v>0</v>
      </c>
      <c r="AQ18" s="69">
        <f t="shared" si="64"/>
        <v>0</v>
      </c>
      <c r="AR18" s="69">
        <f t="shared" si="64"/>
        <v>0</v>
      </c>
      <c r="AS18" s="69">
        <f t="shared" si="64"/>
        <v>0</v>
      </c>
      <c r="AT18" s="69">
        <f t="shared" si="64"/>
        <v>0</v>
      </c>
      <c r="AU18" s="69">
        <f t="shared" si="64"/>
        <v>0</v>
      </c>
      <c r="AV18" s="69">
        <f t="shared" si="64"/>
        <v>0</v>
      </c>
      <c r="AW18" s="69">
        <f t="shared" si="64"/>
        <v>0</v>
      </c>
      <c r="AX18" s="69">
        <f t="shared" si="64"/>
        <v>0</v>
      </c>
      <c r="AY18" s="69">
        <f t="shared" si="64"/>
        <v>0</v>
      </c>
      <c r="AZ18" s="69">
        <f t="shared" si="64"/>
        <v>0</v>
      </c>
      <c r="BA18" s="69">
        <f t="shared" si="64"/>
        <v>0</v>
      </c>
      <c r="BB18" s="69">
        <f t="shared" si="64"/>
        <v>0</v>
      </c>
      <c r="BC18" s="69">
        <f t="shared" si="64"/>
        <v>0</v>
      </c>
      <c r="BD18" s="69">
        <f t="shared" si="64"/>
        <v>0</v>
      </c>
      <c r="BE18" s="69">
        <f t="shared" si="64"/>
        <v>0</v>
      </c>
      <c r="BF18" s="69" t="str">
        <f t="shared" si="64"/>
        <v>Anti-Air</v>
      </c>
      <c r="BG18" s="69" t="str">
        <f t="shared" si="64"/>
        <v>-</v>
      </c>
      <c r="BH18" s="76">
        <f t="shared" ref="BH18:CK18" si="65">VLOOKUP($A18,$49:$91,COLUMN(),0)+VLOOKUP($A18,$94:$155,COLUMN(),0)</f>
        <v>0</v>
      </c>
      <c r="BI18" s="76">
        <f t="shared" si="65"/>
        <v>0</v>
      </c>
      <c r="BJ18" s="75">
        <f t="shared" si="65"/>
        <v>0</v>
      </c>
      <c r="BK18" s="75">
        <f t="shared" si="65"/>
        <v>0</v>
      </c>
      <c r="BL18" s="75">
        <f t="shared" si="65"/>
        <v>0</v>
      </c>
      <c r="BM18" s="75">
        <f t="shared" si="65"/>
        <v>0</v>
      </c>
      <c r="BN18" s="75">
        <f t="shared" si="65"/>
        <v>0</v>
      </c>
      <c r="BO18" s="75">
        <f t="shared" si="65"/>
        <v>0</v>
      </c>
      <c r="BP18" s="75">
        <f t="shared" si="65"/>
        <v>0</v>
      </c>
      <c r="BQ18" s="75">
        <f t="shared" si="65"/>
        <v>0</v>
      </c>
      <c r="BR18" s="75">
        <f t="shared" si="65"/>
        <v>0</v>
      </c>
      <c r="BS18" s="75">
        <f t="shared" si="65"/>
        <v>0</v>
      </c>
      <c r="BT18" s="75">
        <f t="shared" si="65"/>
        <v>0</v>
      </c>
      <c r="BU18" s="75">
        <f t="shared" si="65"/>
        <v>0</v>
      </c>
      <c r="BV18" s="75">
        <f t="shared" si="65"/>
        <v>0</v>
      </c>
      <c r="BW18" s="76">
        <f t="shared" si="65"/>
        <v>0</v>
      </c>
      <c r="BX18" s="76">
        <f t="shared" si="65"/>
        <v>0</v>
      </c>
      <c r="BY18" s="75">
        <f t="shared" si="65"/>
        <v>0</v>
      </c>
      <c r="BZ18" s="76">
        <f t="shared" si="65"/>
        <v>0</v>
      </c>
      <c r="CA18" s="76">
        <f t="shared" si="65"/>
        <v>0</v>
      </c>
      <c r="CB18" s="75">
        <f t="shared" si="65"/>
        <v>0</v>
      </c>
      <c r="CC18" s="75">
        <f t="shared" si="65"/>
        <v>0</v>
      </c>
      <c r="CD18" s="75">
        <f t="shared" si="65"/>
        <v>0</v>
      </c>
      <c r="CE18" s="75">
        <f t="shared" si="65"/>
        <v>0</v>
      </c>
      <c r="CF18" s="76">
        <f t="shared" si="65"/>
        <v>0</v>
      </c>
      <c r="CG18" s="76">
        <f t="shared" si="65"/>
        <v>0</v>
      </c>
      <c r="CH18" s="75">
        <f t="shared" si="65"/>
        <v>0</v>
      </c>
      <c r="CI18" s="75">
        <f t="shared" si="65"/>
        <v>0</v>
      </c>
      <c r="CJ18" s="76">
        <f t="shared" si="65"/>
        <v>0</v>
      </c>
      <c r="CK18" s="75">
        <f t="shared" si="65"/>
        <v>0</v>
      </c>
      <c r="CL18" s="7" t="str">
        <f t="shared" si="5"/>
        <v>anti_air</v>
      </c>
    </row>
    <row r="19" spans="1:90" x14ac:dyDescent="0.2">
      <c r="A19" s="1" t="s">
        <v>18</v>
      </c>
      <c r="B19" s="1" t="str">
        <f t="shared" si="0"/>
        <v>Support</v>
      </c>
      <c r="C19" s="69">
        <f>(1+VLOOKUP($A19,$49:$91,COLUMN(),0))*(MAX(VLOOKUP($BF19,'Land Equipment'!$3:$32,COLUMN(),0),VLOOKUP($BG19,'Land Equipment'!$3:$32,COLUMN(),0)))</f>
        <v>4</v>
      </c>
      <c r="D19" s="69">
        <f t="shared" ref="D19:O19" ca="1" si="66">VLOOKUP($A19,$49:$91,COLUMN(),0)+VLOOKUP($A19,$94:$155,COLUMN(),0)</f>
        <v>2</v>
      </c>
      <c r="E19" s="69">
        <f t="shared" ca="1" si="66"/>
        <v>40</v>
      </c>
      <c r="F19" s="69">
        <f t="shared" ca="1" si="66"/>
        <v>0.3</v>
      </c>
      <c r="G19" s="69">
        <f t="shared" ca="1" si="66"/>
        <v>0</v>
      </c>
      <c r="H19" s="69">
        <f t="shared" ca="1" si="66"/>
        <v>0</v>
      </c>
      <c r="I19" s="69">
        <f t="shared" ca="1" si="66"/>
        <v>0</v>
      </c>
      <c r="J19" s="69">
        <f t="shared" ca="1" si="66"/>
        <v>0.1</v>
      </c>
      <c r="K19" s="69">
        <f t="shared" ca="1" si="66"/>
        <v>0.02</v>
      </c>
      <c r="L19" s="69">
        <f t="shared" ca="1" si="66"/>
        <v>0</v>
      </c>
      <c r="M19" s="69">
        <f t="shared" ca="1" si="66"/>
        <v>0</v>
      </c>
      <c r="N19" s="69">
        <f t="shared" ca="1" si="66"/>
        <v>0</v>
      </c>
      <c r="O19" s="69">
        <f t="shared" ca="1" si="66"/>
        <v>0</v>
      </c>
      <c r="P19" s="1" t="e">
        <f ca="1">(1+VLOOKUP($A19,$49:$91,COLUMN(),0)+VLOOKUP($A19,$94:$136,COLUMN(),0))*(VLOOKUP($BF19,'Land Equipment'!$3:$32,COLUMN(),0)+VLOOKUP($BG19,'Land Equipment'!$3:$32,COLUMN(),0))</f>
        <v>#VALUE!</v>
      </c>
      <c r="Q19" s="1" t="e">
        <f ca="1">(1+VLOOKUP($A19,$49:$91,COLUMN(),0)+VLOOKUP($A19,$94:$136,COLUMN(),0))*(VLOOKUP($BF19,'Land Equipment'!$3:$32,COLUMN(),0)+VLOOKUP($BG19,'Land Equipment'!$3:$32,COLUMN(),0))</f>
        <v>#VALUE!</v>
      </c>
      <c r="R19" s="1" t="e">
        <f ca="1">(1+VLOOKUP($A19,$49:$91,COLUMN(),0)+VLOOKUP($A19,$94:$136,COLUMN(),0))*(VLOOKUP($BF19,'Land Equipment'!$3:$32,COLUMN(),0)+VLOOKUP($BG19,'Land Equipment'!$3:$32,COLUMN(),0))</f>
        <v>#VALUE!</v>
      </c>
      <c r="S19" s="1">
        <f ca="1">(1+VLOOKUP($A19,$49:$91,COLUMN(),0)+VLOOKUP($A19,$94:$136,COLUMN(),0))*(VLOOKUP($BF19,'Land Equipment'!$3:$32,COLUMN(),0)+VLOOKUP($BG19,'Land Equipment'!$3:$32,COLUMN(),0))</f>
        <v>30.800000000000004</v>
      </c>
      <c r="T19" s="1">
        <f ca="1">(1+VLOOKUP($A19,$49:$91,COLUMN(),0)+VLOOKUP($A19,$94:$136,COLUMN(),0))*(VLOOKUP($BF19,'Land Equipment'!$3:$32,COLUMN(),0)+VLOOKUP($BG19,'Land Equipment'!$3:$32,COLUMN(),0))</f>
        <v>6</v>
      </c>
      <c r="U19" s="1" t="e">
        <f ca="1">(1+VLOOKUP($A19,$49:$91,COLUMN(),0)+VLOOKUP($A19,$94:$136,COLUMN(),0))*(VLOOKUP($BF19,'Land Equipment'!$3:$32,COLUMN(),0)+VLOOKUP($BG19,'Land Equipment'!$3:$32,COLUMN(),0))</f>
        <v>#VALUE!</v>
      </c>
      <c r="V19" s="1" t="e">
        <f ca="1">(1+VLOOKUP($A19,$49:$91,COLUMN(),0)+VLOOKUP($A19,$94:$136,COLUMN(),0))*(VLOOKUP($BF19,'Land Equipment'!$3:$32,COLUMN(),0)+VLOOKUP($BG19,'Land Equipment'!$3:$32,COLUMN(),0))</f>
        <v>#VALUE!</v>
      </c>
      <c r="W19" s="69">
        <f t="shared" ref="W19:Y19" ca="1" si="67">VLOOKUP($A19,$49:$91,COLUMN(),0)+VLOOKUP($A19,$94:$155,COLUMN(),0)</f>
        <v>0</v>
      </c>
      <c r="X19" s="69">
        <f t="shared" ca="1" si="67"/>
        <v>5</v>
      </c>
      <c r="Y19" s="69">
        <f t="shared" ca="1" si="67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8">VLOOKUP($A19,$49:$91,COLUMN(),0)</f>
        <v>300</v>
      </c>
      <c r="AB19" s="69">
        <f t="shared" si="68"/>
        <v>120</v>
      </c>
      <c r="AC19" s="69">
        <f t="shared" si="68"/>
        <v>0</v>
      </c>
      <c r="AD19" s="69">
        <f t="shared" si="68"/>
        <v>0</v>
      </c>
      <c r="AE19" s="69">
        <f t="shared" si="68"/>
        <v>0</v>
      </c>
      <c r="AF19" s="69">
        <f t="shared" si="68"/>
        <v>0</v>
      </c>
      <c r="AG19" s="69">
        <f t="shared" si="68"/>
        <v>0</v>
      </c>
      <c r="AH19" s="69">
        <f t="shared" si="68"/>
        <v>0</v>
      </c>
      <c r="AI19" s="69">
        <f t="shared" si="68"/>
        <v>0</v>
      </c>
      <c r="AJ19" s="69">
        <f t="shared" si="68"/>
        <v>10</v>
      </c>
      <c r="AK19" s="69">
        <f t="shared" si="68"/>
        <v>0</v>
      </c>
      <c r="AL19" s="69">
        <f t="shared" si="68"/>
        <v>0</v>
      </c>
      <c r="AM19" s="69">
        <f t="shared" si="68"/>
        <v>0</v>
      </c>
      <c r="AN19" s="69">
        <f t="shared" si="68"/>
        <v>0</v>
      </c>
      <c r="AO19" s="69">
        <f t="shared" si="68"/>
        <v>0</v>
      </c>
      <c r="AP19" s="69">
        <f t="shared" si="68"/>
        <v>0</v>
      </c>
      <c r="AQ19" s="69">
        <f t="shared" si="68"/>
        <v>0</v>
      </c>
      <c r="AR19" s="69">
        <f t="shared" si="68"/>
        <v>0</v>
      </c>
      <c r="AS19" s="69">
        <f t="shared" si="68"/>
        <v>0</v>
      </c>
      <c r="AT19" s="69">
        <f t="shared" si="68"/>
        <v>0</v>
      </c>
      <c r="AU19" s="69">
        <f t="shared" si="68"/>
        <v>0</v>
      </c>
      <c r="AV19" s="69">
        <f t="shared" si="68"/>
        <v>0</v>
      </c>
      <c r="AW19" s="69">
        <f t="shared" si="68"/>
        <v>0</v>
      </c>
      <c r="AX19" s="69">
        <f t="shared" si="68"/>
        <v>0</v>
      </c>
      <c r="AY19" s="69">
        <f t="shared" si="68"/>
        <v>0</v>
      </c>
      <c r="AZ19" s="69">
        <f t="shared" si="68"/>
        <v>0</v>
      </c>
      <c r="BA19" s="69">
        <f t="shared" si="68"/>
        <v>0</v>
      </c>
      <c r="BB19" s="69">
        <f t="shared" si="68"/>
        <v>0</v>
      </c>
      <c r="BC19" s="69">
        <f t="shared" si="68"/>
        <v>0</v>
      </c>
      <c r="BD19" s="69">
        <f t="shared" si="68"/>
        <v>0</v>
      </c>
      <c r="BE19" s="69">
        <f t="shared" si="68"/>
        <v>30</v>
      </c>
      <c r="BF19" s="69" t="str">
        <f t="shared" si="68"/>
        <v>Infantry Eq</v>
      </c>
      <c r="BG19" s="69" t="str">
        <f t="shared" si="68"/>
        <v>Support Eq</v>
      </c>
      <c r="BH19" s="76">
        <f t="shared" ref="BH19:CK19" si="69">VLOOKUP($A19,$49:$91,COLUMN(),0)+VLOOKUP($A19,$94:$155,COLUMN(),0)</f>
        <v>0.05</v>
      </c>
      <c r="BI19" s="75">
        <f t="shared" si="69"/>
        <v>0</v>
      </c>
      <c r="BJ19" s="76">
        <f t="shared" si="69"/>
        <v>0.25</v>
      </c>
      <c r="BK19" s="75">
        <f t="shared" si="69"/>
        <v>0</v>
      </c>
      <c r="BL19" s="75">
        <f t="shared" si="69"/>
        <v>0</v>
      </c>
      <c r="BM19" s="76">
        <f t="shared" si="69"/>
        <v>0.1</v>
      </c>
      <c r="BN19" s="75">
        <f t="shared" si="69"/>
        <v>0</v>
      </c>
      <c r="BO19" s="75">
        <f t="shared" si="69"/>
        <v>0</v>
      </c>
      <c r="BP19" s="75">
        <f t="shared" si="69"/>
        <v>0</v>
      </c>
      <c r="BQ19" s="75">
        <f t="shared" si="69"/>
        <v>0</v>
      </c>
      <c r="BR19" s="75">
        <f t="shared" ca="1" si="69"/>
        <v>0</v>
      </c>
      <c r="BS19" s="75">
        <f t="shared" ca="1" si="69"/>
        <v>0</v>
      </c>
      <c r="BT19" s="75">
        <f t="shared" ca="1" si="69"/>
        <v>0</v>
      </c>
      <c r="BU19" s="75">
        <f t="shared" ca="1" si="69"/>
        <v>0</v>
      </c>
      <c r="BV19" s="75">
        <f t="shared" ca="1" si="69"/>
        <v>0</v>
      </c>
      <c r="BW19" s="75">
        <f t="shared" ca="1" si="69"/>
        <v>0</v>
      </c>
      <c r="BX19" s="75">
        <f t="shared" ca="1" si="69"/>
        <v>0</v>
      </c>
      <c r="BY19" s="76">
        <f t="shared" ca="1" si="69"/>
        <v>0.25</v>
      </c>
      <c r="BZ19" s="76">
        <f t="shared" ca="1" si="69"/>
        <v>0.2</v>
      </c>
      <c r="CA19" s="75">
        <f t="shared" ca="1" si="69"/>
        <v>0</v>
      </c>
      <c r="CB19" s="76">
        <f t="shared" ca="1" si="69"/>
        <v>0.25</v>
      </c>
      <c r="CC19" s="75">
        <f t="shared" ca="1" si="69"/>
        <v>0</v>
      </c>
      <c r="CD19" s="76">
        <f t="shared" ca="1" si="69"/>
        <v>0.1</v>
      </c>
      <c r="CE19" s="76">
        <f t="shared" ca="1" si="69"/>
        <v>0.25</v>
      </c>
      <c r="CF19" s="76">
        <f t="shared" ca="1" si="69"/>
        <v>0.25</v>
      </c>
      <c r="CG19" s="75">
        <f t="shared" ca="1" si="69"/>
        <v>0</v>
      </c>
      <c r="CH19" s="76">
        <f t="shared" ca="1" si="69"/>
        <v>0.25</v>
      </c>
      <c r="CI19" s="75">
        <f t="shared" ca="1" si="69"/>
        <v>0</v>
      </c>
      <c r="CJ19" s="76">
        <f t="shared" ca="1" si="69"/>
        <v>0.25</v>
      </c>
      <c r="CK19" s="75">
        <f t="shared" ca="1" si="69"/>
        <v>0</v>
      </c>
      <c r="CL19" s="7" t="str">
        <f t="shared" si="5"/>
        <v>engineer</v>
      </c>
    </row>
    <row r="20" spans="1:90" x14ac:dyDescent="0.2">
      <c r="A20" s="1" t="s">
        <v>241</v>
      </c>
      <c r="B20" s="1" t="str">
        <f t="shared" si="0"/>
        <v>Support</v>
      </c>
      <c r="C20" s="69">
        <f>(1+VLOOKUP($A20,$49:$91,COLUMN(),0))*(MAX(VLOOKUP($BF20,'Land Equipment'!$3:$32,COLUMN(),0),VLOOKUP($BG20,'Land Equipment'!$3:$32,COLUMN(),0)))</f>
        <v>4</v>
      </c>
      <c r="D20" s="69">
        <f t="shared" ref="D20:O20" ca="1" si="70">VLOOKUP($A20,$49:$91,COLUMN(),0)+VLOOKUP($A20,$94:$155,COLUMN(),0)</f>
        <v>2</v>
      </c>
      <c r="E20" s="69">
        <f t="shared" ca="1" si="70"/>
        <v>40</v>
      </c>
      <c r="F20" s="69">
        <f t="shared" ca="1" si="70"/>
        <v>0.3</v>
      </c>
      <c r="G20" s="69">
        <f t="shared" ca="1" si="70"/>
        <v>1</v>
      </c>
      <c r="H20" s="69">
        <f t="shared" ca="1" si="70"/>
        <v>0</v>
      </c>
      <c r="I20" s="69">
        <f t="shared" ca="1" si="70"/>
        <v>0</v>
      </c>
      <c r="J20" s="69">
        <f t="shared" ca="1" si="70"/>
        <v>0.1</v>
      </c>
      <c r="K20" s="69">
        <f t="shared" ca="1" si="70"/>
        <v>0.02</v>
      </c>
      <c r="L20" s="69">
        <f t="shared" ca="1" si="70"/>
        <v>0</v>
      </c>
      <c r="M20" s="69">
        <f t="shared" ca="1" si="70"/>
        <v>0</v>
      </c>
      <c r="N20" s="69">
        <f t="shared" ca="1" si="70"/>
        <v>0</v>
      </c>
      <c r="O20" s="69">
        <f t="shared" ca="1" si="70"/>
        <v>0</v>
      </c>
      <c r="P20" s="1" t="e">
        <f ca="1">(1+VLOOKUP($A20,$49:$91,COLUMN(),0)+VLOOKUP($A20,$94:$136,COLUMN(),0))*(VLOOKUP($BF20,'Land Equipment'!$3:$32,COLUMN(),0)+VLOOKUP($BG20,'Land Equipment'!$3:$32,COLUMN(),0))</f>
        <v>#VALUE!</v>
      </c>
      <c r="Q20" s="1" t="e">
        <f ca="1">(1+VLOOKUP($A20,$49:$91,COLUMN(),0)+VLOOKUP($A20,$94:$136,COLUMN(),0))*(VLOOKUP($BF20,'Land Equipment'!$3:$32,COLUMN(),0)+VLOOKUP($BG20,'Land Equipment'!$3:$32,COLUMN(),0))</f>
        <v>#VALUE!</v>
      </c>
      <c r="R20" s="1" t="e">
        <f ca="1">(1+VLOOKUP($A20,$49:$91,COLUMN(),0)+VLOOKUP($A20,$94:$136,COLUMN(),0))*(VLOOKUP($BF20,'Land Equipment'!$3:$32,COLUMN(),0)+VLOOKUP($BG20,'Land Equipment'!$3:$32,COLUMN(),0))</f>
        <v>#VALUE!</v>
      </c>
      <c r="S20" s="1">
        <f ca="1">(1+VLOOKUP($A20,$49:$91,COLUMN(),0)+VLOOKUP($A20,$94:$136,COLUMN(),0))*(VLOOKUP($BF20,'Land Equipment'!$3:$32,COLUMN(),0)+VLOOKUP($BG20,'Land Equipment'!$3:$32,COLUMN(),0))</f>
        <v>14</v>
      </c>
      <c r="T20" s="1">
        <f ca="1">(1+VLOOKUP($A20,$49:$91,COLUMN(),0)+VLOOKUP($A20,$94:$136,COLUMN(),0))*(VLOOKUP($BF20,'Land Equipment'!$3:$32,COLUMN(),0)+VLOOKUP($BG20,'Land Equipment'!$3:$32,COLUMN(),0))</f>
        <v>2</v>
      </c>
      <c r="U20" s="1" t="e">
        <f ca="1">(1+VLOOKUP($A20,$49:$91,COLUMN(),0)+VLOOKUP($A20,$94:$136,COLUMN(),0))*(VLOOKUP($BF20,'Land Equipment'!$3:$32,COLUMN(),0)+VLOOKUP($BG20,'Land Equipment'!$3:$32,COLUMN(),0))</f>
        <v>#VALUE!</v>
      </c>
      <c r="V20" s="1" t="e">
        <f ca="1">(1+VLOOKUP($A20,$49:$91,COLUMN(),0)+VLOOKUP($A20,$94:$136,COLUMN(),0))*(VLOOKUP($BF20,'Land Equipment'!$3:$32,COLUMN(),0)+VLOOKUP($BG20,'Land Equipment'!$3:$32,COLUMN(),0))</f>
        <v>#VALUE!</v>
      </c>
      <c r="W20" s="69">
        <f t="shared" ref="W20:Y20" ca="1" si="71">VLOOKUP($A20,$49:$91,COLUMN(),0)+VLOOKUP($A20,$94:$155,COLUMN(),0)</f>
        <v>0</v>
      </c>
      <c r="X20" s="69">
        <f t="shared" ca="1" si="71"/>
        <v>0</v>
      </c>
      <c r="Y20" s="69">
        <f t="shared" ca="1" si="71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2">VLOOKUP($A20,$49:$91,COLUMN(),0)</f>
        <v>500</v>
      </c>
      <c r="AB20" s="69">
        <f t="shared" si="72"/>
        <v>120</v>
      </c>
      <c r="AC20" s="69">
        <f t="shared" si="72"/>
        <v>0</v>
      </c>
      <c r="AD20" s="69">
        <f t="shared" si="72"/>
        <v>0</v>
      </c>
      <c r="AE20" s="69">
        <f t="shared" si="72"/>
        <v>0</v>
      </c>
      <c r="AF20" s="69">
        <f t="shared" si="72"/>
        <v>0</v>
      </c>
      <c r="AG20" s="69">
        <f t="shared" si="72"/>
        <v>0</v>
      </c>
      <c r="AH20" s="69">
        <f t="shared" si="72"/>
        <v>0</v>
      </c>
      <c r="AI20" s="69">
        <f t="shared" si="72"/>
        <v>0</v>
      </c>
      <c r="AJ20" s="69">
        <f t="shared" si="72"/>
        <v>40</v>
      </c>
      <c r="AK20" s="69">
        <f t="shared" si="72"/>
        <v>0</v>
      </c>
      <c r="AL20" s="69">
        <f t="shared" si="72"/>
        <v>0</v>
      </c>
      <c r="AM20" s="69">
        <f t="shared" si="72"/>
        <v>0</v>
      </c>
      <c r="AN20" s="69">
        <f t="shared" si="72"/>
        <v>0</v>
      </c>
      <c r="AO20" s="69">
        <f t="shared" si="72"/>
        <v>0</v>
      </c>
      <c r="AP20" s="69">
        <f t="shared" si="72"/>
        <v>0</v>
      </c>
      <c r="AQ20" s="69">
        <f t="shared" si="72"/>
        <v>0</v>
      </c>
      <c r="AR20" s="69">
        <f t="shared" si="72"/>
        <v>0</v>
      </c>
      <c r="AS20" s="69">
        <f t="shared" si="72"/>
        <v>0</v>
      </c>
      <c r="AT20" s="69">
        <f t="shared" si="72"/>
        <v>0</v>
      </c>
      <c r="AU20" s="69">
        <f t="shared" si="72"/>
        <v>0</v>
      </c>
      <c r="AV20" s="69">
        <f t="shared" si="72"/>
        <v>0</v>
      </c>
      <c r="AW20" s="69">
        <f t="shared" si="72"/>
        <v>0</v>
      </c>
      <c r="AX20" s="69">
        <f t="shared" si="72"/>
        <v>0</v>
      </c>
      <c r="AY20" s="69">
        <f t="shared" si="72"/>
        <v>0</v>
      </c>
      <c r="AZ20" s="69">
        <f t="shared" si="72"/>
        <v>0</v>
      </c>
      <c r="BA20" s="69">
        <f t="shared" si="72"/>
        <v>0</v>
      </c>
      <c r="BB20" s="69">
        <f t="shared" si="72"/>
        <v>0</v>
      </c>
      <c r="BC20" s="69">
        <f t="shared" si="72"/>
        <v>0</v>
      </c>
      <c r="BD20" s="69">
        <f t="shared" si="72"/>
        <v>0</v>
      </c>
      <c r="BE20" s="69">
        <f t="shared" si="72"/>
        <v>10</v>
      </c>
      <c r="BF20" s="69" t="str">
        <f t="shared" si="72"/>
        <v>Infantry Eq</v>
      </c>
      <c r="BG20" s="69" t="str">
        <f t="shared" si="72"/>
        <v>Support Eq</v>
      </c>
      <c r="BH20" s="76">
        <f t="shared" ref="BH20:CK20" si="73">VLOOKUP($A20,$49:$91,COLUMN(),0)+VLOOKUP($A20,$94:$155,COLUMN(),0)</f>
        <v>0.1</v>
      </c>
      <c r="BI20" s="75">
        <f t="shared" si="73"/>
        <v>0</v>
      </c>
      <c r="BJ20" s="75">
        <f t="shared" si="73"/>
        <v>0</v>
      </c>
      <c r="BK20" s="76">
        <f t="shared" si="73"/>
        <v>0.1</v>
      </c>
      <c r="BL20" s="75">
        <f t="shared" si="73"/>
        <v>0</v>
      </c>
      <c r="BM20" s="75">
        <f t="shared" si="73"/>
        <v>0</v>
      </c>
      <c r="BN20" s="76">
        <f t="shared" si="73"/>
        <v>0.1</v>
      </c>
      <c r="BO20" s="75">
        <f t="shared" si="73"/>
        <v>0</v>
      </c>
      <c r="BP20" s="75">
        <f t="shared" si="73"/>
        <v>0</v>
      </c>
      <c r="BQ20" s="76">
        <f t="shared" si="73"/>
        <v>0.1</v>
      </c>
      <c r="BR20" s="75">
        <f t="shared" si="73"/>
        <v>0</v>
      </c>
      <c r="BS20" s="75">
        <f t="shared" si="73"/>
        <v>0</v>
      </c>
      <c r="BT20" s="75">
        <f t="shared" si="73"/>
        <v>0</v>
      </c>
      <c r="BU20" s="75">
        <f t="shared" si="73"/>
        <v>0</v>
      </c>
      <c r="BV20" s="75">
        <f t="shared" si="73"/>
        <v>0</v>
      </c>
      <c r="BW20" s="76">
        <f t="shared" si="73"/>
        <v>0.1</v>
      </c>
      <c r="BX20" s="75">
        <f t="shared" si="73"/>
        <v>0</v>
      </c>
      <c r="BY20" s="75">
        <f t="shared" si="73"/>
        <v>0</v>
      </c>
      <c r="BZ20" s="76">
        <f t="shared" si="73"/>
        <v>0.1</v>
      </c>
      <c r="CA20" s="75">
        <f t="shared" si="73"/>
        <v>0</v>
      </c>
      <c r="CB20" s="75">
        <f t="shared" si="73"/>
        <v>0</v>
      </c>
      <c r="CC20" s="75">
        <f t="shared" si="73"/>
        <v>0</v>
      </c>
      <c r="CD20" s="75">
        <f t="shared" si="73"/>
        <v>0</v>
      </c>
      <c r="CE20" s="75">
        <f t="shared" si="73"/>
        <v>0</v>
      </c>
      <c r="CF20" s="76">
        <f t="shared" si="73"/>
        <v>0.1</v>
      </c>
      <c r="CG20" s="75">
        <f t="shared" si="73"/>
        <v>0</v>
      </c>
      <c r="CH20" s="75">
        <f t="shared" si="73"/>
        <v>0</v>
      </c>
      <c r="CI20" s="76">
        <f t="shared" si="73"/>
        <v>0</v>
      </c>
      <c r="CJ20" s="75">
        <f t="shared" si="73"/>
        <v>0</v>
      </c>
      <c r="CK20" s="75">
        <f t="shared" si="73"/>
        <v>0</v>
      </c>
      <c r="CL20" s="7" t="str">
        <f t="shared" si="5"/>
        <v>recon</v>
      </c>
    </row>
    <row r="21" spans="1:90" x14ac:dyDescent="0.2">
      <c r="A21" s="7" t="s">
        <v>242</v>
      </c>
      <c r="B21" s="7" t="str">
        <f t="shared" si="0"/>
        <v>Support</v>
      </c>
      <c r="C21" s="69">
        <f>(1+VLOOKUP($A21,$49:$91,COLUMN(),0))*(MAX(VLOOKUP($BF21,'Land Equipment'!$3:$32,COLUMN(),0),VLOOKUP($BG21,'Land Equipment'!$3:$32,COLUMN(),0)))</f>
        <v>4</v>
      </c>
      <c r="D21" s="69">
        <f t="shared" ref="D21:G21" ca="1" si="74">VLOOKUP($A21,$49:$91,COLUMN(),0)+VLOOKUP($A21,$94:$155,COLUMN(),0)</f>
        <v>1</v>
      </c>
      <c r="E21" s="69">
        <f t="shared" ca="1" si="74"/>
        <v>20</v>
      </c>
      <c r="F21" s="69">
        <f t="shared" ca="1" si="74"/>
        <v>0.3</v>
      </c>
      <c r="G21" s="69">
        <f t="shared" ca="1" si="74"/>
        <v>0</v>
      </c>
      <c r="H21" s="69">
        <v>0</v>
      </c>
      <c r="I21" s="69">
        <f t="shared" ref="I21:O21" ca="1" si="75">VLOOKUP($A21,$49:$91,COLUMN(),0)+VLOOKUP($A21,$94:$155,COLUMN(),0)</f>
        <v>0.2</v>
      </c>
      <c r="J21" s="69">
        <f t="shared" ca="1" si="75"/>
        <v>0.1</v>
      </c>
      <c r="K21" s="69">
        <f t="shared" ca="1" si="75"/>
        <v>0.02</v>
      </c>
      <c r="L21" s="69">
        <f t="shared" ca="1" si="75"/>
        <v>0</v>
      </c>
      <c r="M21" s="69">
        <f t="shared" ca="1" si="75"/>
        <v>0</v>
      </c>
      <c r="N21" s="69">
        <f t="shared" ca="1" si="75"/>
        <v>0</v>
      </c>
      <c r="O21" s="69">
        <f t="shared" ca="1" si="75"/>
        <v>0</v>
      </c>
      <c r="P21" s="7" t="e">
        <f ca="1">(1+VLOOKUP($A21,$49:$91,COLUMN(),0)+VLOOKUP($A21,$94:$136,COLUMN(),0))*(VLOOKUP($BF21,'Land Equipment'!$3:$32,COLUMN(),0)+VLOOKUP($BG21,'Land Equipment'!$3:$32,COLUMN(),0))</f>
        <v>#VALUE!</v>
      </c>
      <c r="Q21" s="7" t="e">
        <f ca="1">(1+VLOOKUP($A21,$49:$91,COLUMN(),0)+VLOOKUP($A21,$94:$136,COLUMN(),0))*(VLOOKUP($BF21,'Land Equipment'!$3:$32,COLUMN(),0)+VLOOKUP($BG21,'Land Equipment'!$3:$32,COLUMN(),0))</f>
        <v>#VALUE!</v>
      </c>
      <c r="R21" s="7" t="e">
        <f ca="1">(1+VLOOKUP($A21,$49:$91,COLUMN(),0)+VLOOKUP($A21,$94:$136,COLUMN(),0))*(VLOOKUP($BF21,'Land Equipment'!$3:$32,COLUMN(),0)+VLOOKUP($BG21,'Land Equipment'!$3:$32,COLUMN(),0))</f>
        <v>#VALUE!</v>
      </c>
      <c r="S21" s="7">
        <f ca="1">(1+VLOOKUP($A21,$49:$91,COLUMN(),0)+VLOOKUP($A21,$94:$136,COLUMN(),0))*(VLOOKUP($BF21,'Land Equipment'!$3:$32,COLUMN(),0)+VLOOKUP($BG21,'Land Equipment'!$3:$32,COLUMN(),0))</f>
        <v>28</v>
      </c>
      <c r="T21" s="7">
        <f ca="1">(1+VLOOKUP($A21,$49:$91,COLUMN(),0)+VLOOKUP($A21,$94:$136,COLUMN(),0))*(VLOOKUP($BF21,'Land Equipment'!$3:$32,COLUMN(),0)+VLOOKUP($BG21,'Land Equipment'!$3:$32,COLUMN(),0))</f>
        <v>4</v>
      </c>
      <c r="U21" s="7" t="e">
        <f ca="1">(1+VLOOKUP($A21,$49:$91,COLUMN(),0)+VLOOKUP($A21,$94:$136,COLUMN(),0))*(VLOOKUP($BF21,'Land Equipment'!$3:$32,COLUMN(),0)+VLOOKUP($BG21,'Land Equipment'!$3:$32,COLUMN(),0))</f>
        <v>#VALUE!</v>
      </c>
      <c r="V21" s="7" t="e">
        <f ca="1">(1+VLOOKUP($A21,$49:$91,COLUMN(),0)+VLOOKUP($A21,$94:$136,COLUMN(),0))*(VLOOKUP($BF21,'Land Equipment'!$3:$32,COLUMN(),0)+VLOOKUP($BG21,'Land Equipment'!$3:$32,COLUMN(),0))</f>
        <v>#VALUE!</v>
      </c>
      <c r="W21" s="69">
        <f t="shared" ref="W21:Y21" ca="1" si="76">VLOOKUP($A21,$49:$91,COLUMN(),0)+VLOOKUP($A21,$94:$155,COLUMN(),0)</f>
        <v>0</v>
      </c>
      <c r="X21" s="69">
        <f t="shared" ca="1" si="76"/>
        <v>0</v>
      </c>
      <c r="Y21" s="69">
        <f t="shared" ca="1" si="76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7">VLOOKUP($A21,$49:$91,COLUMN(),0)</f>
        <v>500</v>
      </c>
      <c r="AB21" s="69">
        <f t="shared" si="77"/>
        <v>180</v>
      </c>
      <c r="AC21" s="69">
        <f t="shared" si="77"/>
        <v>0</v>
      </c>
      <c r="AD21" s="69">
        <f t="shared" si="77"/>
        <v>0</v>
      </c>
      <c r="AE21" s="69">
        <f t="shared" si="77"/>
        <v>0</v>
      </c>
      <c r="AF21" s="69">
        <f t="shared" si="77"/>
        <v>0</v>
      </c>
      <c r="AG21" s="69">
        <f t="shared" si="77"/>
        <v>0</v>
      </c>
      <c r="AH21" s="69">
        <f t="shared" si="77"/>
        <v>0</v>
      </c>
      <c r="AI21" s="69">
        <f t="shared" si="77"/>
        <v>0</v>
      </c>
      <c r="AJ21" s="69">
        <f t="shared" si="77"/>
        <v>40</v>
      </c>
      <c r="AK21" s="69">
        <f t="shared" si="77"/>
        <v>0</v>
      </c>
      <c r="AL21" s="69">
        <f t="shared" si="77"/>
        <v>0</v>
      </c>
      <c r="AM21" s="69">
        <f t="shared" si="77"/>
        <v>0</v>
      </c>
      <c r="AN21" s="69">
        <f t="shared" si="77"/>
        <v>0</v>
      </c>
      <c r="AO21" s="69">
        <f t="shared" si="77"/>
        <v>0</v>
      </c>
      <c r="AP21" s="69">
        <f t="shared" si="77"/>
        <v>0</v>
      </c>
      <c r="AQ21" s="69">
        <f t="shared" si="77"/>
        <v>0</v>
      </c>
      <c r="AR21" s="69">
        <f t="shared" si="77"/>
        <v>0</v>
      </c>
      <c r="AS21" s="69">
        <f t="shared" si="77"/>
        <v>0</v>
      </c>
      <c r="AT21" s="69">
        <f t="shared" si="77"/>
        <v>0</v>
      </c>
      <c r="AU21" s="69">
        <f t="shared" si="77"/>
        <v>0</v>
      </c>
      <c r="AV21" s="69">
        <f t="shared" si="77"/>
        <v>0</v>
      </c>
      <c r="AW21" s="69">
        <f t="shared" si="77"/>
        <v>0</v>
      </c>
      <c r="AX21" s="69">
        <f t="shared" si="77"/>
        <v>0</v>
      </c>
      <c r="AY21" s="69">
        <f t="shared" si="77"/>
        <v>0</v>
      </c>
      <c r="AZ21" s="69">
        <f t="shared" si="77"/>
        <v>0</v>
      </c>
      <c r="BA21" s="69">
        <f t="shared" si="77"/>
        <v>0</v>
      </c>
      <c r="BB21" s="69">
        <f t="shared" si="77"/>
        <v>0</v>
      </c>
      <c r="BC21" s="69">
        <f t="shared" si="77"/>
        <v>0</v>
      </c>
      <c r="BD21" s="69">
        <f t="shared" si="77"/>
        <v>0</v>
      </c>
      <c r="BE21" s="69">
        <f t="shared" si="77"/>
        <v>10</v>
      </c>
      <c r="BF21" s="69" t="str">
        <f t="shared" si="77"/>
        <v>Infantry Eq</v>
      </c>
      <c r="BG21" s="69" t="str">
        <f t="shared" si="77"/>
        <v>Support Eq</v>
      </c>
      <c r="BH21" s="76">
        <f t="shared" ref="BH21:CK21" si="78">VLOOKUP($A21,$49:$91,COLUMN(),0)+VLOOKUP($A21,$94:$155,COLUMN(),0)</f>
        <v>0</v>
      </c>
      <c r="BI21" s="75">
        <f t="shared" si="78"/>
        <v>0</v>
      </c>
      <c r="BJ21" s="75">
        <f t="shared" si="78"/>
        <v>0</v>
      </c>
      <c r="BK21" s="76">
        <f t="shared" si="78"/>
        <v>0</v>
      </c>
      <c r="BL21" s="75">
        <f t="shared" si="78"/>
        <v>0</v>
      </c>
      <c r="BM21" s="75">
        <f t="shared" si="78"/>
        <v>0</v>
      </c>
      <c r="BN21" s="76">
        <f t="shared" si="78"/>
        <v>0</v>
      </c>
      <c r="BO21" s="75">
        <f t="shared" si="78"/>
        <v>0</v>
      </c>
      <c r="BP21" s="75">
        <f t="shared" si="78"/>
        <v>0</v>
      </c>
      <c r="BQ21" s="76">
        <f t="shared" si="78"/>
        <v>0</v>
      </c>
      <c r="BR21" s="75">
        <f t="shared" si="78"/>
        <v>0</v>
      </c>
      <c r="BS21" s="75">
        <f t="shared" si="78"/>
        <v>0</v>
      </c>
      <c r="BT21" s="75">
        <f t="shared" si="78"/>
        <v>0</v>
      </c>
      <c r="BU21" s="75">
        <f t="shared" si="78"/>
        <v>0</v>
      </c>
      <c r="BV21" s="75">
        <f t="shared" si="78"/>
        <v>0</v>
      </c>
      <c r="BW21" s="76">
        <f t="shared" si="78"/>
        <v>0</v>
      </c>
      <c r="BX21" s="75">
        <f t="shared" si="78"/>
        <v>0</v>
      </c>
      <c r="BY21" s="75">
        <f t="shared" si="78"/>
        <v>0</v>
      </c>
      <c r="BZ21" s="76">
        <f t="shared" si="78"/>
        <v>0</v>
      </c>
      <c r="CA21" s="75">
        <f t="shared" si="78"/>
        <v>0</v>
      </c>
      <c r="CB21" s="75">
        <f t="shared" si="78"/>
        <v>0</v>
      </c>
      <c r="CC21" s="75">
        <f t="shared" si="78"/>
        <v>0</v>
      </c>
      <c r="CD21" s="75">
        <f t="shared" si="78"/>
        <v>0</v>
      </c>
      <c r="CE21" s="75">
        <f t="shared" si="78"/>
        <v>0</v>
      </c>
      <c r="CF21" s="76">
        <f t="shared" si="78"/>
        <v>0</v>
      </c>
      <c r="CG21" s="75">
        <f t="shared" si="78"/>
        <v>0</v>
      </c>
      <c r="CH21" s="75">
        <f t="shared" si="78"/>
        <v>0</v>
      </c>
      <c r="CI21" s="76">
        <f t="shared" si="78"/>
        <v>0</v>
      </c>
      <c r="CJ21" s="75">
        <f t="shared" si="78"/>
        <v>0</v>
      </c>
      <c r="CK21" s="75">
        <f t="shared" si="78"/>
        <v>0</v>
      </c>
      <c r="CL21" s="7" t="str">
        <f t="shared" si="5"/>
        <v>military_police</v>
      </c>
    </row>
    <row r="22" spans="1:90" x14ac:dyDescent="0.2">
      <c r="A22" s="7" t="s">
        <v>243</v>
      </c>
      <c r="B22" s="1" t="str">
        <f t="shared" si="0"/>
        <v>Support</v>
      </c>
      <c r="C22" s="69">
        <f>(1+VLOOKUP($A22,$49:$91,COLUMN(),0))*(MAX(VLOOKUP($BF22,'Land Equipment'!$3:$32,COLUMN(),0),VLOOKUP($BG22,'Land Equipment'!$3:$32,COLUMN(),0)))</f>
        <v>4</v>
      </c>
      <c r="D22" s="69">
        <f t="shared" ref="D22:O22" ca="1" si="79">VLOOKUP($A22,$49:$91,COLUMN(),0)+VLOOKUP($A22,$94:$155,COLUMN(),0)</f>
        <v>1</v>
      </c>
      <c r="E22" s="69">
        <f t="shared" ca="1" si="79"/>
        <v>40</v>
      </c>
      <c r="F22" s="69">
        <f t="shared" ca="1" si="79"/>
        <v>0.3</v>
      </c>
      <c r="G22" s="69">
        <f t="shared" ca="1" si="79"/>
        <v>0</v>
      </c>
      <c r="H22" s="69">
        <f t="shared" ca="1" si="79"/>
        <v>0</v>
      </c>
      <c r="I22" s="69">
        <f t="shared" ca="1" si="79"/>
        <v>0</v>
      </c>
      <c r="J22" s="69">
        <f t="shared" ca="1" si="79"/>
        <v>0.1</v>
      </c>
      <c r="K22" s="69">
        <f t="shared" ca="1" si="79"/>
        <v>0.03</v>
      </c>
      <c r="L22" s="69">
        <f t="shared" ca="1" si="79"/>
        <v>0</v>
      </c>
      <c r="M22" s="77">
        <f t="shared" ca="1" si="79"/>
        <v>0.3</v>
      </c>
      <c r="N22" s="69">
        <f t="shared" ca="1" si="79"/>
        <v>0</v>
      </c>
      <c r="O22" s="69">
        <f t="shared" ca="1" si="79"/>
        <v>0</v>
      </c>
      <c r="P22" s="1" t="e">
        <f ca="1">(1+VLOOKUP($A22,$49:$91,COLUMN(),0)+VLOOKUP($A22,$94:$136,COLUMN(),0))*(VLOOKUP($BF22,'Land Equipment'!$3:$32,COLUMN(),0)+VLOOKUP($BG22,'Land Equipment'!$3:$32,COLUMN(),0))</f>
        <v>#VALUE!</v>
      </c>
      <c r="Q22" s="1" t="e">
        <f ca="1">(1+VLOOKUP($A22,$49:$91,COLUMN(),0)+VLOOKUP($A22,$94:$136,COLUMN(),0))*(VLOOKUP($BF22,'Land Equipment'!$3:$32,COLUMN(),0)+VLOOKUP($BG22,'Land Equipment'!$3:$32,COLUMN(),0))</f>
        <v>#VALUE!</v>
      </c>
      <c r="R22" s="1" t="e">
        <f ca="1">(1+VLOOKUP($A22,$49:$91,COLUMN(),0)+VLOOKUP($A22,$94:$136,COLUMN(),0))*(VLOOKUP($BF22,'Land Equipment'!$3:$32,COLUMN(),0)+VLOOKUP($BG22,'Land Equipment'!$3:$32,COLUMN(),0))</f>
        <v>#VALUE!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 t="e">
        <f ca="1">(1+VLOOKUP($A22,$49:$91,COLUMN(),0)+VLOOKUP($A22,$94:$136,COLUMN(),0))*(VLOOKUP($BF22,'Land Equipment'!$3:$32,COLUMN(),0)+VLOOKUP($BG22,'Land Equipment'!$3:$32,COLUMN(),0))</f>
        <v>#VALUE!</v>
      </c>
      <c r="V22" s="1" t="e">
        <f ca="1">(1+VLOOKUP($A22,$49:$91,COLUMN(),0)+VLOOKUP($A22,$94:$136,COLUMN(),0))*(VLOOKUP($BF22,'Land Equipment'!$3:$32,COLUMN(),0)+VLOOKUP($BG22,'Land Equipment'!$3:$32,COLUMN(),0))</f>
        <v>#VALUE!</v>
      </c>
      <c r="W22" s="69">
        <f t="shared" ref="W22:Y22" ca="1" si="80">VLOOKUP($A22,$49:$91,COLUMN(),0)+VLOOKUP($A22,$94:$155,COLUMN(),0)</f>
        <v>0</v>
      </c>
      <c r="X22" s="69">
        <f t="shared" ca="1" si="80"/>
        <v>0</v>
      </c>
      <c r="Y22" s="69">
        <f t="shared" ca="1" si="80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1">VLOOKUP($A22,$49:$91,COLUMN(),0)</f>
        <v>500</v>
      </c>
      <c r="AB22" s="69">
        <f t="shared" si="81"/>
        <v>120</v>
      </c>
      <c r="AC22" s="69">
        <f t="shared" si="81"/>
        <v>0</v>
      </c>
      <c r="AD22" s="69">
        <f t="shared" si="81"/>
        <v>0</v>
      </c>
      <c r="AE22" s="69">
        <f t="shared" si="81"/>
        <v>0</v>
      </c>
      <c r="AF22" s="69">
        <f t="shared" si="81"/>
        <v>0</v>
      </c>
      <c r="AG22" s="69">
        <f t="shared" si="81"/>
        <v>0</v>
      </c>
      <c r="AH22" s="69">
        <f t="shared" si="81"/>
        <v>0</v>
      </c>
      <c r="AI22" s="69">
        <f t="shared" si="81"/>
        <v>0</v>
      </c>
      <c r="AJ22" s="69">
        <f t="shared" si="81"/>
        <v>0</v>
      </c>
      <c r="AK22" s="69">
        <f t="shared" si="81"/>
        <v>0</v>
      </c>
      <c r="AL22" s="69">
        <f t="shared" si="81"/>
        <v>0</v>
      </c>
      <c r="AM22" s="69">
        <f t="shared" si="81"/>
        <v>0</v>
      </c>
      <c r="AN22" s="69">
        <f t="shared" si="81"/>
        <v>0</v>
      </c>
      <c r="AO22" s="69">
        <f t="shared" si="81"/>
        <v>0</v>
      </c>
      <c r="AP22" s="69">
        <f t="shared" si="81"/>
        <v>0</v>
      </c>
      <c r="AQ22" s="69">
        <f t="shared" si="81"/>
        <v>0</v>
      </c>
      <c r="AR22" s="69">
        <f t="shared" si="81"/>
        <v>0</v>
      </c>
      <c r="AS22" s="69">
        <f t="shared" si="81"/>
        <v>0</v>
      </c>
      <c r="AT22" s="69">
        <f t="shared" si="81"/>
        <v>0</v>
      </c>
      <c r="AU22" s="69">
        <f t="shared" si="81"/>
        <v>0</v>
      </c>
      <c r="AV22" s="69">
        <f t="shared" si="81"/>
        <v>0</v>
      </c>
      <c r="AW22" s="69">
        <f t="shared" si="81"/>
        <v>0</v>
      </c>
      <c r="AX22" s="69">
        <f t="shared" si="81"/>
        <v>0</v>
      </c>
      <c r="AY22" s="69">
        <f t="shared" si="81"/>
        <v>0</v>
      </c>
      <c r="AZ22" s="69">
        <f t="shared" si="81"/>
        <v>0</v>
      </c>
      <c r="BA22" s="69">
        <f t="shared" si="81"/>
        <v>0</v>
      </c>
      <c r="BB22" s="69">
        <f t="shared" si="81"/>
        <v>0</v>
      </c>
      <c r="BC22" s="69">
        <f t="shared" si="81"/>
        <v>0</v>
      </c>
      <c r="BD22" s="69">
        <f t="shared" si="81"/>
        <v>0</v>
      </c>
      <c r="BE22" s="69">
        <f t="shared" si="81"/>
        <v>25</v>
      </c>
      <c r="BF22" s="69" t="str">
        <f t="shared" si="81"/>
        <v>Support Eq</v>
      </c>
      <c r="BG22" s="69" t="str">
        <f t="shared" si="81"/>
        <v>-</v>
      </c>
      <c r="BH22" s="76">
        <f t="shared" ref="BH22:CK22" si="82">VLOOKUP($A22,$49:$91,COLUMN(),0)+VLOOKUP($A22,$94:$155,COLUMN(),0)</f>
        <v>0</v>
      </c>
      <c r="BI22" s="75">
        <f t="shared" si="82"/>
        <v>0</v>
      </c>
      <c r="BJ22" s="76">
        <f t="shared" si="82"/>
        <v>0</v>
      </c>
      <c r="BK22" s="75">
        <f t="shared" si="82"/>
        <v>0</v>
      </c>
      <c r="BL22" s="75">
        <f t="shared" si="82"/>
        <v>0</v>
      </c>
      <c r="BM22" s="76">
        <f t="shared" si="82"/>
        <v>0</v>
      </c>
      <c r="BN22" s="75">
        <f t="shared" si="82"/>
        <v>0</v>
      </c>
      <c r="BO22" s="75">
        <f t="shared" si="82"/>
        <v>0</v>
      </c>
      <c r="BP22" s="75">
        <f t="shared" si="82"/>
        <v>0</v>
      </c>
      <c r="BQ22" s="75">
        <f t="shared" si="82"/>
        <v>0</v>
      </c>
      <c r="BR22" s="75">
        <f t="shared" si="82"/>
        <v>0</v>
      </c>
      <c r="BS22" s="75">
        <f t="shared" si="82"/>
        <v>0</v>
      </c>
      <c r="BT22" s="75">
        <f t="shared" si="82"/>
        <v>0</v>
      </c>
      <c r="BU22" s="75">
        <f t="shared" si="82"/>
        <v>0</v>
      </c>
      <c r="BV22" s="75">
        <f t="shared" si="82"/>
        <v>0</v>
      </c>
      <c r="BW22" s="75">
        <f t="shared" si="82"/>
        <v>0</v>
      </c>
      <c r="BX22" s="75">
        <f t="shared" si="82"/>
        <v>0</v>
      </c>
      <c r="BY22" s="76">
        <f t="shared" si="82"/>
        <v>0</v>
      </c>
      <c r="BZ22" s="76">
        <f t="shared" si="82"/>
        <v>0</v>
      </c>
      <c r="CA22" s="75">
        <f t="shared" si="82"/>
        <v>0</v>
      </c>
      <c r="CB22" s="76">
        <f t="shared" si="82"/>
        <v>0</v>
      </c>
      <c r="CC22" s="75">
        <f t="shared" si="82"/>
        <v>0</v>
      </c>
      <c r="CD22" s="76">
        <f t="shared" si="82"/>
        <v>0</v>
      </c>
      <c r="CE22" s="76">
        <f t="shared" si="82"/>
        <v>0</v>
      </c>
      <c r="CF22" s="76">
        <f t="shared" si="82"/>
        <v>0</v>
      </c>
      <c r="CG22" s="75">
        <f t="shared" si="82"/>
        <v>0</v>
      </c>
      <c r="CH22" s="76">
        <f t="shared" si="82"/>
        <v>0</v>
      </c>
      <c r="CI22" s="75">
        <f t="shared" si="82"/>
        <v>0</v>
      </c>
      <c r="CJ22" s="76">
        <f t="shared" si="82"/>
        <v>0</v>
      </c>
      <c r="CK22" s="75">
        <f t="shared" si="82"/>
        <v>0</v>
      </c>
      <c r="CL22" s="7" t="str">
        <f t="shared" si="5"/>
        <v>maintenance_company</v>
      </c>
    </row>
    <row r="23" spans="1:90" x14ac:dyDescent="0.2">
      <c r="A23" s="7" t="s">
        <v>244</v>
      </c>
      <c r="B23" s="7" t="str">
        <f t="shared" si="0"/>
        <v>Support</v>
      </c>
      <c r="C23" s="69">
        <f>(1+VLOOKUP($A23,$49:$91,COLUMN(),0))*(MAX(VLOOKUP($BF23,'Land Equipment'!$3:$32,COLUMN(),0),VLOOKUP($BG23,'Land Equipment'!$3:$32,COLUMN(),0)))</f>
        <v>12</v>
      </c>
      <c r="D23" s="69">
        <f t="shared" ref="D23:O23" ca="1" si="83">VLOOKUP($A23,$49:$91,COLUMN(),0)+VLOOKUP($A23,$94:$155,COLUMN(),0)</f>
        <v>2</v>
      </c>
      <c r="E23" s="69">
        <f t="shared" ca="1" si="83"/>
        <v>40</v>
      </c>
      <c r="F23" s="69">
        <f t="shared" ca="1" si="83"/>
        <v>0.3</v>
      </c>
      <c r="G23" s="69">
        <f t="shared" ca="1" si="83"/>
        <v>0</v>
      </c>
      <c r="H23" s="69">
        <f t="shared" ca="1" si="83"/>
        <v>0</v>
      </c>
      <c r="I23" s="69">
        <f t="shared" ca="1" si="83"/>
        <v>0</v>
      </c>
      <c r="J23" s="69">
        <f t="shared" ca="1" si="83"/>
        <v>0.1</v>
      </c>
      <c r="K23" s="69">
        <f t="shared" ca="1" si="83"/>
        <v>0.05</v>
      </c>
      <c r="L23" s="69">
        <f t="shared" ca="1" si="83"/>
        <v>0</v>
      </c>
      <c r="M23" s="69">
        <f t="shared" ca="1" si="83"/>
        <v>0</v>
      </c>
      <c r="N23" s="77">
        <f t="shared" ca="1" si="83"/>
        <v>0.30000000000000004</v>
      </c>
      <c r="O23" s="77">
        <f t="shared" ca="1" si="83"/>
        <v>-0.2</v>
      </c>
      <c r="P23" s="7" t="e">
        <f ca="1">(1+VLOOKUP($A23,$49:$91,COLUMN(),0)+VLOOKUP($A23,$94:$136,COLUMN(),0))*(VLOOKUP($BF23,'Land Equipment'!$3:$32,COLUMN(),0)+VLOOKUP($BG23,'Land Equipment'!$3:$32,COLUMN(),0))</f>
        <v>#VALUE!</v>
      </c>
      <c r="Q23" s="7" t="e">
        <f ca="1">(1+VLOOKUP($A23,$49:$91,COLUMN(),0)+VLOOKUP($A23,$94:$136,COLUMN(),0))*(VLOOKUP($BF23,'Land Equipment'!$3:$32,COLUMN(),0)+VLOOKUP($BG23,'Land Equipment'!$3:$32,COLUMN(),0))</f>
        <v>#VALUE!</v>
      </c>
      <c r="R23" s="7" t="e">
        <f ca="1">(1+VLOOKUP($A23,$49:$91,COLUMN(),0)+VLOOKUP($A23,$94:$136,COLUMN(),0))*(VLOOKUP($BF23,'Land Equipment'!$3:$32,COLUMN(),0)+VLOOKUP($BG23,'Land Equipment'!$3:$32,COLUMN(),0))</f>
        <v>#VALUE!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 t="e">
        <f ca="1">(1+VLOOKUP($A23,$49:$91,COLUMN(),0)+VLOOKUP($A23,$94:$136,COLUMN(),0))*(VLOOKUP($BF23,'Land Equipment'!$3:$32,COLUMN(),0)+VLOOKUP($BG23,'Land Equipment'!$3:$32,COLUMN(),0))</f>
        <v>#VALUE!</v>
      </c>
      <c r="V23" s="7" t="e">
        <f ca="1">(1+VLOOKUP($A23,$49:$91,COLUMN(),0)+VLOOKUP($A23,$94:$136,COLUMN(),0))*(VLOOKUP($BF23,'Land Equipment'!$3:$32,COLUMN(),0)+VLOOKUP($BG23,'Land Equipment'!$3:$32,COLUMN(),0))</f>
        <v>#VALUE!</v>
      </c>
      <c r="W23" s="69">
        <f t="shared" ref="W23:Y23" ca="1" si="84">VLOOKUP($A23,$49:$91,COLUMN(),0)+VLOOKUP($A23,$94:$155,COLUMN(),0)</f>
        <v>0</v>
      </c>
      <c r="X23" s="69">
        <f t="shared" ca="1" si="84"/>
        <v>0</v>
      </c>
      <c r="Y23" s="69">
        <f t="shared" ca="1" si="84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5">VLOOKUP($A23,$49:$91,COLUMN(),0)</f>
        <v>500</v>
      </c>
      <c r="AB23" s="69">
        <f t="shared" si="85"/>
        <v>120</v>
      </c>
      <c r="AC23" s="69">
        <f t="shared" si="85"/>
        <v>0</v>
      </c>
      <c r="AD23" s="69">
        <f t="shared" si="85"/>
        <v>0</v>
      </c>
      <c r="AE23" s="69">
        <f t="shared" si="85"/>
        <v>0</v>
      </c>
      <c r="AF23" s="69">
        <f t="shared" si="85"/>
        <v>0</v>
      </c>
      <c r="AG23" s="69">
        <f t="shared" si="85"/>
        <v>0</v>
      </c>
      <c r="AH23" s="69">
        <f t="shared" si="85"/>
        <v>0</v>
      </c>
      <c r="AI23" s="69">
        <f t="shared" si="85"/>
        <v>0</v>
      </c>
      <c r="AJ23" s="69">
        <f t="shared" si="85"/>
        <v>0</v>
      </c>
      <c r="AK23" s="69">
        <f t="shared" si="85"/>
        <v>0</v>
      </c>
      <c r="AL23" s="69">
        <f t="shared" si="85"/>
        <v>0</v>
      </c>
      <c r="AM23" s="69">
        <f t="shared" si="85"/>
        <v>0</v>
      </c>
      <c r="AN23" s="69">
        <f t="shared" si="85"/>
        <v>0</v>
      </c>
      <c r="AO23" s="69">
        <f t="shared" si="85"/>
        <v>0</v>
      </c>
      <c r="AP23" s="69">
        <f t="shared" si="85"/>
        <v>0</v>
      </c>
      <c r="AQ23" s="69">
        <f t="shared" si="85"/>
        <v>0</v>
      </c>
      <c r="AR23" s="69">
        <f t="shared" si="85"/>
        <v>0</v>
      </c>
      <c r="AS23" s="69">
        <f t="shared" si="85"/>
        <v>0</v>
      </c>
      <c r="AT23" s="69">
        <f t="shared" si="85"/>
        <v>20</v>
      </c>
      <c r="AU23" s="69">
        <f t="shared" si="85"/>
        <v>0</v>
      </c>
      <c r="AV23" s="69">
        <f t="shared" si="85"/>
        <v>0</v>
      </c>
      <c r="AW23" s="69">
        <f t="shared" si="85"/>
        <v>0</v>
      </c>
      <c r="AX23" s="69">
        <f t="shared" si="85"/>
        <v>0</v>
      </c>
      <c r="AY23" s="69">
        <f t="shared" si="85"/>
        <v>0</v>
      </c>
      <c r="AZ23" s="69">
        <f t="shared" si="85"/>
        <v>0</v>
      </c>
      <c r="BA23" s="69">
        <f t="shared" si="85"/>
        <v>0</v>
      </c>
      <c r="BB23" s="69">
        <f t="shared" si="85"/>
        <v>0</v>
      </c>
      <c r="BC23" s="69">
        <f t="shared" si="85"/>
        <v>0</v>
      </c>
      <c r="BD23" s="69">
        <f t="shared" si="85"/>
        <v>0</v>
      </c>
      <c r="BE23" s="69">
        <f t="shared" si="85"/>
        <v>30</v>
      </c>
      <c r="BF23" s="69" t="str">
        <f t="shared" si="85"/>
        <v>Motorized</v>
      </c>
      <c r="BG23" s="69" t="str">
        <f t="shared" si="85"/>
        <v>Support Eq</v>
      </c>
      <c r="BH23" s="76">
        <f t="shared" ref="BH23:CK23" si="86">VLOOKUP($A23,$49:$91,COLUMN(),0)+VLOOKUP($A23,$94:$155,COLUMN(),0)</f>
        <v>0</v>
      </c>
      <c r="BI23" s="76">
        <f t="shared" si="86"/>
        <v>0</v>
      </c>
      <c r="BJ23" s="75">
        <f t="shared" si="86"/>
        <v>0</v>
      </c>
      <c r="BK23" s="76">
        <f t="shared" si="86"/>
        <v>0</v>
      </c>
      <c r="BL23" s="76">
        <f t="shared" si="86"/>
        <v>0</v>
      </c>
      <c r="BM23" s="75">
        <f t="shared" si="86"/>
        <v>0</v>
      </c>
      <c r="BN23" s="76">
        <f t="shared" si="86"/>
        <v>0</v>
      </c>
      <c r="BO23" s="76">
        <f t="shared" si="86"/>
        <v>0</v>
      </c>
      <c r="BP23" s="75">
        <f t="shared" si="86"/>
        <v>0</v>
      </c>
      <c r="BQ23" s="76">
        <f t="shared" si="86"/>
        <v>0</v>
      </c>
      <c r="BR23" s="76">
        <f t="shared" si="86"/>
        <v>0</v>
      </c>
      <c r="BS23" s="76">
        <f t="shared" si="86"/>
        <v>0</v>
      </c>
      <c r="BT23" s="76">
        <f t="shared" si="86"/>
        <v>0</v>
      </c>
      <c r="BU23" s="76">
        <f t="shared" si="86"/>
        <v>0</v>
      </c>
      <c r="BV23" s="76">
        <f t="shared" si="86"/>
        <v>0</v>
      </c>
      <c r="BW23" s="76">
        <f t="shared" si="86"/>
        <v>0</v>
      </c>
      <c r="BX23" s="76">
        <f t="shared" si="86"/>
        <v>0</v>
      </c>
      <c r="BY23" s="75">
        <f t="shared" si="86"/>
        <v>0</v>
      </c>
      <c r="BZ23" s="76">
        <f t="shared" si="86"/>
        <v>0</v>
      </c>
      <c r="CA23" s="76">
        <f t="shared" si="86"/>
        <v>0</v>
      </c>
      <c r="CB23" s="75">
        <f t="shared" si="86"/>
        <v>0</v>
      </c>
      <c r="CC23" s="76">
        <f t="shared" si="86"/>
        <v>0</v>
      </c>
      <c r="CD23" s="76">
        <f t="shared" si="86"/>
        <v>0</v>
      </c>
      <c r="CE23" s="75">
        <f t="shared" si="86"/>
        <v>0</v>
      </c>
      <c r="CF23" s="76">
        <f t="shared" si="86"/>
        <v>0</v>
      </c>
      <c r="CG23" s="76">
        <f t="shared" si="86"/>
        <v>0</v>
      </c>
      <c r="CH23" s="75">
        <f t="shared" si="86"/>
        <v>0</v>
      </c>
      <c r="CI23" s="76">
        <f t="shared" si="86"/>
        <v>0</v>
      </c>
      <c r="CJ23" s="76">
        <f t="shared" si="86"/>
        <v>0</v>
      </c>
      <c r="CK23" s="75">
        <f t="shared" si="86"/>
        <v>0</v>
      </c>
      <c r="CL23" s="7" t="str">
        <f t="shared" si="5"/>
        <v>field_hospital</v>
      </c>
    </row>
    <row r="24" spans="1:90" x14ac:dyDescent="0.2">
      <c r="A24" s="7" t="s">
        <v>245</v>
      </c>
      <c r="B24" s="7" t="str">
        <f t="shared" si="0"/>
        <v>Support</v>
      </c>
      <c r="C24" s="69">
        <f>(1+VLOOKUP($A24,$49:$91,COLUMN(),0))*(MAX(VLOOKUP($BF24,'Land Equipment'!$3:$32,COLUMN(),0),VLOOKUP($BG24,'Land Equipment'!$3:$32,COLUMN(),0)))</f>
        <v>12</v>
      </c>
      <c r="D24" s="69">
        <f t="shared" ref="D24:O24" ca="1" si="87">VLOOKUP($A24,$49:$91,COLUMN(),0)+VLOOKUP($A24,$94:$155,COLUMN(),0)</f>
        <v>1</v>
      </c>
      <c r="E24" s="69">
        <f t="shared" ca="1" si="87"/>
        <v>30</v>
      </c>
      <c r="F24" s="69">
        <f t="shared" ca="1" si="87"/>
        <v>0.3</v>
      </c>
      <c r="G24" s="69">
        <f t="shared" ca="1" si="87"/>
        <v>0</v>
      </c>
      <c r="H24" s="69">
        <f t="shared" ca="1" si="87"/>
        <v>0</v>
      </c>
      <c r="I24" s="69">
        <f t="shared" ca="1" si="87"/>
        <v>0</v>
      </c>
      <c r="J24" s="69">
        <f t="shared" ca="1" si="87"/>
        <v>0.1</v>
      </c>
      <c r="K24" s="69">
        <f t="shared" ca="1" si="87"/>
        <v>0</v>
      </c>
      <c r="L24" s="69">
        <f t="shared" ca="1" si="87"/>
        <v>-0.2</v>
      </c>
      <c r="M24" s="69">
        <f t="shared" ca="1" si="87"/>
        <v>0</v>
      </c>
      <c r="N24" s="69">
        <f t="shared" ca="1" si="87"/>
        <v>0</v>
      </c>
      <c r="O24" s="69">
        <f t="shared" ca="1" si="87"/>
        <v>0</v>
      </c>
      <c r="P24" s="7" t="e">
        <f ca="1">(1+VLOOKUP($A24,$49:$91,COLUMN(),0)+VLOOKUP($A24,$94:$136,COLUMN(),0))*(VLOOKUP($BF24,'Land Equipment'!$3:$32,COLUMN(),0)+VLOOKUP($BG24,'Land Equipment'!$3:$32,COLUMN(),0))</f>
        <v>#VALUE!</v>
      </c>
      <c r="Q24" s="7" t="e">
        <f ca="1">(1+VLOOKUP($A24,$49:$91,COLUMN(),0)+VLOOKUP($A24,$94:$136,COLUMN(),0))*(VLOOKUP($BF24,'Land Equipment'!$3:$32,COLUMN(),0)+VLOOKUP($BG24,'Land Equipment'!$3:$32,COLUMN(),0))</f>
        <v>#VALUE!</v>
      </c>
      <c r="R24" s="7" t="e">
        <f ca="1">(1+VLOOKUP($A24,$49:$91,COLUMN(),0)+VLOOKUP($A24,$94:$136,COLUMN(),0))*(VLOOKUP($BF24,'Land Equipment'!$3:$32,COLUMN(),0)+VLOOKUP($BG24,'Land Equipment'!$3:$32,COLUMN(),0))</f>
        <v>#VALUE!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 t="e">
        <f ca="1">(1+VLOOKUP($A24,$49:$91,COLUMN(),0)+VLOOKUP($A24,$94:$136,COLUMN(),0))*(VLOOKUP($BF24,'Land Equipment'!$3:$32,COLUMN(),0)+VLOOKUP($BG24,'Land Equipment'!$3:$32,COLUMN(),0))</f>
        <v>#VALUE!</v>
      </c>
      <c r="V24" s="7" t="e">
        <f ca="1">(1+VLOOKUP($A24,$49:$91,COLUMN(),0)+VLOOKUP($A24,$94:$136,COLUMN(),0))*(VLOOKUP($BF24,'Land Equipment'!$3:$32,COLUMN(),0)+VLOOKUP($BG24,'Land Equipment'!$3:$32,COLUMN(),0))</f>
        <v>#VALUE!</v>
      </c>
      <c r="W24" s="69">
        <f t="shared" ref="W24:Y24" ca="1" si="88">VLOOKUP($A24,$49:$91,COLUMN(),0)+VLOOKUP($A24,$94:$155,COLUMN(),0)</f>
        <v>0</v>
      </c>
      <c r="X24" s="69">
        <f t="shared" ca="1" si="88"/>
        <v>0</v>
      </c>
      <c r="Y24" s="69">
        <f t="shared" ca="1" si="88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89">VLOOKUP($A24,$49:$91,COLUMN(),0)</f>
        <v>500</v>
      </c>
      <c r="AB24" s="69">
        <f t="shared" si="89"/>
        <v>120</v>
      </c>
      <c r="AC24" s="69">
        <f t="shared" si="89"/>
        <v>0</v>
      </c>
      <c r="AD24" s="69">
        <f t="shared" si="89"/>
        <v>0</v>
      </c>
      <c r="AE24" s="69">
        <f t="shared" si="89"/>
        <v>0</v>
      </c>
      <c r="AF24" s="69">
        <f t="shared" si="89"/>
        <v>0</v>
      </c>
      <c r="AG24" s="69">
        <f t="shared" si="89"/>
        <v>0</v>
      </c>
      <c r="AH24" s="69">
        <f t="shared" si="89"/>
        <v>0</v>
      </c>
      <c r="AI24" s="69">
        <f t="shared" si="89"/>
        <v>0</v>
      </c>
      <c r="AJ24" s="69">
        <f t="shared" si="89"/>
        <v>0</v>
      </c>
      <c r="AK24" s="69">
        <f t="shared" si="89"/>
        <v>0</v>
      </c>
      <c r="AL24" s="69">
        <f t="shared" si="89"/>
        <v>0</v>
      </c>
      <c r="AM24" s="69">
        <f t="shared" si="89"/>
        <v>0</v>
      </c>
      <c r="AN24" s="69">
        <f t="shared" si="89"/>
        <v>0</v>
      </c>
      <c r="AO24" s="69">
        <f t="shared" si="89"/>
        <v>0</v>
      </c>
      <c r="AP24" s="69">
        <f t="shared" si="89"/>
        <v>0</v>
      </c>
      <c r="AQ24" s="69">
        <f t="shared" si="89"/>
        <v>0</v>
      </c>
      <c r="AR24" s="69">
        <f t="shared" si="89"/>
        <v>0</v>
      </c>
      <c r="AS24" s="69">
        <f t="shared" si="89"/>
        <v>0</v>
      </c>
      <c r="AT24" s="69">
        <f t="shared" si="89"/>
        <v>10</v>
      </c>
      <c r="AU24" s="69">
        <f t="shared" si="89"/>
        <v>0</v>
      </c>
      <c r="AV24" s="69">
        <f t="shared" si="89"/>
        <v>0</v>
      </c>
      <c r="AW24" s="69">
        <f t="shared" si="89"/>
        <v>0</v>
      </c>
      <c r="AX24" s="69">
        <f t="shared" si="89"/>
        <v>0</v>
      </c>
      <c r="AY24" s="69">
        <f t="shared" si="89"/>
        <v>0</v>
      </c>
      <c r="AZ24" s="69">
        <f t="shared" si="89"/>
        <v>0</v>
      </c>
      <c r="BA24" s="69">
        <f t="shared" si="89"/>
        <v>0</v>
      </c>
      <c r="BB24" s="69">
        <f t="shared" si="89"/>
        <v>0</v>
      </c>
      <c r="BC24" s="69">
        <f t="shared" si="89"/>
        <v>0</v>
      </c>
      <c r="BD24" s="69">
        <f t="shared" si="89"/>
        <v>0</v>
      </c>
      <c r="BE24" s="69">
        <f t="shared" si="89"/>
        <v>20</v>
      </c>
      <c r="BF24" s="69" t="str">
        <f t="shared" si="89"/>
        <v>Motorized</v>
      </c>
      <c r="BG24" s="69" t="str">
        <f t="shared" si="89"/>
        <v>Support Eq</v>
      </c>
      <c r="BH24" s="76">
        <f t="shared" ref="BH24:CK24" si="90">VLOOKUP($A24,$49:$91,COLUMN(),0)+VLOOKUP($A24,$94:$155,COLUMN(),0)</f>
        <v>0</v>
      </c>
      <c r="BI24" s="75">
        <f t="shared" si="90"/>
        <v>0</v>
      </c>
      <c r="BJ24" s="76">
        <f t="shared" si="90"/>
        <v>0</v>
      </c>
      <c r="BK24" s="75">
        <f t="shared" si="90"/>
        <v>0</v>
      </c>
      <c r="BL24" s="75">
        <f t="shared" si="90"/>
        <v>0</v>
      </c>
      <c r="BM24" s="76">
        <f t="shared" si="90"/>
        <v>0</v>
      </c>
      <c r="BN24" s="75">
        <f t="shared" si="90"/>
        <v>0</v>
      </c>
      <c r="BO24" s="75">
        <f t="shared" si="90"/>
        <v>0</v>
      </c>
      <c r="BP24" s="75">
        <f t="shared" si="90"/>
        <v>0</v>
      </c>
      <c r="BQ24" s="75">
        <f t="shared" si="90"/>
        <v>0</v>
      </c>
      <c r="BR24" s="75">
        <f t="shared" si="90"/>
        <v>0</v>
      </c>
      <c r="BS24" s="75">
        <f t="shared" si="90"/>
        <v>0</v>
      </c>
      <c r="BT24" s="75">
        <f t="shared" si="90"/>
        <v>0</v>
      </c>
      <c r="BU24" s="75">
        <f t="shared" si="90"/>
        <v>0</v>
      </c>
      <c r="BV24" s="75">
        <f t="shared" si="90"/>
        <v>0</v>
      </c>
      <c r="BW24" s="75">
        <f t="shared" si="90"/>
        <v>0</v>
      </c>
      <c r="BX24" s="75">
        <f t="shared" si="90"/>
        <v>0</v>
      </c>
      <c r="BY24" s="76">
        <f t="shared" si="90"/>
        <v>0</v>
      </c>
      <c r="BZ24" s="76">
        <f t="shared" si="90"/>
        <v>0</v>
      </c>
      <c r="CA24" s="75">
        <f t="shared" si="90"/>
        <v>0</v>
      </c>
      <c r="CB24" s="76">
        <f t="shared" si="90"/>
        <v>0</v>
      </c>
      <c r="CC24" s="75">
        <f t="shared" si="90"/>
        <v>0</v>
      </c>
      <c r="CD24" s="76">
        <f t="shared" si="90"/>
        <v>0</v>
      </c>
      <c r="CE24" s="76">
        <f t="shared" si="90"/>
        <v>0</v>
      </c>
      <c r="CF24" s="76">
        <f t="shared" si="90"/>
        <v>0</v>
      </c>
      <c r="CG24" s="75">
        <f t="shared" si="90"/>
        <v>0</v>
      </c>
      <c r="CH24" s="76">
        <f t="shared" si="90"/>
        <v>0</v>
      </c>
      <c r="CI24" s="75">
        <f t="shared" si="90"/>
        <v>0</v>
      </c>
      <c r="CJ24" s="76">
        <f t="shared" si="90"/>
        <v>0</v>
      </c>
      <c r="CK24" s="75">
        <f t="shared" si="90"/>
        <v>0</v>
      </c>
      <c r="CL24" s="7" t="str">
        <f t="shared" si="5"/>
        <v>logistics_company</v>
      </c>
    </row>
    <row r="25" spans="1:90" x14ac:dyDescent="0.2">
      <c r="A25" s="7" t="s">
        <v>246</v>
      </c>
      <c r="B25" s="7" t="str">
        <f t="shared" si="0"/>
        <v>Support</v>
      </c>
      <c r="C25" s="69">
        <f>(1+VLOOKUP($A25,$49:$91,COLUMN(),0))*(MAX(VLOOKUP($BF25,'Land Equipment'!$3:$32,COLUMN(),0),VLOOKUP($BG25,'Land Equipment'!$3:$32,COLUMN(),0)))</f>
        <v>12</v>
      </c>
      <c r="D25" s="69">
        <f t="shared" ref="D25:O25" ca="1" si="91">VLOOKUP($A25,$49:$91,COLUMN(),0)+VLOOKUP($A25,$94:$155,COLUMN(),0)</f>
        <v>1</v>
      </c>
      <c r="E25" s="69">
        <f t="shared" ca="1" si="91"/>
        <v>40</v>
      </c>
      <c r="F25" s="69">
        <f t="shared" ca="1" si="91"/>
        <v>0.3</v>
      </c>
      <c r="G25" s="69">
        <f t="shared" ca="1" si="91"/>
        <v>0</v>
      </c>
      <c r="H25" s="69">
        <f t="shared" ca="1" si="91"/>
        <v>0</v>
      </c>
      <c r="I25" s="69">
        <f t="shared" ca="1" si="91"/>
        <v>0</v>
      </c>
      <c r="J25" s="69">
        <f t="shared" ca="1" si="91"/>
        <v>0.1</v>
      </c>
      <c r="K25" s="69">
        <f t="shared" ca="1" si="91"/>
        <v>0.02</v>
      </c>
      <c r="L25" s="69">
        <f t="shared" ca="1" si="91"/>
        <v>0</v>
      </c>
      <c r="M25" s="69">
        <f t="shared" ca="1" si="91"/>
        <v>0</v>
      </c>
      <c r="N25" s="69">
        <f t="shared" ca="1" si="91"/>
        <v>0</v>
      </c>
      <c r="O25" s="69">
        <f t="shared" ca="1" si="91"/>
        <v>0</v>
      </c>
      <c r="P25" s="7" t="e">
        <f ca="1">(1+VLOOKUP($A25,$49:$91,COLUMN(),0)+VLOOKUP($A25,$94:$136,COLUMN(),0))*(VLOOKUP($BF25,'Land Equipment'!$3:$32,COLUMN(),0)+VLOOKUP($BG25,'Land Equipment'!$3:$32,COLUMN(),0))</f>
        <v>#VALUE!</v>
      </c>
      <c r="Q25" s="7" t="e">
        <f ca="1">(1+VLOOKUP($A25,$49:$91,COLUMN(),0)+VLOOKUP($A25,$94:$136,COLUMN(),0))*(VLOOKUP($BF25,'Land Equipment'!$3:$32,COLUMN(),0)+VLOOKUP($BG25,'Land Equipment'!$3:$32,COLUMN(),0))</f>
        <v>#VALUE!</v>
      </c>
      <c r="R25" s="7" t="e">
        <f ca="1">(1+VLOOKUP($A25,$49:$91,COLUMN(),0)+VLOOKUP($A25,$94:$136,COLUMN(),0))*(VLOOKUP($BF25,'Land Equipment'!$3:$32,COLUMN(),0)+VLOOKUP($BG25,'Land Equipment'!$3:$32,COLUMN(),0))</f>
        <v>#VALUE!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 t="e">
        <f ca="1">(1+VLOOKUP($A25,$49:$91,COLUMN(),0)+VLOOKUP($A25,$94:$136,COLUMN(),0))*(VLOOKUP($BF25,'Land Equipment'!$3:$32,COLUMN(),0)+VLOOKUP($BG25,'Land Equipment'!$3:$32,COLUMN(),0))</f>
        <v>#VALUE!</v>
      </c>
      <c r="V25" s="7" t="e">
        <f ca="1">(1+VLOOKUP($A25,$49:$91,COLUMN(),0)+VLOOKUP($A25,$94:$136,COLUMN(),0))*(VLOOKUP($BF25,'Land Equipment'!$3:$32,COLUMN(),0)+VLOOKUP($BG25,'Land Equipment'!$3:$32,COLUMN(),0))</f>
        <v>#VALUE!</v>
      </c>
      <c r="W25" s="69">
        <f t="shared" ref="W25:Y25" ca="1" si="92">VLOOKUP($A25,$49:$91,COLUMN(),0)+VLOOKUP($A25,$94:$155,COLUMN(),0)</f>
        <v>0.2</v>
      </c>
      <c r="X25" s="69">
        <f t="shared" ca="1" si="92"/>
        <v>0</v>
      </c>
      <c r="Y25" s="69">
        <f t="shared" ca="1" si="92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3">VLOOKUP($A25,$49:$91,COLUMN(),0)</f>
        <v>500</v>
      </c>
      <c r="AB25" s="69">
        <f t="shared" si="93"/>
        <v>120</v>
      </c>
      <c r="AC25" s="69">
        <f t="shared" si="93"/>
        <v>0</v>
      </c>
      <c r="AD25" s="69">
        <f t="shared" si="93"/>
        <v>0</v>
      </c>
      <c r="AE25" s="69">
        <f t="shared" si="93"/>
        <v>0</v>
      </c>
      <c r="AF25" s="69">
        <f t="shared" si="93"/>
        <v>0</v>
      </c>
      <c r="AG25" s="69">
        <f t="shared" si="93"/>
        <v>0</v>
      </c>
      <c r="AH25" s="69">
        <f t="shared" si="93"/>
        <v>0</v>
      </c>
      <c r="AI25" s="69">
        <f t="shared" si="93"/>
        <v>0</v>
      </c>
      <c r="AJ25" s="69">
        <f t="shared" si="93"/>
        <v>0</v>
      </c>
      <c r="AK25" s="69">
        <f t="shared" si="93"/>
        <v>0</v>
      </c>
      <c r="AL25" s="69">
        <f t="shared" si="93"/>
        <v>0</v>
      </c>
      <c r="AM25" s="69">
        <f t="shared" si="93"/>
        <v>0</v>
      </c>
      <c r="AN25" s="69">
        <f t="shared" si="93"/>
        <v>0</v>
      </c>
      <c r="AO25" s="69">
        <f t="shared" si="93"/>
        <v>0</v>
      </c>
      <c r="AP25" s="69">
        <f t="shared" si="93"/>
        <v>0</v>
      </c>
      <c r="AQ25" s="69">
        <f t="shared" si="93"/>
        <v>0</v>
      </c>
      <c r="AR25" s="69">
        <f t="shared" si="93"/>
        <v>0</v>
      </c>
      <c r="AS25" s="69">
        <f t="shared" si="93"/>
        <v>0</v>
      </c>
      <c r="AT25" s="69">
        <f t="shared" si="93"/>
        <v>10</v>
      </c>
      <c r="AU25" s="69">
        <f t="shared" si="93"/>
        <v>0</v>
      </c>
      <c r="AV25" s="69">
        <f t="shared" si="93"/>
        <v>0</v>
      </c>
      <c r="AW25" s="69">
        <f t="shared" si="93"/>
        <v>0</v>
      </c>
      <c r="AX25" s="69">
        <f t="shared" si="93"/>
        <v>0</v>
      </c>
      <c r="AY25" s="69">
        <f t="shared" si="93"/>
        <v>0</v>
      </c>
      <c r="AZ25" s="69">
        <f t="shared" si="93"/>
        <v>0</v>
      </c>
      <c r="BA25" s="69">
        <f t="shared" si="93"/>
        <v>0</v>
      </c>
      <c r="BB25" s="69">
        <f t="shared" si="93"/>
        <v>0</v>
      </c>
      <c r="BC25" s="69">
        <f t="shared" si="93"/>
        <v>0</v>
      </c>
      <c r="BD25" s="69">
        <f t="shared" si="93"/>
        <v>0</v>
      </c>
      <c r="BE25" s="69">
        <f t="shared" si="93"/>
        <v>20</v>
      </c>
      <c r="BF25" s="69" t="str">
        <f t="shared" si="93"/>
        <v>Motorized</v>
      </c>
      <c r="BG25" s="69" t="str">
        <f t="shared" si="93"/>
        <v>Support Eq</v>
      </c>
      <c r="BH25" s="76">
        <f t="shared" ref="BH25:CK25" si="94">VLOOKUP($A25,$49:$91,COLUMN(),0)+VLOOKUP($A25,$94:$155,COLUMN(),0)</f>
        <v>0</v>
      </c>
      <c r="BI25" s="75">
        <f t="shared" si="94"/>
        <v>0</v>
      </c>
      <c r="BJ25" s="76">
        <f t="shared" si="94"/>
        <v>0</v>
      </c>
      <c r="BK25" s="75">
        <f t="shared" si="94"/>
        <v>0</v>
      </c>
      <c r="BL25" s="75">
        <f t="shared" si="94"/>
        <v>0</v>
      </c>
      <c r="BM25" s="76">
        <f t="shared" si="94"/>
        <v>0</v>
      </c>
      <c r="BN25" s="75">
        <f t="shared" si="94"/>
        <v>0</v>
      </c>
      <c r="BO25" s="75">
        <f t="shared" si="94"/>
        <v>0</v>
      </c>
      <c r="BP25" s="75">
        <f t="shared" si="94"/>
        <v>0</v>
      </c>
      <c r="BQ25" s="75">
        <f t="shared" si="94"/>
        <v>0</v>
      </c>
      <c r="BR25" s="75">
        <f t="shared" si="94"/>
        <v>0</v>
      </c>
      <c r="BS25" s="75">
        <f t="shared" si="94"/>
        <v>0</v>
      </c>
      <c r="BT25" s="75">
        <f t="shared" si="94"/>
        <v>0</v>
      </c>
      <c r="BU25" s="75">
        <f t="shared" si="94"/>
        <v>0</v>
      </c>
      <c r="BV25" s="75">
        <f t="shared" si="94"/>
        <v>0</v>
      </c>
      <c r="BW25" s="75">
        <f t="shared" si="94"/>
        <v>0</v>
      </c>
      <c r="BX25" s="75">
        <f t="shared" si="94"/>
        <v>0</v>
      </c>
      <c r="BY25" s="76">
        <f t="shared" si="94"/>
        <v>0</v>
      </c>
      <c r="BZ25" s="76">
        <f t="shared" si="94"/>
        <v>0</v>
      </c>
      <c r="CA25" s="75">
        <f t="shared" si="94"/>
        <v>0</v>
      </c>
      <c r="CB25" s="76">
        <f t="shared" si="94"/>
        <v>0</v>
      </c>
      <c r="CC25" s="75">
        <f t="shared" si="94"/>
        <v>0</v>
      </c>
      <c r="CD25" s="76">
        <f t="shared" si="94"/>
        <v>0</v>
      </c>
      <c r="CE25" s="76">
        <f t="shared" si="94"/>
        <v>0</v>
      </c>
      <c r="CF25" s="76">
        <f t="shared" si="94"/>
        <v>0</v>
      </c>
      <c r="CG25" s="75">
        <f t="shared" si="94"/>
        <v>0</v>
      </c>
      <c r="CH25" s="76">
        <f t="shared" si="94"/>
        <v>0</v>
      </c>
      <c r="CI25" s="75">
        <f t="shared" si="94"/>
        <v>0</v>
      </c>
      <c r="CJ25" s="76">
        <f t="shared" si="94"/>
        <v>0</v>
      </c>
      <c r="CK25" s="75">
        <f t="shared" si="94"/>
        <v>0</v>
      </c>
      <c r="CL25" s="7" t="str">
        <f t="shared" si="5"/>
        <v>signal_company</v>
      </c>
    </row>
    <row r="26" spans="1:90" x14ac:dyDescent="0.2">
      <c r="A26" s="1" t="s">
        <v>37</v>
      </c>
      <c r="B26" s="1" t="str">
        <f t="shared" si="0"/>
        <v>Armored</v>
      </c>
      <c r="C26" s="69">
        <f>(1+VLOOKUP($A26,$49:$91,COLUMN(),0))*(MAX(VLOOKUP($BF26,'Land Equipment'!$3:$32,COLUMN(),0),VLOOKUP($BG26,'Land Equipment'!$3:$32,COLUMN(),0)))</f>
        <v>12</v>
      </c>
      <c r="D26" s="69">
        <f t="shared" ref="D26:O26" ca="1" si="95">VLOOKUP($A26,$49:$91,COLUMN(),0)+VLOOKUP($A26,$94:$155,COLUMN(),0)</f>
        <v>2</v>
      </c>
      <c r="E26" s="69">
        <f t="shared" ca="1" si="95"/>
        <v>10</v>
      </c>
      <c r="F26" s="69">
        <f t="shared" ca="1" si="95"/>
        <v>0.3</v>
      </c>
      <c r="G26" s="69">
        <f t="shared" ca="1" si="95"/>
        <v>0</v>
      </c>
      <c r="H26" s="69">
        <f t="shared" ca="1" si="95"/>
        <v>0</v>
      </c>
      <c r="I26" s="69">
        <f t="shared" ca="1" si="95"/>
        <v>0</v>
      </c>
      <c r="J26" s="69">
        <f t="shared" ca="1" si="95"/>
        <v>1</v>
      </c>
      <c r="K26" s="69">
        <f t="shared" ca="1" si="95"/>
        <v>0.2</v>
      </c>
      <c r="L26" s="69">
        <f t="shared" ca="1" si="95"/>
        <v>0</v>
      </c>
      <c r="M26" s="69">
        <f t="shared" ca="1" si="95"/>
        <v>0</v>
      </c>
      <c r="N26" s="69">
        <f t="shared" ca="1" si="95"/>
        <v>0</v>
      </c>
      <c r="O26" s="69">
        <f t="shared" ca="1" si="95"/>
        <v>0</v>
      </c>
      <c r="P26" s="1" t="e">
        <f ca="1">(1+VLOOKUP($A26,$49:$91,COLUMN(),0)+VLOOKUP($A26,$94:$136,COLUMN(),0))*(VLOOKUP($BF26,'Land Equipment'!$3:$32,COLUMN(),0)+VLOOKUP($BG26,'Land Equipment'!$3:$32,COLUMN(),0))</f>
        <v>#VALUE!</v>
      </c>
      <c r="Q26" s="1" t="e">
        <f ca="1">(1+VLOOKUP($A26,$49:$91,COLUMN(),0)+VLOOKUP($A26,$94:$136,COLUMN(),0))*(VLOOKUP($BF26,'Land Equipment'!$3:$32,COLUMN(),0)+VLOOKUP($BG26,'Land Equipment'!$3:$32,COLUMN(),0))</f>
        <v>#VALUE!</v>
      </c>
      <c r="R26" s="1" t="e">
        <f ca="1">(1+VLOOKUP($A26,$49:$91,COLUMN(),0)+VLOOKUP($A26,$94:$136,COLUMN(),0))*(VLOOKUP($BF26,'Land Equipment'!$3:$32,COLUMN(),0)+VLOOKUP($BG26,'Land Equipment'!$3:$32,COLUMN(),0))</f>
        <v>#VALUE!</v>
      </c>
      <c r="S26" s="1">
        <f ca="1">(1+VLOOKUP($A26,$49:$91,COLUMN(),0)+VLOOKUP($A26,$94:$136,COLUMN(),0))*(VLOOKUP($BF26,'Land Equipment'!$3:$32,COLUMN(),0)+VLOOKUP($BG26,'Land Equipment'!$3:$32,COLUMN(),0))</f>
        <v>5</v>
      </c>
      <c r="T26" s="1">
        <f ca="1">(1+VLOOKUP($A26,$49:$91,COLUMN(),0)+VLOOKUP($A26,$94:$136,COLUMN(),0))*(VLOOKUP($BF26,'Land Equipment'!$3:$32,COLUMN(),0)+VLOOKUP($BG26,'Land Equipment'!$3:$32,COLUMN(),0))</f>
        <v>36</v>
      </c>
      <c r="U26" s="1" t="e">
        <f ca="1">(1+VLOOKUP($A26,$49:$91,COLUMN(),0)+VLOOKUP($A26,$94:$136,COLUMN(),0))*(VLOOKUP($BF26,'Land Equipment'!$3:$32,COLUMN(),0)+VLOOKUP($BG26,'Land Equipment'!$3:$32,COLUMN(),0))</f>
        <v>#VALUE!</v>
      </c>
      <c r="V26" s="1" t="e">
        <f ca="1">(1+VLOOKUP($A26,$49:$91,COLUMN(),0)+VLOOKUP($A26,$94:$136,COLUMN(),0))*(VLOOKUP($BF26,'Land Equipment'!$3:$32,COLUMN(),0)+VLOOKUP($BG26,'Land Equipment'!$3:$32,COLUMN(),0))</f>
        <v>#VALUE!</v>
      </c>
      <c r="W26" s="69">
        <f t="shared" ref="W26:Y26" ca="1" si="96">VLOOKUP($A26,$49:$91,COLUMN(),0)+VLOOKUP($A26,$94:$155,COLUMN(),0)</f>
        <v>0</v>
      </c>
      <c r="X26" s="69">
        <f t="shared" ca="1" si="96"/>
        <v>0</v>
      </c>
      <c r="Y26" s="69">
        <f t="shared" ca="1" si="96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7">VLOOKUP($A26,$49:$91,COLUMN(),0)</f>
        <v>500</v>
      </c>
      <c r="AB26" s="69">
        <f t="shared" si="97"/>
        <v>180</v>
      </c>
      <c r="AC26" s="69">
        <f t="shared" si="97"/>
        <v>0</v>
      </c>
      <c r="AD26" s="69">
        <f t="shared" si="97"/>
        <v>0</v>
      </c>
      <c r="AE26" s="69">
        <f t="shared" si="97"/>
        <v>0</v>
      </c>
      <c r="AF26" s="69">
        <f t="shared" si="97"/>
        <v>0</v>
      </c>
      <c r="AG26" s="69">
        <f t="shared" si="97"/>
        <v>0</v>
      </c>
      <c r="AH26" s="69">
        <f t="shared" si="97"/>
        <v>0</v>
      </c>
      <c r="AI26" s="69">
        <f t="shared" si="97"/>
        <v>0</v>
      </c>
      <c r="AJ26" s="69">
        <f t="shared" si="97"/>
        <v>0</v>
      </c>
      <c r="AK26" s="69">
        <f t="shared" si="97"/>
        <v>0</v>
      </c>
      <c r="AL26" s="69">
        <f t="shared" si="97"/>
        <v>0</v>
      </c>
      <c r="AM26" s="69">
        <f t="shared" si="97"/>
        <v>0</v>
      </c>
      <c r="AN26" s="69">
        <f t="shared" si="97"/>
        <v>0</v>
      </c>
      <c r="AO26" s="69">
        <f t="shared" si="97"/>
        <v>0</v>
      </c>
      <c r="AP26" s="69">
        <f t="shared" si="97"/>
        <v>0</v>
      </c>
      <c r="AQ26" s="69">
        <f t="shared" si="97"/>
        <v>0</v>
      </c>
      <c r="AR26" s="69">
        <f t="shared" si="97"/>
        <v>0</v>
      </c>
      <c r="AS26" s="69">
        <f t="shared" si="97"/>
        <v>0</v>
      </c>
      <c r="AT26" s="69">
        <f t="shared" si="97"/>
        <v>0</v>
      </c>
      <c r="AU26" s="69">
        <f t="shared" si="97"/>
        <v>0</v>
      </c>
      <c r="AV26" s="69">
        <f t="shared" si="97"/>
        <v>60</v>
      </c>
      <c r="AW26" s="69">
        <f t="shared" si="97"/>
        <v>0</v>
      </c>
      <c r="AX26" s="69">
        <f t="shared" si="97"/>
        <v>0</v>
      </c>
      <c r="AY26" s="69">
        <f t="shared" si="97"/>
        <v>0</v>
      </c>
      <c r="AZ26" s="69">
        <f t="shared" si="97"/>
        <v>0</v>
      </c>
      <c r="BA26" s="69">
        <f t="shared" si="97"/>
        <v>0</v>
      </c>
      <c r="BB26" s="69">
        <f t="shared" si="97"/>
        <v>0</v>
      </c>
      <c r="BC26" s="69">
        <f t="shared" si="97"/>
        <v>0</v>
      </c>
      <c r="BD26" s="69">
        <f t="shared" si="97"/>
        <v>0</v>
      </c>
      <c r="BE26" s="69">
        <f t="shared" si="97"/>
        <v>0</v>
      </c>
      <c r="BF26" s="69" t="str">
        <f t="shared" si="97"/>
        <v>Light Tank</v>
      </c>
      <c r="BG26" s="69" t="str">
        <f t="shared" si="97"/>
        <v>-</v>
      </c>
      <c r="BH26" s="76">
        <f t="shared" ref="BH26:CK26" si="98">VLOOKUP($A26,$49:$91,COLUMN(),0)+VLOOKUP($A26,$94:$155,COLUMN(),0)</f>
        <v>-0.4</v>
      </c>
      <c r="BI26" s="76">
        <f t="shared" si="98"/>
        <v>-0.2</v>
      </c>
      <c r="BJ26" s="75">
        <f t="shared" si="98"/>
        <v>0</v>
      </c>
      <c r="BK26" s="76">
        <f t="shared" si="98"/>
        <v>0</v>
      </c>
      <c r="BL26" s="76">
        <f t="shared" si="98"/>
        <v>0</v>
      </c>
      <c r="BM26" s="75">
        <f t="shared" si="98"/>
        <v>0</v>
      </c>
      <c r="BN26" s="76">
        <f t="shared" si="98"/>
        <v>0</v>
      </c>
      <c r="BO26" s="76">
        <f t="shared" si="98"/>
        <v>-0.1</v>
      </c>
      <c r="BP26" s="75">
        <f t="shared" si="98"/>
        <v>0</v>
      </c>
      <c r="BQ26" s="76">
        <f t="shared" si="98"/>
        <v>0</v>
      </c>
      <c r="BR26" s="76">
        <f t="shared" si="98"/>
        <v>0</v>
      </c>
      <c r="BS26" s="76">
        <f t="shared" si="98"/>
        <v>0</v>
      </c>
      <c r="BT26" s="76">
        <f t="shared" si="98"/>
        <v>0</v>
      </c>
      <c r="BU26" s="76">
        <f t="shared" si="98"/>
        <v>-0.4</v>
      </c>
      <c r="BV26" s="76">
        <f t="shared" si="98"/>
        <v>-0.1</v>
      </c>
      <c r="BW26" s="76">
        <f t="shared" si="98"/>
        <v>-0.4</v>
      </c>
      <c r="BX26" s="76">
        <f t="shared" si="98"/>
        <v>-0.3</v>
      </c>
      <c r="BY26" s="75">
        <f t="shared" si="98"/>
        <v>0</v>
      </c>
      <c r="BZ26" s="76">
        <f t="shared" si="98"/>
        <v>-0.1</v>
      </c>
      <c r="CA26" s="76">
        <f t="shared" si="98"/>
        <v>-0.1</v>
      </c>
      <c r="CB26" s="75">
        <f t="shared" si="98"/>
        <v>0</v>
      </c>
      <c r="CC26" s="76">
        <f t="shared" si="98"/>
        <v>0</v>
      </c>
      <c r="CD26" s="76">
        <f t="shared" si="98"/>
        <v>0</v>
      </c>
      <c r="CE26" s="75">
        <f t="shared" si="98"/>
        <v>0</v>
      </c>
      <c r="CF26" s="76">
        <f t="shared" si="98"/>
        <v>-0.2</v>
      </c>
      <c r="CG26" s="76">
        <f t="shared" si="98"/>
        <v>-0.2</v>
      </c>
      <c r="CH26" s="75">
        <f t="shared" si="98"/>
        <v>0</v>
      </c>
      <c r="CI26" s="76">
        <f t="shared" si="98"/>
        <v>0</v>
      </c>
      <c r="CJ26" s="76">
        <f t="shared" si="98"/>
        <v>-0.4</v>
      </c>
      <c r="CK26" s="75">
        <f t="shared" si="98"/>
        <v>0</v>
      </c>
      <c r="CL26" s="7" t="str">
        <f t="shared" si="5"/>
        <v>light_armor</v>
      </c>
    </row>
    <row r="27" spans="1:90" x14ac:dyDescent="0.2">
      <c r="A27" s="1" t="s">
        <v>41</v>
      </c>
      <c r="B27" s="1" t="str">
        <f t="shared" si="0"/>
        <v>Armored</v>
      </c>
      <c r="C27" s="69">
        <f>(1+VLOOKUP($A27,$49:$91,COLUMN(),0))*(MAX(VLOOKUP($BF27,'Land Equipment'!$3:$32,COLUMN(),0),VLOOKUP($BG27,'Land Equipment'!$3:$32,COLUMN(),0)))</f>
        <v>12</v>
      </c>
      <c r="D27" s="69">
        <f t="shared" ref="D27:O27" ca="1" si="99">VLOOKUP($A27,$49:$91,COLUMN(),0)+VLOOKUP($A27,$94:$155,COLUMN(),0)</f>
        <v>0.6</v>
      </c>
      <c r="E27" s="69">
        <f t="shared" ca="1" si="99"/>
        <v>0</v>
      </c>
      <c r="F27" s="69">
        <f t="shared" ca="1" si="99"/>
        <v>0.3</v>
      </c>
      <c r="G27" s="69">
        <f t="shared" ca="1" si="99"/>
        <v>0</v>
      </c>
      <c r="H27" s="69">
        <f t="shared" ca="1" si="99"/>
        <v>0</v>
      </c>
      <c r="I27" s="69">
        <f t="shared" ca="1" si="99"/>
        <v>0</v>
      </c>
      <c r="J27" s="69">
        <f t="shared" ca="1" si="99"/>
        <v>1</v>
      </c>
      <c r="K27" s="69">
        <f t="shared" ca="1" si="99"/>
        <v>0.2</v>
      </c>
      <c r="L27" s="69">
        <f t="shared" ca="1" si="99"/>
        <v>0</v>
      </c>
      <c r="M27" s="69">
        <f t="shared" ca="1" si="99"/>
        <v>0</v>
      </c>
      <c r="N27" s="69">
        <f t="shared" ca="1" si="99"/>
        <v>0</v>
      </c>
      <c r="O27" s="69">
        <f t="shared" ca="1" si="99"/>
        <v>0</v>
      </c>
      <c r="P27" s="1" t="e">
        <f ca="1">(1+VLOOKUP($A27,$49:$91,COLUMN(),0)+VLOOKUP($A27,$94:$136,COLUMN(),0))*(VLOOKUP($BF27,'Land Equipment'!$3:$32,COLUMN(),0)+VLOOKUP($BG27,'Land Equipment'!$3:$32,COLUMN(),0))</f>
        <v>#VALUE!</v>
      </c>
      <c r="Q27" s="1" t="e">
        <f ca="1">(1+VLOOKUP($A27,$49:$91,COLUMN(),0)+VLOOKUP($A27,$94:$136,COLUMN(),0))*(VLOOKUP($BF27,'Land Equipment'!$3:$32,COLUMN(),0)+VLOOKUP($BG27,'Land Equipment'!$3:$32,COLUMN(),0))</f>
        <v>#VALUE!</v>
      </c>
      <c r="R27" s="1" t="e">
        <f ca="1">(1+VLOOKUP($A27,$49:$91,COLUMN(),0)+VLOOKUP($A27,$94:$136,COLUMN(),0))*(VLOOKUP($BF27,'Land Equipment'!$3:$32,COLUMN(),0)+VLOOKUP($BG27,'Land Equipment'!$3:$32,COLUMN(),0))</f>
        <v>#VALUE!</v>
      </c>
      <c r="S27" s="1">
        <f ca="1">(1+VLOOKUP($A27,$49:$91,COLUMN(),0)+VLOOKUP($A27,$94:$136,COLUMN(),0))*(VLOOKUP($BF27,'Land Equipment'!$3:$32,COLUMN(),0)+VLOOKUP($BG27,'Land Equipment'!$3:$32,COLUMN(),0))</f>
        <v>5</v>
      </c>
      <c r="T27" s="1">
        <f ca="1">(1+VLOOKUP($A27,$49:$91,COLUMN(),0)+VLOOKUP($A27,$94:$136,COLUMN(),0))*(VLOOKUP($BF27,'Land Equipment'!$3:$32,COLUMN(),0)+VLOOKUP($BG27,'Land Equipment'!$3:$32,COLUMN(),0))</f>
        <v>1.3</v>
      </c>
      <c r="U27" s="1" t="e">
        <f ca="1">(1+VLOOKUP($A27,$49:$91,COLUMN(),0)+VLOOKUP($A27,$94:$136,COLUMN(),0))*(VLOOKUP($BF27,'Land Equipment'!$3:$32,COLUMN(),0)+VLOOKUP($BG27,'Land Equipment'!$3:$32,COLUMN(),0))</f>
        <v>#VALUE!</v>
      </c>
      <c r="V27" s="1" t="e">
        <f ca="1">(1+VLOOKUP($A27,$49:$91,COLUMN(),0)+VLOOKUP($A27,$94:$136,COLUMN(),0))*(VLOOKUP($BF27,'Land Equipment'!$3:$32,COLUMN(),0)+VLOOKUP($BG27,'Land Equipment'!$3:$32,COLUMN(),0))</f>
        <v>#VALUE!</v>
      </c>
      <c r="W27" s="69">
        <f t="shared" ref="W27:Y27" ca="1" si="100">VLOOKUP($A27,$49:$91,COLUMN(),0)+VLOOKUP($A27,$94:$155,COLUMN(),0)</f>
        <v>0</v>
      </c>
      <c r="X27" s="69">
        <f t="shared" ca="1" si="100"/>
        <v>0</v>
      </c>
      <c r="Y27" s="69">
        <f t="shared" ca="1" si="100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1">VLOOKUP($A27,$49:$91,COLUMN(),0)</f>
        <v>500</v>
      </c>
      <c r="AB27" s="69">
        <f t="shared" si="101"/>
        <v>180</v>
      </c>
      <c r="AC27" s="69">
        <f t="shared" si="101"/>
        <v>0</v>
      </c>
      <c r="AD27" s="69">
        <f t="shared" si="101"/>
        <v>0</v>
      </c>
      <c r="AE27" s="69">
        <f t="shared" si="101"/>
        <v>0</v>
      </c>
      <c r="AF27" s="69">
        <f t="shared" si="101"/>
        <v>0</v>
      </c>
      <c r="AG27" s="69">
        <f t="shared" si="101"/>
        <v>0</v>
      </c>
      <c r="AH27" s="69">
        <f t="shared" si="101"/>
        <v>0</v>
      </c>
      <c r="AI27" s="69">
        <f t="shared" si="101"/>
        <v>0</v>
      </c>
      <c r="AJ27" s="69">
        <f t="shared" si="101"/>
        <v>0</v>
      </c>
      <c r="AK27" s="69">
        <f t="shared" si="101"/>
        <v>0</v>
      </c>
      <c r="AL27" s="69">
        <f t="shared" si="101"/>
        <v>0</v>
      </c>
      <c r="AM27" s="69">
        <f t="shared" si="101"/>
        <v>0</v>
      </c>
      <c r="AN27" s="69">
        <f t="shared" si="101"/>
        <v>0</v>
      </c>
      <c r="AO27" s="69">
        <f t="shared" si="101"/>
        <v>0</v>
      </c>
      <c r="AP27" s="69">
        <f t="shared" si="101"/>
        <v>0</v>
      </c>
      <c r="AQ27" s="69">
        <f t="shared" si="101"/>
        <v>0</v>
      </c>
      <c r="AR27" s="69">
        <f t="shared" si="101"/>
        <v>0</v>
      </c>
      <c r="AS27" s="69">
        <f t="shared" si="101"/>
        <v>0</v>
      </c>
      <c r="AT27" s="69">
        <f t="shared" si="101"/>
        <v>0</v>
      </c>
      <c r="AU27" s="69">
        <f t="shared" si="101"/>
        <v>0</v>
      </c>
      <c r="AV27" s="69">
        <f t="shared" si="101"/>
        <v>0</v>
      </c>
      <c r="AW27" s="69">
        <f t="shared" si="101"/>
        <v>30</v>
      </c>
      <c r="AX27" s="69">
        <f t="shared" si="101"/>
        <v>0</v>
      </c>
      <c r="AY27" s="69">
        <f t="shared" si="101"/>
        <v>0</v>
      </c>
      <c r="AZ27" s="69">
        <f t="shared" si="101"/>
        <v>0</v>
      </c>
      <c r="BA27" s="69">
        <f t="shared" si="101"/>
        <v>0</v>
      </c>
      <c r="BB27" s="69">
        <f t="shared" si="101"/>
        <v>0</v>
      </c>
      <c r="BC27" s="69">
        <f t="shared" si="101"/>
        <v>0</v>
      </c>
      <c r="BD27" s="69">
        <f t="shared" si="101"/>
        <v>0</v>
      </c>
      <c r="BE27" s="69">
        <f t="shared" si="101"/>
        <v>0</v>
      </c>
      <c r="BF27" s="69" t="str">
        <f t="shared" si="101"/>
        <v>Light Tank Destroyer</v>
      </c>
      <c r="BG27" s="69" t="str">
        <f t="shared" si="101"/>
        <v>-</v>
      </c>
      <c r="BH27" s="76">
        <f t="shared" ref="BH27:CK27" si="102">VLOOKUP($A27,$49:$91,COLUMN(),0)+VLOOKUP($A27,$94:$155,COLUMN(),0)</f>
        <v>-0.4</v>
      </c>
      <c r="BI27" s="76">
        <f t="shared" si="102"/>
        <v>-0.2</v>
      </c>
      <c r="BJ27" s="75">
        <f t="shared" si="102"/>
        <v>0</v>
      </c>
      <c r="BK27" s="76">
        <f t="shared" si="102"/>
        <v>0</v>
      </c>
      <c r="BL27" s="76">
        <f t="shared" si="102"/>
        <v>0</v>
      </c>
      <c r="BM27" s="75">
        <f t="shared" si="102"/>
        <v>0</v>
      </c>
      <c r="BN27" s="76">
        <f t="shared" si="102"/>
        <v>0</v>
      </c>
      <c r="BO27" s="76">
        <f t="shared" si="102"/>
        <v>-0.1</v>
      </c>
      <c r="BP27" s="75">
        <f t="shared" si="102"/>
        <v>0</v>
      </c>
      <c r="BQ27" s="76">
        <f t="shared" si="102"/>
        <v>0</v>
      </c>
      <c r="BR27" s="76">
        <f t="shared" si="102"/>
        <v>0</v>
      </c>
      <c r="BS27" s="76">
        <f t="shared" si="102"/>
        <v>0</v>
      </c>
      <c r="BT27" s="76">
        <f t="shared" si="102"/>
        <v>0</v>
      </c>
      <c r="BU27" s="76">
        <f t="shared" si="102"/>
        <v>-0.4</v>
      </c>
      <c r="BV27" s="76">
        <f t="shared" si="102"/>
        <v>-0.1</v>
      </c>
      <c r="BW27" s="76">
        <f t="shared" si="102"/>
        <v>-0.4</v>
      </c>
      <c r="BX27" s="76">
        <f t="shared" si="102"/>
        <v>-0.3</v>
      </c>
      <c r="BY27" s="75">
        <f t="shared" si="102"/>
        <v>0</v>
      </c>
      <c r="BZ27" s="76">
        <f t="shared" si="102"/>
        <v>-0.1</v>
      </c>
      <c r="CA27" s="76">
        <f t="shared" si="102"/>
        <v>-0.1</v>
      </c>
      <c r="CB27" s="75">
        <f t="shared" si="102"/>
        <v>0</v>
      </c>
      <c r="CC27" s="76">
        <f t="shared" si="102"/>
        <v>0</v>
      </c>
      <c r="CD27" s="76">
        <f t="shared" si="102"/>
        <v>0</v>
      </c>
      <c r="CE27" s="75">
        <f t="shared" si="102"/>
        <v>0</v>
      </c>
      <c r="CF27" s="76">
        <f t="shared" si="102"/>
        <v>-0.2</v>
      </c>
      <c r="CG27" s="76">
        <f t="shared" si="102"/>
        <v>-0.2</v>
      </c>
      <c r="CH27" s="75">
        <f t="shared" si="102"/>
        <v>0</v>
      </c>
      <c r="CI27" s="76">
        <f t="shared" si="102"/>
        <v>0</v>
      </c>
      <c r="CJ27" s="76">
        <f t="shared" si="102"/>
        <v>-0.6</v>
      </c>
      <c r="CK27" s="75">
        <f t="shared" si="102"/>
        <v>0</v>
      </c>
      <c r="CL27" s="7" t="str">
        <f t="shared" si="5"/>
        <v>light_tank_destroyer_brigade</v>
      </c>
    </row>
    <row r="28" spans="1:90" x14ac:dyDescent="0.2">
      <c r="A28" s="1" t="s">
        <v>45</v>
      </c>
      <c r="B28" s="1" t="str">
        <f t="shared" si="0"/>
        <v>Armored</v>
      </c>
      <c r="C28" s="69">
        <f>(1+VLOOKUP($A28,$49:$91,COLUMN(),0))*(MAX(VLOOKUP($BF28,'Land Equipment'!$3:$32,COLUMN(),0),VLOOKUP($BG28,'Land Equipment'!$3:$32,COLUMN(),0)))</f>
        <v>12</v>
      </c>
      <c r="D28" s="69">
        <f t="shared" ref="D28:O28" ca="1" si="103">VLOOKUP($A28,$49:$91,COLUMN(),0)+VLOOKUP($A28,$94:$155,COLUMN(),0)</f>
        <v>0.6</v>
      </c>
      <c r="E28" s="69">
        <f t="shared" ca="1" si="103"/>
        <v>0</v>
      </c>
      <c r="F28" s="69">
        <f t="shared" ca="1" si="103"/>
        <v>0.1</v>
      </c>
      <c r="G28" s="69">
        <f t="shared" ca="1" si="103"/>
        <v>0</v>
      </c>
      <c r="H28" s="69">
        <f t="shared" ca="1" si="103"/>
        <v>0</v>
      </c>
      <c r="I28" s="69">
        <f t="shared" ca="1" si="103"/>
        <v>0</v>
      </c>
      <c r="J28" s="69">
        <f t="shared" ca="1" si="103"/>
        <v>1</v>
      </c>
      <c r="K28" s="69">
        <f t="shared" ca="1" si="103"/>
        <v>0.4</v>
      </c>
      <c r="L28" s="69">
        <f t="shared" ca="1" si="103"/>
        <v>0</v>
      </c>
      <c r="M28" s="69">
        <f t="shared" ca="1" si="103"/>
        <v>0</v>
      </c>
      <c r="N28" s="69">
        <f t="shared" ca="1" si="103"/>
        <v>0</v>
      </c>
      <c r="O28" s="69">
        <f t="shared" ca="1" si="103"/>
        <v>0</v>
      </c>
      <c r="P28" s="1" t="e">
        <f ca="1">(1+VLOOKUP($A28,$49:$91,COLUMN(),0)+VLOOKUP($A28,$94:$136,COLUMN(),0))*(VLOOKUP($BF28,'Land Equipment'!$3:$32,COLUMN(),0)+VLOOKUP($BG28,'Land Equipment'!$3:$32,COLUMN(),0))</f>
        <v>#VALUE!</v>
      </c>
      <c r="Q28" s="1" t="e">
        <f ca="1">(1+VLOOKUP($A28,$49:$91,COLUMN(),0)+VLOOKUP($A28,$94:$136,COLUMN(),0))*(VLOOKUP($BF28,'Land Equipment'!$3:$32,COLUMN(),0)+VLOOKUP($BG28,'Land Equipment'!$3:$32,COLUMN(),0))</f>
        <v>#VALUE!</v>
      </c>
      <c r="R28" s="1" t="e">
        <f ca="1">(1+VLOOKUP($A28,$49:$91,COLUMN(),0)+VLOOKUP($A28,$94:$136,COLUMN(),0))*(VLOOKUP($BF28,'Land Equipment'!$3:$32,COLUMN(),0)+VLOOKUP($BG28,'Land Equipment'!$3:$32,COLUMN(),0))</f>
        <v>#VALUE!</v>
      </c>
      <c r="S28" s="1">
        <f ca="1">(1+VLOOKUP($A28,$49:$91,COLUMN(),0)+VLOOKUP($A28,$94:$136,COLUMN(),0))*(VLOOKUP($BF28,'Land Equipment'!$3:$32,COLUMN(),0)+VLOOKUP($BG28,'Land Equipment'!$3:$32,COLUMN(),0))</f>
        <v>5</v>
      </c>
      <c r="T28" s="1">
        <f ca="1">(1+VLOOKUP($A28,$49:$91,COLUMN(),0)+VLOOKUP($A28,$94:$136,COLUMN(),0))*(VLOOKUP($BF28,'Land Equipment'!$3:$32,COLUMN(),0)+VLOOKUP($BG28,'Land Equipment'!$3:$32,COLUMN(),0))</f>
        <v>2.5</v>
      </c>
      <c r="U28" s="1" t="e">
        <f ca="1">(1+VLOOKUP($A28,$49:$91,COLUMN(),0)+VLOOKUP($A28,$94:$136,COLUMN(),0))*(VLOOKUP($BF28,'Land Equipment'!$3:$32,COLUMN(),0)+VLOOKUP($BG28,'Land Equipment'!$3:$32,COLUMN(),0))</f>
        <v>#VALUE!</v>
      </c>
      <c r="V28" s="1" t="e">
        <f ca="1">(1+VLOOKUP($A28,$49:$91,COLUMN(),0)+VLOOKUP($A28,$94:$136,COLUMN(),0))*(VLOOKUP($BF28,'Land Equipment'!$3:$32,COLUMN(),0)+VLOOKUP($BG28,'Land Equipment'!$3:$32,COLUMN(),0))</f>
        <v>#VALUE!</v>
      </c>
      <c r="W28" s="69">
        <f t="shared" ref="W28:Y28" ca="1" si="104">VLOOKUP($A28,$49:$91,COLUMN(),0)+VLOOKUP($A28,$94:$155,COLUMN(),0)</f>
        <v>0</v>
      </c>
      <c r="X28" s="69">
        <f t="shared" ca="1" si="104"/>
        <v>0</v>
      </c>
      <c r="Y28" s="69">
        <f t="shared" ca="1" si="104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5">VLOOKUP($A28,$49:$91,COLUMN(),0)</f>
        <v>500</v>
      </c>
      <c r="AB28" s="69">
        <f t="shared" si="105"/>
        <v>180</v>
      </c>
      <c r="AC28" s="69">
        <f t="shared" si="105"/>
        <v>0</v>
      </c>
      <c r="AD28" s="69">
        <f t="shared" si="105"/>
        <v>0</v>
      </c>
      <c r="AE28" s="69">
        <f t="shared" si="105"/>
        <v>0</v>
      </c>
      <c r="AF28" s="69">
        <f t="shared" si="105"/>
        <v>0</v>
      </c>
      <c r="AG28" s="69">
        <f t="shared" si="105"/>
        <v>0</v>
      </c>
      <c r="AH28" s="69">
        <f t="shared" si="105"/>
        <v>0</v>
      </c>
      <c r="AI28" s="69">
        <f t="shared" si="105"/>
        <v>0</v>
      </c>
      <c r="AJ28" s="69">
        <f t="shared" si="105"/>
        <v>0</v>
      </c>
      <c r="AK28" s="69">
        <f t="shared" si="105"/>
        <v>0</v>
      </c>
      <c r="AL28" s="69">
        <f t="shared" si="105"/>
        <v>0</v>
      </c>
      <c r="AM28" s="69">
        <f t="shared" si="105"/>
        <v>0</v>
      </c>
      <c r="AN28" s="69">
        <f t="shared" si="105"/>
        <v>0</v>
      </c>
      <c r="AO28" s="69">
        <f t="shared" si="105"/>
        <v>0</v>
      </c>
      <c r="AP28" s="69">
        <f t="shared" si="105"/>
        <v>0</v>
      </c>
      <c r="AQ28" s="69">
        <f t="shared" si="105"/>
        <v>0</v>
      </c>
      <c r="AR28" s="69">
        <f t="shared" si="105"/>
        <v>0</v>
      </c>
      <c r="AS28" s="69">
        <f t="shared" si="105"/>
        <v>0</v>
      </c>
      <c r="AT28" s="69">
        <f t="shared" si="105"/>
        <v>0</v>
      </c>
      <c r="AU28" s="69">
        <f t="shared" si="105"/>
        <v>0</v>
      </c>
      <c r="AV28" s="69">
        <f t="shared" si="105"/>
        <v>0</v>
      </c>
      <c r="AW28" s="69">
        <f t="shared" si="105"/>
        <v>0</v>
      </c>
      <c r="AX28" s="69">
        <f t="shared" si="105"/>
        <v>50</v>
      </c>
      <c r="AY28" s="69">
        <f t="shared" si="105"/>
        <v>0</v>
      </c>
      <c r="AZ28" s="69">
        <f t="shared" si="105"/>
        <v>0</v>
      </c>
      <c r="BA28" s="69">
        <f t="shared" si="105"/>
        <v>0</v>
      </c>
      <c r="BB28" s="69">
        <f t="shared" si="105"/>
        <v>0</v>
      </c>
      <c r="BC28" s="69">
        <f t="shared" si="105"/>
        <v>0</v>
      </c>
      <c r="BD28" s="69">
        <f t="shared" si="105"/>
        <v>0</v>
      </c>
      <c r="BE28" s="69">
        <f t="shared" si="105"/>
        <v>0</v>
      </c>
      <c r="BF28" s="69" t="str">
        <f t="shared" si="105"/>
        <v>Light SP Artillery</v>
      </c>
      <c r="BG28" s="69" t="str">
        <f t="shared" si="105"/>
        <v>-</v>
      </c>
      <c r="BH28" s="76">
        <f t="shared" ref="BH28:CK28" si="106">VLOOKUP($A28,$49:$91,COLUMN(),0)+VLOOKUP($A28,$94:$155,COLUMN(),0)</f>
        <v>-0.4</v>
      </c>
      <c r="BI28" s="76">
        <f t="shared" si="106"/>
        <v>-0.2</v>
      </c>
      <c r="BJ28" s="75">
        <f t="shared" si="106"/>
        <v>0</v>
      </c>
      <c r="BK28" s="76">
        <f t="shared" si="106"/>
        <v>0</v>
      </c>
      <c r="BL28" s="76">
        <f t="shared" si="106"/>
        <v>0</v>
      </c>
      <c r="BM28" s="75">
        <f t="shared" si="106"/>
        <v>0</v>
      </c>
      <c r="BN28" s="76">
        <f t="shared" si="106"/>
        <v>0</v>
      </c>
      <c r="BO28" s="76">
        <f t="shared" si="106"/>
        <v>-0.1</v>
      </c>
      <c r="BP28" s="75">
        <f t="shared" si="106"/>
        <v>0</v>
      </c>
      <c r="BQ28" s="76">
        <f t="shared" si="106"/>
        <v>0</v>
      </c>
      <c r="BR28" s="76">
        <f t="shared" si="106"/>
        <v>0</v>
      </c>
      <c r="BS28" s="76">
        <f t="shared" si="106"/>
        <v>0</v>
      </c>
      <c r="BT28" s="76">
        <f t="shared" si="106"/>
        <v>0</v>
      </c>
      <c r="BU28" s="76">
        <f t="shared" si="106"/>
        <v>-0.4</v>
      </c>
      <c r="BV28" s="76">
        <f t="shared" si="106"/>
        <v>-0.1</v>
      </c>
      <c r="BW28" s="76">
        <f t="shared" si="106"/>
        <v>-0.4</v>
      </c>
      <c r="BX28" s="76">
        <f t="shared" si="106"/>
        <v>-0.3</v>
      </c>
      <c r="BY28" s="75">
        <f t="shared" si="106"/>
        <v>0</v>
      </c>
      <c r="BZ28" s="76">
        <f t="shared" si="106"/>
        <v>-0.1</v>
      </c>
      <c r="CA28" s="76">
        <f t="shared" si="106"/>
        <v>-0.1</v>
      </c>
      <c r="CB28" s="75">
        <f t="shared" si="106"/>
        <v>0</v>
      </c>
      <c r="CC28" s="76">
        <f t="shared" si="106"/>
        <v>0</v>
      </c>
      <c r="CD28" s="76">
        <f t="shared" si="106"/>
        <v>0</v>
      </c>
      <c r="CE28" s="75">
        <f t="shared" si="106"/>
        <v>0</v>
      </c>
      <c r="CF28" s="76">
        <f t="shared" si="106"/>
        <v>-0.2</v>
      </c>
      <c r="CG28" s="76">
        <f t="shared" si="106"/>
        <v>-0.2</v>
      </c>
      <c r="CH28" s="75">
        <f t="shared" si="106"/>
        <v>0</v>
      </c>
      <c r="CI28" s="76">
        <f t="shared" si="106"/>
        <v>0</v>
      </c>
      <c r="CJ28" s="76">
        <f t="shared" si="106"/>
        <v>-0.6</v>
      </c>
      <c r="CK28" s="75">
        <f t="shared" si="106"/>
        <v>0</v>
      </c>
      <c r="CL28" s="7" t="str">
        <f t="shared" si="5"/>
        <v>light_sp_artillery_brigade</v>
      </c>
    </row>
    <row r="29" spans="1:90" x14ac:dyDescent="0.2">
      <c r="A29" s="7" t="s">
        <v>48</v>
      </c>
      <c r="B29" s="7" t="str">
        <f t="shared" si="0"/>
        <v>Armored</v>
      </c>
      <c r="C29" s="69">
        <f>(1+VLOOKUP($A29,$49:$91,COLUMN(),0))*(MAX(VLOOKUP($BF29,'Land Equipment'!$3:$32,COLUMN(),0),VLOOKUP($BG29,'Land Equipment'!$3:$32,COLUMN(),0)))</f>
        <v>12</v>
      </c>
      <c r="D29" s="69">
        <f t="shared" ref="D29:O29" ca="1" si="107">VLOOKUP($A29,$49:$91,COLUMN(),0)+VLOOKUP($A29,$94:$155,COLUMN(),0)</f>
        <v>0.6</v>
      </c>
      <c r="E29" s="69">
        <f t="shared" ca="1" si="107"/>
        <v>0</v>
      </c>
      <c r="F29" s="69">
        <f t="shared" ca="1" si="107"/>
        <v>0.1</v>
      </c>
      <c r="G29" s="69">
        <f t="shared" ca="1" si="107"/>
        <v>0</v>
      </c>
      <c r="H29" s="69">
        <f t="shared" ca="1" si="107"/>
        <v>0</v>
      </c>
      <c r="I29" s="69">
        <f t="shared" ca="1" si="107"/>
        <v>0</v>
      </c>
      <c r="J29" s="69">
        <f t="shared" ca="1" si="107"/>
        <v>1</v>
      </c>
      <c r="K29" s="69">
        <f t="shared" ca="1" si="107"/>
        <v>0.1</v>
      </c>
      <c r="L29" s="69">
        <f t="shared" ca="1" si="107"/>
        <v>0</v>
      </c>
      <c r="M29" s="69">
        <f t="shared" ca="1" si="107"/>
        <v>0</v>
      </c>
      <c r="N29" s="69">
        <f t="shared" ca="1" si="107"/>
        <v>0</v>
      </c>
      <c r="O29" s="69">
        <f t="shared" ca="1" si="107"/>
        <v>0</v>
      </c>
      <c r="P29" s="7" t="e">
        <f ca="1">(1+VLOOKUP($A29,$49:$91,COLUMN(),0)+VLOOKUP($A29,$94:$136,COLUMN(),0))*(VLOOKUP($BF29,'Land Equipment'!$3:$32,COLUMN(),0)+VLOOKUP($BG29,'Land Equipment'!$3:$32,COLUMN(),0))</f>
        <v>#VALUE!</v>
      </c>
      <c r="Q29" s="7" t="e">
        <f ca="1">(1+VLOOKUP($A29,$49:$91,COLUMN(),0)+VLOOKUP($A29,$94:$136,COLUMN(),0))*(VLOOKUP($BF29,'Land Equipment'!$3:$32,COLUMN(),0)+VLOOKUP($BG29,'Land Equipment'!$3:$32,COLUMN(),0))</f>
        <v>#VALUE!</v>
      </c>
      <c r="R29" s="7" t="e">
        <f ca="1">(1+VLOOKUP($A29,$49:$91,COLUMN(),0)+VLOOKUP($A29,$94:$136,COLUMN(),0))*(VLOOKUP($BF29,'Land Equipment'!$3:$32,COLUMN(),0)+VLOOKUP($BG29,'Land Equipment'!$3:$32,COLUMN(),0))</f>
        <v>#VALUE!</v>
      </c>
      <c r="S29" s="7">
        <f ca="1">(1+VLOOKUP($A29,$49:$91,COLUMN(),0)+VLOOKUP($A29,$94:$136,COLUMN(),0))*(VLOOKUP($BF29,'Land Equipment'!$3:$32,COLUMN(),0)+VLOOKUP($BG29,'Land Equipment'!$3:$32,COLUMN(),0))</f>
        <v>2.5</v>
      </c>
      <c r="T29" s="7">
        <f ca="1">(1+VLOOKUP($A29,$49:$91,COLUMN(),0)+VLOOKUP($A29,$94:$136,COLUMN(),0))*(VLOOKUP($BF29,'Land Equipment'!$3:$32,COLUMN(),0)+VLOOKUP($BG29,'Land Equipment'!$3:$32,COLUMN(),0))</f>
        <v>2.5</v>
      </c>
      <c r="U29" s="7" t="e">
        <f ca="1">(1+VLOOKUP($A29,$49:$91,COLUMN(),0)+VLOOKUP($A29,$94:$136,COLUMN(),0))*(VLOOKUP($BF29,'Land Equipment'!$3:$32,COLUMN(),0)+VLOOKUP($BG29,'Land Equipment'!$3:$32,COLUMN(),0))</f>
        <v>#VALUE!</v>
      </c>
      <c r="V29" s="7" t="e">
        <f ca="1">(1+VLOOKUP($A29,$49:$91,COLUMN(),0)+VLOOKUP($A29,$94:$136,COLUMN(),0))*(VLOOKUP($BF29,'Land Equipment'!$3:$32,COLUMN(),0)+VLOOKUP($BG29,'Land Equipment'!$3:$32,COLUMN(),0))</f>
        <v>#VALUE!</v>
      </c>
      <c r="W29" s="69">
        <f t="shared" ref="W29:Y29" ca="1" si="108">VLOOKUP($A29,$49:$91,COLUMN(),0)+VLOOKUP($A29,$94:$155,COLUMN(),0)</f>
        <v>0</v>
      </c>
      <c r="X29" s="69">
        <f t="shared" ca="1" si="108"/>
        <v>0</v>
      </c>
      <c r="Y29" s="69">
        <f t="shared" ca="1" si="108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09">VLOOKUP($A29,$49:$91,COLUMN(),0)</f>
        <v>500</v>
      </c>
      <c r="AB29" s="69">
        <f t="shared" si="109"/>
        <v>180</v>
      </c>
      <c r="AC29" s="69">
        <f t="shared" si="109"/>
        <v>0</v>
      </c>
      <c r="AD29" s="69">
        <f t="shared" si="109"/>
        <v>0</v>
      </c>
      <c r="AE29" s="69">
        <f t="shared" si="109"/>
        <v>0</v>
      </c>
      <c r="AF29" s="69">
        <f t="shared" si="109"/>
        <v>0</v>
      </c>
      <c r="AG29" s="69">
        <f t="shared" si="109"/>
        <v>0</v>
      </c>
      <c r="AH29" s="69">
        <f t="shared" si="109"/>
        <v>0</v>
      </c>
      <c r="AI29" s="69">
        <f t="shared" si="109"/>
        <v>0</v>
      </c>
      <c r="AJ29" s="69">
        <f t="shared" si="109"/>
        <v>0</v>
      </c>
      <c r="AK29" s="69">
        <f t="shared" si="109"/>
        <v>0</v>
      </c>
      <c r="AL29" s="69">
        <f t="shared" si="109"/>
        <v>0</v>
      </c>
      <c r="AM29" s="69">
        <f t="shared" si="109"/>
        <v>0</v>
      </c>
      <c r="AN29" s="69">
        <f t="shared" si="109"/>
        <v>0</v>
      </c>
      <c r="AO29" s="69">
        <f t="shared" si="109"/>
        <v>0</v>
      </c>
      <c r="AP29" s="69">
        <f t="shared" si="109"/>
        <v>0</v>
      </c>
      <c r="AQ29" s="69">
        <f t="shared" si="109"/>
        <v>0</v>
      </c>
      <c r="AR29" s="69">
        <f t="shared" si="109"/>
        <v>0</v>
      </c>
      <c r="AS29" s="69">
        <f t="shared" si="109"/>
        <v>0</v>
      </c>
      <c r="AT29" s="69">
        <f t="shared" si="109"/>
        <v>0</v>
      </c>
      <c r="AU29" s="69">
        <f t="shared" si="109"/>
        <v>0</v>
      </c>
      <c r="AV29" s="69">
        <f t="shared" si="109"/>
        <v>0</v>
      </c>
      <c r="AW29" s="69">
        <f t="shared" si="109"/>
        <v>0</v>
      </c>
      <c r="AX29" s="69">
        <f t="shared" si="109"/>
        <v>0</v>
      </c>
      <c r="AY29" s="69">
        <f t="shared" si="109"/>
        <v>15</v>
      </c>
      <c r="AZ29" s="69">
        <f t="shared" si="109"/>
        <v>0</v>
      </c>
      <c r="BA29" s="69">
        <f t="shared" si="109"/>
        <v>0</v>
      </c>
      <c r="BB29" s="69">
        <f t="shared" si="109"/>
        <v>0</v>
      </c>
      <c r="BC29" s="69">
        <f t="shared" si="109"/>
        <v>0</v>
      </c>
      <c r="BD29" s="69">
        <f t="shared" si="109"/>
        <v>0</v>
      </c>
      <c r="BE29" s="69">
        <f t="shared" si="109"/>
        <v>0</v>
      </c>
      <c r="BF29" s="69" t="str">
        <f t="shared" si="109"/>
        <v>Light SP Anti-Air</v>
      </c>
      <c r="BG29" s="69" t="str">
        <f t="shared" si="109"/>
        <v>-</v>
      </c>
      <c r="BH29" s="76">
        <f t="shared" ref="BH29:CK29" si="110">VLOOKUP($A29,$49:$91,COLUMN(),0)+VLOOKUP($A29,$94:$155,COLUMN(),0)</f>
        <v>-0.4</v>
      </c>
      <c r="BI29" s="76">
        <f t="shared" si="110"/>
        <v>-0.2</v>
      </c>
      <c r="BJ29" s="75">
        <f t="shared" si="110"/>
        <v>0</v>
      </c>
      <c r="BK29" s="76">
        <f t="shared" si="110"/>
        <v>0</v>
      </c>
      <c r="BL29" s="76">
        <f t="shared" si="110"/>
        <v>0</v>
      </c>
      <c r="BM29" s="75">
        <f t="shared" si="110"/>
        <v>0</v>
      </c>
      <c r="BN29" s="76">
        <f t="shared" si="110"/>
        <v>0</v>
      </c>
      <c r="BO29" s="76">
        <f t="shared" si="110"/>
        <v>-0.1</v>
      </c>
      <c r="BP29" s="75">
        <f t="shared" si="110"/>
        <v>0</v>
      </c>
      <c r="BQ29" s="76">
        <f t="shared" si="110"/>
        <v>0</v>
      </c>
      <c r="BR29" s="76">
        <f t="shared" si="110"/>
        <v>0</v>
      </c>
      <c r="BS29" s="76">
        <f t="shared" si="110"/>
        <v>0</v>
      </c>
      <c r="BT29" s="76">
        <f t="shared" si="110"/>
        <v>0</v>
      </c>
      <c r="BU29" s="76">
        <f t="shared" si="110"/>
        <v>-0.4</v>
      </c>
      <c r="BV29" s="76">
        <f t="shared" si="110"/>
        <v>-0.1</v>
      </c>
      <c r="BW29" s="76">
        <f t="shared" si="110"/>
        <v>-0.4</v>
      </c>
      <c r="BX29" s="76">
        <f t="shared" si="110"/>
        <v>-0.3</v>
      </c>
      <c r="BY29" s="75">
        <f t="shared" si="110"/>
        <v>0</v>
      </c>
      <c r="BZ29" s="76">
        <f t="shared" si="110"/>
        <v>-0.1</v>
      </c>
      <c r="CA29" s="76">
        <f t="shared" si="110"/>
        <v>-0.1</v>
      </c>
      <c r="CB29" s="75">
        <f t="shared" si="110"/>
        <v>0</v>
      </c>
      <c r="CC29" s="76">
        <f t="shared" si="110"/>
        <v>0</v>
      </c>
      <c r="CD29" s="76">
        <f t="shared" si="110"/>
        <v>0</v>
      </c>
      <c r="CE29" s="75">
        <f t="shared" si="110"/>
        <v>0</v>
      </c>
      <c r="CF29" s="76">
        <f t="shared" si="110"/>
        <v>-0.2</v>
      </c>
      <c r="CG29" s="76">
        <f t="shared" si="110"/>
        <v>-0.2</v>
      </c>
      <c r="CH29" s="75">
        <f t="shared" si="110"/>
        <v>0</v>
      </c>
      <c r="CI29" s="76">
        <f t="shared" si="110"/>
        <v>0</v>
      </c>
      <c r="CJ29" s="76">
        <f t="shared" si="110"/>
        <v>-0.6</v>
      </c>
      <c r="CK29" s="75">
        <f t="shared" si="110"/>
        <v>0</v>
      </c>
      <c r="CL29" s="7" t="str">
        <f t="shared" si="5"/>
        <v>light_sp_anti_air_brigade</v>
      </c>
    </row>
    <row r="30" spans="1:90" x14ac:dyDescent="0.2">
      <c r="A30" s="1" t="s">
        <v>51</v>
      </c>
      <c r="B30" s="1" t="str">
        <f t="shared" si="0"/>
        <v>Armored</v>
      </c>
      <c r="C30" s="69">
        <f>(1+VLOOKUP($A30,$49:$91,COLUMN(),0))*(MAX(VLOOKUP($BF30,'Land Equipment'!$3:$32,COLUMN(),0),VLOOKUP($BG30,'Land Equipment'!$3:$32,COLUMN(),0)))</f>
        <v>8</v>
      </c>
      <c r="D30" s="69">
        <f t="shared" ref="D30:O30" ca="1" si="111">VLOOKUP($A30,$49:$91,COLUMN(),0)+VLOOKUP($A30,$94:$155,COLUMN(),0)</f>
        <v>2</v>
      </c>
      <c r="E30" s="69">
        <f t="shared" ca="1" si="111"/>
        <v>10</v>
      </c>
      <c r="F30" s="69">
        <f t="shared" ca="1" si="111"/>
        <v>0.3</v>
      </c>
      <c r="G30" s="69">
        <f t="shared" ca="1" si="111"/>
        <v>0</v>
      </c>
      <c r="H30" s="69">
        <f t="shared" ca="1" si="111"/>
        <v>0</v>
      </c>
      <c r="I30" s="69">
        <f t="shared" ca="1" si="111"/>
        <v>0</v>
      </c>
      <c r="J30" s="69">
        <f t="shared" ca="1" si="111"/>
        <v>1.25</v>
      </c>
      <c r="K30" s="69">
        <f t="shared" ca="1" si="111"/>
        <v>0.22</v>
      </c>
      <c r="L30" s="69">
        <f t="shared" ca="1" si="111"/>
        <v>0</v>
      </c>
      <c r="M30" s="69">
        <f t="shared" ca="1" si="111"/>
        <v>0</v>
      </c>
      <c r="N30" s="69">
        <f t="shared" ca="1" si="111"/>
        <v>0</v>
      </c>
      <c r="O30" s="69">
        <f t="shared" ca="1" si="111"/>
        <v>0</v>
      </c>
      <c r="P30" s="1" t="e">
        <f ca="1">(1+VLOOKUP($A30,$49:$91,COLUMN(),0)+VLOOKUP($A30,$94:$136,COLUMN(),0))*(VLOOKUP($BF30,'Land Equipment'!$3:$32,COLUMN(),0)+VLOOKUP($BG30,'Land Equipment'!$3:$32,COLUMN(),0))</f>
        <v>#VALUE!</v>
      </c>
      <c r="Q30" s="1" t="e">
        <f ca="1">(1+VLOOKUP($A30,$49:$91,COLUMN(),0)+VLOOKUP($A30,$94:$136,COLUMN(),0))*(VLOOKUP($BF30,'Land Equipment'!$3:$32,COLUMN(),0)+VLOOKUP($BG30,'Land Equipment'!$3:$32,COLUMN(),0))</f>
        <v>#VALUE!</v>
      </c>
      <c r="R30" s="1" t="e">
        <f ca="1">(1+VLOOKUP($A30,$49:$91,COLUMN(),0)+VLOOKUP($A30,$94:$136,COLUMN(),0))*(VLOOKUP($BF30,'Land Equipment'!$3:$32,COLUMN(),0)+VLOOKUP($BG30,'Land Equipment'!$3:$32,COLUMN(),0))</f>
        <v>#VALUE!</v>
      </c>
      <c r="S30" s="1">
        <f ca="1">(1+VLOOKUP($A30,$49:$91,COLUMN(),0)+VLOOKUP($A30,$94:$136,COLUMN(),0))*(VLOOKUP($BF30,'Land Equipment'!$3:$32,COLUMN(),0)+VLOOKUP($BG30,'Land Equipment'!$3:$32,COLUMN(),0))</f>
        <v>5</v>
      </c>
      <c r="T30" s="1">
        <f ca="1">(1+VLOOKUP($A30,$49:$91,COLUMN(),0)+VLOOKUP($A30,$94:$136,COLUMN(),0))*(VLOOKUP($BF30,'Land Equipment'!$3:$32,COLUMN(),0)+VLOOKUP($BG30,'Land Equipment'!$3:$32,COLUMN(),0))</f>
        <v>36</v>
      </c>
      <c r="U30" s="1" t="e">
        <f ca="1">(1+VLOOKUP($A30,$49:$91,COLUMN(),0)+VLOOKUP($A30,$94:$136,COLUMN(),0))*(VLOOKUP($BF30,'Land Equipment'!$3:$32,COLUMN(),0)+VLOOKUP($BG30,'Land Equipment'!$3:$32,COLUMN(),0))</f>
        <v>#VALUE!</v>
      </c>
      <c r="V30" s="1" t="e">
        <f ca="1">(1+VLOOKUP($A30,$49:$91,COLUMN(),0)+VLOOKUP($A30,$94:$136,COLUMN(),0))*(VLOOKUP($BF30,'Land Equipment'!$3:$32,COLUMN(),0)+VLOOKUP($BG30,'Land Equipment'!$3:$32,COLUMN(),0))</f>
        <v>#VALUE!</v>
      </c>
      <c r="W30" s="69">
        <f t="shared" ref="W30:Y30" ca="1" si="112">VLOOKUP($A30,$49:$91,COLUMN(),0)+VLOOKUP($A30,$94:$155,COLUMN(),0)</f>
        <v>0</v>
      </c>
      <c r="X30" s="69">
        <f t="shared" ca="1" si="112"/>
        <v>0</v>
      </c>
      <c r="Y30" s="69">
        <f t="shared" ca="1" si="112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3">VLOOKUP($A30,$49:$91,COLUMN(),0)</f>
        <v>500</v>
      </c>
      <c r="AB30" s="69">
        <f t="shared" si="113"/>
        <v>180</v>
      </c>
      <c r="AC30" s="69">
        <f t="shared" si="113"/>
        <v>0</v>
      </c>
      <c r="AD30" s="69">
        <f t="shared" si="113"/>
        <v>0</v>
      </c>
      <c r="AE30" s="69">
        <f t="shared" si="113"/>
        <v>0</v>
      </c>
      <c r="AF30" s="69">
        <f t="shared" si="113"/>
        <v>0</v>
      </c>
      <c r="AG30" s="69">
        <f t="shared" si="113"/>
        <v>0</v>
      </c>
      <c r="AH30" s="69">
        <f t="shared" si="113"/>
        <v>0</v>
      </c>
      <c r="AI30" s="69">
        <f t="shared" si="113"/>
        <v>0</v>
      </c>
      <c r="AJ30" s="69">
        <f t="shared" si="113"/>
        <v>0</v>
      </c>
      <c r="AK30" s="69">
        <f t="shared" si="113"/>
        <v>0</v>
      </c>
      <c r="AL30" s="69">
        <f t="shared" si="113"/>
        <v>50</v>
      </c>
      <c r="AM30" s="69">
        <f t="shared" si="113"/>
        <v>0</v>
      </c>
      <c r="AN30" s="69">
        <f t="shared" si="113"/>
        <v>0</v>
      </c>
      <c r="AO30" s="69">
        <f t="shared" si="113"/>
        <v>0</v>
      </c>
      <c r="AP30" s="69">
        <f t="shared" si="113"/>
        <v>0</v>
      </c>
      <c r="AQ30" s="69">
        <f t="shared" si="113"/>
        <v>0</v>
      </c>
      <c r="AR30" s="69">
        <f t="shared" si="113"/>
        <v>0</v>
      </c>
      <c r="AS30" s="69">
        <f t="shared" si="113"/>
        <v>0</v>
      </c>
      <c r="AT30" s="69">
        <f t="shared" si="113"/>
        <v>0</v>
      </c>
      <c r="AU30" s="69">
        <f t="shared" si="113"/>
        <v>0</v>
      </c>
      <c r="AV30" s="69">
        <f t="shared" si="113"/>
        <v>0</v>
      </c>
      <c r="AW30" s="69">
        <f t="shared" si="113"/>
        <v>0</v>
      </c>
      <c r="AX30" s="69">
        <f t="shared" si="113"/>
        <v>0</v>
      </c>
      <c r="AY30" s="69">
        <f t="shared" si="113"/>
        <v>0</v>
      </c>
      <c r="AZ30" s="69">
        <f t="shared" si="113"/>
        <v>0</v>
      </c>
      <c r="BA30" s="69">
        <f t="shared" si="113"/>
        <v>0</v>
      </c>
      <c r="BB30" s="69">
        <f t="shared" si="113"/>
        <v>0</v>
      </c>
      <c r="BC30" s="69">
        <f t="shared" si="113"/>
        <v>0</v>
      </c>
      <c r="BD30" s="69">
        <f t="shared" si="113"/>
        <v>0</v>
      </c>
      <c r="BE30" s="69">
        <f t="shared" si="113"/>
        <v>0</v>
      </c>
      <c r="BF30" s="69" t="str">
        <f t="shared" si="113"/>
        <v>Medium Tank</v>
      </c>
      <c r="BG30" s="69" t="str">
        <f t="shared" si="113"/>
        <v>-</v>
      </c>
      <c r="BH30" s="76">
        <f t="shared" ref="BH30:CK30" si="114">VLOOKUP($A30,$49:$91,COLUMN(),0)+VLOOKUP($A30,$94:$155,COLUMN(),0)</f>
        <v>-0.4</v>
      </c>
      <c r="BI30" s="76">
        <f t="shared" si="114"/>
        <v>-0.3</v>
      </c>
      <c r="BJ30" s="75">
        <f t="shared" si="114"/>
        <v>0</v>
      </c>
      <c r="BK30" s="76">
        <f t="shared" si="114"/>
        <v>0</v>
      </c>
      <c r="BL30" s="76">
        <f t="shared" si="114"/>
        <v>-0.1</v>
      </c>
      <c r="BM30" s="75">
        <f t="shared" si="114"/>
        <v>0</v>
      </c>
      <c r="BN30" s="76">
        <f t="shared" si="114"/>
        <v>0</v>
      </c>
      <c r="BO30" s="76">
        <f t="shared" si="114"/>
        <v>-0.2</v>
      </c>
      <c r="BP30" s="75">
        <f t="shared" si="114"/>
        <v>0</v>
      </c>
      <c r="BQ30" s="76">
        <f t="shared" si="114"/>
        <v>0</v>
      </c>
      <c r="BR30" s="76">
        <f t="shared" si="114"/>
        <v>0</v>
      </c>
      <c r="BS30" s="76">
        <f t="shared" si="114"/>
        <v>0</v>
      </c>
      <c r="BT30" s="76">
        <f t="shared" si="114"/>
        <v>0</v>
      </c>
      <c r="BU30" s="76">
        <f t="shared" si="114"/>
        <v>-0.4</v>
      </c>
      <c r="BV30" s="76">
        <f t="shared" si="114"/>
        <v>-0.1</v>
      </c>
      <c r="BW30" s="76">
        <f t="shared" si="114"/>
        <v>-0.4</v>
      </c>
      <c r="BX30" s="76">
        <f t="shared" si="114"/>
        <v>-0.4</v>
      </c>
      <c r="BY30" s="75">
        <f t="shared" si="114"/>
        <v>0</v>
      </c>
      <c r="BZ30" s="76">
        <f t="shared" si="114"/>
        <v>-0.1</v>
      </c>
      <c r="CA30" s="76">
        <f t="shared" si="114"/>
        <v>-0.1</v>
      </c>
      <c r="CB30" s="75">
        <f t="shared" si="114"/>
        <v>0</v>
      </c>
      <c r="CC30" s="76">
        <f t="shared" si="114"/>
        <v>0</v>
      </c>
      <c r="CD30" s="76">
        <f t="shared" si="114"/>
        <v>0</v>
      </c>
      <c r="CE30" s="75">
        <f t="shared" si="114"/>
        <v>0</v>
      </c>
      <c r="CF30" s="76">
        <f t="shared" si="114"/>
        <v>-0.2</v>
      </c>
      <c r="CG30" s="76">
        <f t="shared" si="114"/>
        <v>-0.2</v>
      </c>
      <c r="CH30" s="75">
        <f t="shared" si="114"/>
        <v>0</v>
      </c>
      <c r="CI30" s="76">
        <f t="shared" si="114"/>
        <v>0</v>
      </c>
      <c r="CJ30" s="76">
        <f t="shared" si="114"/>
        <v>-0.7</v>
      </c>
      <c r="CK30" s="75">
        <f t="shared" si="114"/>
        <v>0</v>
      </c>
      <c r="CL30" s="7" t="str">
        <f t="shared" si="5"/>
        <v>medium_armor</v>
      </c>
    </row>
    <row r="31" spans="1:90" x14ac:dyDescent="0.2">
      <c r="A31" s="1" t="s">
        <v>53</v>
      </c>
      <c r="B31" s="1" t="str">
        <f t="shared" si="0"/>
        <v>Armored</v>
      </c>
      <c r="C31" s="69">
        <f>(1+VLOOKUP($A31,$49:$91,COLUMN(),0))*(MAX(VLOOKUP($BF31,'Land Equipment'!$3:$32,COLUMN(),0),VLOOKUP($BG31,'Land Equipment'!$3:$32,COLUMN(),0)))</f>
        <v>8</v>
      </c>
      <c r="D31" s="69">
        <f t="shared" ref="D31:O31" ca="1" si="115">VLOOKUP($A31,$49:$91,COLUMN(),0)+VLOOKUP($A31,$94:$155,COLUMN(),0)</f>
        <v>0.6</v>
      </c>
      <c r="E31" s="69">
        <f t="shared" ca="1" si="115"/>
        <v>0</v>
      </c>
      <c r="F31" s="69">
        <f t="shared" ca="1" si="115"/>
        <v>0.3</v>
      </c>
      <c r="G31" s="69">
        <f t="shared" ca="1" si="115"/>
        <v>0</v>
      </c>
      <c r="H31" s="69">
        <f t="shared" ca="1" si="115"/>
        <v>0</v>
      </c>
      <c r="I31" s="69">
        <f t="shared" ca="1" si="115"/>
        <v>0</v>
      </c>
      <c r="J31" s="69">
        <f t="shared" ca="1" si="115"/>
        <v>1.25</v>
      </c>
      <c r="K31" s="69">
        <f t="shared" ca="1" si="115"/>
        <v>0.22</v>
      </c>
      <c r="L31" s="69">
        <f t="shared" ca="1" si="115"/>
        <v>0</v>
      </c>
      <c r="M31" s="69">
        <f t="shared" ca="1" si="115"/>
        <v>0</v>
      </c>
      <c r="N31" s="69">
        <f t="shared" ca="1" si="115"/>
        <v>0</v>
      </c>
      <c r="O31" s="69">
        <f t="shared" ca="1" si="115"/>
        <v>0</v>
      </c>
      <c r="P31" s="1" t="e">
        <f ca="1">(1+VLOOKUP($A31,$49:$91,COLUMN(),0)+VLOOKUP($A31,$94:$136,COLUMN(),0))*(VLOOKUP($BF31,'Land Equipment'!$3:$32,COLUMN(),0)+VLOOKUP($BG31,'Land Equipment'!$3:$32,COLUMN(),0))</f>
        <v>#VALUE!</v>
      </c>
      <c r="Q31" s="1" t="e">
        <f ca="1">(1+VLOOKUP($A31,$49:$91,COLUMN(),0)+VLOOKUP($A31,$94:$136,COLUMN(),0))*(VLOOKUP($BF31,'Land Equipment'!$3:$32,COLUMN(),0)+VLOOKUP($BG31,'Land Equipment'!$3:$32,COLUMN(),0))</f>
        <v>#VALUE!</v>
      </c>
      <c r="R31" s="1" t="e">
        <f ca="1">(1+VLOOKUP($A31,$49:$91,COLUMN(),0)+VLOOKUP($A31,$94:$136,COLUMN(),0))*(VLOOKUP($BF31,'Land Equipment'!$3:$32,COLUMN(),0)+VLOOKUP($BG31,'Land Equipment'!$3:$32,COLUMN(),0))</f>
        <v>#VALUE!</v>
      </c>
      <c r="S31" s="1">
        <f ca="1">(1+VLOOKUP($A31,$49:$91,COLUMN(),0)+VLOOKUP($A31,$94:$136,COLUMN(),0))*(VLOOKUP($BF31,'Land Equipment'!$3:$32,COLUMN(),0)+VLOOKUP($BG31,'Land Equipment'!$3:$32,COLUMN(),0))</f>
        <v>5</v>
      </c>
      <c r="T31" s="1">
        <f ca="1">(1+VLOOKUP($A31,$49:$91,COLUMN(),0)+VLOOKUP($A31,$94:$136,COLUMN(),0))*(VLOOKUP($BF31,'Land Equipment'!$3:$32,COLUMN(),0)+VLOOKUP($BG31,'Land Equipment'!$3:$32,COLUMN(),0))</f>
        <v>1.3</v>
      </c>
      <c r="U31" s="1" t="e">
        <f ca="1">(1+VLOOKUP($A31,$49:$91,COLUMN(),0)+VLOOKUP($A31,$94:$136,COLUMN(),0))*(VLOOKUP($BF31,'Land Equipment'!$3:$32,COLUMN(),0)+VLOOKUP($BG31,'Land Equipment'!$3:$32,COLUMN(),0))</f>
        <v>#VALUE!</v>
      </c>
      <c r="V31" s="1" t="e">
        <f ca="1">(1+VLOOKUP($A31,$49:$91,COLUMN(),0)+VLOOKUP($A31,$94:$136,COLUMN(),0))*(VLOOKUP($BF31,'Land Equipment'!$3:$32,COLUMN(),0)+VLOOKUP($BG31,'Land Equipment'!$3:$32,COLUMN(),0))</f>
        <v>#VALUE!</v>
      </c>
      <c r="W31" s="69">
        <f t="shared" ref="W31:Y31" ca="1" si="116">VLOOKUP($A31,$49:$91,COLUMN(),0)+VLOOKUP($A31,$94:$155,COLUMN(),0)</f>
        <v>0</v>
      </c>
      <c r="X31" s="69">
        <f t="shared" ca="1" si="116"/>
        <v>0</v>
      </c>
      <c r="Y31" s="69">
        <f t="shared" ca="1" si="116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7">VLOOKUP($A31,$49:$91,COLUMN(),0)</f>
        <v>500</v>
      </c>
      <c r="AB31" s="69">
        <f t="shared" si="117"/>
        <v>180</v>
      </c>
      <c r="AC31" s="69">
        <f t="shared" si="117"/>
        <v>0</v>
      </c>
      <c r="AD31" s="69">
        <f t="shared" si="117"/>
        <v>0</v>
      </c>
      <c r="AE31" s="69">
        <f t="shared" si="117"/>
        <v>0</v>
      </c>
      <c r="AF31" s="69">
        <f t="shared" si="117"/>
        <v>0</v>
      </c>
      <c r="AG31" s="69">
        <f t="shared" si="117"/>
        <v>0</v>
      </c>
      <c r="AH31" s="69">
        <f t="shared" si="117"/>
        <v>0</v>
      </c>
      <c r="AI31" s="69">
        <f t="shared" si="117"/>
        <v>0</v>
      </c>
      <c r="AJ31" s="69">
        <f t="shared" si="117"/>
        <v>0</v>
      </c>
      <c r="AK31" s="69">
        <f t="shared" si="117"/>
        <v>0</v>
      </c>
      <c r="AL31" s="69">
        <f t="shared" si="117"/>
        <v>0</v>
      </c>
      <c r="AM31" s="69">
        <f t="shared" si="117"/>
        <v>24</v>
      </c>
      <c r="AN31" s="69">
        <f t="shared" si="117"/>
        <v>0</v>
      </c>
      <c r="AO31" s="69">
        <f t="shared" si="117"/>
        <v>0</v>
      </c>
      <c r="AP31" s="69">
        <f t="shared" si="117"/>
        <v>0</v>
      </c>
      <c r="AQ31" s="69">
        <f t="shared" si="117"/>
        <v>0</v>
      </c>
      <c r="AR31" s="69">
        <f t="shared" si="117"/>
        <v>0</v>
      </c>
      <c r="AS31" s="69">
        <f t="shared" si="117"/>
        <v>0</v>
      </c>
      <c r="AT31" s="69">
        <f t="shared" si="117"/>
        <v>0</v>
      </c>
      <c r="AU31" s="69">
        <f t="shared" si="117"/>
        <v>0</v>
      </c>
      <c r="AV31" s="69">
        <f t="shared" si="117"/>
        <v>0</v>
      </c>
      <c r="AW31" s="69">
        <f t="shared" si="117"/>
        <v>0</v>
      </c>
      <c r="AX31" s="69">
        <f t="shared" si="117"/>
        <v>0</v>
      </c>
      <c r="AY31" s="69">
        <f t="shared" si="117"/>
        <v>0</v>
      </c>
      <c r="AZ31" s="69">
        <f t="shared" si="117"/>
        <v>0</v>
      </c>
      <c r="BA31" s="69">
        <f t="shared" si="117"/>
        <v>0</v>
      </c>
      <c r="BB31" s="69">
        <f t="shared" si="117"/>
        <v>0</v>
      </c>
      <c r="BC31" s="69">
        <f t="shared" si="117"/>
        <v>0</v>
      </c>
      <c r="BD31" s="69">
        <f t="shared" si="117"/>
        <v>0</v>
      </c>
      <c r="BE31" s="69">
        <f t="shared" si="117"/>
        <v>0</v>
      </c>
      <c r="BF31" s="69" t="str">
        <f t="shared" si="117"/>
        <v>Medium Tank Destroyer</v>
      </c>
      <c r="BG31" s="69" t="str">
        <f t="shared" si="117"/>
        <v>-</v>
      </c>
      <c r="BH31" s="76">
        <f t="shared" ref="BH31:CK31" si="118">VLOOKUP($A31,$49:$91,COLUMN(),0)+VLOOKUP($A31,$94:$155,COLUMN(),0)</f>
        <v>-0.4</v>
      </c>
      <c r="BI31" s="76">
        <f t="shared" si="118"/>
        <v>-0.3</v>
      </c>
      <c r="BJ31" s="75">
        <f t="shared" si="118"/>
        <v>0</v>
      </c>
      <c r="BK31" s="76">
        <f t="shared" si="118"/>
        <v>0</v>
      </c>
      <c r="BL31" s="76">
        <f t="shared" si="118"/>
        <v>-0.1</v>
      </c>
      <c r="BM31" s="75">
        <f t="shared" si="118"/>
        <v>0</v>
      </c>
      <c r="BN31" s="76">
        <f t="shared" si="118"/>
        <v>0</v>
      </c>
      <c r="BO31" s="76">
        <f t="shared" si="118"/>
        <v>-0.2</v>
      </c>
      <c r="BP31" s="75">
        <f t="shared" si="118"/>
        <v>0</v>
      </c>
      <c r="BQ31" s="76">
        <f t="shared" si="118"/>
        <v>0</v>
      </c>
      <c r="BR31" s="76">
        <f t="shared" si="118"/>
        <v>0</v>
      </c>
      <c r="BS31" s="76">
        <f t="shared" si="118"/>
        <v>0</v>
      </c>
      <c r="BT31" s="76">
        <f t="shared" si="118"/>
        <v>0</v>
      </c>
      <c r="BU31" s="76">
        <f t="shared" si="118"/>
        <v>-0.4</v>
      </c>
      <c r="BV31" s="76">
        <f t="shared" si="118"/>
        <v>-0.1</v>
      </c>
      <c r="BW31" s="76">
        <f t="shared" si="118"/>
        <v>-0.4</v>
      </c>
      <c r="BX31" s="76">
        <f t="shared" si="118"/>
        <v>-0.4</v>
      </c>
      <c r="BY31" s="75">
        <f t="shared" si="118"/>
        <v>0</v>
      </c>
      <c r="BZ31" s="76">
        <f t="shared" si="118"/>
        <v>-0.1</v>
      </c>
      <c r="CA31" s="76">
        <f t="shared" si="118"/>
        <v>-0.1</v>
      </c>
      <c r="CB31" s="75">
        <f t="shared" si="118"/>
        <v>0</v>
      </c>
      <c r="CC31" s="76">
        <f t="shared" si="118"/>
        <v>0</v>
      </c>
      <c r="CD31" s="76">
        <f t="shared" si="118"/>
        <v>0</v>
      </c>
      <c r="CE31" s="75">
        <f t="shared" si="118"/>
        <v>0</v>
      </c>
      <c r="CF31" s="76">
        <f t="shared" si="118"/>
        <v>-0.2</v>
      </c>
      <c r="CG31" s="76">
        <f t="shared" si="118"/>
        <v>-0.2</v>
      </c>
      <c r="CH31" s="75">
        <f t="shared" si="118"/>
        <v>0</v>
      </c>
      <c r="CI31" s="76">
        <f t="shared" si="118"/>
        <v>0</v>
      </c>
      <c r="CJ31" s="76">
        <f t="shared" si="118"/>
        <v>-0.7</v>
      </c>
      <c r="CK31" s="75">
        <f t="shared" si="118"/>
        <v>0</v>
      </c>
      <c r="CL31" s="7" t="str">
        <f t="shared" si="5"/>
        <v>medium_tank_destroyer_brigade</v>
      </c>
    </row>
    <row r="32" spans="1:90" x14ac:dyDescent="0.2">
      <c r="A32" s="1" t="s">
        <v>56</v>
      </c>
      <c r="B32" s="1" t="str">
        <f t="shared" si="0"/>
        <v>Armored</v>
      </c>
      <c r="C32" s="69">
        <f>(1+VLOOKUP($A32,$49:$91,COLUMN(),0))*(MAX(VLOOKUP($BF32,'Land Equipment'!$3:$32,COLUMN(),0),VLOOKUP($BG32,'Land Equipment'!$3:$32,COLUMN(),0)))</f>
        <v>8</v>
      </c>
      <c r="D32" s="69">
        <f t="shared" ref="D32:O32" ca="1" si="119">VLOOKUP($A32,$49:$91,COLUMN(),0)+VLOOKUP($A32,$94:$155,COLUMN(),0)</f>
        <v>0.6</v>
      </c>
      <c r="E32" s="69">
        <f t="shared" ca="1" si="119"/>
        <v>0</v>
      </c>
      <c r="F32" s="69">
        <f t="shared" ca="1" si="119"/>
        <v>0.1</v>
      </c>
      <c r="G32" s="69">
        <f t="shared" ca="1" si="119"/>
        <v>0</v>
      </c>
      <c r="H32" s="69">
        <f t="shared" ca="1" si="119"/>
        <v>0</v>
      </c>
      <c r="I32" s="69">
        <f t="shared" ca="1" si="119"/>
        <v>0</v>
      </c>
      <c r="J32" s="69">
        <f t="shared" ca="1" si="119"/>
        <v>1.25</v>
      </c>
      <c r="K32" s="69">
        <f t="shared" ca="1" si="119"/>
        <v>0.44</v>
      </c>
      <c r="L32" s="69">
        <f t="shared" ca="1" si="119"/>
        <v>0</v>
      </c>
      <c r="M32" s="69">
        <f t="shared" ca="1" si="119"/>
        <v>0</v>
      </c>
      <c r="N32" s="69">
        <f t="shared" ca="1" si="119"/>
        <v>0</v>
      </c>
      <c r="O32" s="69">
        <f t="shared" ca="1" si="119"/>
        <v>0</v>
      </c>
      <c r="P32" s="1" t="e">
        <f ca="1">(1+VLOOKUP($A32,$49:$91,COLUMN(),0)+VLOOKUP($A32,$94:$136,COLUMN(),0))*(VLOOKUP($BF32,'Land Equipment'!$3:$32,COLUMN(),0)+VLOOKUP($BG32,'Land Equipment'!$3:$32,COLUMN(),0))</f>
        <v>#VALUE!</v>
      </c>
      <c r="Q32" s="1" t="e">
        <f ca="1">(1+VLOOKUP($A32,$49:$91,COLUMN(),0)+VLOOKUP($A32,$94:$136,COLUMN(),0))*(VLOOKUP($BF32,'Land Equipment'!$3:$32,COLUMN(),0)+VLOOKUP($BG32,'Land Equipment'!$3:$32,COLUMN(),0))</f>
        <v>#VALUE!</v>
      </c>
      <c r="R32" s="1" t="e">
        <f ca="1">(1+VLOOKUP($A32,$49:$91,COLUMN(),0)+VLOOKUP($A32,$94:$136,COLUMN(),0))*(VLOOKUP($BF32,'Land Equipment'!$3:$32,COLUMN(),0)+VLOOKUP($BG32,'Land Equipment'!$3:$32,COLUMN(),0))</f>
        <v>#VALUE!</v>
      </c>
      <c r="S32" s="1">
        <f ca="1">(1+VLOOKUP($A32,$49:$91,COLUMN(),0)+VLOOKUP($A32,$94:$136,COLUMN(),0))*(VLOOKUP($BF32,'Land Equipment'!$3:$32,COLUMN(),0)+VLOOKUP($BG32,'Land Equipment'!$3:$32,COLUMN(),0))</f>
        <v>12</v>
      </c>
      <c r="T32" s="1">
        <f ca="1">(1+VLOOKUP($A32,$49:$91,COLUMN(),0)+VLOOKUP($A32,$94:$136,COLUMN(),0))*(VLOOKUP($BF32,'Land Equipment'!$3:$32,COLUMN(),0)+VLOOKUP($BG32,'Land Equipment'!$3:$32,COLUMN(),0))</f>
        <v>6</v>
      </c>
      <c r="U32" s="1" t="e">
        <f ca="1">(1+VLOOKUP($A32,$49:$91,COLUMN(),0)+VLOOKUP($A32,$94:$136,COLUMN(),0))*(VLOOKUP($BF32,'Land Equipment'!$3:$32,COLUMN(),0)+VLOOKUP($BG32,'Land Equipment'!$3:$32,COLUMN(),0))</f>
        <v>#VALUE!</v>
      </c>
      <c r="V32" s="1" t="e">
        <f ca="1">(1+VLOOKUP($A32,$49:$91,COLUMN(),0)+VLOOKUP($A32,$94:$136,COLUMN(),0))*(VLOOKUP($BF32,'Land Equipment'!$3:$32,COLUMN(),0)+VLOOKUP($BG32,'Land Equipment'!$3:$32,COLUMN(),0))</f>
        <v>#VALUE!</v>
      </c>
      <c r="W32" s="69">
        <f t="shared" ref="W32:Y32" ca="1" si="120">VLOOKUP($A32,$49:$91,COLUMN(),0)+VLOOKUP($A32,$94:$155,COLUMN(),0)</f>
        <v>0</v>
      </c>
      <c r="X32" s="69">
        <f t="shared" ca="1" si="120"/>
        <v>0</v>
      </c>
      <c r="Y32" s="69">
        <f t="shared" ca="1" si="120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1">VLOOKUP($A32,$49:$91,COLUMN(),0)</f>
        <v>500</v>
      </c>
      <c r="AB32" s="69">
        <f t="shared" si="121"/>
        <v>180</v>
      </c>
      <c r="AC32" s="69">
        <f t="shared" si="121"/>
        <v>0</v>
      </c>
      <c r="AD32" s="69">
        <f t="shared" si="121"/>
        <v>0</v>
      </c>
      <c r="AE32" s="69">
        <f t="shared" si="121"/>
        <v>0</v>
      </c>
      <c r="AF32" s="69">
        <f t="shared" si="121"/>
        <v>0</v>
      </c>
      <c r="AG32" s="69">
        <f t="shared" si="121"/>
        <v>0</v>
      </c>
      <c r="AH32" s="69">
        <f t="shared" si="121"/>
        <v>0</v>
      </c>
      <c r="AI32" s="69">
        <f t="shared" si="121"/>
        <v>0</v>
      </c>
      <c r="AJ32" s="69">
        <f t="shared" si="121"/>
        <v>0</v>
      </c>
      <c r="AK32" s="69">
        <f t="shared" si="121"/>
        <v>0</v>
      </c>
      <c r="AL32" s="69">
        <f t="shared" si="121"/>
        <v>0</v>
      </c>
      <c r="AM32" s="69">
        <f t="shared" si="121"/>
        <v>0</v>
      </c>
      <c r="AN32" s="69">
        <f t="shared" si="121"/>
        <v>40</v>
      </c>
      <c r="AO32" s="69">
        <f t="shared" si="121"/>
        <v>0</v>
      </c>
      <c r="AP32" s="69">
        <f t="shared" si="121"/>
        <v>0</v>
      </c>
      <c r="AQ32" s="69">
        <f t="shared" si="121"/>
        <v>0</v>
      </c>
      <c r="AR32" s="69">
        <f t="shared" si="121"/>
        <v>0</v>
      </c>
      <c r="AS32" s="69">
        <f t="shared" si="121"/>
        <v>0</v>
      </c>
      <c r="AT32" s="69">
        <f t="shared" si="121"/>
        <v>0</v>
      </c>
      <c r="AU32" s="69">
        <f t="shared" si="121"/>
        <v>0</v>
      </c>
      <c r="AV32" s="69">
        <f t="shared" si="121"/>
        <v>0</v>
      </c>
      <c r="AW32" s="69">
        <f t="shared" si="121"/>
        <v>0</v>
      </c>
      <c r="AX32" s="69">
        <f t="shared" si="121"/>
        <v>0</v>
      </c>
      <c r="AY32" s="69">
        <f t="shared" si="121"/>
        <v>0</v>
      </c>
      <c r="AZ32" s="69">
        <f t="shared" si="121"/>
        <v>0</v>
      </c>
      <c r="BA32" s="69">
        <f t="shared" si="121"/>
        <v>0</v>
      </c>
      <c r="BB32" s="69">
        <f t="shared" si="121"/>
        <v>0</v>
      </c>
      <c r="BC32" s="69">
        <f t="shared" si="121"/>
        <v>0</v>
      </c>
      <c r="BD32" s="69">
        <f t="shared" si="121"/>
        <v>0</v>
      </c>
      <c r="BE32" s="69">
        <f t="shared" si="121"/>
        <v>0</v>
      </c>
      <c r="BF32" s="69" t="str">
        <f t="shared" si="121"/>
        <v>Medium SP Artillery</v>
      </c>
      <c r="BG32" s="69" t="str">
        <f t="shared" si="121"/>
        <v>-</v>
      </c>
      <c r="BH32" s="76">
        <f t="shared" ref="BH32:CK32" si="122">VLOOKUP($A32,$49:$91,COLUMN(),0)+VLOOKUP($A32,$94:$155,COLUMN(),0)</f>
        <v>-0.4</v>
      </c>
      <c r="BI32" s="76">
        <f t="shared" si="122"/>
        <v>-0.3</v>
      </c>
      <c r="BJ32" s="75">
        <f t="shared" si="122"/>
        <v>0</v>
      </c>
      <c r="BK32" s="76">
        <f t="shared" si="122"/>
        <v>0</v>
      </c>
      <c r="BL32" s="76">
        <f t="shared" si="122"/>
        <v>-0.1</v>
      </c>
      <c r="BM32" s="75">
        <f t="shared" si="122"/>
        <v>0</v>
      </c>
      <c r="BN32" s="76">
        <f t="shared" si="122"/>
        <v>0</v>
      </c>
      <c r="BO32" s="76">
        <f t="shared" si="122"/>
        <v>-0.2</v>
      </c>
      <c r="BP32" s="75">
        <f t="shared" si="122"/>
        <v>0</v>
      </c>
      <c r="BQ32" s="76">
        <f t="shared" si="122"/>
        <v>0</v>
      </c>
      <c r="BR32" s="76">
        <f t="shared" si="122"/>
        <v>0</v>
      </c>
      <c r="BS32" s="76">
        <f t="shared" si="122"/>
        <v>0</v>
      </c>
      <c r="BT32" s="76">
        <f t="shared" si="122"/>
        <v>0</v>
      </c>
      <c r="BU32" s="76">
        <f t="shared" si="122"/>
        <v>-0.4</v>
      </c>
      <c r="BV32" s="76">
        <f t="shared" si="122"/>
        <v>-0.1</v>
      </c>
      <c r="BW32" s="76">
        <f t="shared" si="122"/>
        <v>-0.4</v>
      </c>
      <c r="BX32" s="76">
        <f t="shared" si="122"/>
        <v>-0.4</v>
      </c>
      <c r="BY32" s="75">
        <f t="shared" si="122"/>
        <v>0</v>
      </c>
      <c r="BZ32" s="76">
        <f t="shared" si="122"/>
        <v>-0.1</v>
      </c>
      <c r="CA32" s="76">
        <f t="shared" si="122"/>
        <v>-0.1</v>
      </c>
      <c r="CB32" s="75">
        <f t="shared" si="122"/>
        <v>0</v>
      </c>
      <c r="CC32" s="76">
        <f t="shared" si="122"/>
        <v>0</v>
      </c>
      <c r="CD32" s="76">
        <f t="shared" si="122"/>
        <v>0</v>
      </c>
      <c r="CE32" s="75">
        <f t="shared" si="122"/>
        <v>0</v>
      </c>
      <c r="CF32" s="76">
        <f t="shared" si="122"/>
        <v>-0.2</v>
      </c>
      <c r="CG32" s="76">
        <f t="shared" si="122"/>
        <v>-0.2</v>
      </c>
      <c r="CH32" s="75">
        <f t="shared" si="122"/>
        <v>0</v>
      </c>
      <c r="CI32" s="76">
        <f t="shared" si="122"/>
        <v>0</v>
      </c>
      <c r="CJ32" s="76">
        <f t="shared" si="122"/>
        <v>-0.7</v>
      </c>
      <c r="CK32" s="75">
        <f t="shared" si="122"/>
        <v>0</v>
      </c>
      <c r="CL32" s="7" t="str">
        <f t="shared" si="5"/>
        <v>medium_sp_artillery_brigade</v>
      </c>
    </row>
    <row r="33" spans="1:90" x14ac:dyDescent="0.2">
      <c r="A33" s="1" t="s">
        <v>59</v>
      </c>
      <c r="B33" s="1" t="str">
        <f t="shared" si="0"/>
        <v>Armored</v>
      </c>
      <c r="C33" s="69">
        <f>(1+VLOOKUP($A33,$49:$91,COLUMN(),0))*(MAX(VLOOKUP($BF33,'Land Equipment'!$3:$32,COLUMN(),0),VLOOKUP($BG33,'Land Equipment'!$3:$32,COLUMN(),0)))</f>
        <v>8</v>
      </c>
      <c r="D33" s="69">
        <f t="shared" ref="D33:O33" ca="1" si="123">VLOOKUP($A33,$49:$91,COLUMN(),0)+VLOOKUP($A33,$94:$155,COLUMN(),0)</f>
        <v>0.6</v>
      </c>
      <c r="E33" s="69">
        <f t="shared" ca="1" si="123"/>
        <v>0</v>
      </c>
      <c r="F33" s="69">
        <f t="shared" ca="1" si="123"/>
        <v>0.1</v>
      </c>
      <c r="G33" s="69">
        <f t="shared" ca="1" si="123"/>
        <v>0</v>
      </c>
      <c r="H33" s="69">
        <f t="shared" ca="1" si="123"/>
        <v>0</v>
      </c>
      <c r="I33" s="69">
        <f t="shared" ca="1" si="123"/>
        <v>0</v>
      </c>
      <c r="J33" s="69">
        <f t="shared" ca="1" si="123"/>
        <v>1.25</v>
      </c>
      <c r="K33" s="69">
        <f t="shared" ca="1" si="123"/>
        <v>0.1</v>
      </c>
      <c r="L33" s="69">
        <f t="shared" ca="1" si="123"/>
        <v>0</v>
      </c>
      <c r="M33" s="69">
        <f t="shared" ca="1" si="123"/>
        <v>0</v>
      </c>
      <c r="N33" s="69">
        <f t="shared" ca="1" si="123"/>
        <v>0</v>
      </c>
      <c r="O33" s="69">
        <f t="shared" ca="1" si="123"/>
        <v>0</v>
      </c>
      <c r="P33" s="1" t="e">
        <f ca="1">(1+VLOOKUP($A33,$49:$91,COLUMN(),0)+VLOOKUP($A33,$94:$136,COLUMN(),0))*(VLOOKUP($BF33,'Land Equipment'!$3:$32,COLUMN(),0)+VLOOKUP($BG33,'Land Equipment'!$3:$32,COLUMN(),0))</f>
        <v>#VALUE!</v>
      </c>
      <c r="Q33" s="1" t="e">
        <f ca="1">(1+VLOOKUP($A33,$49:$91,COLUMN(),0)+VLOOKUP($A33,$94:$136,COLUMN(),0))*(VLOOKUP($BF33,'Land Equipment'!$3:$32,COLUMN(),0)+VLOOKUP($BG33,'Land Equipment'!$3:$32,COLUMN(),0))</f>
        <v>#VALUE!</v>
      </c>
      <c r="R33" s="1" t="e">
        <f ca="1">(1+VLOOKUP($A33,$49:$91,COLUMN(),0)+VLOOKUP($A33,$94:$136,COLUMN(),0))*(VLOOKUP($BF33,'Land Equipment'!$3:$32,COLUMN(),0)+VLOOKUP($BG33,'Land Equipment'!$3:$32,COLUMN(),0))</f>
        <v>#VALUE!</v>
      </c>
      <c r="S33" s="1">
        <f ca="1">(1+VLOOKUP($A33,$49:$91,COLUMN(),0)+VLOOKUP($A33,$94:$136,COLUMN(),0))*(VLOOKUP($BF33,'Land Equipment'!$3:$32,COLUMN(),0)+VLOOKUP($BG33,'Land Equipment'!$3:$32,COLUMN(),0))</f>
        <v>2.5</v>
      </c>
      <c r="T33" s="1">
        <f ca="1">(1+VLOOKUP($A33,$49:$91,COLUMN(),0)+VLOOKUP($A33,$94:$136,COLUMN(),0))*(VLOOKUP($BF33,'Land Equipment'!$3:$32,COLUMN(),0)+VLOOKUP($BG33,'Land Equipment'!$3:$32,COLUMN(),0))</f>
        <v>2.5</v>
      </c>
      <c r="U33" s="1" t="e">
        <f ca="1">(1+VLOOKUP($A33,$49:$91,COLUMN(),0)+VLOOKUP($A33,$94:$136,COLUMN(),0))*(VLOOKUP($BF33,'Land Equipment'!$3:$32,COLUMN(),0)+VLOOKUP($BG33,'Land Equipment'!$3:$32,COLUMN(),0))</f>
        <v>#VALUE!</v>
      </c>
      <c r="V33" s="1" t="e">
        <f ca="1">(1+VLOOKUP($A33,$49:$91,COLUMN(),0)+VLOOKUP($A33,$94:$136,COLUMN(),0))*(VLOOKUP($BF33,'Land Equipment'!$3:$32,COLUMN(),0)+VLOOKUP($BG33,'Land Equipment'!$3:$32,COLUMN(),0))</f>
        <v>#VALUE!</v>
      </c>
      <c r="W33" s="69">
        <f t="shared" ref="W33:Y33" ca="1" si="124">VLOOKUP($A33,$49:$91,COLUMN(),0)+VLOOKUP($A33,$94:$155,COLUMN(),0)</f>
        <v>0</v>
      </c>
      <c r="X33" s="69">
        <f t="shared" ca="1" si="124"/>
        <v>0</v>
      </c>
      <c r="Y33" s="69">
        <f t="shared" ca="1" si="124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5">VLOOKUP($A33,$49:$91,COLUMN(),0)</f>
        <v>500</v>
      </c>
      <c r="AB33" s="69">
        <f t="shared" si="125"/>
        <v>180</v>
      </c>
      <c r="AC33" s="69">
        <f t="shared" si="125"/>
        <v>0</v>
      </c>
      <c r="AD33" s="69">
        <f t="shared" si="125"/>
        <v>0</v>
      </c>
      <c r="AE33" s="69">
        <f t="shared" si="125"/>
        <v>0</v>
      </c>
      <c r="AF33" s="69">
        <f t="shared" si="125"/>
        <v>0</v>
      </c>
      <c r="AG33" s="69">
        <f t="shared" si="125"/>
        <v>0</v>
      </c>
      <c r="AH33" s="69">
        <f t="shared" si="125"/>
        <v>0</v>
      </c>
      <c r="AI33" s="69">
        <f t="shared" si="125"/>
        <v>0</v>
      </c>
      <c r="AJ33" s="69">
        <f t="shared" si="125"/>
        <v>0</v>
      </c>
      <c r="AK33" s="69">
        <f t="shared" si="125"/>
        <v>0</v>
      </c>
      <c r="AL33" s="69">
        <f t="shared" si="125"/>
        <v>0</v>
      </c>
      <c r="AM33" s="69">
        <f t="shared" si="125"/>
        <v>0</v>
      </c>
      <c r="AN33" s="69">
        <f t="shared" si="125"/>
        <v>0</v>
      </c>
      <c r="AO33" s="69">
        <f t="shared" si="125"/>
        <v>12</v>
      </c>
      <c r="AP33" s="69">
        <f t="shared" si="125"/>
        <v>0</v>
      </c>
      <c r="AQ33" s="69">
        <f t="shared" si="125"/>
        <v>0</v>
      </c>
      <c r="AR33" s="69">
        <f t="shared" si="125"/>
        <v>0</v>
      </c>
      <c r="AS33" s="69">
        <f t="shared" si="125"/>
        <v>0</v>
      </c>
      <c r="AT33" s="69">
        <f t="shared" si="125"/>
        <v>0</v>
      </c>
      <c r="AU33" s="69">
        <f t="shared" si="125"/>
        <v>0</v>
      </c>
      <c r="AV33" s="69">
        <f t="shared" si="125"/>
        <v>0</v>
      </c>
      <c r="AW33" s="69">
        <f t="shared" si="125"/>
        <v>0</v>
      </c>
      <c r="AX33" s="69">
        <f t="shared" si="125"/>
        <v>0</v>
      </c>
      <c r="AY33" s="69">
        <f t="shared" si="125"/>
        <v>0</v>
      </c>
      <c r="AZ33" s="69">
        <f t="shared" si="125"/>
        <v>0</v>
      </c>
      <c r="BA33" s="69">
        <f t="shared" si="125"/>
        <v>0</v>
      </c>
      <c r="BB33" s="69">
        <f t="shared" si="125"/>
        <v>0</v>
      </c>
      <c r="BC33" s="69">
        <f t="shared" si="125"/>
        <v>0</v>
      </c>
      <c r="BD33" s="69">
        <f t="shared" si="125"/>
        <v>0</v>
      </c>
      <c r="BE33" s="69">
        <f t="shared" si="125"/>
        <v>0</v>
      </c>
      <c r="BF33" s="69" t="str">
        <f t="shared" si="125"/>
        <v>Medium SP Anti-Air</v>
      </c>
      <c r="BG33" s="69" t="str">
        <f t="shared" si="125"/>
        <v>-</v>
      </c>
      <c r="BH33" s="76">
        <f t="shared" ref="BH33:CK33" si="126">VLOOKUP($A33,$49:$91,COLUMN(),0)+VLOOKUP($A33,$94:$155,COLUMN(),0)</f>
        <v>-0.4</v>
      </c>
      <c r="BI33" s="76">
        <f t="shared" si="126"/>
        <v>-0.3</v>
      </c>
      <c r="BJ33" s="75">
        <f t="shared" si="126"/>
        <v>0</v>
      </c>
      <c r="BK33" s="76">
        <f t="shared" si="126"/>
        <v>0</v>
      </c>
      <c r="BL33" s="76">
        <f t="shared" si="126"/>
        <v>-0.1</v>
      </c>
      <c r="BM33" s="75">
        <f t="shared" si="126"/>
        <v>0</v>
      </c>
      <c r="BN33" s="76">
        <f t="shared" si="126"/>
        <v>0</v>
      </c>
      <c r="BO33" s="76">
        <f t="shared" si="126"/>
        <v>-0.2</v>
      </c>
      <c r="BP33" s="75">
        <f t="shared" si="126"/>
        <v>0</v>
      </c>
      <c r="BQ33" s="76">
        <f t="shared" si="126"/>
        <v>0</v>
      </c>
      <c r="BR33" s="76">
        <f t="shared" si="126"/>
        <v>0</v>
      </c>
      <c r="BS33" s="76">
        <f t="shared" si="126"/>
        <v>0</v>
      </c>
      <c r="BT33" s="76">
        <f t="shared" si="126"/>
        <v>0</v>
      </c>
      <c r="BU33" s="76">
        <f t="shared" si="126"/>
        <v>-0.4</v>
      </c>
      <c r="BV33" s="76">
        <f t="shared" si="126"/>
        <v>-0.1</v>
      </c>
      <c r="BW33" s="76">
        <f t="shared" si="126"/>
        <v>-0.4</v>
      </c>
      <c r="BX33" s="76">
        <f t="shared" si="126"/>
        <v>-0.4</v>
      </c>
      <c r="BY33" s="75">
        <f t="shared" si="126"/>
        <v>0</v>
      </c>
      <c r="BZ33" s="76">
        <f t="shared" si="126"/>
        <v>-0.1</v>
      </c>
      <c r="CA33" s="76">
        <f t="shared" si="126"/>
        <v>-0.1</v>
      </c>
      <c r="CB33" s="75">
        <f t="shared" si="126"/>
        <v>0</v>
      </c>
      <c r="CC33" s="76">
        <f t="shared" si="126"/>
        <v>0</v>
      </c>
      <c r="CD33" s="76">
        <f t="shared" si="126"/>
        <v>0</v>
      </c>
      <c r="CE33" s="75">
        <f t="shared" si="126"/>
        <v>0</v>
      </c>
      <c r="CF33" s="76">
        <f t="shared" si="126"/>
        <v>-0.2</v>
      </c>
      <c r="CG33" s="76">
        <f t="shared" si="126"/>
        <v>-0.2</v>
      </c>
      <c r="CH33" s="75">
        <f t="shared" si="126"/>
        <v>0</v>
      </c>
      <c r="CI33" s="76">
        <f t="shared" si="126"/>
        <v>0</v>
      </c>
      <c r="CJ33" s="76">
        <f t="shared" si="126"/>
        <v>-0.7</v>
      </c>
      <c r="CK33" s="75">
        <f t="shared" si="126"/>
        <v>0</v>
      </c>
      <c r="CL33" s="7" t="str">
        <f t="shared" si="5"/>
        <v>medium_sp_anti_air_brigade</v>
      </c>
    </row>
    <row r="34" spans="1:90" x14ac:dyDescent="0.2">
      <c r="A34" s="1" t="s">
        <v>61</v>
      </c>
      <c r="B34" s="1" t="str">
        <f t="shared" si="0"/>
        <v>Armored</v>
      </c>
      <c r="C34" s="69">
        <f>(1+VLOOKUP($A34,$49:$91,COLUMN(),0))*(MAX(VLOOKUP($BF34,'Land Equipment'!$3:$32,COLUMN(),0),VLOOKUP($BG34,'Land Equipment'!$3:$32,COLUMN(),0)))</f>
        <v>5</v>
      </c>
      <c r="D34" s="69">
        <f t="shared" ref="D34:O34" ca="1" si="127">VLOOKUP($A34,$49:$91,COLUMN(),0)+VLOOKUP($A34,$94:$155,COLUMN(),0)</f>
        <v>2</v>
      </c>
      <c r="E34" s="69">
        <f t="shared" ca="1" si="127"/>
        <v>10</v>
      </c>
      <c r="F34" s="69">
        <f t="shared" ca="1" si="127"/>
        <v>0.3</v>
      </c>
      <c r="G34" s="69">
        <f t="shared" ca="1" si="127"/>
        <v>0</v>
      </c>
      <c r="H34" s="69">
        <f t="shared" ca="1" si="127"/>
        <v>0</v>
      </c>
      <c r="I34" s="69">
        <f t="shared" ca="1" si="127"/>
        <v>0</v>
      </c>
      <c r="J34" s="69">
        <f t="shared" ca="1" si="127"/>
        <v>1.5</v>
      </c>
      <c r="K34" s="69">
        <f t="shared" ca="1" si="127"/>
        <v>0.3</v>
      </c>
      <c r="L34" s="69">
        <f t="shared" ca="1" si="127"/>
        <v>0</v>
      </c>
      <c r="M34" s="69">
        <f t="shared" ca="1" si="127"/>
        <v>0</v>
      </c>
      <c r="N34" s="69">
        <f t="shared" ca="1" si="127"/>
        <v>0</v>
      </c>
      <c r="O34" s="69">
        <f t="shared" ca="1" si="127"/>
        <v>0</v>
      </c>
      <c r="P34" s="1" t="e">
        <f ca="1">(1+VLOOKUP($A34,$49:$91,COLUMN(),0)+VLOOKUP($A34,$94:$136,COLUMN(),0))*(VLOOKUP($BF34,'Land Equipment'!$3:$32,COLUMN(),0)+VLOOKUP($BG34,'Land Equipment'!$3:$32,COLUMN(),0))</f>
        <v>#VALUE!</v>
      </c>
      <c r="Q34" s="1" t="e">
        <f ca="1">(1+VLOOKUP($A34,$49:$91,COLUMN(),0)+VLOOKUP($A34,$94:$136,COLUMN(),0))*(VLOOKUP($BF34,'Land Equipment'!$3:$32,COLUMN(),0)+VLOOKUP($BG34,'Land Equipment'!$3:$32,COLUMN(),0))</f>
        <v>#VALUE!</v>
      </c>
      <c r="R34" s="1" t="e">
        <f ca="1">(1+VLOOKUP($A34,$49:$91,COLUMN(),0)+VLOOKUP($A34,$94:$136,COLUMN(),0))*(VLOOKUP($BF34,'Land Equipment'!$3:$32,COLUMN(),0)+VLOOKUP($BG34,'Land Equipment'!$3:$32,COLUMN(),0))</f>
        <v>#VALUE!</v>
      </c>
      <c r="S34" s="1">
        <f ca="1">(1+VLOOKUP($A34,$49:$91,COLUMN(),0)+VLOOKUP($A34,$94:$136,COLUMN(),0))*(VLOOKUP($BF34,'Land Equipment'!$3:$32,COLUMN(),0)+VLOOKUP($BG34,'Land Equipment'!$3:$32,COLUMN(),0))</f>
        <v>6</v>
      </c>
      <c r="T34" s="1">
        <f ca="1">(1+VLOOKUP($A34,$49:$91,COLUMN(),0)+VLOOKUP($A34,$94:$136,COLUMN(),0))*(VLOOKUP($BF34,'Land Equipment'!$3:$32,COLUMN(),0)+VLOOKUP($BG34,'Land Equipment'!$3:$32,COLUMN(),0))</f>
        <v>36</v>
      </c>
      <c r="U34" s="1" t="e">
        <f ca="1">(1+VLOOKUP($A34,$49:$91,COLUMN(),0)+VLOOKUP($A34,$94:$136,COLUMN(),0))*(VLOOKUP($BF34,'Land Equipment'!$3:$32,COLUMN(),0)+VLOOKUP($BG34,'Land Equipment'!$3:$32,COLUMN(),0))</f>
        <v>#VALUE!</v>
      </c>
      <c r="V34" s="1" t="e">
        <f ca="1">(1+VLOOKUP($A34,$49:$91,COLUMN(),0)+VLOOKUP($A34,$94:$136,COLUMN(),0))*(VLOOKUP($BF34,'Land Equipment'!$3:$32,COLUMN(),0)+VLOOKUP($BG34,'Land Equipment'!$3:$32,COLUMN(),0))</f>
        <v>#VALUE!</v>
      </c>
      <c r="W34" s="69">
        <f t="shared" ref="W34:Y34" ca="1" si="128">VLOOKUP($A34,$49:$91,COLUMN(),0)+VLOOKUP($A34,$94:$155,COLUMN(),0)</f>
        <v>0</v>
      </c>
      <c r="X34" s="69">
        <f t="shared" ca="1" si="128"/>
        <v>0</v>
      </c>
      <c r="Y34" s="69">
        <f t="shared" ca="1" si="128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29">VLOOKUP($A34,$49:$91,COLUMN(),0)</f>
        <v>500</v>
      </c>
      <c r="AB34" s="69">
        <f t="shared" si="129"/>
        <v>180</v>
      </c>
      <c r="AC34" s="69">
        <f t="shared" si="129"/>
        <v>0</v>
      </c>
      <c r="AD34" s="69">
        <f t="shared" si="129"/>
        <v>0</v>
      </c>
      <c r="AE34" s="69">
        <f t="shared" si="129"/>
        <v>0</v>
      </c>
      <c r="AF34" s="69">
        <f t="shared" si="129"/>
        <v>40</v>
      </c>
      <c r="AG34" s="69">
        <f t="shared" si="129"/>
        <v>0</v>
      </c>
      <c r="AH34" s="69">
        <f t="shared" si="129"/>
        <v>0</v>
      </c>
      <c r="AI34" s="69">
        <f t="shared" si="129"/>
        <v>0</v>
      </c>
      <c r="AJ34" s="69">
        <f t="shared" si="129"/>
        <v>0</v>
      </c>
      <c r="AK34" s="69">
        <f t="shared" si="129"/>
        <v>0</v>
      </c>
      <c r="AL34" s="69">
        <f t="shared" si="129"/>
        <v>0</v>
      </c>
      <c r="AM34" s="69">
        <f t="shared" si="129"/>
        <v>0</v>
      </c>
      <c r="AN34" s="69">
        <f t="shared" si="129"/>
        <v>0</v>
      </c>
      <c r="AO34" s="69">
        <f t="shared" si="129"/>
        <v>0</v>
      </c>
      <c r="AP34" s="69">
        <f t="shared" si="129"/>
        <v>0</v>
      </c>
      <c r="AQ34" s="69">
        <f t="shared" si="129"/>
        <v>0</v>
      </c>
      <c r="AR34" s="69">
        <f t="shared" si="129"/>
        <v>0</v>
      </c>
      <c r="AS34" s="69">
        <f t="shared" si="129"/>
        <v>0</v>
      </c>
      <c r="AT34" s="69">
        <f t="shared" si="129"/>
        <v>0</v>
      </c>
      <c r="AU34" s="69">
        <f t="shared" si="129"/>
        <v>0</v>
      </c>
      <c r="AV34" s="69">
        <f t="shared" si="129"/>
        <v>0</v>
      </c>
      <c r="AW34" s="69">
        <f t="shared" si="129"/>
        <v>0</v>
      </c>
      <c r="AX34" s="69">
        <f t="shared" si="129"/>
        <v>0</v>
      </c>
      <c r="AY34" s="69">
        <f t="shared" si="129"/>
        <v>0</v>
      </c>
      <c r="AZ34" s="69">
        <f t="shared" si="129"/>
        <v>0</v>
      </c>
      <c r="BA34" s="69">
        <f t="shared" si="129"/>
        <v>0</v>
      </c>
      <c r="BB34" s="69">
        <f t="shared" si="129"/>
        <v>0</v>
      </c>
      <c r="BC34" s="69">
        <f t="shared" si="129"/>
        <v>0</v>
      </c>
      <c r="BD34" s="69">
        <f t="shared" si="129"/>
        <v>0</v>
      </c>
      <c r="BE34" s="69">
        <f t="shared" si="129"/>
        <v>0</v>
      </c>
      <c r="BF34" s="69" t="str">
        <f t="shared" si="129"/>
        <v>Heavy Tank</v>
      </c>
      <c r="BG34" s="69" t="str">
        <f t="shared" si="129"/>
        <v>-</v>
      </c>
      <c r="BH34" s="76">
        <f t="shared" ref="BH34:CK34" si="130">VLOOKUP($A34,$49:$91,COLUMN(),0)+VLOOKUP($A34,$94:$155,COLUMN(),0)</f>
        <v>-0.4</v>
      </c>
      <c r="BI34" s="76">
        <f t="shared" si="130"/>
        <v>-0.4</v>
      </c>
      <c r="BJ34" s="75">
        <f t="shared" si="130"/>
        <v>0</v>
      </c>
      <c r="BK34" s="76">
        <f t="shared" si="130"/>
        <v>0</v>
      </c>
      <c r="BL34" s="76">
        <f t="shared" si="130"/>
        <v>-0.2</v>
      </c>
      <c r="BM34" s="75">
        <f t="shared" si="130"/>
        <v>0</v>
      </c>
      <c r="BN34" s="76">
        <f t="shared" si="130"/>
        <v>0</v>
      </c>
      <c r="BO34" s="76">
        <f t="shared" si="130"/>
        <v>-0.3</v>
      </c>
      <c r="BP34" s="75">
        <f t="shared" si="130"/>
        <v>0</v>
      </c>
      <c r="BQ34" s="76">
        <f t="shared" si="130"/>
        <v>0</v>
      </c>
      <c r="BR34" s="76">
        <f t="shared" si="130"/>
        <v>0</v>
      </c>
      <c r="BS34" s="76">
        <f t="shared" si="130"/>
        <v>0</v>
      </c>
      <c r="BT34" s="76">
        <f t="shared" si="130"/>
        <v>0</v>
      </c>
      <c r="BU34" s="76">
        <f t="shared" si="130"/>
        <v>-0.5</v>
      </c>
      <c r="BV34" s="76">
        <f t="shared" si="130"/>
        <v>-0.2</v>
      </c>
      <c r="BW34" s="76">
        <f t="shared" si="130"/>
        <v>-0.4</v>
      </c>
      <c r="BX34" s="76">
        <f t="shared" si="130"/>
        <v>-0.6</v>
      </c>
      <c r="BY34" s="75">
        <f t="shared" si="130"/>
        <v>0</v>
      </c>
      <c r="BZ34" s="76">
        <f t="shared" si="130"/>
        <v>-0.2</v>
      </c>
      <c r="CA34" s="76">
        <f t="shared" si="130"/>
        <v>-0.4</v>
      </c>
      <c r="CB34" s="75">
        <f t="shared" si="130"/>
        <v>0</v>
      </c>
      <c r="CC34" s="76">
        <f t="shared" si="130"/>
        <v>0</v>
      </c>
      <c r="CD34" s="76">
        <f t="shared" si="130"/>
        <v>0</v>
      </c>
      <c r="CE34" s="75">
        <f t="shared" si="130"/>
        <v>0</v>
      </c>
      <c r="CF34" s="76">
        <f t="shared" si="130"/>
        <v>-0.4</v>
      </c>
      <c r="CG34" s="76">
        <f t="shared" si="130"/>
        <v>-0.4</v>
      </c>
      <c r="CH34" s="75">
        <f t="shared" si="130"/>
        <v>0</v>
      </c>
      <c r="CI34" s="76">
        <f t="shared" si="130"/>
        <v>0</v>
      </c>
      <c r="CJ34" s="76">
        <f t="shared" si="130"/>
        <v>-0.8</v>
      </c>
      <c r="CK34" s="75">
        <f t="shared" si="130"/>
        <v>0</v>
      </c>
      <c r="CL34" s="7" t="str">
        <f t="shared" si="5"/>
        <v>heavy_armor</v>
      </c>
    </row>
    <row r="35" spans="1:90" x14ac:dyDescent="0.2">
      <c r="A35" s="1" t="s">
        <v>64</v>
      </c>
      <c r="B35" s="1" t="str">
        <f t="shared" si="0"/>
        <v>Armored</v>
      </c>
      <c r="C35" s="69">
        <f>(1+VLOOKUP($A35,$49:$91,COLUMN(),0))*(MAX(VLOOKUP($BF35,'Land Equipment'!$3:$32,COLUMN(),0),VLOOKUP($BG35,'Land Equipment'!$3:$32,COLUMN(),0)))</f>
        <v>5</v>
      </c>
      <c r="D35" s="69">
        <f t="shared" ref="D35:O35" ca="1" si="131">VLOOKUP($A35,$49:$91,COLUMN(),0)+VLOOKUP($A35,$94:$155,COLUMN(),0)</f>
        <v>0.6</v>
      </c>
      <c r="E35" s="69">
        <f t="shared" ca="1" si="131"/>
        <v>0</v>
      </c>
      <c r="F35" s="69">
        <f t="shared" ca="1" si="131"/>
        <v>0.3</v>
      </c>
      <c r="G35" s="69">
        <f t="shared" ca="1" si="131"/>
        <v>0</v>
      </c>
      <c r="H35" s="69">
        <f t="shared" ca="1" si="131"/>
        <v>0</v>
      </c>
      <c r="I35" s="69">
        <f t="shared" ca="1" si="131"/>
        <v>0</v>
      </c>
      <c r="J35" s="69">
        <f t="shared" ca="1" si="131"/>
        <v>1.5</v>
      </c>
      <c r="K35" s="69">
        <f t="shared" ca="1" si="131"/>
        <v>0.3</v>
      </c>
      <c r="L35" s="69">
        <f t="shared" ca="1" si="131"/>
        <v>0</v>
      </c>
      <c r="M35" s="69">
        <f t="shared" ca="1" si="131"/>
        <v>0</v>
      </c>
      <c r="N35" s="69">
        <f t="shared" ca="1" si="131"/>
        <v>0</v>
      </c>
      <c r="O35" s="69">
        <f t="shared" ca="1" si="131"/>
        <v>0</v>
      </c>
      <c r="P35" s="7" t="e">
        <f ca="1">(1+VLOOKUP($A35,$49:$91,COLUMN(),0)+VLOOKUP($A35,$94:$136,COLUMN(),0))*(VLOOKUP($BF35,'Land Equipment'!$3:$32,COLUMN(),0)+VLOOKUP($BG35,'Land Equipment'!$3:$32,COLUMN(),0))</f>
        <v>#VALUE!</v>
      </c>
      <c r="Q35" s="7" t="e">
        <f ca="1">(1+VLOOKUP($A35,$49:$91,COLUMN(),0)+VLOOKUP($A35,$94:$136,COLUMN(),0))*(VLOOKUP($BF35,'Land Equipment'!$3:$32,COLUMN(),0)+VLOOKUP($BG35,'Land Equipment'!$3:$32,COLUMN(),0))</f>
        <v>#VALUE!</v>
      </c>
      <c r="R35" s="7" t="e">
        <f ca="1">(1+VLOOKUP($A35,$49:$91,COLUMN(),0)+VLOOKUP($A35,$94:$136,COLUMN(),0))*(VLOOKUP($BF35,'Land Equipment'!$3:$32,COLUMN(),0)+VLOOKUP($BG35,'Land Equipment'!$3:$32,COLUMN(),0))</f>
        <v>#VALUE!</v>
      </c>
      <c r="S35" s="7">
        <f ca="1">(1+VLOOKUP($A35,$49:$91,COLUMN(),0)+VLOOKUP($A35,$94:$136,COLUMN(),0))*(VLOOKUP($BF35,'Land Equipment'!$3:$32,COLUMN(),0)+VLOOKUP($BG35,'Land Equipment'!$3:$32,COLUMN(),0))</f>
        <v>4</v>
      </c>
      <c r="T35" s="7">
        <f ca="1">(1+VLOOKUP($A35,$49:$91,COLUMN(),0)+VLOOKUP($A35,$94:$136,COLUMN(),0))*(VLOOKUP($BF35,'Land Equipment'!$3:$32,COLUMN(),0)+VLOOKUP($BG35,'Land Equipment'!$3:$32,COLUMN(),0))</f>
        <v>1</v>
      </c>
      <c r="U35" s="7" t="e">
        <f ca="1">(1+VLOOKUP($A35,$49:$91,COLUMN(),0)+VLOOKUP($A35,$94:$136,COLUMN(),0))*(VLOOKUP($BF35,'Land Equipment'!$3:$32,COLUMN(),0)+VLOOKUP($BG35,'Land Equipment'!$3:$32,COLUMN(),0))</f>
        <v>#VALUE!</v>
      </c>
      <c r="V35" s="7" t="e">
        <f ca="1">(1+VLOOKUP($A35,$49:$91,COLUMN(),0)+VLOOKUP($A35,$94:$136,COLUMN(),0))*(VLOOKUP($BF35,'Land Equipment'!$3:$32,COLUMN(),0)+VLOOKUP($BG35,'Land Equipment'!$3:$32,COLUMN(),0))</f>
        <v>#VALUE!</v>
      </c>
      <c r="W35" s="69">
        <f t="shared" ref="W35:Y35" ca="1" si="132">VLOOKUP($A35,$49:$91,COLUMN(),0)+VLOOKUP($A35,$94:$155,COLUMN(),0)</f>
        <v>0</v>
      </c>
      <c r="X35" s="69">
        <f t="shared" ca="1" si="132"/>
        <v>0</v>
      </c>
      <c r="Y35" s="69">
        <f t="shared" ca="1" si="132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3">VLOOKUP($A35,$49:$91,COLUMN(),0)</f>
        <v>500</v>
      </c>
      <c r="AB35" s="69">
        <f t="shared" si="133"/>
        <v>180</v>
      </c>
      <c r="AC35" s="69">
        <f t="shared" si="133"/>
        <v>0</v>
      </c>
      <c r="AD35" s="69">
        <f t="shared" si="133"/>
        <v>0</v>
      </c>
      <c r="AE35" s="69">
        <f t="shared" si="133"/>
        <v>0</v>
      </c>
      <c r="AF35" s="69">
        <f t="shared" si="133"/>
        <v>0</v>
      </c>
      <c r="AG35" s="69">
        <f t="shared" si="133"/>
        <v>20</v>
      </c>
      <c r="AH35" s="69">
        <f t="shared" si="133"/>
        <v>0</v>
      </c>
      <c r="AI35" s="69">
        <f t="shared" si="133"/>
        <v>0</v>
      </c>
      <c r="AJ35" s="69">
        <f t="shared" si="133"/>
        <v>0</v>
      </c>
      <c r="AK35" s="69">
        <f t="shared" si="133"/>
        <v>0</v>
      </c>
      <c r="AL35" s="69">
        <f t="shared" si="133"/>
        <v>0</v>
      </c>
      <c r="AM35" s="69">
        <f t="shared" si="133"/>
        <v>0</v>
      </c>
      <c r="AN35" s="69">
        <f t="shared" si="133"/>
        <v>0</v>
      </c>
      <c r="AO35" s="69">
        <f t="shared" si="133"/>
        <v>0</v>
      </c>
      <c r="AP35" s="69">
        <f t="shared" si="133"/>
        <v>0</v>
      </c>
      <c r="AQ35" s="69">
        <f t="shared" si="133"/>
        <v>0</v>
      </c>
      <c r="AR35" s="69">
        <f t="shared" si="133"/>
        <v>0</v>
      </c>
      <c r="AS35" s="69">
        <f t="shared" si="133"/>
        <v>0</v>
      </c>
      <c r="AT35" s="69">
        <f t="shared" si="133"/>
        <v>0</v>
      </c>
      <c r="AU35" s="69">
        <f t="shared" si="133"/>
        <v>0</v>
      </c>
      <c r="AV35" s="69">
        <f t="shared" si="133"/>
        <v>0</v>
      </c>
      <c r="AW35" s="69">
        <f t="shared" si="133"/>
        <v>0</v>
      </c>
      <c r="AX35" s="69">
        <f t="shared" si="133"/>
        <v>0</v>
      </c>
      <c r="AY35" s="69">
        <f t="shared" si="133"/>
        <v>0</v>
      </c>
      <c r="AZ35" s="69">
        <f t="shared" si="133"/>
        <v>0</v>
      </c>
      <c r="BA35" s="69">
        <f t="shared" si="133"/>
        <v>0</v>
      </c>
      <c r="BB35" s="69">
        <f t="shared" si="133"/>
        <v>0</v>
      </c>
      <c r="BC35" s="69">
        <f t="shared" si="133"/>
        <v>0</v>
      </c>
      <c r="BD35" s="69">
        <f t="shared" si="133"/>
        <v>0</v>
      </c>
      <c r="BE35" s="69">
        <f t="shared" si="133"/>
        <v>0</v>
      </c>
      <c r="BF35" s="69" t="str">
        <f t="shared" si="133"/>
        <v>Heavy Tank Destroyer</v>
      </c>
      <c r="BG35" s="69" t="str">
        <f t="shared" si="133"/>
        <v>-</v>
      </c>
      <c r="BH35" s="76">
        <f t="shared" ref="BH35:CK35" si="134">VLOOKUP($A35,$49:$91,COLUMN(),0)+VLOOKUP($A35,$94:$155,COLUMN(),0)</f>
        <v>-0.4</v>
      </c>
      <c r="BI35" s="76">
        <f t="shared" si="134"/>
        <v>-0.4</v>
      </c>
      <c r="BJ35" s="75">
        <f t="shared" si="134"/>
        <v>0</v>
      </c>
      <c r="BK35" s="76">
        <f t="shared" si="134"/>
        <v>0</v>
      </c>
      <c r="BL35" s="76">
        <f t="shared" si="134"/>
        <v>-0.2</v>
      </c>
      <c r="BM35" s="75">
        <f t="shared" si="134"/>
        <v>0</v>
      </c>
      <c r="BN35" s="76">
        <f t="shared" si="134"/>
        <v>0</v>
      </c>
      <c r="BO35" s="76">
        <f t="shared" si="134"/>
        <v>-0.3</v>
      </c>
      <c r="BP35" s="75">
        <f t="shared" si="134"/>
        <v>0</v>
      </c>
      <c r="BQ35" s="76">
        <f t="shared" si="134"/>
        <v>0</v>
      </c>
      <c r="BR35" s="76">
        <f t="shared" si="134"/>
        <v>0</v>
      </c>
      <c r="BS35" s="76">
        <f t="shared" si="134"/>
        <v>0</v>
      </c>
      <c r="BT35" s="76">
        <f t="shared" si="134"/>
        <v>0</v>
      </c>
      <c r="BU35" s="76">
        <f t="shared" si="134"/>
        <v>-0.5</v>
      </c>
      <c r="BV35" s="76">
        <f t="shared" si="134"/>
        <v>-0.2</v>
      </c>
      <c r="BW35" s="76">
        <f t="shared" si="134"/>
        <v>-0.4</v>
      </c>
      <c r="BX35" s="76">
        <f t="shared" si="134"/>
        <v>-0.6</v>
      </c>
      <c r="BY35" s="75">
        <f t="shared" si="134"/>
        <v>0</v>
      </c>
      <c r="BZ35" s="76">
        <f t="shared" si="134"/>
        <v>-0.2</v>
      </c>
      <c r="CA35" s="76">
        <f t="shared" si="134"/>
        <v>-0.4</v>
      </c>
      <c r="CB35" s="75">
        <f t="shared" si="134"/>
        <v>0</v>
      </c>
      <c r="CC35" s="76">
        <f t="shared" si="134"/>
        <v>0</v>
      </c>
      <c r="CD35" s="76">
        <f t="shared" si="134"/>
        <v>0</v>
      </c>
      <c r="CE35" s="75">
        <f t="shared" si="134"/>
        <v>0</v>
      </c>
      <c r="CF35" s="76">
        <f t="shared" si="134"/>
        <v>-0.4</v>
      </c>
      <c r="CG35" s="76">
        <f t="shared" si="134"/>
        <v>-0.4</v>
      </c>
      <c r="CH35" s="75">
        <f t="shared" si="134"/>
        <v>0</v>
      </c>
      <c r="CI35" s="76">
        <f t="shared" si="134"/>
        <v>0</v>
      </c>
      <c r="CJ35" s="76">
        <f t="shared" si="134"/>
        <v>-0.8</v>
      </c>
      <c r="CK35" s="75">
        <f t="shared" si="134"/>
        <v>0</v>
      </c>
      <c r="CL35" s="7" t="str">
        <f t="shared" si="5"/>
        <v>heavy_tank_destroyer_brigade</v>
      </c>
    </row>
    <row r="36" spans="1:90" x14ac:dyDescent="0.2">
      <c r="A36" s="7" t="s">
        <v>67</v>
      </c>
      <c r="B36" s="7" t="str">
        <f t="shared" si="0"/>
        <v>Armored</v>
      </c>
      <c r="C36" s="69">
        <f>(1+VLOOKUP($A36,$49:$91,COLUMN(),0))*(MAX(VLOOKUP($BF36,'Land Equipment'!$3:$32,COLUMN(),0),VLOOKUP($BG36,'Land Equipment'!$3:$32,COLUMN(),0)))</f>
        <v>5</v>
      </c>
      <c r="D36" s="69">
        <f t="shared" ref="D36:O36" ca="1" si="135">VLOOKUP($A36,$49:$91,COLUMN(),0)+VLOOKUP($A36,$94:$155,COLUMN(),0)</f>
        <v>0.6</v>
      </c>
      <c r="E36" s="69">
        <f t="shared" ca="1" si="135"/>
        <v>0</v>
      </c>
      <c r="F36" s="69">
        <f t="shared" ca="1" si="135"/>
        <v>0.1</v>
      </c>
      <c r="G36" s="69">
        <f t="shared" ca="1" si="135"/>
        <v>0</v>
      </c>
      <c r="H36" s="69">
        <f t="shared" ca="1" si="135"/>
        <v>0</v>
      </c>
      <c r="I36" s="69">
        <f t="shared" ca="1" si="135"/>
        <v>0</v>
      </c>
      <c r="J36" s="69">
        <f t="shared" ca="1" si="135"/>
        <v>1.5</v>
      </c>
      <c r="K36" s="69">
        <f t="shared" ca="1" si="135"/>
        <v>0.6</v>
      </c>
      <c r="L36" s="69">
        <f t="shared" ca="1" si="135"/>
        <v>0</v>
      </c>
      <c r="M36" s="69">
        <f t="shared" ca="1" si="135"/>
        <v>0</v>
      </c>
      <c r="N36" s="69">
        <f t="shared" ca="1" si="135"/>
        <v>0</v>
      </c>
      <c r="O36" s="69">
        <f t="shared" ca="1" si="135"/>
        <v>0</v>
      </c>
      <c r="P36" s="7" t="e">
        <f ca="1">(1+VLOOKUP($A36,$49:$91,COLUMN(),0)+VLOOKUP($A36,$94:$136,COLUMN(),0))*(VLOOKUP($BF36,'Land Equipment'!$3:$32,COLUMN(),0)+VLOOKUP($BG36,'Land Equipment'!$3:$32,COLUMN(),0))</f>
        <v>#VALUE!</v>
      </c>
      <c r="Q36" s="7" t="e">
        <f ca="1">(1+VLOOKUP($A36,$49:$91,COLUMN(),0)+VLOOKUP($A36,$94:$136,COLUMN(),0))*(VLOOKUP($BF36,'Land Equipment'!$3:$32,COLUMN(),0)+VLOOKUP($BG36,'Land Equipment'!$3:$32,COLUMN(),0))</f>
        <v>#VALUE!</v>
      </c>
      <c r="R36" s="7" t="e">
        <f ca="1">(1+VLOOKUP($A36,$49:$91,COLUMN(),0)+VLOOKUP($A36,$94:$136,COLUMN(),0))*(VLOOKUP($BF36,'Land Equipment'!$3:$32,COLUMN(),0)+VLOOKUP($BG36,'Land Equipment'!$3:$32,COLUMN(),0))</f>
        <v>#VALUE!</v>
      </c>
      <c r="S36" s="7">
        <f ca="1">(1+VLOOKUP($A36,$49:$91,COLUMN(),0)+VLOOKUP($A36,$94:$136,COLUMN(),0))*(VLOOKUP($BF36,'Land Equipment'!$3:$32,COLUMN(),0)+VLOOKUP($BG36,'Land Equipment'!$3:$32,COLUMN(),0))</f>
        <v>4</v>
      </c>
      <c r="T36" s="7">
        <f ca="1">(1+VLOOKUP($A36,$49:$91,COLUMN(),0)+VLOOKUP($A36,$94:$136,COLUMN(),0))*(VLOOKUP($BF36,'Land Equipment'!$3:$32,COLUMN(),0)+VLOOKUP($BG36,'Land Equipment'!$3:$32,COLUMN(),0))</f>
        <v>2</v>
      </c>
      <c r="U36" s="7" t="e">
        <f ca="1">(1+VLOOKUP($A36,$49:$91,COLUMN(),0)+VLOOKUP($A36,$94:$136,COLUMN(),0))*(VLOOKUP($BF36,'Land Equipment'!$3:$32,COLUMN(),0)+VLOOKUP($BG36,'Land Equipment'!$3:$32,COLUMN(),0))</f>
        <v>#VALUE!</v>
      </c>
      <c r="V36" s="7" t="e">
        <f ca="1">(1+VLOOKUP($A36,$49:$91,COLUMN(),0)+VLOOKUP($A36,$94:$136,COLUMN(),0))*(VLOOKUP($BF36,'Land Equipment'!$3:$32,COLUMN(),0)+VLOOKUP($BG36,'Land Equipment'!$3:$32,COLUMN(),0))</f>
        <v>#VALUE!</v>
      </c>
      <c r="W36" s="69">
        <f t="shared" ref="W36:Y36" ca="1" si="136">VLOOKUP($A36,$49:$91,COLUMN(),0)+VLOOKUP($A36,$94:$155,COLUMN(),0)</f>
        <v>0</v>
      </c>
      <c r="X36" s="69">
        <f t="shared" ca="1" si="136"/>
        <v>0</v>
      </c>
      <c r="Y36" s="69">
        <f t="shared" ca="1" si="136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7">VLOOKUP($A36,$49:$91,COLUMN(),0)</f>
        <v>500</v>
      </c>
      <c r="AB36" s="69">
        <f t="shared" si="137"/>
        <v>180</v>
      </c>
      <c r="AC36" s="69">
        <f t="shared" si="137"/>
        <v>0</v>
      </c>
      <c r="AD36" s="69">
        <f t="shared" si="137"/>
        <v>0</v>
      </c>
      <c r="AE36" s="69">
        <f t="shared" si="137"/>
        <v>0</v>
      </c>
      <c r="AF36" s="69">
        <f t="shared" si="137"/>
        <v>0</v>
      </c>
      <c r="AG36" s="69">
        <f t="shared" si="137"/>
        <v>0</v>
      </c>
      <c r="AH36" s="69">
        <f t="shared" si="137"/>
        <v>30</v>
      </c>
      <c r="AI36" s="69">
        <f t="shared" si="137"/>
        <v>0</v>
      </c>
      <c r="AJ36" s="69">
        <f t="shared" si="137"/>
        <v>0</v>
      </c>
      <c r="AK36" s="69">
        <f t="shared" si="137"/>
        <v>0</v>
      </c>
      <c r="AL36" s="69">
        <f t="shared" si="137"/>
        <v>0</v>
      </c>
      <c r="AM36" s="69">
        <f t="shared" si="137"/>
        <v>0</v>
      </c>
      <c r="AN36" s="69">
        <f t="shared" si="137"/>
        <v>0</v>
      </c>
      <c r="AO36" s="69">
        <f t="shared" si="137"/>
        <v>0</v>
      </c>
      <c r="AP36" s="69">
        <f t="shared" si="137"/>
        <v>0</v>
      </c>
      <c r="AQ36" s="69">
        <f t="shared" si="137"/>
        <v>0</v>
      </c>
      <c r="AR36" s="69">
        <f t="shared" si="137"/>
        <v>0</v>
      </c>
      <c r="AS36" s="69">
        <f t="shared" si="137"/>
        <v>0</v>
      </c>
      <c r="AT36" s="69">
        <f t="shared" si="137"/>
        <v>0</v>
      </c>
      <c r="AU36" s="69">
        <f t="shared" si="137"/>
        <v>0</v>
      </c>
      <c r="AV36" s="69">
        <f t="shared" si="137"/>
        <v>0</v>
      </c>
      <c r="AW36" s="69">
        <f t="shared" si="137"/>
        <v>0</v>
      </c>
      <c r="AX36" s="69">
        <f t="shared" si="137"/>
        <v>0</v>
      </c>
      <c r="AY36" s="69">
        <f t="shared" si="137"/>
        <v>0</v>
      </c>
      <c r="AZ36" s="69">
        <f t="shared" si="137"/>
        <v>0</v>
      </c>
      <c r="BA36" s="69">
        <f t="shared" si="137"/>
        <v>0</v>
      </c>
      <c r="BB36" s="69">
        <f t="shared" si="137"/>
        <v>0</v>
      </c>
      <c r="BC36" s="69">
        <f t="shared" si="137"/>
        <v>0</v>
      </c>
      <c r="BD36" s="69">
        <f t="shared" si="137"/>
        <v>0</v>
      </c>
      <c r="BE36" s="69">
        <f t="shared" si="137"/>
        <v>0</v>
      </c>
      <c r="BF36" s="69" t="str">
        <f t="shared" si="137"/>
        <v>Heavy SP Artillery</v>
      </c>
      <c r="BG36" s="69" t="str">
        <f t="shared" si="137"/>
        <v>-</v>
      </c>
      <c r="BH36" s="76">
        <f t="shared" ref="BH36:CK36" si="138">VLOOKUP($A36,$49:$91,COLUMN(),0)+VLOOKUP($A36,$94:$155,COLUMN(),0)</f>
        <v>-0.4</v>
      </c>
      <c r="BI36" s="76">
        <f t="shared" si="138"/>
        <v>-0.4</v>
      </c>
      <c r="BJ36" s="75">
        <f t="shared" si="138"/>
        <v>0</v>
      </c>
      <c r="BK36" s="76">
        <f t="shared" si="138"/>
        <v>0</v>
      </c>
      <c r="BL36" s="76">
        <f t="shared" si="138"/>
        <v>-0.2</v>
      </c>
      <c r="BM36" s="75">
        <f t="shared" si="138"/>
        <v>0</v>
      </c>
      <c r="BN36" s="76">
        <f t="shared" si="138"/>
        <v>0</v>
      </c>
      <c r="BO36" s="76">
        <f t="shared" si="138"/>
        <v>-0.3</v>
      </c>
      <c r="BP36" s="75">
        <f t="shared" si="138"/>
        <v>0</v>
      </c>
      <c r="BQ36" s="76">
        <f t="shared" si="138"/>
        <v>0</v>
      </c>
      <c r="BR36" s="76">
        <f t="shared" si="138"/>
        <v>0</v>
      </c>
      <c r="BS36" s="76">
        <f t="shared" si="138"/>
        <v>0</v>
      </c>
      <c r="BT36" s="76">
        <f t="shared" si="138"/>
        <v>0</v>
      </c>
      <c r="BU36" s="76">
        <f t="shared" si="138"/>
        <v>-0.5</v>
      </c>
      <c r="BV36" s="76">
        <f t="shared" si="138"/>
        <v>-0.2</v>
      </c>
      <c r="BW36" s="76">
        <f t="shared" si="138"/>
        <v>-0.4</v>
      </c>
      <c r="BX36" s="76">
        <f t="shared" si="138"/>
        <v>-0.6</v>
      </c>
      <c r="BY36" s="75">
        <f t="shared" si="138"/>
        <v>0</v>
      </c>
      <c r="BZ36" s="76">
        <f t="shared" si="138"/>
        <v>-0.2</v>
      </c>
      <c r="CA36" s="76">
        <f t="shared" si="138"/>
        <v>-0.4</v>
      </c>
      <c r="CB36" s="75">
        <f t="shared" si="138"/>
        <v>0</v>
      </c>
      <c r="CC36" s="76">
        <f t="shared" si="138"/>
        <v>0</v>
      </c>
      <c r="CD36" s="76">
        <f t="shared" si="138"/>
        <v>0</v>
      </c>
      <c r="CE36" s="75">
        <f t="shared" si="138"/>
        <v>0</v>
      </c>
      <c r="CF36" s="76">
        <f t="shared" si="138"/>
        <v>-0.4</v>
      </c>
      <c r="CG36" s="76">
        <f t="shared" si="138"/>
        <v>-0.4</v>
      </c>
      <c r="CH36" s="75">
        <f t="shared" si="138"/>
        <v>0</v>
      </c>
      <c r="CI36" s="76">
        <f t="shared" si="138"/>
        <v>0</v>
      </c>
      <c r="CJ36" s="76">
        <f t="shared" si="138"/>
        <v>-0.8</v>
      </c>
      <c r="CK36" s="75">
        <f t="shared" si="138"/>
        <v>0</v>
      </c>
      <c r="CL36" s="7" t="str">
        <f t="shared" si="5"/>
        <v>heavy_sp_artillery_brigade</v>
      </c>
    </row>
    <row r="37" spans="1:90" x14ac:dyDescent="0.2">
      <c r="A37" s="7" t="s">
        <v>68</v>
      </c>
      <c r="B37" s="7" t="str">
        <f t="shared" si="0"/>
        <v>Armored</v>
      </c>
      <c r="C37" s="69">
        <f>(1+VLOOKUP($A37,$49:$91,COLUMN(),0))*(MAX(VLOOKUP($BF37,'Land Equipment'!$3:$32,COLUMN(),0),VLOOKUP($BG37,'Land Equipment'!$3:$32,COLUMN(),0)))</f>
        <v>5</v>
      </c>
      <c r="D37" s="69">
        <f t="shared" ref="D37:O37" ca="1" si="139">VLOOKUP($A37,$49:$91,COLUMN(),0)+VLOOKUP($A37,$94:$155,COLUMN(),0)</f>
        <v>0.6</v>
      </c>
      <c r="E37" s="69">
        <f t="shared" ca="1" si="139"/>
        <v>0</v>
      </c>
      <c r="F37" s="69">
        <f t="shared" ca="1" si="139"/>
        <v>0.1</v>
      </c>
      <c r="G37" s="69">
        <f t="shared" ca="1" si="139"/>
        <v>0</v>
      </c>
      <c r="H37" s="69">
        <f t="shared" ca="1" si="139"/>
        <v>0</v>
      </c>
      <c r="I37" s="69">
        <f t="shared" ca="1" si="139"/>
        <v>0</v>
      </c>
      <c r="J37" s="69">
        <f t="shared" ca="1" si="139"/>
        <v>1.5</v>
      </c>
      <c r="K37" s="69">
        <f t="shared" ca="1" si="139"/>
        <v>0.1</v>
      </c>
      <c r="L37" s="69">
        <f t="shared" ca="1" si="139"/>
        <v>0</v>
      </c>
      <c r="M37" s="69">
        <f t="shared" ca="1" si="139"/>
        <v>0</v>
      </c>
      <c r="N37" s="69">
        <f t="shared" ca="1" si="139"/>
        <v>0</v>
      </c>
      <c r="O37" s="69">
        <f t="shared" ca="1" si="139"/>
        <v>0</v>
      </c>
      <c r="P37" s="7" t="e">
        <f ca="1">(1+VLOOKUP($A37,$49:$91,COLUMN(),0)+VLOOKUP($A37,$94:$136,COLUMN(),0))*(VLOOKUP($BF37,'Land Equipment'!$3:$32,COLUMN(),0)+VLOOKUP($BG37,'Land Equipment'!$3:$32,COLUMN(),0))</f>
        <v>#VALUE!</v>
      </c>
      <c r="Q37" s="7" t="e">
        <f ca="1">(1+VLOOKUP($A37,$49:$91,COLUMN(),0)+VLOOKUP($A37,$94:$136,COLUMN(),0))*(VLOOKUP($BF37,'Land Equipment'!$3:$32,COLUMN(),0)+VLOOKUP($BG37,'Land Equipment'!$3:$32,COLUMN(),0))</f>
        <v>#VALUE!</v>
      </c>
      <c r="R37" s="7" t="e">
        <f ca="1">(1+VLOOKUP($A37,$49:$91,COLUMN(),0)+VLOOKUP($A37,$94:$136,COLUMN(),0))*(VLOOKUP($BF37,'Land Equipment'!$3:$32,COLUMN(),0)+VLOOKUP($BG37,'Land Equipment'!$3:$32,COLUMN(),0))</f>
        <v>#VALUE!</v>
      </c>
      <c r="S37" s="7">
        <f ca="1">(1+VLOOKUP($A37,$49:$91,COLUMN(),0)+VLOOKUP($A37,$94:$136,COLUMN(),0))*(VLOOKUP($BF37,'Land Equipment'!$3:$32,COLUMN(),0)+VLOOKUP($BG37,'Land Equipment'!$3:$32,COLUMN(),0))</f>
        <v>2</v>
      </c>
      <c r="T37" s="7">
        <f ca="1">(1+VLOOKUP($A37,$49:$91,COLUMN(),0)+VLOOKUP($A37,$94:$136,COLUMN(),0))*(VLOOKUP($BF37,'Land Equipment'!$3:$32,COLUMN(),0)+VLOOKUP($BG37,'Land Equipment'!$3:$32,COLUMN(),0))</f>
        <v>2</v>
      </c>
      <c r="U37" s="7" t="e">
        <f ca="1">(1+VLOOKUP($A37,$49:$91,COLUMN(),0)+VLOOKUP($A37,$94:$136,COLUMN(),0))*(VLOOKUP($BF37,'Land Equipment'!$3:$32,COLUMN(),0)+VLOOKUP($BG37,'Land Equipment'!$3:$32,COLUMN(),0))</f>
        <v>#VALUE!</v>
      </c>
      <c r="V37" s="7" t="e">
        <f ca="1">(1+VLOOKUP($A37,$49:$91,COLUMN(),0)+VLOOKUP($A37,$94:$136,COLUMN(),0))*(VLOOKUP($BF37,'Land Equipment'!$3:$32,COLUMN(),0)+VLOOKUP($BG37,'Land Equipment'!$3:$32,COLUMN(),0))</f>
        <v>#VALUE!</v>
      </c>
      <c r="W37" s="69">
        <f t="shared" ref="W37:Y37" ca="1" si="140">VLOOKUP($A37,$49:$91,COLUMN(),0)+VLOOKUP($A37,$94:$155,COLUMN(),0)</f>
        <v>0</v>
      </c>
      <c r="X37" s="69">
        <f t="shared" ca="1" si="140"/>
        <v>0</v>
      </c>
      <c r="Y37" s="69">
        <f t="shared" ca="1" si="140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1">VLOOKUP($A37,$49:$91,COLUMN(),0)</f>
        <v>500</v>
      </c>
      <c r="AB37" s="69">
        <f t="shared" si="141"/>
        <v>180</v>
      </c>
      <c r="AC37" s="69">
        <f t="shared" si="141"/>
        <v>0</v>
      </c>
      <c r="AD37" s="69">
        <f t="shared" si="141"/>
        <v>0</v>
      </c>
      <c r="AE37" s="69">
        <f t="shared" si="141"/>
        <v>0</v>
      </c>
      <c r="AF37" s="69">
        <f t="shared" si="141"/>
        <v>0</v>
      </c>
      <c r="AG37" s="69">
        <f t="shared" si="141"/>
        <v>0</v>
      </c>
      <c r="AH37" s="69">
        <f t="shared" si="141"/>
        <v>0</v>
      </c>
      <c r="AI37" s="69">
        <f t="shared" si="141"/>
        <v>8</v>
      </c>
      <c r="AJ37" s="69">
        <f t="shared" si="141"/>
        <v>0</v>
      </c>
      <c r="AK37" s="69">
        <f t="shared" si="141"/>
        <v>0</v>
      </c>
      <c r="AL37" s="69">
        <f t="shared" si="141"/>
        <v>0</v>
      </c>
      <c r="AM37" s="69">
        <f t="shared" si="141"/>
        <v>0</v>
      </c>
      <c r="AN37" s="69">
        <f t="shared" si="141"/>
        <v>0</v>
      </c>
      <c r="AO37" s="69">
        <f t="shared" si="141"/>
        <v>0</v>
      </c>
      <c r="AP37" s="69">
        <f t="shared" si="141"/>
        <v>0</v>
      </c>
      <c r="AQ37" s="69">
        <f t="shared" si="141"/>
        <v>0</v>
      </c>
      <c r="AR37" s="69">
        <f t="shared" si="141"/>
        <v>0</v>
      </c>
      <c r="AS37" s="69">
        <f t="shared" si="141"/>
        <v>0</v>
      </c>
      <c r="AT37" s="69">
        <f t="shared" si="141"/>
        <v>0</v>
      </c>
      <c r="AU37" s="69">
        <f t="shared" si="141"/>
        <v>0</v>
      </c>
      <c r="AV37" s="69">
        <f t="shared" si="141"/>
        <v>0</v>
      </c>
      <c r="AW37" s="69">
        <f t="shared" si="141"/>
        <v>0</v>
      </c>
      <c r="AX37" s="69">
        <f t="shared" si="141"/>
        <v>0</v>
      </c>
      <c r="AY37" s="69">
        <f t="shared" si="141"/>
        <v>0</v>
      </c>
      <c r="AZ37" s="69">
        <f t="shared" si="141"/>
        <v>0</v>
      </c>
      <c r="BA37" s="69">
        <f t="shared" si="141"/>
        <v>0</v>
      </c>
      <c r="BB37" s="69">
        <f t="shared" si="141"/>
        <v>0</v>
      </c>
      <c r="BC37" s="69">
        <f t="shared" si="141"/>
        <v>0</v>
      </c>
      <c r="BD37" s="69">
        <f t="shared" si="141"/>
        <v>0</v>
      </c>
      <c r="BE37" s="69">
        <f t="shared" si="141"/>
        <v>0</v>
      </c>
      <c r="BF37" s="69" t="str">
        <f t="shared" si="141"/>
        <v>Heavy SP Anti-Air</v>
      </c>
      <c r="BG37" s="69" t="str">
        <f t="shared" si="141"/>
        <v>-</v>
      </c>
      <c r="BH37" s="76">
        <f t="shared" ref="BH37:CK37" si="142">VLOOKUP($A37,$49:$91,COLUMN(),0)+VLOOKUP($A37,$94:$155,COLUMN(),0)</f>
        <v>-0.4</v>
      </c>
      <c r="BI37" s="76">
        <f t="shared" si="142"/>
        <v>-0.4</v>
      </c>
      <c r="BJ37" s="75">
        <f t="shared" si="142"/>
        <v>0</v>
      </c>
      <c r="BK37" s="76">
        <f t="shared" si="142"/>
        <v>0</v>
      </c>
      <c r="BL37" s="76">
        <f t="shared" si="142"/>
        <v>-0.2</v>
      </c>
      <c r="BM37" s="75">
        <f t="shared" si="142"/>
        <v>0</v>
      </c>
      <c r="BN37" s="76">
        <f t="shared" si="142"/>
        <v>0</v>
      </c>
      <c r="BO37" s="76">
        <f t="shared" si="142"/>
        <v>-0.3</v>
      </c>
      <c r="BP37" s="75">
        <f t="shared" si="142"/>
        <v>0</v>
      </c>
      <c r="BQ37" s="76">
        <f t="shared" si="142"/>
        <v>0</v>
      </c>
      <c r="BR37" s="76">
        <f t="shared" si="142"/>
        <v>0</v>
      </c>
      <c r="BS37" s="76">
        <f t="shared" si="142"/>
        <v>0</v>
      </c>
      <c r="BT37" s="76">
        <f t="shared" si="142"/>
        <v>0</v>
      </c>
      <c r="BU37" s="76">
        <f t="shared" si="142"/>
        <v>-0.5</v>
      </c>
      <c r="BV37" s="76">
        <f t="shared" si="142"/>
        <v>-0.2</v>
      </c>
      <c r="BW37" s="76">
        <f t="shared" si="142"/>
        <v>-0.4</v>
      </c>
      <c r="BX37" s="76">
        <f t="shared" si="142"/>
        <v>-0.6</v>
      </c>
      <c r="BY37" s="75">
        <f t="shared" si="142"/>
        <v>0</v>
      </c>
      <c r="BZ37" s="76">
        <f t="shared" si="142"/>
        <v>-0.2</v>
      </c>
      <c r="CA37" s="76">
        <f t="shared" si="142"/>
        <v>-0.4</v>
      </c>
      <c r="CB37" s="75">
        <f t="shared" si="142"/>
        <v>0</v>
      </c>
      <c r="CC37" s="76">
        <f t="shared" si="142"/>
        <v>0</v>
      </c>
      <c r="CD37" s="76">
        <f t="shared" si="142"/>
        <v>0</v>
      </c>
      <c r="CE37" s="75">
        <f t="shared" si="142"/>
        <v>0</v>
      </c>
      <c r="CF37" s="76">
        <f t="shared" si="142"/>
        <v>-0.4</v>
      </c>
      <c r="CG37" s="76">
        <f t="shared" si="142"/>
        <v>-0.4</v>
      </c>
      <c r="CH37" s="75">
        <f t="shared" si="142"/>
        <v>0</v>
      </c>
      <c r="CI37" s="76">
        <f t="shared" si="142"/>
        <v>0</v>
      </c>
      <c r="CJ37" s="76">
        <f t="shared" si="142"/>
        <v>-0.8</v>
      </c>
      <c r="CK37" s="75">
        <f t="shared" si="142"/>
        <v>0</v>
      </c>
      <c r="CL37" s="7" t="str">
        <f t="shared" si="5"/>
        <v>heavy_sp_anti_air_brigade</v>
      </c>
    </row>
    <row r="38" spans="1:90" x14ac:dyDescent="0.2">
      <c r="A38" s="7" t="s">
        <v>217</v>
      </c>
      <c r="B38" s="7" t="str">
        <f t="shared" si="0"/>
        <v>Armored</v>
      </c>
      <c r="C38" s="69">
        <f>(1+VLOOKUP($A38,$49:$91,COLUMN(),0))*(MAX(VLOOKUP($BF38,'Land Equipment'!$3:$32,COLUMN(),0),VLOOKUP($BG38,'Land Equipment'!$3:$32,COLUMN(),0)))</f>
        <v>4</v>
      </c>
      <c r="D38" s="69">
        <f t="shared" ref="D38:O38" ca="1" si="143">VLOOKUP($A38,$49:$91,COLUMN(),0)+VLOOKUP($A38,$94:$155,COLUMN(),0)</f>
        <v>2</v>
      </c>
      <c r="E38" s="69">
        <f t="shared" ca="1" si="143"/>
        <v>10</v>
      </c>
      <c r="F38" s="69">
        <f t="shared" ca="1" si="143"/>
        <v>0.3</v>
      </c>
      <c r="G38" s="69">
        <f t="shared" ca="1" si="143"/>
        <v>0</v>
      </c>
      <c r="H38" s="69">
        <f t="shared" ca="1" si="143"/>
        <v>0</v>
      </c>
      <c r="I38" s="69">
        <f t="shared" ca="1" si="143"/>
        <v>0</v>
      </c>
      <c r="J38" s="69">
        <f t="shared" ca="1" si="143"/>
        <v>1.75</v>
      </c>
      <c r="K38" s="69">
        <f t="shared" ca="1" si="143"/>
        <v>0.4</v>
      </c>
      <c r="L38" s="69">
        <f t="shared" ca="1" si="143"/>
        <v>0</v>
      </c>
      <c r="M38" s="69">
        <f t="shared" ca="1" si="143"/>
        <v>0</v>
      </c>
      <c r="N38" s="69">
        <f t="shared" ca="1" si="143"/>
        <v>0</v>
      </c>
      <c r="O38" s="69">
        <f t="shared" ca="1" si="143"/>
        <v>0</v>
      </c>
      <c r="P38" s="7" t="e">
        <f ca="1">(1+VLOOKUP($A38,$49:$91,COLUMN(),0)+VLOOKUP($A38,$94:$136,COLUMN(),0))*(VLOOKUP($BF38,'Land Equipment'!$3:$32,COLUMN(),0)+VLOOKUP($BG38,'Land Equipment'!$3:$32,COLUMN(),0))</f>
        <v>#VALUE!</v>
      </c>
      <c r="Q38" s="7" t="e">
        <f ca="1">(1+VLOOKUP($A38,$49:$91,COLUMN(),0)+VLOOKUP($A38,$94:$136,COLUMN(),0))*(VLOOKUP($BF38,'Land Equipment'!$3:$32,COLUMN(),0)+VLOOKUP($BG38,'Land Equipment'!$3:$32,COLUMN(),0))</f>
        <v>#VALUE!</v>
      </c>
      <c r="R38" s="7" t="e">
        <f ca="1">(1+VLOOKUP($A38,$49:$91,COLUMN(),0)+VLOOKUP($A38,$94:$136,COLUMN(),0))*(VLOOKUP($BF38,'Land Equipment'!$3:$32,COLUMN(),0)+VLOOKUP($BG38,'Land Equipment'!$3:$32,COLUMN(),0))</f>
        <v>#VALUE!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 t="e">
        <f ca="1">(1+VLOOKUP($A38,$49:$91,COLUMN(),0)+VLOOKUP($A38,$94:$136,COLUMN(),0))*(VLOOKUP($BF38,'Land Equipment'!$3:$32,COLUMN(),0)+VLOOKUP($BG38,'Land Equipment'!$3:$32,COLUMN(),0))</f>
        <v>#VALUE!</v>
      </c>
      <c r="V38" s="7" t="e">
        <f ca="1">(1+VLOOKUP($A38,$49:$91,COLUMN(),0)+VLOOKUP($A38,$94:$136,COLUMN(),0))*(VLOOKUP($BF38,'Land Equipment'!$3:$32,COLUMN(),0)+VLOOKUP($BG38,'Land Equipment'!$3:$32,COLUMN(),0))</f>
        <v>#VALUE!</v>
      </c>
      <c r="W38" s="69">
        <f t="shared" ref="W38:Y38" ca="1" si="144">VLOOKUP($A38,$49:$91,COLUMN(),0)+VLOOKUP($A38,$94:$155,COLUMN(),0)</f>
        <v>0</v>
      </c>
      <c r="X38" s="69">
        <f t="shared" ca="1" si="144"/>
        <v>0</v>
      </c>
      <c r="Y38" s="69">
        <f t="shared" ca="1" si="144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5">VLOOKUP($A38,$49:$91,COLUMN(),0)</f>
        <v>500</v>
      </c>
      <c r="AB38" s="69">
        <f t="shared" si="145"/>
        <v>180</v>
      </c>
      <c r="AC38" s="69">
        <f t="shared" si="145"/>
        <v>0</v>
      </c>
      <c r="AD38" s="69">
        <f t="shared" si="145"/>
        <v>0</v>
      </c>
      <c r="AE38" s="69">
        <f t="shared" si="145"/>
        <v>0</v>
      </c>
      <c r="AF38" s="69">
        <f t="shared" si="145"/>
        <v>0</v>
      </c>
      <c r="AG38" s="69">
        <f t="shared" si="145"/>
        <v>0</v>
      </c>
      <c r="AH38" s="69">
        <f t="shared" si="145"/>
        <v>0</v>
      </c>
      <c r="AI38" s="69">
        <f t="shared" si="145"/>
        <v>0</v>
      </c>
      <c r="AJ38" s="69">
        <f t="shared" si="145"/>
        <v>0</v>
      </c>
      <c r="AK38" s="69">
        <f t="shared" si="145"/>
        <v>0</v>
      </c>
      <c r="AL38" s="69">
        <f t="shared" si="145"/>
        <v>0</v>
      </c>
      <c r="AM38" s="69">
        <f t="shared" si="145"/>
        <v>0</v>
      </c>
      <c r="AN38" s="69">
        <f t="shared" si="145"/>
        <v>0</v>
      </c>
      <c r="AO38" s="69">
        <f t="shared" si="145"/>
        <v>0</v>
      </c>
      <c r="AP38" s="69">
        <f t="shared" si="145"/>
        <v>0</v>
      </c>
      <c r="AQ38" s="69">
        <f t="shared" si="145"/>
        <v>0</v>
      </c>
      <c r="AR38" s="69">
        <f t="shared" si="145"/>
        <v>0</v>
      </c>
      <c r="AS38" s="69">
        <f t="shared" si="145"/>
        <v>0</v>
      </c>
      <c r="AT38" s="69">
        <f t="shared" si="145"/>
        <v>0</v>
      </c>
      <c r="AU38" s="69">
        <f t="shared" si="145"/>
        <v>0</v>
      </c>
      <c r="AV38" s="69">
        <f t="shared" si="145"/>
        <v>0</v>
      </c>
      <c r="AW38" s="69">
        <f t="shared" si="145"/>
        <v>0</v>
      </c>
      <c r="AX38" s="69">
        <f t="shared" si="145"/>
        <v>0</v>
      </c>
      <c r="AY38" s="69">
        <f t="shared" si="145"/>
        <v>0</v>
      </c>
      <c r="AZ38" s="69">
        <f t="shared" si="145"/>
        <v>0</v>
      </c>
      <c r="BA38" s="69">
        <f t="shared" si="145"/>
        <v>15</v>
      </c>
      <c r="BB38" s="69">
        <f t="shared" si="145"/>
        <v>0</v>
      </c>
      <c r="BC38" s="69">
        <f t="shared" si="145"/>
        <v>0</v>
      </c>
      <c r="BD38" s="69">
        <f t="shared" si="145"/>
        <v>0</v>
      </c>
      <c r="BE38" s="69">
        <f t="shared" si="145"/>
        <v>0</v>
      </c>
      <c r="BF38" s="69" t="str">
        <f t="shared" si="145"/>
        <v>Super Heavy Tank</v>
      </c>
      <c r="BG38" s="69" t="str">
        <f t="shared" si="145"/>
        <v>-</v>
      </c>
      <c r="BH38" s="76">
        <f t="shared" ref="BH38:CK38" si="146">VLOOKUP($A38,$49:$91,COLUMN(),0)+VLOOKUP($A38,$94:$155,COLUMN(),0)</f>
        <v>-0.4</v>
      </c>
      <c r="BI38" s="76">
        <f t="shared" si="146"/>
        <v>-0.5</v>
      </c>
      <c r="BJ38" s="75">
        <f t="shared" si="146"/>
        <v>0</v>
      </c>
      <c r="BK38" s="76">
        <f t="shared" si="146"/>
        <v>0</v>
      </c>
      <c r="BL38" s="76">
        <f t="shared" si="146"/>
        <v>-0.3</v>
      </c>
      <c r="BM38" s="75">
        <f t="shared" si="146"/>
        <v>0</v>
      </c>
      <c r="BN38" s="76">
        <f t="shared" si="146"/>
        <v>0</v>
      </c>
      <c r="BO38" s="76">
        <f t="shared" si="146"/>
        <v>-0.4</v>
      </c>
      <c r="BP38" s="75">
        <f t="shared" si="146"/>
        <v>0</v>
      </c>
      <c r="BQ38" s="76">
        <f t="shared" si="146"/>
        <v>0</v>
      </c>
      <c r="BR38" s="76">
        <f t="shared" si="146"/>
        <v>0</v>
      </c>
      <c r="BS38" s="76">
        <f t="shared" si="146"/>
        <v>0</v>
      </c>
      <c r="BT38" s="76">
        <f t="shared" si="146"/>
        <v>0</v>
      </c>
      <c r="BU38" s="76">
        <f t="shared" si="146"/>
        <v>-0.6</v>
      </c>
      <c r="BV38" s="76">
        <f t="shared" si="146"/>
        <v>-0.2</v>
      </c>
      <c r="BW38" s="76">
        <f t="shared" si="146"/>
        <v>-0.4</v>
      </c>
      <c r="BX38" s="76">
        <f t="shared" si="146"/>
        <v>-0.7</v>
      </c>
      <c r="BY38" s="75">
        <f t="shared" si="146"/>
        <v>0</v>
      </c>
      <c r="BZ38" s="76">
        <f t="shared" si="146"/>
        <v>-0.2</v>
      </c>
      <c r="CA38" s="76">
        <f t="shared" si="146"/>
        <v>-0.5</v>
      </c>
      <c r="CB38" s="75">
        <f t="shared" si="146"/>
        <v>0</v>
      </c>
      <c r="CC38" s="76">
        <f t="shared" si="146"/>
        <v>0</v>
      </c>
      <c r="CD38" s="76">
        <f t="shared" si="146"/>
        <v>0.5</v>
      </c>
      <c r="CE38" s="75">
        <f t="shared" si="146"/>
        <v>0</v>
      </c>
      <c r="CF38" s="76">
        <f t="shared" si="146"/>
        <v>-0.5</v>
      </c>
      <c r="CG38" s="76">
        <f t="shared" si="146"/>
        <v>-0.5</v>
      </c>
      <c r="CH38" s="75">
        <f t="shared" si="146"/>
        <v>0</v>
      </c>
      <c r="CI38" s="76">
        <f t="shared" si="146"/>
        <v>0</v>
      </c>
      <c r="CJ38" s="76">
        <f t="shared" si="146"/>
        <v>-1</v>
      </c>
      <c r="CK38" s="75">
        <f t="shared" si="146"/>
        <v>0</v>
      </c>
      <c r="CL38" s="7" t="str">
        <f t="shared" si="5"/>
        <v>super_heavy_armor</v>
      </c>
    </row>
    <row r="39" spans="1:90" x14ac:dyDescent="0.2">
      <c r="A39" s="7" t="s">
        <v>75</v>
      </c>
      <c r="B39" s="7" t="str">
        <f t="shared" si="0"/>
        <v>Armored</v>
      </c>
      <c r="C39" s="69">
        <f>(1+VLOOKUP($A39,$49:$91,COLUMN(),0))*(MAX(VLOOKUP($BF39,'Land Equipment'!$3:$32,COLUMN(),0),VLOOKUP($BG39,'Land Equipment'!$3:$32,COLUMN(),0)))</f>
        <v>4</v>
      </c>
      <c r="D39" s="69">
        <f t="shared" ref="D39:O39" ca="1" si="147">VLOOKUP($A39,$49:$91,COLUMN(),0)+VLOOKUP($A39,$94:$155,COLUMN(),0)</f>
        <v>0.6</v>
      </c>
      <c r="E39" s="69">
        <f t="shared" ca="1" si="147"/>
        <v>0</v>
      </c>
      <c r="F39" s="69">
        <f t="shared" ca="1" si="147"/>
        <v>0.3</v>
      </c>
      <c r="G39" s="69">
        <f t="shared" ca="1" si="147"/>
        <v>0</v>
      </c>
      <c r="H39" s="69">
        <f t="shared" ca="1" si="147"/>
        <v>0</v>
      </c>
      <c r="I39" s="69">
        <f t="shared" ca="1" si="147"/>
        <v>0</v>
      </c>
      <c r="J39" s="69">
        <f t="shared" ca="1" si="147"/>
        <v>1.75</v>
      </c>
      <c r="K39" s="69">
        <f t="shared" ca="1" si="147"/>
        <v>0.4</v>
      </c>
      <c r="L39" s="69">
        <f t="shared" ca="1" si="147"/>
        <v>0</v>
      </c>
      <c r="M39" s="69">
        <f t="shared" ca="1" si="147"/>
        <v>0</v>
      </c>
      <c r="N39" s="69">
        <f t="shared" ca="1" si="147"/>
        <v>0</v>
      </c>
      <c r="O39" s="69">
        <f t="shared" ca="1" si="147"/>
        <v>0</v>
      </c>
      <c r="P39" s="7" t="e">
        <f ca="1">(1+VLOOKUP($A39,$49:$91,COLUMN(),0)+VLOOKUP($A39,$94:$136,COLUMN(),0))*(VLOOKUP($BF39,'Land Equipment'!$3:$32,COLUMN(),0)+VLOOKUP($BG39,'Land Equipment'!$3:$32,COLUMN(),0))</f>
        <v>#VALUE!</v>
      </c>
      <c r="Q39" s="7" t="e">
        <f ca="1">(1+VLOOKUP($A39,$49:$91,COLUMN(),0)+VLOOKUP($A39,$94:$136,COLUMN(),0))*(VLOOKUP($BF39,'Land Equipment'!$3:$32,COLUMN(),0)+VLOOKUP($BG39,'Land Equipment'!$3:$32,COLUMN(),0))</f>
        <v>#VALUE!</v>
      </c>
      <c r="R39" s="7" t="e">
        <f ca="1">(1+VLOOKUP($A39,$49:$91,COLUMN(),0)+VLOOKUP($A39,$94:$136,COLUMN(),0))*(VLOOKUP($BF39,'Land Equipment'!$3:$32,COLUMN(),0)+VLOOKUP($BG39,'Land Equipment'!$3:$32,COLUMN(),0))</f>
        <v>#VALUE!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 t="e">
        <f ca="1">(1+VLOOKUP($A39,$49:$91,COLUMN(),0)+VLOOKUP($A39,$94:$136,COLUMN(),0))*(VLOOKUP($BF39,'Land Equipment'!$3:$32,COLUMN(),0)+VLOOKUP($BG39,'Land Equipment'!$3:$32,COLUMN(),0))</f>
        <v>#VALUE!</v>
      </c>
      <c r="V39" s="7" t="e">
        <f ca="1">(1+VLOOKUP($A39,$49:$91,COLUMN(),0)+VLOOKUP($A39,$94:$136,COLUMN(),0))*(VLOOKUP($BF39,'Land Equipment'!$3:$32,COLUMN(),0)+VLOOKUP($BG39,'Land Equipment'!$3:$32,COLUMN(),0))</f>
        <v>#VALUE!</v>
      </c>
      <c r="W39" s="69">
        <f t="shared" ref="W39:Y39" ca="1" si="148">VLOOKUP($A39,$49:$91,COLUMN(),0)+VLOOKUP($A39,$94:$155,COLUMN(),0)</f>
        <v>0</v>
      </c>
      <c r="X39" s="69">
        <f t="shared" ca="1" si="148"/>
        <v>0</v>
      </c>
      <c r="Y39" s="69">
        <f t="shared" ca="1" si="148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49">VLOOKUP($A39,$49:$91,COLUMN(),0)</f>
        <v>500</v>
      </c>
      <c r="AB39" s="69">
        <f t="shared" si="149"/>
        <v>180</v>
      </c>
      <c r="AC39" s="69">
        <f t="shared" si="149"/>
        <v>0</v>
      </c>
      <c r="AD39" s="69">
        <f t="shared" si="149"/>
        <v>0</v>
      </c>
      <c r="AE39" s="69">
        <f t="shared" si="149"/>
        <v>0</v>
      </c>
      <c r="AF39" s="69">
        <f t="shared" si="149"/>
        <v>0</v>
      </c>
      <c r="AG39" s="69">
        <f t="shared" si="149"/>
        <v>0</v>
      </c>
      <c r="AH39" s="69">
        <f t="shared" si="149"/>
        <v>0</v>
      </c>
      <c r="AI39" s="69">
        <f t="shared" si="149"/>
        <v>0</v>
      </c>
      <c r="AJ39" s="69">
        <f t="shared" si="149"/>
        <v>0</v>
      </c>
      <c r="AK39" s="69">
        <f t="shared" si="149"/>
        <v>0</v>
      </c>
      <c r="AL39" s="69">
        <f t="shared" si="149"/>
        <v>0</v>
      </c>
      <c r="AM39" s="69">
        <f t="shared" si="149"/>
        <v>0</v>
      </c>
      <c r="AN39" s="69">
        <f t="shared" si="149"/>
        <v>0</v>
      </c>
      <c r="AO39" s="69">
        <f t="shared" si="149"/>
        <v>0</v>
      </c>
      <c r="AP39" s="69">
        <f t="shared" si="149"/>
        <v>0</v>
      </c>
      <c r="AQ39" s="69">
        <f t="shared" si="149"/>
        <v>0</v>
      </c>
      <c r="AR39" s="69">
        <f t="shared" si="149"/>
        <v>0</v>
      </c>
      <c r="AS39" s="69">
        <f t="shared" si="149"/>
        <v>0</v>
      </c>
      <c r="AT39" s="69">
        <f t="shared" si="149"/>
        <v>0</v>
      </c>
      <c r="AU39" s="69">
        <f t="shared" si="149"/>
        <v>0</v>
      </c>
      <c r="AV39" s="69">
        <f t="shared" si="149"/>
        <v>0</v>
      </c>
      <c r="AW39" s="69">
        <f t="shared" si="149"/>
        <v>0</v>
      </c>
      <c r="AX39" s="69">
        <f t="shared" si="149"/>
        <v>0</v>
      </c>
      <c r="AY39" s="69">
        <f t="shared" si="149"/>
        <v>0</v>
      </c>
      <c r="AZ39" s="69">
        <f t="shared" si="149"/>
        <v>0</v>
      </c>
      <c r="BA39" s="69">
        <f t="shared" si="149"/>
        <v>0</v>
      </c>
      <c r="BB39" s="69">
        <f t="shared" si="149"/>
        <v>7</v>
      </c>
      <c r="BC39" s="69">
        <f t="shared" si="149"/>
        <v>0</v>
      </c>
      <c r="BD39" s="69">
        <f t="shared" si="149"/>
        <v>0</v>
      </c>
      <c r="BE39" s="69">
        <f t="shared" si="149"/>
        <v>0</v>
      </c>
      <c r="BF39" s="69" t="str">
        <f t="shared" si="149"/>
        <v>Super Heavy Tank Destroyer</v>
      </c>
      <c r="BG39" s="69" t="str">
        <f t="shared" si="149"/>
        <v>-</v>
      </c>
      <c r="BH39" s="76">
        <f t="shared" ref="BH39:CK39" si="150">VLOOKUP($A39,$49:$91,COLUMN(),0)+VLOOKUP($A39,$94:$155,COLUMN(),0)</f>
        <v>-0.4</v>
      </c>
      <c r="BI39" s="76">
        <f t="shared" si="150"/>
        <v>-0.5</v>
      </c>
      <c r="BJ39" s="75">
        <f t="shared" si="150"/>
        <v>0</v>
      </c>
      <c r="BK39" s="76">
        <f t="shared" si="150"/>
        <v>0</v>
      </c>
      <c r="BL39" s="76">
        <f t="shared" si="150"/>
        <v>-0.3</v>
      </c>
      <c r="BM39" s="75">
        <f t="shared" si="150"/>
        <v>0</v>
      </c>
      <c r="BN39" s="76">
        <f t="shared" si="150"/>
        <v>0</v>
      </c>
      <c r="BO39" s="76">
        <f t="shared" si="150"/>
        <v>-0.4</v>
      </c>
      <c r="BP39" s="75">
        <f t="shared" si="150"/>
        <v>0</v>
      </c>
      <c r="BQ39" s="76">
        <f t="shared" si="150"/>
        <v>0</v>
      </c>
      <c r="BR39" s="76">
        <f t="shared" si="150"/>
        <v>0</v>
      </c>
      <c r="BS39" s="76">
        <f t="shared" si="150"/>
        <v>0</v>
      </c>
      <c r="BT39" s="76">
        <f t="shared" si="150"/>
        <v>0</v>
      </c>
      <c r="BU39" s="76">
        <f t="shared" si="150"/>
        <v>-0.6</v>
      </c>
      <c r="BV39" s="76">
        <f t="shared" si="150"/>
        <v>-0.2</v>
      </c>
      <c r="BW39" s="76">
        <f t="shared" si="150"/>
        <v>-0.4</v>
      </c>
      <c r="BX39" s="76">
        <f t="shared" si="150"/>
        <v>-0.7</v>
      </c>
      <c r="BY39" s="75">
        <f t="shared" si="150"/>
        <v>0</v>
      </c>
      <c r="BZ39" s="76">
        <f t="shared" si="150"/>
        <v>-0.2</v>
      </c>
      <c r="CA39" s="76">
        <f t="shared" si="150"/>
        <v>-0.5</v>
      </c>
      <c r="CB39" s="75">
        <f t="shared" si="150"/>
        <v>0</v>
      </c>
      <c r="CC39" s="76">
        <f t="shared" si="150"/>
        <v>0</v>
      </c>
      <c r="CD39" s="76">
        <f t="shared" si="150"/>
        <v>0</v>
      </c>
      <c r="CE39" s="75">
        <f t="shared" si="150"/>
        <v>0</v>
      </c>
      <c r="CF39" s="76">
        <f t="shared" si="150"/>
        <v>-0.5</v>
      </c>
      <c r="CG39" s="76">
        <f t="shared" si="150"/>
        <v>-0.5</v>
      </c>
      <c r="CH39" s="75">
        <f t="shared" si="150"/>
        <v>0</v>
      </c>
      <c r="CI39" s="76">
        <f t="shared" si="150"/>
        <v>0</v>
      </c>
      <c r="CJ39" s="76">
        <f t="shared" si="150"/>
        <v>-1</v>
      </c>
      <c r="CK39" s="75">
        <f t="shared" si="150"/>
        <v>0</v>
      </c>
      <c r="CL39" s="7" t="str">
        <f t="shared" si="5"/>
        <v>super_heavy_tank_destroyer_brigade</v>
      </c>
    </row>
    <row r="40" spans="1:90" x14ac:dyDescent="0.2">
      <c r="A40" s="7" t="s">
        <v>81</v>
      </c>
      <c r="B40" s="7" t="str">
        <f t="shared" si="0"/>
        <v>Armored</v>
      </c>
      <c r="C40" s="69">
        <f>(1+VLOOKUP($A40,$49:$91,COLUMN(),0))*(MAX(VLOOKUP($BF40,'Land Equipment'!$3:$32,COLUMN(),0),VLOOKUP($BG40,'Land Equipment'!$3:$32,COLUMN(),0)))</f>
        <v>4</v>
      </c>
      <c r="D40" s="69">
        <f t="shared" ref="D40:O40" ca="1" si="151">VLOOKUP($A40,$49:$91,COLUMN(),0)+VLOOKUP($A40,$94:$155,COLUMN(),0)</f>
        <v>0.6</v>
      </c>
      <c r="E40" s="69">
        <f t="shared" ca="1" si="151"/>
        <v>0</v>
      </c>
      <c r="F40" s="69">
        <f t="shared" ca="1" si="151"/>
        <v>0.1</v>
      </c>
      <c r="G40" s="69">
        <f t="shared" ca="1" si="151"/>
        <v>0</v>
      </c>
      <c r="H40" s="69">
        <f t="shared" ca="1" si="151"/>
        <v>0</v>
      </c>
      <c r="I40" s="69">
        <f t="shared" ca="1" si="151"/>
        <v>0</v>
      </c>
      <c r="J40" s="69">
        <f t="shared" ca="1" si="151"/>
        <v>1.75</v>
      </c>
      <c r="K40" s="69">
        <f t="shared" ca="1" si="151"/>
        <v>0.8</v>
      </c>
      <c r="L40" s="69">
        <f t="shared" ca="1" si="151"/>
        <v>0</v>
      </c>
      <c r="M40" s="69">
        <f t="shared" ca="1" si="151"/>
        <v>0</v>
      </c>
      <c r="N40" s="69">
        <f t="shared" ca="1" si="151"/>
        <v>0</v>
      </c>
      <c r="O40" s="69">
        <f t="shared" ca="1" si="151"/>
        <v>0</v>
      </c>
      <c r="P40" s="7" t="e">
        <f ca="1">(1+VLOOKUP($A40,$49:$91,COLUMN(),0)+VLOOKUP($A40,$94:$136,COLUMN(),0))*(VLOOKUP($BF40,'Land Equipment'!$3:$32,COLUMN(),0)+VLOOKUP($BG40,'Land Equipment'!$3:$32,COLUMN(),0))</f>
        <v>#VALUE!</v>
      </c>
      <c r="Q40" s="7" t="e">
        <f ca="1">(1+VLOOKUP($A40,$49:$91,COLUMN(),0)+VLOOKUP($A40,$94:$136,COLUMN(),0))*(VLOOKUP($BF40,'Land Equipment'!$3:$32,COLUMN(),0)+VLOOKUP($BG40,'Land Equipment'!$3:$32,COLUMN(),0))</f>
        <v>#VALUE!</v>
      </c>
      <c r="R40" s="7" t="e">
        <f ca="1">(1+VLOOKUP($A40,$49:$91,COLUMN(),0)+VLOOKUP($A40,$94:$136,COLUMN(),0))*(VLOOKUP($BF40,'Land Equipment'!$3:$32,COLUMN(),0)+VLOOKUP($BG40,'Land Equipment'!$3:$32,COLUMN(),0))</f>
        <v>#VALUE!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 t="e">
        <f ca="1">(1+VLOOKUP($A40,$49:$91,COLUMN(),0)+VLOOKUP($A40,$94:$136,COLUMN(),0))*(VLOOKUP($BF40,'Land Equipment'!$3:$32,COLUMN(),0)+VLOOKUP($BG40,'Land Equipment'!$3:$32,COLUMN(),0))</f>
        <v>#VALUE!</v>
      </c>
      <c r="V40" s="7" t="e">
        <f ca="1">(1+VLOOKUP($A40,$49:$91,COLUMN(),0)+VLOOKUP($A40,$94:$136,COLUMN(),0))*(VLOOKUP($BF40,'Land Equipment'!$3:$32,COLUMN(),0)+VLOOKUP($BG40,'Land Equipment'!$3:$32,COLUMN(),0))</f>
        <v>#VALUE!</v>
      </c>
      <c r="W40" s="69">
        <f t="shared" ref="W40:Y40" ca="1" si="152">VLOOKUP($A40,$49:$91,COLUMN(),0)+VLOOKUP($A40,$94:$155,COLUMN(),0)</f>
        <v>0</v>
      </c>
      <c r="X40" s="69">
        <f t="shared" ca="1" si="152"/>
        <v>0</v>
      </c>
      <c r="Y40" s="69">
        <f t="shared" ca="1" si="152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3">VLOOKUP($A40,$49:$91,COLUMN(),0)</f>
        <v>500</v>
      </c>
      <c r="AB40" s="69">
        <f t="shared" si="153"/>
        <v>180</v>
      </c>
      <c r="AC40" s="69">
        <f t="shared" si="153"/>
        <v>0</v>
      </c>
      <c r="AD40" s="69">
        <f t="shared" si="153"/>
        <v>0</v>
      </c>
      <c r="AE40" s="69">
        <f t="shared" si="153"/>
        <v>0</v>
      </c>
      <c r="AF40" s="69">
        <f t="shared" si="153"/>
        <v>0</v>
      </c>
      <c r="AG40" s="69">
        <f t="shared" si="153"/>
        <v>0</v>
      </c>
      <c r="AH40" s="69">
        <f t="shared" si="153"/>
        <v>0</v>
      </c>
      <c r="AI40" s="69">
        <f t="shared" si="153"/>
        <v>0</v>
      </c>
      <c r="AJ40" s="69">
        <f t="shared" si="153"/>
        <v>0</v>
      </c>
      <c r="AK40" s="69">
        <f t="shared" si="153"/>
        <v>0</v>
      </c>
      <c r="AL40" s="69">
        <f t="shared" si="153"/>
        <v>0</v>
      </c>
      <c r="AM40" s="69">
        <f t="shared" si="153"/>
        <v>0</v>
      </c>
      <c r="AN40" s="69">
        <f t="shared" si="153"/>
        <v>0</v>
      </c>
      <c r="AO40" s="69">
        <f t="shared" si="153"/>
        <v>0</v>
      </c>
      <c r="AP40" s="69">
        <f t="shared" si="153"/>
        <v>0</v>
      </c>
      <c r="AQ40" s="69">
        <f t="shared" si="153"/>
        <v>0</v>
      </c>
      <c r="AR40" s="69">
        <f t="shared" si="153"/>
        <v>0</v>
      </c>
      <c r="AS40" s="69">
        <f t="shared" si="153"/>
        <v>0</v>
      </c>
      <c r="AT40" s="69">
        <f t="shared" si="153"/>
        <v>0</v>
      </c>
      <c r="AU40" s="69">
        <f t="shared" si="153"/>
        <v>0</v>
      </c>
      <c r="AV40" s="69">
        <f t="shared" si="153"/>
        <v>0</v>
      </c>
      <c r="AW40" s="69">
        <f t="shared" si="153"/>
        <v>0</v>
      </c>
      <c r="AX40" s="69">
        <f t="shared" si="153"/>
        <v>0</v>
      </c>
      <c r="AY40" s="69">
        <f t="shared" si="153"/>
        <v>0</v>
      </c>
      <c r="AZ40" s="69">
        <f t="shared" si="153"/>
        <v>0</v>
      </c>
      <c r="BA40" s="69">
        <f t="shared" si="153"/>
        <v>0</v>
      </c>
      <c r="BB40" s="69">
        <f t="shared" si="153"/>
        <v>0</v>
      </c>
      <c r="BC40" s="69">
        <f t="shared" si="153"/>
        <v>10</v>
      </c>
      <c r="BD40" s="69">
        <f t="shared" si="153"/>
        <v>0</v>
      </c>
      <c r="BE40" s="69">
        <f t="shared" si="153"/>
        <v>0</v>
      </c>
      <c r="BF40" s="69" t="str">
        <f t="shared" si="153"/>
        <v>Super Heavy SP Artillery</v>
      </c>
      <c r="BG40" s="69" t="str">
        <f t="shared" si="153"/>
        <v>-</v>
      </c>
      <c r="BH40" s="76">
        <f t="shared" ref="BH40:CK40" si="154">VLOOKUP($A40,$49:$91,COLUMN(),0)+VLOOKUP($A40,$94:$155,COLUMN(),0)</f>
        <v>-0.4</v>
      </c>
      <c r="BI40" s="76">
        <f t="shared" si="154"/>
        <v>-0.5</v>
      </c>
      <c r="BJ40" s="75">
        <f t="shared" si="154"/>
        <v>0</v>
      </c>
      <c r="BK40" s="76">
        <f t="shared" si="154"/>
        <v>0</v>
      </c>
      <c r="BL40" s="76">
        <f t="shared" si="154"/>
        <v>-0.3</v>
      </c>
      <c r="BM40" s="75">
        <f t="shared" si="154"/>
        <v>0</v>
      </c>
      <c r="BN40" s="76">
        <f t="shared" si="154"/>
        <v>0</v>
      </c>
      <c r="BO40" s="76">
        <f t="shared" si="154"/>
        <v>-0.4</v>
      </c>
      <c r="BP40" s="75">
        <f t="shared" si="154"/>
        <v>0</v>
      </c>
      <c r="BQ40" s="76">
        <f t="shared" si="154"/>
        <v>0</v>
      </c>
      <c r="BR40" s="76">
        <f t="shared" si="154"/>
        <v>0</v>
      </c>
      <c r="BS40" s="76">
        <f t="shared" si="154"/>
        <v>0</v>
      </c>
      <c r="BT40" s="76">
        <f t="shared" si="154"/>
        <v>0</v>
      </c>
      <c r="BU40" s="76">
        <f t="shared" si="154"/>
        <v>-0.6</v>
      </c>
      <c r="BV40" s="76">
        <f t="shared" si="154"/>
        <v>-0.2</v>
      </c>
      <c r="BW40" s="76">
        <f t="shared" si="154"/>
        <v>-0.4</v>
      </c>
      <c r="BX40" s="76">
        <f t="shared" si="154"/>
        <v>-0.7</v>
      </c>
      <c r="BY40" s="75">
        <f t="shared" si="154"/>
        <v>0</v>
      </c>
      <c r="BZ40" s="76">
        <f t="shared" si="154"/>
        <v>-0.2</v>
      </c>
      <c r="CA40" s="76">
        <f t="shared" si="154"/>
        <v>-0.5</v>
      </c>
      <c r="CB40" s="75">
        <f t="shared" si="154"/>
        <v>0</v>
      </c>
      <c r="CC40" s="76">
        <f t="shared" si="154"/>
        <v>0</v>
      </c>
      <c r="CD40" s="76">
        <f t="shared" si="154"/>
        <v>0</v>
      </c>
      <c r="CE40" s="75">
        <f t="shared" si="154"/>
        <v>0</v>
      </c>
      <c r="CF40" s="76">
        <f t="shared" si="154"/>
        <v>-0.5</v>
      </c>
      <c r="CG40" s="76">
        <f t="shared" si="154"/>
        <v>-0.5</v>
      </c>
      <c r="CH40" s="75">
        <f t="shared" si="154"/>
        <v>0</v>
      </c>
      <c r="CI40" s="76">
        <f t="shared" si="154"/>
        <v>0</v>
      </c>
      <c r="CJ40" s="76">
        <f t="shared" si="154"/>
        <v>-1</v>
      </c>
      <c r="CK40" s="75">
        <f t="shared" si="154"/>
        <v>0</v>
      </c>
      <c r="CL40" s="7" t="str">
        <f t="shared" si="5"/>
        <v>super_heavy_sp_artillery_brigade</v>
      </c>
    </row>
    <row r="41" spans="1:90" x14ac:dyDescent="0.2">
      <c r="A41" s="7" t="s">
        <v>82</v>
      </c>
      <c r="B41" s="7" t="str">
        <f t="shared" si="0"/>
        <v>Armored</v>
      </c>
      <c r="C41" s="69">
        <f>(1+VLOOKUP($A41,$49:$91,COLUMN(),0))*(MAX(VLOOKUP($BF41,'Land Equipment'!$3:$32,COLUMN(),0),VLOOKUP($BG41,'Land Equipment'!$3:$32,COLUMN(),0)))</f>
        <v>4</v>
      </c>
      <c r="D41" s="69">
        <f t="shared" ref="D41:O41" ca="1" si="155">VLOOKUP($A41,$49:$91,COLUMN(),0)+VLOOKUP($A41,$94:$155,COLUMN(),0)</f>
        <v>0.6</v>
      </c>
      <c r="E41" s="69">
        <f t="shared" ca="1" si="155"/>
        <v>0</v>
      </c>
      <c r="F41" s="69">
        <f t="shared" ca="1" si="155"/>
        <v>0.1</v>
      </c>
      <c r="G41" s="69">
        <f t="shared" ca="1" si="155"/>
        <v>0</v>
      </c>
      <c r="H41" s="69">
        <f t="shared" ca="1" si="155"/>
        <v>0</v>
      </c>
      <c r="I41" s="69">
        <f t="shared" ca="1" si="155"/>
        <v>0</v>
      </c>
      <c r="J41" s="69">
        <f t="shared" ca="1" si="155"/>
        <v>1.75</v>
      </c>
      <c r="K41" s="69">
        <f t="shared" ca="1" si="155"/>
        <v>0.1</v>
      </c>
      <c r="L41" s="69">
        <f t="shared" ca="1" si="155"/>
        <v>0</v>
      </c>
      <c r="M41" s="69">
        <f t="shared" ca="1" si="155"/>
        <v>0</v>
      </c>
      <c r="N41" s="69">
        <f t="shared" ca="1" si="155"/>
        <v>0</v>
      </c>
      <c r="O41" s="69">
        <f t="shared" ca="1" si="155"/>
        <v>0</v>
      </c>
      <c r="P41" s="7" t="e">
        <f ca="1">(1+VLOOKUP($A41,$49:$91,COLUMN(),0)+VLOOKUP($A41,$94:$136,COLUMN(),0))*(VLOOKUP($BF41,'Land Equipment'!$3:$32,COLUMN(),0)+VLOOKUP($BG41,'Land Equipment'!$3:$32,COLUMN(),0))</f>
        <v>#VALUE!</v>
      </c>
      <c r="Q41" s="7" t="e">
        <f ca="1">(1+VLOOKUP($A41,$49:$91,COLUMN(),0)+VLOOKUP($A41,$94:$136,COLUMN(),0))*(VLOOKUP($BF41,'Land Equipment'!$3:$32,COLUMN(),0)+VLOOKUP($BG41,'Land Equipment'!$3:$32,COLUMN(),0))</f>
        <v>#VALUE!</v>
      </c>
      <c r="R41" s="7" t="e">
        <f ca="1">(1+VLOOKUP($A41,$49:$91,COLUMN(),0)+VLOOKUP($A41,$94:$136,COLUMN(),0))*(VLOOKUP($BF41,'Land Equipment'!$3:$32,COLUMN(),0)+VLOOKUP($BG41,'Land Equipment'!$3:$32,COLUMN(),0))</f>
        <v>#VALUE!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 t="e">
        <f ca="1">(1+VLOOKUP($A41,$49:$91,COLUMN(),0)+VLOOKUP($A41,$94:$136,COLUMN(),0))*(VLOOKUP($BF41,'Land Equipment'!$3:$32,COLUMN(),0)+VLOOKUP($BG41,'Land Equipment'!$3:$32,COLUMN(),0))</f>
        <v>#VALUE!</v>
      </c>
      <c r="V41" s="7" t="e">
        <f ca="1">(1+VLOOKUP($A41,$49:$91,COLUMN(),0)+VLOOKUP($A41,$94:$136,COLUMN(),0))*(VLOOKUP($BF41,'Land Equipment'!$3:$32,COLUMN(),0)+VLOOKUP($BG41,'Land Equipment'!$3:$32,COLUMN(),0))</f>
        <v>#VALUE!</v>
      </c>
      <c r="W41" s="69">
        <f t="shared" ref="W41:Y41" ca="1" si="156">VLOOKUP($A41,$49:$91,COLUMN(),0)+VLOOKUP($A41,$94:$155,COLUMN(),0)</f>
        <v>0</v>
      </c>
      <c r="X41" s="69">
        <f t="shared" ca="1" si="156"/>
        <v>0</v>
      </c>
      <c r="Y41" s="69">
        <f t="shared" ca="1" si="156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7">VLOOKUP($A41,$49:$91,COLUMN(),0)</f>
        <v>500</v>
      </c>
      <c r="AB41" s="69">
        <f t="shared" si="157"/>
        <v>180</v>
      </c>
      <c r="AC41" s="69">
        <f t="shared" si="157"/>
        <v>0</v>
      </c>
      <c r="AD41" s="69">
        <f t="shared" si="157"/>
        <v>0</v>
      </c>
      <c r="AE41" s="69">
        <f t="shared" si="157"/>
        <v>0</v>
      </c>
      <c r="AF41" s="69">
        <f t="shared" si="157"/>
        <v>0</v>
      </c>
      <c r="AG41" s="69">
        <f t="shared" si="157"/>
        <v>0</v>
      </c>
      <c r="AH41" s="69">
        <f t="shared" si="157"/>
        <v>0</v>
      </c>
      <c r="AI41" s="69">
        <f t="shared" si="157"/>
        <v>0</v>
      </c>
      <c r="AJ41" s="69">
        <f t="shared" si="157"/>
        <v>0</v>
      </c>
      <c r="AK41" s="69">
        <f t="shared" si="157"/>
        <v>0</v>
      </c>
      <c r="AL41" s="69">
        <f t="shared" si="157"/>
        <v>0</v>
      </c>
      <c r="AM41" s="69">
        <f t="shared" si="157"/>
        <v>0</v>
      </c>
      <c r="AN41" s="69">
        <f t="shared" si="157"/>
        <v>0</v>
      </c>
      <c r="AO41" s="69">
        <f t="shared" si="157"/>
        <v>0</v>
      </c>
      <c r="AP41" s="69">
        <f t="shared" si="157"/>
        <v>0</v>
      </c>
      <c r="AQ41" s="69">
        <f t="shared" si="157"/>
        <v>0</v>
      </c>
      <c r="AR41" s="69">
        <f t="shared" si="157"/>
        <v>0</v>
      </c>
      <c r="AS41" s="69">
        <f t="shared" si="157"/>
        <v>0</v>
      </c>
      <c r="AT41" s="69">
        <f t="shared" si="157"/>
        <v>0</v>
      </c>
      <c r="AU41" s="69">
        <f t="shared" si="157"/>
        <v>0</v>
      </c>
      <c r="AV41" s="69">
        <f t="shared" si="157"/>
        <v>0</v>
      </c>
      <c r="AW41" s="69">
        <f t="shared" si="157"/>
        <v>0</v>
      </c>
      <c r="AX41" s="69">
        <f t="shared" si="157"/>
        <v>0</v>
      </c>
      <c r="AY41" s="69">
        <f t="shared" si="157"/>
        <v>0</v>
      </c>
      <c r="AZ41" s="69">
        <f t="shared" si="157"/>
        <v>0</v>
      </c>
      <c r="BA41" s="69">
        <f t="shared" si="157"/>
        <v>0</v>
      </c>
      <c r="BB41" s="69">
        <f t="shared" si="157"/>
        <v>0</v>
      </c>
      <c r="BC41" s="69">
        <f t="shared" si="157"/>
        <v>0</v>
      </c>
      <c r="BD41" s="69">
        <f t="shared" si="157"/>
        <v>4</v>
      </c>
      <c r="BE41" s="69">
        <f t="shared" si="157"/>
        <v>0</v>
      </c>
      <c r="BF41" s="69" t="str">
        <f t="shared" si="157"/>
        <v>Super Heavy SP Anti-Air</v>
      </c>
      <c r="BG41" s="69" t="str">
        <f t="shared" si="157"/>
        <v>-</v>
      </c>
      <c r="BH41" s="76">
        <f t="shared" ref="BH41:CK41" si="158">VLOOKUP($A41,$49:$91,COLUMN(),0)+VLOOKUP($A41,$94:$155,COLUMN(),0)</f>
        <v>-0.4</v>
      </c>
      <c r="BI41" s="76">
        <f t="shared" si="158"/>
        <v>-0.5</v>
      </c>
      <c r="BJ41" s="75">
        <f t="shared" si="158"/>
        <v>0</v>
      </c>
      <c r="BK41" s="76">
        <f t="shared" si="158"/>
        <v>0</v>
      </c>
      <c r="BL41" s="76">
        <f t="shared" si="158"/>
        <v>-0.3</v>
      </c>
      <c r="BM41" s="75">
        <f t="shared" si="158"/>
        <v>0</v>
      </c>
      <c r="BN41" s="76">
        <f t="shared" si="158"/>
        <v>0</v>
      </c>
      <c r="BO41" s="76">
        <f t="shared" si="158"/>
        <v>-0.4</v>
      </c>
      <c r="BP41" s="75">
        <f t="shared" si="158"/>
        <v>0</v>
      </c>
      <c r="BQ41" s="76">
        <f t="shared" si="158"/>
        <v>0</v>
      </c>
      <c r="BR41" s="76">
        <f t="shared" si="158"/>
        <v>0</v>
      </c>
      <c r="BS41" s="76">
        <f t="shared" si="158"/>
        <v>0</v>
      </c>
      <c r="BT41" s="76">
        <f t="shared" si="158"/>
        <v>0</v>
      </c>
      <c r="BU41" s="76">
        <f t="shared" si="158"/>
        <v>-0.6</v>
      </c>
      <c r="BV41" s="76">
        <f t="shared" si="158"/>
        <v>-0.2</v>
      </c>
      <c r="BW41" s="76">
        <f t="shared" si="158"/>
        <v>-0.4</v>
      </c>
      <c r="BX41" s="76">
        <f t="shared" si="158"/>
        <v>-0.7</v>
      </c>
      <c r="BY41" s="75">
        <f t="shared" si="158"/>
        <v>0</v>
      </c>
      <c r="BZ41" s="76">
        <f t="shared" si="158"/>
        <v>-0.2</v>
      </c>
      <c r="CA41" s="76">
        <f t="shared" si="158"/>
        <v>-0.5</v>
      </c>
      <c r="CB41" s="75">
        <f t="shared" si="158"/>
        <v>0</v>
      </c>
      <c r="CC41" s="76">
        <f t="shared" si="158"/>
        <v>0</v>
      </c>
      <c r="CD41" s="76">
        <f t="shared" si="158"/>
        <v>0</v>
      </c>
      <c r="CE41" s="75">
        <f t="shared" si="158"/>
        <v>0</v>
      </c>
      <c r="CF41" s="76">
        <f t="shared" si="158"/>
        <v>-0.4</v>
      </c>
      <c r="CG41" s="76">
        <f t="shared" si="158"/>
        <v>-0.5</v>
      </c>
      <c r="CH41" s="75">
        <f t="shared" si="158"/>
        <v>0</v>
      </c>
      <c r="CI41" s="76">
        <f t="shared" si="158"/>
        <v>0</v>
      </c>
      <c r="CJ41" s="76">
        <f t="shared" si="158"/>
        <v>-1</v>
      </c>
      <c r="CK41" s="75">
        <f t="shared" si="158"/>
        <v>0</v>
      </c>
      <c r="CL41" s="7" t="str">
        <f t="shared" si="5"/>
        <v>super_heavy_sp_anti_air_brigade</v>
      </c>
    </row>
    <row r="42" spans="1:90" x14ac:dyDescent="0.2">
      <c r="A42" s="7" t="s">
        <v>83</v>
      </c>
      <c r="B42" s="7" t="str">
        <f t="shared" si="0"/>
        <v>Armored</v>
      </c>
      <c r="C42" s="69">
        <f>(1+VLOOKUP($A42,$49:$91,COLUMN(),0))*(MAX(VLOOKUP($BF42,'Land Equipment'!$3:$32,COLUMN(),0),VLOOKUP($BG42,'Land Equipment'!$3:$32,COLUMN(),0)))</f>
        <v>10</v>
      </c>
      <c r="D42" s="69">
        <f t="shared" ref="D42:O42" ca="1" si="159">VLOOKUP($A42,$49:$91,COLUMN(),0)+VLOOKUP($A42,$94:$155,COLUMN(),0)</f>
        <v>2</v>
      </c>
      <c r="E42" s="69">
        <f t="shared" ca="1" si="159"/>
        <v>10</v>
      </c>
      <c r="F42" s="69">
        <f t="shared" ca="1" si="159"/>
        <v>0.3</v>
      </c>
      <c r="G42" s="69">
        <f t="shared" ca="1" si="159"/>
        <v>0</v>
      </c>
      <c r="H42" s="69">
        <f t="shared" ca="1" si="159"/>
        <v>0</v>
      </c>
      <c r="I42" s="69">
        <f t="shared" ca="1" si="159"/>
        <v>0</v>
      </c>
      <c r="J42" s="69">
        <f t="shared" ca="1" si="159"/>
        <v>1.5</v>
      </c>
      <c r="K42" s="69">
        <f t="shared" ca="1" si="159"/>
        <v>0.25</v>
      </c>
      <c r="L42" s="69">
        <f t="shared" ca="1" si="159"/>
        <v>0</v>
      </c>
      <c r="M42" s="69">
        <f t="shared" ca="1" si="159"/>
        <v>0</v>
      </c>
      <c r="N42" s="69">
        <f t="shared" ca="1" si="159"/>
        <v>0</v>
      </c>
      <c r="O42" s="69">
        <f t="shared" ca="1" si="159"/>
        <v>0</v>
      </c>
      <c r="P42" s="7" t="e">
        <f ca="1">(1+VLOOKUP($A42,$49:$91,COLUMN(),0)+VLOOKUP($A42,$94:$136,COLUMN(),0))*(VLOOKUP($BF42,'Land Equipment'!$3:$32,COLUMN(),0)+VLOOKUP($BG42,'Land Equipment'!$3:$32,COLUMN(),0))</f>
        <v>#VALUE!</v>
      </c>
      <c r="Q42" s="7" t="e">
        <f ca="1">(1+VLOOKUP($A42,$49:$91,COLUMN(),0)+VLOOKUP($A42,$94:$136,COLUMN(),0))*(VLOOKUP($BF42,'Land Equipment'!$3:$32,COLUMN(),0)+VLOOKUP($BG42,'Land Equipment'!$3:$32,COLUMN(),0))</f>
        <v>#VALUE!</v>
      </c>
      <c r="R42" s="7" t="e">
        <f ca="1">(1+VLOOKUP($A42,$49:$91,COLUMN(),0)+VLOOKUP($A42,$94:$136,COLUMN(),0))*(VLOOKUP($BF42,'Land Equipment'!$3:$32,COLUMN(),0)+VLOOKUP($BG42,'Land Equipment'!$3:$32,COLUMN(),0))</f>
        <v>#VALUE!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 t="e">
        <f ca="1">(1+VLOOKUP($A42,$49:$91,COLUMN(),0)+VLOOKUP($A42,$94:$136,COLUMN(),0))*(VLOOKUP($BF42,'Land Equipment'!$3:$32,COLUMN(),0)+VLOOKUP($BG42,'Land Equipment'!$3:$32,COLUMN(),0))</f>
        <v>#VALUE!</v>
      </c>
      <c r="V42" s="7" t="e">
        <f ca="1">(1+VLOOKUP($A42,$49:$91,COLUMN(),0)+VLOOKUP($A42,$94:$136,COLUMN(),0))*(VLOOKUP($BF42,'Land Equipment'!$3:$32,COLUMN(),0)+VLOOKUP($BG42,'Land Equipment'!$3:$32,COLUMN(),0))</f>
        <v>#VALUE!</v>
      </c>
      <c r="W42" s="69">
        <f t="shared" ref="W42:Y42" ca="1" si="160">VLOOKUP($A42,$49:$91,COLUMN(),0)+VLOOKUP($A42,$94:$155,COLUMN(),0)</f>
        <v>0</v>
      </c>
      <c r="X42" s="69">
        <f t="shared" ca="1" si="160"/>
        <v>0</v>
      </c>
      <c r="Y42" s="69">
        <f t="shared" ca="1" si="160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1">VLOOKUP($A42,$49:$91,COLUMN(),0)</f>
        <v>500</v>
      </c>
      <c r="AB42" s="69">
        <f t="shared" si="161"/>
        <v>180</v>
      </c>
      <c r="AC42" s="69">
        <f t="shared" si="161"/>
        <v>0</v>
      </c>
      <c r="AD42" s="69">
        <f t="shared" si="161"/>
        <v>0</v>
      </c>
      <c r="AE42" s="69">
        <f t="shared" si="161"/>
        <v>0</v>
      </c>
      <c r="AF42" s="69">
        <f t="shared" si="161"/>
        <v>0</v>
      </c>
      <c r="AG42" s="69">
        <f t="shared" si="161"/>
        <v>0</v>
      </c>
      <c r="AH42" s="69">
        <f t="shared" si="161"/>
        <v>0</v>
      </c>
      <c r="AI42" s="69">
        <f t="shared" si="161"/>
        <v>0</v>
      </c>
      <c r="AJ42" s="69">
        <f t="shared" si="161"/>
        <v>0</v>
      </c>
      <c r="AK42" s="69">
        <f t="shared" si="161"/>
        <v>0</v>
      </c>
      <c r="AL42" s="69">
        <f t="shared" si="161"/>
        <v>0</v>
      </c>
      <c r="AM42" s="69">
        <f t="shared" si="161"/>
        <v>0</v>
      </c>
      <c r="AN42" s="69">
        <f t="shared" si="161"/>
        <v>0</v>
      </c>
      <c r="AO42" s="69">
        <f t="shared" si="161"/>
        <v>0</v>
      </c>
      <c r="AP42" s="69">
        <f t="shared" si="161"/>
        <v>50</v>
      </c>
      <c r="AQ42" s="69">
        <f t="shared" si="161"/>
        <v>0</v>
      </c>
      <c r="AR42" s="69">
        <f t="shared" si="161"/>
        <v>0</v>
      </c>
      <c r="AS42" s="69">
        <f t="shared" si="161"/>
        <v>0</v>
      </c>
      <c r="AT42" s="69">
        <f t="shared" si="161"/>
        <v>0</v>
      </c>
      <c r="AU42" s="69">
        <f t="shared" si="161"/>
        <v>0</v>
      </c>
      <c r="AV42" s="69">
        <f t="shared" si="161"/>
        <v>0</v>
      </c>
      <c r="AW42" s="69">
        <f t="shared" si="161"/>
        <v>0</v>
      </c>
      <c r="AX42" s="69">
        <f t="shared" si="161"/>
        <v>0</v>
      </c>
      <c r="AY42" s="69">
        <f t="shared" si="161"/>
        <v>0</v>
      </c>
      <c r="AZ42" s="69">
        <f t="shared" si="161"/>
        <v>0</v>
      </c>
      <c r="BA42" s="69">
        <f t="shared" si="161"/>
        <v>0</v>
      </c>
      <c r="BB42" s="69">
        <f t="shared" si="161"/>
        <v>0</v>
      </c>
      <c r="BC42" s="69">
        <f t="shared" si="161"/>
        <v>0</v>
      </c>
      <c r="BD42" s="69">
        <f t="shared" si="161"/>
        <v>0</v>
      </c>
      <c r="BE42" s="69">
        <f t="shared" si="161"/>
        <v>0</v>
      </c>
      <c r="BF42" s="69" t="str">
        <f t="shared" si="161"/>
        <v>Modern Tank</v>
      </c>
      <c r="BG42" s="69" t="str">
        <f t="shared" si="161"/>
        <v>-</v>
      </c>
      <c r="BH42" s="76">
        <f t="shared" ref="BH42:CK42" si="162">VLOOKUP($A42,$49:$91,COLUMN(),0)+VLOOKUP($A42,$94:$155,COLUMN(),0)</f>
        <v>-0.4</v>
      </c>
      <c r="BI42" s="76">
        <f t="shared" si="162"/>
        <v>-0.3</v>
      </c>
      <c r="BJ42" s="75">
        <f t="shared" si="162"/>
        <v>0</v>
      </c>
      <c r="BK42" s="76">
        <f t="shared" si="162"/>
        <v>0</v>
      </c>
      <c r="BL42" s="76">
        <f t="shared" si="162"/>
        <v>-0.1</v>
      </c>
      <c r="BM42" s="75">
        <f t="shared" si="162"/>
        <v>0</v>
      </c>
      <c r="BN42" s="76">
        <f t="shared" si="162"/>
        <v>0</v>
      </c>
      <c r="BO42" s="76">
        <f t="shared" si="162"/>
        <v>-0.2</v>
      </c>
      <c r="BP42" s="75">
        <f t="shared" si="162"/>
        <v>0</v>
      </c>
      <c r="BQ42" s="76">
        <f t="shared" si="162"/>
        <v>0</v>
      </c>
      <c r="BR42" s="76">
        <f t="shared" si="162"/>
        <v>0</v>
      </c>
      <c r="BS42" s="76">
        <f t="shared" si="162"/>
        <v>0</v>
      </c>
      <c r="BT42" s="76">
        <f t="shared" si="162"/>
        <v>0</v>
      </c>
      <c r="BU42" s="76">
        <f t="shared" si="162"/>
        <v>-0.4</v>
      </c>
      <c r="BV42" s="76">
        <f t="shared" si="162"/>
        <v>-0.1</v>
      </c>
      <c r="BW42" s="76">
        <f t="shared" si="162"/>
        <v>-0.4</v>
      </c>
      <c r="BX42" s="76">
        <f t="shared" si="162"/>
        <v>-0.4</v>
      </c>
      <c r="BY42" s="75">
        <f t="shared" si="162"/>
        <v>0</v>
      </c>
      <c r="BZ42" s="76">
        <f t="shared" si="162"/>
        <v>-0.1</v>
      </c>
      <c r="CA42" s="76">
        <f t="shared" si="162"/>
        <v>-0.1</v>
      </c>
      <c r="CB42" s="75">
        <f t="shared" si="162"/>
        <v>0</v>
      </c>
      <c r="CC42" s="76">
        <f t="shared" si="162"/>
        <v>0</v>
      </c>
      <c r="CD42" s="76">
        <f t="shared" si="162"/>
        <v>0</v>
      </c>
      <c r="CE42" s="75">
        <f t="shared" si="162"/>
        <v>0</v>
      </c>
      <c r="CF42" s="76">
        <f t="shared" si="162"/>
        <v>-0.2</v>
      </c>
      <c r="CG42" s="76">
        <f t="shared" si="162"/>
        <v>-0.2</v>
      </c>
      <c r="CH42" s="75">
        <f t="shared" si="162"/>
        <v>0</v>
      </c>
      <c r="CI42" s="76">
        <f t="shared" si="162"/>
        <v>0</v>
      </c>
      <c r="CJ42" s="76">
        <f t="shared" si="162"/>
        <v>-0.7</v>
      </c>
      <c r="CK42" s="75">
        <f t="shared" si="162"/>
        <v>0</v>
      </c>
      <c r="CL42" s="7" t="str">
        <f t="shared" si="5"/>
        <v>modern_armor</v>
      </c>
    </row>
    <row r="43" spans="1:90" x14ac:dyDescent="0.2">
      <c r="A43" s="7" t="s">
        <v>84</v>
      </c>
      <c r="B43" s="7" t="str">
        <f t="shared" si="0"/>
        <v>Armored</v>
      </c>
      <c r="C43" s="69">
        <f>(1+VLOOKUP($A43,$49:$91,COLUMN(),0))*(MAX(VLOOKUP($BF43,'Land Equipment'!$3:$32,COLUMN(),0),VLOOKUP($BG43,'Land Equipment'!$3:$32,COLUMN(),0)))</f>
        <v>10</v>
      </c>
      <c r="D43" s="69">
        <f t="shared" ref="D43:O43" ca="1" si="163">VLOOKUP($A43,$49:$91,COLUMN(),0)+VLOOKUP($A43,$94:$155,COLUMN(),0)</f>
        <v>0.6</v>
      </c>
      <c r="E43" s="69">
        <f t="shared" ca="1" si="163"/>
        <v>0</v>
      </c>
      <c r="F43" s="69">
        <f t="shared" ca="1" si="163"/>
        <v>0.3</v>
      </c>
      <c r="G43" s="69">
        <f t="shared" ca="1" si="163"/>
        <v>0</v>
      </c>
      <c r="H43" s="69">
        <f t="shared" ca="1" si="163"/>
        <v>0</v>
      </c>
      <c r="I43" s="69">
        <f t="shared" ca="1" si="163"/>
        <v>0</v>
      </c>
      <c r="J43" s="69">
        <f t="shared" ca="1" si="163"/>
        <v>1.5</v>
      </c>
      <c r="K43" s="69">
        <f t="shared" ca="1" si="163"/>
        <v>0.25</v>
      </c>
      <c r="L43" s="69">
        <f t="shared" ca="1" si="163"/>
        <v>0</v>
      </c>
      <c r="M43" s="69">
        <f t="shared" ca="1" si="163"/>
        <v>0</v>
      </c>
      <c r="N43" s="69">
        <f t="shared" ca="1" si="163"/>
        <v>0</v>
      </c>
      <c r="O43" s="69">
        <f t="shared" ca="1" si="163"/>
        <v>0</v>
      </c>
      <c r="P43" s="7" t="e">
        <f ca="1">(1+VLOOKUP($A43,$49:$91,COLUMN(),0)+VLOOKUP($A43,$94:$136,COLUMN(),0))*(VLOOKUP($BF43,'Land Equipment'!$3:$32,COLUMN(),0)+VLOOKUP($BG43,'Land Equipment'!$3:$32,COLUMN(),0))</f>
        <v>#VALUE!</v>
      </c>
      <c r="Q43" s="7" t="e">
        <f ca="1">(1+VLOOKUP($A43,$49:$91,COLUMN(),0)+VLOOKUP($A43,$94:$136,COLUMN(),0))*(VLOOKUP($BF43,'Land Equipment'!$3:$32,COLUMN(),0)+VLOOKUP($BG43,'Land Equipment'!$3:$32,COLUMN(),0))</f>
        <v>#VALUE!</v>
      </c>
      <c r="R43" s="7" t="e">
        <f ca="1">(1+VLOOKUP($A43,$49:$91,COLUMN(),0)+VLOOKUP($A43,$94:$136,COLUMN(),0))*(VLOOKUP($BF43,'Land Equipment'!$3:$32,COLUMN(),0)+VLOOKUP($BG43,'Land Equipment'!$3:$32,COLUMN(),0))</f>
        <v>#VALUE!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 t="e">
        <f ca="1">(1+VLOOKUP($A43,$49:$91,COLUMN(),0)+VLOOKUP($A43,$94:$136,COLUMN(),0))*(VLOOKUP($BF43,'Land Equipment'!$3:$32,COLUMN(),0)+VLOOKUP($BG43,'Land Equipment'!$3:$32,COLUMN(),0))</f>
        <v>#VALUE!</v>
      </c>
      <c r="V43" s="7" t="e">
        <f ca="1">(1+VLOOKUP($A43,$49:$91,COLUMN(),0)+VLOOKUP($A43,$94:$136,COLUMN(),0))*(VLOOKUP($BF43,'Land Equipment'!$3:$32,COLUMN(),0)+VLOOKUP($BG43,'Land Equipment'!$3:$32,COLUMN(),0))</f>
        <v>#VALUE!</v>
      </c>
      <c r="W43" s="69">
        <f t="shared" ref="W43:Y43" ca="1" si="164">VLOOKUP($A43,$49:$91,COLUMN(),0)+VLOOKUP($A43,$94:$155,COLUMN(),0)</f>
        <v>0</v>
      </c>
      <c r="X43" s="69">
        <f t="shared" ca="1" si="164"/>
        <v>0</v>
      </c>
      <c r="Y43" s="69">
        <f t="shared" ca="1" si="164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5">VLOOKUP($A43,$49:$91,COLUMN(),0)</f>
        <v>500</v>
      </c>
      <c r="AB43" s="69">
        <f t="shared" si="165"/>
        <v>180</v>
      </c>
      <c r="AC43" s="69">
        <f t="shared" si="165"/>
        <v>0</v>
      </c>
      <c r="AD43" s="69">
        <f t="shared" si="165"/>
        <v>0</v>
      </c>
      <c r="AE43" s="69">
        <f t="shared" si="165"/>
        <v>0</v>
      </c>
      <c r="AF43" s="69">
        <f t="shared" si="165"/>
        <v>0</v>
      </c>
      <c r="AG43" s="69">
        <f t="shared" si="165"/>
        <v>0</v>
      </c>
      <c r="AH43" s="69">
        <f t="shared" si="165"/>
        <v>0</v>
      </c>
      <c r="AI43" s="69">
        <f t="shared" si="165"/>
        <v>0</v>
      </c>
      <c r="AJ43" s="69">
        <f t="shared" si="165"/>
        <v>0</v>
      </c>
      <c r="AK43" s="69">
        <f t="shared" si="165"/>
        <v>0</v>
      </c>
      <c r="AL43" s="69">
        <f t="shared" si="165"/>
        <v>0</v>
      </c>
      <c r="AM43" s="69">
        <f t="shared" si="165"/>
        <v>0</v>
      </c>
      <c r="AN43" s="69">
        <f t="shared" si="165"/>
        <v>0</v>
      </c>
      <c r="AO43" s="69">
        <f t="shared" si="165"/>
        <v>0</v>
      </c>
      <c r="AP43" s="69">
        <f t="shared" si="165"/>
        <v>0</v>
      </c>
      <c r="AQ43" s="69">
        <f t="shared" si="165"/>
        <v>24</v>
      </c>
      <c r="AR43" s="69">
        <f t="shared" si="165"/>
        <v>0</v>
      </c>
      <c r="AS43" s="69">
        <f t="shared" si="165"/>
        <v>0</v>
      </c>
      <c r="AT43" s="69">
        <f t="shared" si="165"/>
        <v>0</v>
      </c>
      <c r="AU43" s="69">
        <f t="shared" si="165"/>
        <v>0</v>
      </c>
      <c r="AV43" s="69">
        <f t="shared" si="165"/>
        <v>0</v>
      </c>
      <c r="AW43" s="69">
        <f t="shared" si="165"/>
        <v>0</v>
      </c>
      <c r="AX43" s="69">
        <f t="shared" si="165"/>
        <v>0</v>
      </c>
      <c r="AY43" s="69">
        <f t="shared" si="165"/>
        <v>0</v>
      </c>
      <c r="AZ43" s="69">
        <f t="shared" si="165"/>
        <v>0</v>
      </c>
      <c r="BA43" s="69">
        <f t="shared" si="165"/>
        <v>0</v>
      </c>
      <c r="BB43" s="69">
        <f t="shared" si="165"/>
        <v>0</v>
      </c>
      <c r="BC43" s="69">
        <f t="shared" si="165"/>
        <v>0</v>
      </c>
      <c r="BD43" s="69">
        <f t="shared" si="165"/>
        <v>0</v>
      </c>
      <c r="BE43" s="69">
        <f t="shared" si="165"/>
        <v>0</v>
      </c>
      <c r="BF43" s="69" t="str">
        <f t="shared" si="165"/>
        <v>Modern Tank Destroyer</v>
      </c>
      <c r="BG43" s="69" t="str">
        <f t="shared" si="165"/>
        <v>-</v>
      </c>
      <c r="BH43" s="76">
        <f t="shared" ref="BH43:CK43" si="166">VLOOKUP($A43,$49:$91,COLUMN(),0)+VLOOKUP($A43,$94:$155,COLUMN(),0)</f>
        <v>-0.4</v>
      </c>
      <c r="BI43" s="76">
        <f t="shared" si="166"/>
        <v>-0.3</v>
      </c>
      <c r="BJ43" s="75">
        <f t="shared" si="166"/>
        <v>0</v>
      </c>
      <c r="BK43" s="76">
        <f t="shared" si="166"/>
        <v>0</v>
      </c>
      <c r="BL43" s="76">
        <f t="shared" si="166"/>
        <v>-0.1</v>
      </c>
      <c r="BM43" s="75">
        <f t="shared" si="166"/>
        <v>0</v>
      </c>
      <c r="BN43" s="76">
        <f t="shared" si="166"/>
        <v>0</v>
      </c>
      <c r="BO43" s="76">
        <f t="shared" si="166"/>
        <v>-0.2</v>
      </c>
      <c r="BP43" s="75">
        <f t="shared" si="166"/>
        <v>0</v>
      </c>
      <c r="BQ43" s="76">
        <f t="shared" si="166"/>
        <v>0</v>
      </c>
      <c r="BR43" s="76">
        <f t="shared" si="166"/>
        <v>0</v>
      </c>
      <c r="BS43" s="76">
        <f t="shared" si="166"/>
        <v>0</v>
      </c>
      <c r="BT43" s="76">
        <f t="shared" si="166"/>
        <v>0</v>
      </c>
      <c r="BU43" s="76">
        <f t="shared" si="166"/>
        <v>-0.4</v>
      </c>
      <c r="BV43" s="76">
        <f t="shared" si="166"/>
        <v>-0.1</v>
      </c>
      <c r="BW43" s="76">
        <f t="shared" si="166"/>
        <v>-0.4</v>
      </c>
      <c r="BX43" s="76">
        <f t="shared" si="166"/>
        <v>-0.4</v>
      </c>
      <c r="BY43" s="75">
        <f t="shared" si="166"/>
        <v>0</v>
      </c>
      <c r="BZ43" s="76">
        <f t="shared" si="166"/>
        <v>-0.1</v>
      </c>
      <c r="CA43" s="76">
        <f t="shared" si="166"/>
        <v>-0.1</v>
      </c>
      <c r="CB43" s="75">
        <f t="shared" si="166"/>
        <v>0</v>
      </c>
      <c r="CC43" s="76">
        <f t="shared" si="166"/>
        <v>0</v>
      </c>
      <c r="CD43" s="76">
        <f t="shared" si="166"/>
        <v>0</v>
      </c>
      <c r="CE43" s="75">
        <f t="shared" si="166"/>
        <v>0</v>
      </c>
      <c r="CF43" s="76">
        <f t="shared" si="166"/>
        <v>-0.2</v>
      </c>
      <c r="CG43" s="76">
        <f t="shared" si="166"/>
        <v>-0.2</v>
      </c>
      <c r="CH43" s="75">
        <f t="shared" si="166"/>
        <v>0</v>
      </c>
      <c r="CI43" s="76">
        <f t="shared" si="166"/>
        <v>0</v>
      </c>
      <c r="CJ43" s="76">
        <f t="shared" si="166"/>
        <v>-0.7</v>
      </c>
      <c r="CK43" s="75">
        <f t="shared" si="166"/>
        <v>0</v>
      </c>
      <c r="CL43" s="7" t="str">
        <f t="shared" si="5"/>
        <v>modern_tank_destroyer_brigade</v>
      </c>
    </row>
    <row r="44" spans="1:90" x14ac:dyDescent="0.2">
      <c r="A44" s="7" t="s">
        <v>86</v>
      </c>
      <c r="B44" s="7" t="str">
        <f t="shared" si="0"/>
        <v>Armored</v>
      </c>
      <c r="C44" s="69">
        <f>(1+VLOOKUP($A44,$49:$91,COLUMN(),0))*(MAX(VLOOKUP($BF44,'Land Equipment'!$3:$32,COLUMN(),0),VLOOKUP($BG44,'Land Equipment'!$3:$32,COLUMN(),0)))</f>
        <v>10</v>
      </c>
      <c r="D44" s="69">
        <f t="shared" ref="D44:O44" ca="1" si="167">VLOOKUP($A44,$49:$91,COLUMN(),0)+VLOOKUP($A44,$94:$155,COLUMN(),0)</f>
        <v>0.6</v>
      </c>
      <c r="E44" s="69">
        <f t="shared" ca="1" si="167"/>
        <v>0</v>
      </c>
      <c r="F44" s="69">
        <f t="shared" ca="1" si="167"/>
        <v>0.1</v>
      </c>
      <c r="G44" s="69">
        <f t="shared" ca="1" si="167"/>
        <v>0</v>
      </c>
      <c r="H44" s="69">
        <f t="shared" ca="1" si="167"/>
        <v>0</v>
      </c>
      <c r="I44" s="69">
        <f t="shared" ca="1" si="167"/>
        <v>0</v>
      </c>
      <c r="J44" s="69">
        <f t="shared" ca="1" si="167"/>
        <v>1.5</v>
      </c>
      <c r="K44" s="69">
        <f t="shared" ca="1" si="167"/>
        <v>0.5</v>
      </c>
      <c r="L44" s="69">
        <f t="shared" ca="1" si="167"/>
        <v>0</v>
      </c>
      <c r="M44" s="69">
        <f t="shared" ca="1" si="167"/>
        <v>0</v>
      </c>
      <c r="N44" s="69">
        <f t="shared" ca="1" si="167"/>
        <v>0</v>
      </c>
      <c r="O44" s="69">
        <f t="shared" ca="1" si="167"/>
        <v>0</v>
      </c>
      <c r="P44" s="7" t="e">
        <f ca="1">(1+VLOOKUP($A44,$49:$91,COLUMN(),0)+VLOOKUP($A44,$94:$136,COLUMN(),0))*(VLOOKUP($BF44,'Land Equipment'!$3:$32,COLUMN(),0)+VLOOKUP($BG44,'Land Equipment'!$3:$32,COLUMN(),0))</f>
        <v>#VALUE!</v>
      </c>
      <c r="Q44" s="7" t="e">
        <f ca="1">(1+VLOOKUP($A44,$49:$91,COLUMN(),0)+VLOOKUP($A44,$94:$136,COLUMN(),0))*(VLOOKUP($BF44,'Land Equipment'!$3:$32,COLUMN(),0)+VLOOKUP($BG44,'Land Equipment'!$3:$32,COLUMN(),0))</f>
        <v>#VALUE!</v>
      </c>
      <c r="R44" s="7" t="e">
        <f ca="1">(1+VLOOKUP($A44,$49:$91,COLUMN(),0)+VLOOKUP($A44,$94:$136,COLUMN(),0))*(VLOOKUP($BF44,'Land Equipment'!$3:$32,COLUMN(),0)+VLOOKUP($BG44,'Land Equipment'!$3:$32,COLUMN(),0))</f>
        <v>#VALUE!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 t="e">
        <f ca="1">(1+VLOOKUP($A44,$49:$91,COLUMN(),0)+VLOOKUP($A44,$94:$136,COLUMN(),0))*(VLOOKUP($BF44,'Land Equipment'!$3:$32,COLUMN(),0)+VLOOKUP($BG44,'Land Equipment'!$3:$32,COLUMN(),0))</f>
        <v>#VALUE!</v>
      </c>
      <c r="V44" s="7" t="e">
        <f ca="1">(1+VLOOKUP($A44,$49:$91,COLUMN(),0)+VLOOKUP($A44,$94:$136,COLUMN(),0))*(VLOOKUP($BF44,'Land Equipment'!$3:$32,COLUMN(),0)+VLOOKUP($BG44,'Land Equipment'!$3:$32,COLUMN(),0))</f>
        <v>#VALUE!</v>
      </c>
      <c r="W44" s="69">
        <f t="shared" ref="W44:Y44" ca="1" si="168">VLOOKUP($A44,$49:$91,COLUMN(),0)+VLOOKUP($A44,$94:$155,COLUMN(),0)</f>
        <v>0</v>
      </c>
      <c r="X44" s="69">
        <f t="shared" ca="1" si="168"/>
        <v>0</v>
      </c>
      <c r="Y44" s="69">
        <f t="shared" ca="1" si="168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69">VLOOKUP($A44,$49:$91,COLUMN(),0)</f>
        <v>500</v>
      </c>
      <c r="AB44" s="69">
        <f t="shared" si="169"/>
        <v>180</v>
      </c>
      <c r="AC44" s="69">
        <f t="shared" si="169"/>
        <v>0</v>
      </c>
      <c r="AD44" s="69">
        <f t="shared" si="169"/>
        <v>0</v>
      </c>
      <c r="AE44" s="69">
        <f t="shared" si="169"/>
        <v>0</v>
      </c>
      <c r="AF44" s="69">
        <f t="shared" si="169"/>
        <v>0</v>
      </c>
      <c r="AG44" s="69">
        <f t="shared" si="169"/>
        <v>0</v>
      </c>
      <c r="AH44" s="69">
        <f t="shared" si="169"/>
        <v>0</v>
      </c>
      <c r="AI44" s="69">
        <f t="shared" si="169"/>
        <v>0</v>
      </c>
      <c r="AJ44" s="69">
        <f t="shared" si="169"/>
        <v>0</v>
      </c>
      <c r="AK44" s="69">
        <f t="shared" si="169"/>
        <v>0</v>
      </c>
      <c r="AL44" s="69">
        <f t="shared" si="169"/>
        <v>0</v>
      </c>
      <c r="AM44" s="69">
        <f t="shared" si="169"/>
        <v>0</v>
      </c>
      <c r="AN44" s="69">
        <f t="shared" si="169"/>
        <v>0</v>
      </c>
      <c r="AO44" s="69">
        <f t="shared" si="169"/>
        <v>0</v>
      </c>
      <c r="AP44" s="69">
        <f t="shared" si="169"/>
        <v>0</v>
      </c>
      <c r="AQ44" s="69">
        <f t="shared" si="169"/>
        <v>0</v>
      </c>
      <c r="AR44" s="69">
        <f t="shared" si="169"/>
        <v>40</v>
      </c>
      <c r="AS44" s="69">
        <f t="shared" si="169"/>
        <v>0</v>
      </c>
      <c r="AT44" s="69">
        <f t="shared" si="169"/>
        <v>0</v>
      </c>
      <c r="AU44" s="69">
        <f t="shared" si="169"/>
        <v>0</v>
      </c>
      <c r="AV44" s="69">
        <f t="shared" si="169"/>
        <v>0</v>
      </c>
      <c r="AW44" s="69">
        <f t="shared" si="169"/>
        <v>0</v>
      </c>
      <c r="AX44" s="69">
        <f t="shared" si="169"/>
        <v>0</v>
      </c>
      <c r="AY44" s="69">
        <f t="shared" si="169"/>
        <v>0</v>
      </c>
      <c r="AZ44" s="69">
        <f t="shared" si="169"/>
        <v>0</v>
      </c>
      <c r="BA44" s="69">
        <f t="shared" si="169"/>
        <v>0</v>
      </c>
      <c r="BB44" s="69">
        <f t="shared" si="169"/>
        <v>0</v>
      </c>
      <c r="BC44" s="69">
        <f t="shared" si="169"/>
        <v>0</v>
      </c>
      <c r="BD44" s="69">
        <f t="shared" si="169"/>
        <v>0</v>
      </c>
      <c r="BE44" s="69">
        <f t="shared" si="169"/>
        <v>0</v>
      </c>
      <c r="BF44" s="69" t="str">
        <f t="shared" si="169"/>
        <v>Modern SP Artillery</v>
      </c>
      <c r="BG44" s="69" t="str">
        <f t="shared" si="169"/>
        <v>-</v>
      </c>
      <c r="BH44" s="76">
        <f t="shared" ref="BH44:CK44" si="170">VLOOKUP($A44,$49:$91,COLUMN(),0)+VLOOKUP($A44,$94:$155,COLUMN(),0)</f>
        <v>-0.4</v>
      </c>
      <c r="BI44" s="76">
        <f t="shared" si="170"/>
        <v>-0.3</v>
      </c>
      <c r="BJ44" s="75">
        <f t="shared" si="170"/>
        <v>0</v>
      </c>
      <c r="BK44" s="76">
        <f t="shared" si="170"/>
        <v>0</v>
      </c>
      <c r="BL44" s="76">
        <f t="shared" si="170"/>
        <v>-0.1</v>
      </c>
      <c r="BM44" s="75">
        <f t="shared" si="170"/>
        <v>0</v>
      </c>
      <c r="BN44" s="76">
        <f t="shared" si="170"/>
        <v>0</v>
      </c>
      <c r="BO44" s="76">
        <f t="shared" si="170"/>
        <v>-0.2</v>
      </c>
      <c r="BP44" s="75">
        <f t="shared" si="170"/>
        <v>0</v>
      </c>
      <c r="BQ44" s="76">
        <f t="shared" si="170"/>
        <v>0</v>
      </c>
      <c r="BR44" s="76">
        <f t="shared" si="170"/>
        <v>0</v>
      </c>
      <c r="BS44" s="76">
        <f t="shared" si="170"/>
        <v>0</v>
      </c>
      <c r="BT44" s="76">
        <f t="shared" si="170"/>
        <v>0</v>
      </c>
      <c r="BU44" s="76">
        <f t="shared" si="170"/>
        <v>-0.4</v>
      </c>
      <c r="BV44" s="76">
        <f t="shared" si="170"/>
        <v>-0.1</v>
      </c>
      <c r="BW44" s="76">
        <f t="shared" si="170"/>
        <v>-0.4</v>
      </c>
      <c r="BX44" s="76">
        <f t="shared" si="170"/>
        <v>-0.4</v>
      </c>
      <c r="BY44" s="75">
        <f t="shared" si="170"/>
        <v>0</v>
      </c>
      <c r="BZ44" s="76">
        <f t="shared" si="170"/>
        <v>-0.1</v>
      </c>
      <c r="CA44" s="76">
        <f t="shared" si="170"/>
        <v>-0.1</v>
      </c>
      <c r="CB44" s="75">
        <f t="shared" si="170"/>
        <v>0</v>
      </c>
      <c r="CC44" s="76">
        <f t="shared" si="170"/>
        <v>0</v>
      </c>
      <c r="CD44" s="76">
        <f t="shared" si="170"/>
        <v>0</v>
      </c>
      <c r="CE44" s="75">
        <f t="shared" si="170"/>
        <v>0</v>
      </c>
      <c r="CF44" s="76">
        <f t="shared" si="170"/>
        <v>-0.2</v>
      </c>
      <c r="CG44" s="76">
        <f t="shared" si="170"/>
        <v>-0.2</v>
      </c>
      <c r="CH44" s="75">
        <f t="shared" si="170"/>
        <v>0</v>
      </c>
      <c r="CI44" s="76">
        <f t="shared" si="170"/>
        <v>0</v>
      </c>
      <c r="CJ44" s="76">
        <f t="shared" si="170"/>
        <v>-0.7</v>
      </c>
      <c r="CK44" s="75">
        <f t="shared" si="170"/>
        <v>0</v>
      </c>
      <c r="CL44" s="7" t="str">
        <f t="shared" si="5"/>
        <v>modern_sp_artillery_brigade</v>
      </c>
    </row>
    <row r="45" spans="1:90" x14ac:dyDescent="0.2">
      <c r="A45" s="7" t="s">
        <v>87</v>
      </c>
      <c r="B45" s="7" t="str">
        <f t="shared" si="0"/>
        <v>Armored</v>
      </c>
      <c r="C45" s="69">
        <f>(1+VLOOKUP($A45,$49:$91,COLUMN(),0))*(MAX(VLOOKUP($BF45,'Land Equipment'!$3:$32,COLUMN(),0),VLOOKUP($BG45,'Land Equipment'!$3:$32,COLUMN(),0)))</f>
        <v>10</v>
      </c>
      <c r="D45" s="69">
        <f t="shared" ref="D45:O45" ca="1" si="171">VLOOKUP($A45,$49:$91,COLUMN(),0)+VLOOKUP($A45,$94:$155,COLUMN(),0)</f>
        <v>0.6</v>
      </c>
      <c r="E45" s="69">
        <f t="shared" ca="1" si="171"/>
        <v>0</v>
      </c>
      <c r="F45" s="69">
        <f t="shared" ca="1" si="171"/>
        <v>0.1</v>
      </c>
      <c r="G45" s="69">
        <f t="shared" ca="1" si="171"/>
        <v>0</v>
      </c>
      <c r="H45" s="69">
        <f t="shared" ca="1" si="171"/>
        <v>0</v>
      </c>
      <c r="I45" s="69">
        <f t="shared" ca="1" si="171"/>
        <v>0</v>
      </c>
      <c r="J45" s="69">
        <f t="shared" ca="1" si="171"/>
        <v>1.5</v>
      </c>
      <c r="K45" s="69">
        <f t="shared" ca="1" si="171"/>
        <v>0.1</v>
      </c>
      <c r="L45" s="69">
        <f t="shared" ca="1" si="171"/>
        <v>0</v>
      </c>
      <c r="M45" s="69">
        <f t="shared" ca="1" si="171"/>
        <v>0</v>
      </c>
      <c r="N45" s="69">
        <f t="shared" ca="1" si="171"/>
        <v>0</v>
      </c>
      <c r="O45" s="69">
        <f t="shared" ca="1" si="171"/>
        <v>0</v>
      </c>
      <c r="P45" s="7" t="e">
        <f ca="1">(1+VLOOKUP($A45,$49:$91,COLUMN(),0)+VLOOKUP($A45,$94:$136,COLUMN(),0))*(VLOOKUP($BF45,'Land Equipment'!$3:$32,COLUMN(),0)+VLOOKUP($BG45,'Land Equipment'!$3:$32,COLUMN(),0))</f>
        <v>#VALUE!</v>
      </c>
      <c r="Q45" s="7" t="e">
        <f ca="1">(1+VLOOKUP($A45,$49:$91,COLUMN(),0)+VLOOKUP($A45,$94:$136,COLUMN(),0))*(VLOOKUP($BF45,'Land Equipment'!$3:$32,COLUMN(),0)+VLOOKUP($BG45,'Land Equipment'!$3:$32,COLUMN(),0))</f>
        <v>#VALUE!</v>
      </c>
      <c r="R45" s="7" t="e">
        <f ca="1">(1+VLOOKUP($A45,$49:$91,COLUMN(),0)+VLOOKUP($A45,$94:$136,COLUMN(),0))*(VLOOKUP($BF45,'Land Equipment'!$3:$32,COLUMN(),0)+VLOOKUP($BG45,'Land Equipment'!$3:$32,COLUMN(),0))</f>
        <v>#VALUE!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 t="e">
        <f ca="1">(1+VLOOKUP($A45,$49:$91,COLUMN(),0)+VLOOKUP($A45,$94:$136,COLUMN(),0))*(VLOOKUP($BF45,'Land Equipment'!$3:$32,COLUMN(),0)+VLOOKUP($BG45,'Land Equipment'!$3:$32,COLUMN(),0))</f>
        <v>#VALUE!</v>
      </c>
      <c r="V45" s="7" t="e">
        <f ca="1">(1+VLOOKUP($A45,$49:$91,COLUMN(),0)+VLOOKUP($A45,$94:$136,COLUMN(),0))*(VLOOKUP($BF45,'Land Equipment'!$3:$32,COLUMN(),0)+VLOOKUP($BG45,'Land Equipment'!$3:$32,COLUMN(),0))</f>
        <v>#VALUE!</v>
      </c>
      <c r="W45" s="69">
        <f t="shared" ref="W45:Y45" ca="1" si="172">VLOOKUP($A45,$49:$91,COLUMN(),0)+VLOOKUP($A45,$94:$155,COLUMN(),0)</f>
        <v>0</v>
      </c>
      <c r="X45" s="69">
        <f t="shared" ca="1" si="172"/>
        <v>0</v>
      </c>
      <c r="Y45" s="69">
        <f t="shared" ca="1" si="172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3">VLOOKUP($A45,$49:$91,COLUMN(),0)</f>
        <v>500</v>
      </c>
      <c r="AB45" s="69">
        <f t="shared" si="173"/>
        <v>180</v>
      </c>
      <c r="AC45" s="69">
        <f t="shared" si="173"/>
        <v>0</v>
      </c>
      <c r="AD45" s="69">
        <f t="shared" si="173"/>
        <v>0</v>
      </c>
      <c r="AE45" s="69">
        <f t="shared" si="173"/>
        <v>0</v>
      </c>
      <c r="AF45" s="69">
        <f t="shared" si="173"/>
        <v>0</v>
      </c>
      <c r="AG45" s="69">
        <f t="shared" si="173"/>
        <v>0</v>
      </c>
      <c r="AH45" s="69">
        <f t="shared" si="173"/>
        <v>0</v>
      </c>
      <c r="AI45" s="69">
        <f t="shared" si="173"/>
        <v>0</v>
      </c>
      <c r="AJ45" s="69">
        <f t="shared" si="173"/>
        <v>0</v>
      </c>
      <c r="AK45" s="69">
        <f t="shared" si="173"/>
        <v>0</v>
      </c>
      <c r="AL45" s="69">
        <f t="shared" si="173"/>
        <v>0</v>
      </c>
      <c r="AM45" s="69">
        <f t="shared" si="173"/>
        <v>0</v>
      </c>
      <c r="AN45" s="69">
        <f t="shared" si="173"/>
        <v>0</v>
      </c>
      <c r="AO45" s="69">
        <f t="shared" si="173"/>
        <v>0</v>
      </c>
      <c r="AP45" s="69">
        <f t="shared" si="173"/>
        <v>0</v>
      </c>
      <c r="AQ45" s="69">
        <f t="shared" si="173"/>
        <v>0</v>
      </c>
      <c r="AR45" s="69">
        <f t="shared" si="173"/>
        <v>0</v>
      </c>
      <c r="AS45" s="69">
        <f t="shared" si="173"/>
        <v>12</v>
      </c>
      <c r="AT45" s="69">
        <f t="shared" si="173"/>
        <v>0</v>
      </c>
      <c r="AU45" s="69">
        <f t="shared" si="173"/>
        <v>0</v>
      </c>
      <c r="AV45" s="69">
        <f t="shared" si="173"/>
        <v>0</v>
      </c>
      <c r="AW45" s="69">
        <f t="shared" si="173"/>
        <v>0</v>
      </c>
      <c r="AX45" s="69">
        <f t="shared" si="173"/>
        <v>0</v>
      </c>
      <c r="AY45" s="69">
        <f t="shared" si="173"/>
        <v>0</v>
      </c>
      <c r="AZ45" s="69">
        <f t="shared" si="173"/>
        <v>0</v>
      </c>
      <c r="BA45" s="69">
        <f t="shared" si="173"/>
        <v>0</v>
      </c>
      <c r="BB45" s="69">
        <f t="shared" si="173"/>
        <v>0</v>
      </c>
      <c r="BC45" s="69">
        <f t="shared" si="173"/>
        <v>0</v>
      </c>
      <c r="BD45" s="69">
        <f t="shared" si="173"/>
        <v>0</v>
      </c>
      <c r="BE45" s="69">
        <f t="shared" si="173"/>
        <v>0</v>
      </c>
      <c r="BF45" s="69" t="str">
        <f t="shared" si="173"/>
        <v>Modern SP Anti-Air</v>
      </c>
      <c r="BG45" s="69" t="str">
        <f t="shared" si="173"/>
        <v>-</v>
      </c>
      <c r="BH45" s="76">
        <f t="shared" ref="BH45:CK45" si="174">VLOOKUP($A45,$49:$91,COLUMN(),0)+VLOOKUP($A45,$94:$155,COLUMN(),0)</f>
        <v>-0.4</v>
      </c>
      <c r="BI45" s="76">
        <f t="shared" si="174"/>
        <v>-0.3</v>
      </c>
      <c r="BJ45" s="75">
        <f t="shared" si="174"/>
        <v>0</v>
      </c>
      <c r="BK45" s="76">
        <f t="shared" si="174"/>
        <v>0</v>
      </c>
      <c r="BL45" s="76">
        <f t="shared" si="174"/>
        <v>-0.1</v>
      </c>
      <c r="BM45" s="75">
        <f t="shared" si="174"/>
        <v>0</v>
      </c>
      <c r="BN45" s="76">
        <f t="shared" si="174"/>
        <v>0</v>
      </c>
      <c r="BO45" s="76">
        <f t="shared" si="174"/>
        <v>-0.2</v>
      </c>
      <c r="BP45" s="75">
        <f t="shared" si="174"/>
        <v>0</v>
      </c>
      <c r="BQ45" s="76">
        <f t="shared" si="174"/>
        <v>0</v>
      </c>
      <c r="BR45" s="76">
        <f t="shared" si="174"/>
        <v>0</v>
      </c>
      <c r="BS45" s="76">
        <f t="shared" si="174"/>
        <v>0</v>
      </c>
      <c r="BT45" s="76">
        <f t="shared" si="174"/>
        <v>0</v>
      </c>
      <c r="BU45" s="76">
        <f t="shared" si="174"/>
        <v>-0.4</v>
      </c>
      <c r="BV45" s="76">
        <f t="shared" si="174"/>
        <v>-0.1</v>
      </c>
      <c r="BW45" s="76">
        <f t="shared" si="174"/>
        <v>-0.4</v>
      </c>
      <c r="BX45" s="76">
        <f t="shared" si="174"/>
        <v>-0.4</v>
      </c>
      <c r="BY45" s="75">
        <f t="shared" si="174"/>
        <v>0</v>
      </c>
      <c r="BZ45" s="76">
        <f t="shared" si="174"/>
        <v>-0.1</v>
      </c>
      <c r="CA45" s="76">
        <f t="shared" si="174"/>
        <v>-0.1</v>
      </c>
      <c r="CB45" s="75">
        <f t="shared" si="174"/>
        <v>0</v>
      </c>
      <c r="CC45" s="76">
        <f t="shared" si="174"/>
        <v>0</v>
      </c>
      <c r="CD45" s="76">
        <f t="shared" si="174"/>
        <v>0</v>
      </c>
      <c r="CE45" s="75">
        <f t="shared" si="174"/>
        <v>0</v>
      </c>
      <c r="CF45" s="76">
        <f t="shared" si="174"/>
        <v>-0.2</v>
      </c>
      <c r="CG45" s="76">
        <f t="shared" si="174"/>
        <v>-0.2</v>
      </c>
      <c r="CH45" s="75">
        <f t="shared" si="174"/>
        <v>0</v>
      </c>
      <c r="CI45" s="76">
        <f t="shared" si="174"/>
        <v>0</v>
      </c>
      <c r="CJ45" s="76">
        <f t="shared" si="174"/>
        <v>-0.7</v>
      </c>
      <c r="CK45" s="75">
        <f t="shared" si="174"/>
        <v>0</v>
      </c>
      <c r="CL45" s="7" t="str">
        <f t="shared" si="5"/>
        <v>modern_sp_anti_air_brigade</v>
      </c>
    </row>
    <row r="46" spans="1:90" x14ac:dyDescent="0.2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0" x14ac:dyDescent="0.2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0" ht="20.25" customHeight="1" x14ac:dyDescent="0.25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 x14ac:dyDescent="0.2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 x14ac:dyDescent="0.2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 x14ac:dyDescent="0.2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 x14ac:dyDescent="0.2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 x14ac:dyDescent="0.2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 x14ac:dyDescent="0.2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 x14ac:dyDescent="0.2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 x14ac:dyDescent="0.2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 x14ac:dyDescent="0.2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 x14ac:dyDescent="0.2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 x14ac:dyDescent="0.2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 x14ac:dyDescent="0.2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 x14ac:dyDescent="0.2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 x14ac:dyDescent="0.2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 x14ac:dyDescent="0.2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 x14ac:dyDescent="0.2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 x14ac:dyDescent="0.2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 x14ac:dyDescent="0.2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 x14ac:dyDescent="0.2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 x14ac:dyDescent="0.2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 x14ac:dyDescent="0.2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 x14ac:dyDescent="0.2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 x14ac:dyDescent="0.2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 x14ac:dyDescent="0.2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 x14ac:dyDescent="0.2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 x14ac:dyDescent="0.2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 x14ac:dyDescent="0.2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 x14ac:dyDescent="0.2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 x14ac:dyDescent="0.2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 x14ac:dyDescent="0.2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 x14ac:dyDescent="0.2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 x14ac:dyDescent="0.2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 x14ac:dyDescent="0.2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 x14ac:dyDescent="0.2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 x14ac:dyDescent="0.2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 x14ac:dyDescent="0.2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 x14ac:dyDescent="0.2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 x14ac:dyDescent="0.2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 x14ac:dyDescent="0.2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 x14ac:dyDescent="0.2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 x14ac:dyDescent="0.2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 x14ac:dyDescent="0.2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 x14ac:dyDescent="0.2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 x14ac:dyDescent="0.2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 x14ac:dyDescent="0.25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 x14ac:dyDescent="0.2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 x14ac:dyDescent="0.2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 x14ac:dyDescent="0.2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 x14ac:dyDescent="0.2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 x14ac:dyDescent="0.2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 x14ac:dyDescent="0.2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 x14ac:dyDescent="0.2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 x14ac:dyDescent="0.2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 x14ac:dyDescent="0.2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 x14ac:dyDescent="0.2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 x14ac:dyDescent="0.2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 x14ac:dyDescent="0.2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 x14ac:dyDescent="0.2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 x14ac:dyDescent="0.2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 x14ac:dyDescent="0.2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 x14ac:dyDescent="0.2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 x14ac:dyDescent="0.2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 x14ac:dyDescent="0.2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 x14ac:dyDescent="0.2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 x14ac:dyDescent="0.2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 x14ac:dyDescent="0.2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 x14ac:dyDescent="0.2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 x14ac:dyDescent="0.2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 x14ac:dyDescent="0.2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 x14ac:dyDescent="0.2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 x14ac:dyDescent="0.2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 x14ac:dyDescent="0.2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 x14ac:dyDescent="0.2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 x14ac:dyDescent="0.2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 x14ac:dyDescent="0.2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 x14ac:dyDescent="0.2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 x14ac:dyDescent="0.2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 x14ac:dyDescent="0.2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 x14ac:dyDescent="0.2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 x14ac:dyDescent="0.2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 x14ac:dyDescent="0.2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 x14ac:dyDescent="0.2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 x14ac:dyDescent="0.2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 x14ac:dyDescent="0.2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 x14ac:dyDescent="0.2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 x14ac:dyDescent="0.2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 x14ac:dyDescent="0.2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 x14ac:dyDescent="0.2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 x14ac:dyDescent="0.2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 x14ac:dyDescent="0.2">
      <c r="B139" s="104" t="s">
        <v>293</v>
      </c>
      <c r="C139" s="168" t="s">
        <v>294</v>
      </c>
      <c r="D139" s="104"/>
      <c r="E139" s="104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 x14ac:dyDescent="0.2">
      <c r="A140" s="1"/>
      <c r="B140" s="104"/>
      <c r="C140" s="16">
        <v>1</v>
      </c>
      <c r="D140" s="16">
        <v>2</v>
      </c>
      <c r="E140" s="52"/>
      <c r="F140" s="7"/>
      <c r="G140" s="1"/>
      <c r="J140" t="e">
        <f ca="1">AVERAGE('DD Helper'!U3:U32)</f>
        <v>#VALUE!</v>
      </c>
      <c r="K140" s="52" t="e">
        <f ca="1">MAX('DD Helper'!U3:U32)</f>
        <v>#VALUE!</v>
      </c>
      <c r="L140" s="7">
        <f ca="1">COUNT('DD Helper'!U3:U32)</f>
        <v>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 x14ac:dyDescent="0.2">
      <c r="A141" s="1" t="s">
        <v>59</v>
      </c>
      <c r="B141" s="1">
        <f ca="1">VLOOKUP(OFFSET($AB$2,0,K141),'Land Equipment'!$A$3:$AH$32,27,0)*OFFSET($AB$2,J141,K141)</f>
        <v>144</v>
      </c>
      <c r="C141" s="84" t="e">
        <f ca="1">0.7*($J$140+($L141-$J$140)/($L$140+1))+0.3*MAX($K$140,$L141)-'DD Helper'!$U$34</f>
        <v>#VALUE!</v>
      </c>
      <c r="D141" s="84" t="e">
        <f ca="1">0.7*($J$140*$L$140+2*$L141)/($L$140+2)+0.3*MAX($K$140,$L141)-'DD Helper'!$U$34</f>
        <v>#VALUE!</v>
      </c>
      <c r="E141" s="52"/>
      <c r="H141" s="1"/>
      <c r="I141" s="1"/>
      <c r="J141">
        <f t="shared" ref="J141:J160" si="175">MATCH($A141,$A$3:$A$45,0)</f>
        <v>31</v>
      </c>
      <c r="K141" s="16">
        <f t="shared" ref="K141:K160" ca="1" si="176">MATCH(TRUE,INDEX(OFFSET($AC$2,J141,0,1,29)&gt;0,0,0),0)</f>
        <v>13</v>
      </c>
      <c r="L141" s="85" t="e">
        <f ca="1">VLOOKUP($A141,'Land Divisions'!$3:$46,21,0)</f>
        <v>#VALUE!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 x14ac:dyDescent="0.2">
      <c r="A142" s="7" t="s">
        <v>48</v>
      </c>
      <c r="B142" s="1">
        <f ca="1">VLOOKUP(OFFSET($AB$2,0,K142),'Land Equipment'!$A$3:$AH$32,27,0)*OFFSET($AB$2,J142,K142)</f>
        <v>165</v>
      </c>
      <c r="C142" s="84" t="e">
        <f ca="1">0.7*($J$140+($L142-$J$140)/($L$140+1))+0.3*MAX($K$140,$L142)-'DD Helper'!$U$34</f>
        <v>#VALUE!</v>
      </c>
      <c r="D142" s="84" t="e">
        <f ca="1">0.7*($J$140*$L$140+2*$L142)/($L$140+2)+0.3*MAX($K$140,$L142)-'DD Helper'!$U$34</f>
        <v>#VALUE!</v>
      </c>
      <c r="E142" s="52"/>
      <c r="H142" s="1"/>
      <c r="I142" s="1"/>
      <c r="J142">
        <f t="shared" si="175"/>
        <v>27</v>
      </c>
      <c r="K142" s="16">
        <f t="shared" ca="1" si="176"/>
        <v>23</v>
      </c>
      <c r="L142" s="85" t="e">
        <f ca="1">VLOOKUP($A142,'Land Divisions'!$3:$46,21,0)</f>
        <v>#VALUE!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 x14ac:dyDescent="0.2">
      <c r="A143" s="7" t="s">
        <v>68</v>
      </c>
      <c r="B143" s="1">
        <f ca="1">VLOOKUP(OFFSET($AB$2,0,K143),'Land Equipment'!$A$3:$AH$32,27,0)*OFFSET($AB$2,J143,K143)</f>
        <v>200</v>
      </c>
      <c r="C143" s="84" t="e">
        <f ca="1">0.7*($J$140+($L143-$J$140)/($L$140+1))+0.3*MAX($K$140,$L143)-'DD Helper'!$U$34</f>
        <v>#VALUE!</v>
      </c>
      <c r="D143" s="84" t="e">
        <f ca="1">0.7*($J$140*$L$140+2*$L143)/($L$140+2)+0.3*MAX($K$140,$L143)-'DD Helper'!$U$34</f>
        <v>#VALUE!</v>
      </c>
      <c r="H143" s="1"/>
      <c r="I143" s="1"/>
      <c r="J143">
        <f t="shared" si="175"/>
        <v>35</v>
      </c>
      <c r="K143" s="16">
        <f t="shared" ca="1" si="176"/>
        <v>7</v>
      </c>
      <c r="L143" s="85" t="e">
        <f ca="1">VLOOKUP($A143,'Land Divisions'!$3:$46,21,0)</f>
        <v>#VALUE!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 x14ac:dyDescent="0.2">
      <c r="A144" s="1" t="s">
        <v>41</v>
      </c>
      <c r="B144" s="1">
        <f ca="1">VLOOKUP(OFFSET($AB$2,0,K144),'Land Equipment'!$A$3:$AH$32,27,0)*OFFSET($AB$2,J144,K144)</f>
        <v>270</v>
      </c>
      <c r="C144" s="84" t="e">
        <f ca="1">0.7*($J$140+($L144-$J$140)/($L$140+1))+0.3*MAX($K$140,$L144)-'DD Helper'!$U$34</f>
        <v>#VALUE!</v>
      </c>
      <c r="D144" s="84" t="e">
        <f ca="1">0.7*($J$140*$L$140+2*$L144)/($L$140+2)+0.3*MAX($K$140,$L144)-'DD Helper'!$U$34</f>
        <v>#VALUE!</v>
      </c>
      <c r="H144" s="1"/>
      <c r="I144" s="1"/>
      <c r="J144">
        <f t="shared" si="175"/>
        <v>25</v>
      </c>
      <c r="K144" s="16">
        <f t="shared" ca="1" si="176"/>
        <v>21</v>
      </c>
      <c r="L144" s="85" t="e">
        <f ca="1">VLOOKUP($A144,'Land Divisions'!$3:$46,21,0)</f>
        <v>#VALUE!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 x14ac:dyDescent="0.2">
      <c r="A145" s="1" t="s">
        <v>53</v>
      </c>
      <c r="B145" s="1">
        <f ca="1">VLOOKUP(OFFSET($AB$2,0,K145),'Land Equipment'!$A$3:$AH$32,27,0)*OFFSET($AB$2,J145,K145)</f>
        <v>288</v>
      </c>
      <c r="C145" s="84" t="e">
        <f ca="1">0.7*($J$140+($L145-$J$140)/($L$140+1))+0.3*MAX($K$140,$L145)-'DD Helper'!$U$34</f>
        <v>#VALUE!</v>
      </c>
      <c r="D145" s="84" t="e">
        <f ca="1">0.7*($J$140*$L$140+2*$L145)/($L$140+2)+0.3*MAX($K$140,$L145)-'DD Helper'!$U$34</f>
        <v>#VALUE!</v>
      </c>
      <c r="H145" s="1"/>
      <c r="I145" s="1"/>
      <c r="J145">
        <f t="shared" si="175"/>
        <v>29</v>
      </c>
      <c r="K145" s="16">
        <f t="shared" ca="1" si="176"/>
        <v>11</v>
      </c>
      <c r="L145" s="85" t="e">
        <f ca="1">VLOOKUP($A145,'Land Divisions'!$3:$46,21,0)</f>
        <v>#VALUE!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 x14ac:dyDescent="0.2">
      <c r="A146" s="7" t="s">
        <v>87</v>
      </c>
      <c r="B146" s="1">
        <f ca="1">VLOOKUP(OFFSET($AB$2,0,K146),'Land Equipment'!$A$3:$AH$32,27,0)*OFFSET($AB$2,J146,K146)</f>
        <v>336</v>
      </c>
      <c r="C146" s="84" t="e">
        <f ca="1">0.7*($J$140+($L146-$J$140)/($L$140+1))+0.3*MAX($K$140,$L146)-'DD Helper'!$U$34</f>
        <v>#VALUE!</v>
      </c>
      <c r="D146" s="84" t="e">
        <f ca="1">0.7*($J$140*$L$140+2*$L146)/($L$140+2)+0.3*MAX($K$140,$L146)-'DD Helper'!$U$34</f>
        <v>#VALUE!</v>
      </c>
      <c r="H146" s="1"/>
      <c r="I146" s="1"/>
      <c r="J146">
        <f t="shared" si="175"/>
        <v>43</v>
      </c>
      <c r="K146" s="16">
        <f t="shared" ca="1" si="176"/>
        <v>17</v>
      </c>
      <c r="L146" s="85" t="e">
        <f ca="1">VLOOKUP($A146,'Land Divisions'!$3:$46,21,0)</f>
        <v>#VALUE!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 x14ac:dyDescent="0.2">
      <c r="A147" s="7" t="s">
        <v>82</v>
      </c>
      <c r="B147" s="1">
        <f ca="1">VLOOKUP(OFFSET($AB$2,0,K147),'Land Equipment'!$A$3:$AH$32,27,0)*OFFSET($AB$2,J147,K147)</f>
        <v>400</v>
      </c>
      <c r="C147" s="84" t="e">
        <f ca="1">0.7*($J$140+($L147-$J$140)/($L$140+1))+0.3*MAX($K$140,$L147)-'DD Helper'!$U$34</f>
        <v>#VALUE!</v>
      </c>
      <c r="D147" s="84" t="e">
        <f ca="1">0.7*($J$140*$L$140+2*$L147)/($L$140+2)+0.3*MAX($K$140,$L147)-'DD Helper'!$U$34</f>
        <v>#VALUE!</v>
      </c>
      <c r="H147" s="1"/>
      <c r="I147" s="1"/>
      <c r="J147">
        <f t="shared" si="175"/>
        <v>39</v>
      </c>
      <c r="K147" s="16">
        <f t="shared" ca="1" si="176"/>
        <v>28</v>
      </c>
      <c r="L147" s="85" t="e">
        <f ca="1">VLOOKUP($A147,'Land Divisions'!$3:$46,21,0)</f>
        <v>#VALUE!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 x14ac:dyDescent="0.2">
      <c r="A148" s="1" t="s">
        <v>45</v>
      </c>
      <c r="B148" s="1">
        <f ca="1">VLOOKUP(OFFSET($AB$2,0,K148),'Land Equipment'!$A$3:$AH$32,27,0)*OFFSET($AB$2,J148,K148)</f>
        <v>450</v>
      </c>
      <c r="C148" s="84" t="e">
        <f ca="1">0.7*($J$140+($L148-$J$140)/($L$140+1))+0.3*MAX($K$140,$L148)-'DD Helper'!$U$34</f>
        <v>#VALUE!</v>
      </c>
      <c r="D148" s="84" t="e">
        <f ca="1">0.7*($J$140*$L$140+2*$L148)/($L$140+2)+0.3*MAX($K$140,$L148)-'DD Helper'!$U$34</f>
        <v>#VALUE!</v>
      </c>
      <c r="H148" s="1"/>
      <c r="I148" s="1"/>
      <c r="J148">
        <f t="shared" si="175"/>
        <v>26</v>
      </c>
      <c r="K148" s="16">
        <f t="shared" ca="1" si="176"/>
        <v>22</v>
      </c>
      <c r="L148" s="85" t="e">
        <f ca="1">VLOOKUP($A148,'Land Divisions'!$3:$46,21,0)</f>
        <v>#VALUE!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 x14ac:dyDescent="0.2">
      <c r="A149" s="1" t="s">
        <v>56</v>
      </c>
      <c r="B149" s="1">
        <f ca="1">VLOOKUP(OFFSET($AB$2,0,K149),'Land Equipment'!$A$3:$AH$32,27,0)*OFFSET($AB$2,J149,K149)</f>
        <v>480</v>
      </c>
      <c r="C149" s="84" t="e">
        <f ca="1">0.7*($J$140+($L149-$J$140)/($L$140+1))+0.3*MAX($K$140,$L149)-'DD Helper'!$U$34</f>
        <v>#VALUE!</v>
      </c>
      <c r="D149" s="84" t="e">
        <f ca="1">0.7*($J$140*$L$140+2*$L149)/($L$140+2)+0.3*MAX($K$140,$L149)-'DD Helper'!$U$34</f>
        <v>#VALUE!</v>
      </c>
      <c r="H149" s="1"/>
      <c r="I149" s="1"/>
      <c r="J149">
        <f t="shared" si="175"/>
        <v>30</v>
      </c>
      <c r="K149" s="16">
        <f t="shared" ca="1" si="176"/>
        <v>12</v>
      </c>
      <c r="L149" s="85" t="e">
        <f ca="1">VLOOKUP($A149,'Land Divisions'!$3:$46,21,0)</f>
        <v>#VALUE!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 x14ac:dyDescent="0.2">
      <c r="A150" s="1" t="s">
        <v>64</v>
      </c>
      <c r="B150" s="1">
        <f ca="1">VLOOKUP(OFFSET($AB$2,0,K150),'Land Equipment'!$A$3:$AH$32,27,0)*OFFSET($AB$2,J150,K150)</f>
        <v>500</v>
      </c>
      <c r="C150" s="84" t="e">
        <f ca="1">0.7*($J$140+($L150-$J$140)/($L$140+1))+0.3*MAX($K$140,$L150)-'DD Helper'!$U$34</f>
        <v>#VALUE!</v>
      </c>
      <c r="D150" s="84" t="e">
        <f ca="1">0.7*($J$140*$L$140+2*$L150)/($L$140+2)+0.3*MAX($K$140,$L150)-'DD Helper'!$U$34</f>
        <v>#VALUE!</v>
      </c>
      <c r="H150" s="1"/>
      <c r="I150" s="1"/>
      <c r="J150">
        <f t="shared" si="175"/>
        <v>33</v>
      </c>
      <c r="K150" s="16">
        <f t="shared" ca="1" si="176"/>
        <v>5</v>
      </c>
      <c r="L150" s="85" t="e">
        <f ca="1">VLOOKUP($A150,'Land Divisions'!$3:$46,21,0)</f>
        <v>#VALUE!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 x14ac:dyDescent="0.2">
      <c r="A151" s="1" t="s">
        <v>37</v>
      </c>
      <c r="B151" s="1">
        <f ca="1">VLOOKUP(OFFSET($AB$2,0,K151),'Land Equipment'!$A$3:$AH$32,27,0)*OFFSET($AB$2,J151,K151)</f>
        <v>540</v>
      </c>
      <c r="C151" s="84" t="e">
        <f ca="1">0.7*($J$140+($L151-$J$140)/($L$140+1))+0.3*MAX($K$140,$L151)-'DD Helper'!$U$34</f>
        <v>#VALUE!</v>
      </c>
      <c r="D151" s="84" t="e">
        <f ca="1">0.7*($J$140*$L$140+2*$L151)/($L$140+2)+0.3*MAX($K$140,$L151)-'DD Helper'!$U$34</f>
        <v>#VALUE!</v>
      </c>
      <c r="H151" s="1"/>
      <c r="I151" s="1"/>
      <c r="J151">
        <f t="shared" si="175"/>
        <v>24</v>
      </c>
      <c r="K151" s="16">
        <f t="shared" ca="1" si="176"/>
        <v>20</v>
      </c>
      <c r="L151" s="85" t="e">
        <f ca="1">VLOOKUP($A151,'Land Divisions'!$3:$46,21,0)</f>
        <v>#VALUE!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 x14ac:dyDescent="0.2">
      <c r="A152" s="1" t="s">
        <v>51</v>
      </c>
      <c r="B152" s="1">
        <f ca="1">VLOOKUP(OFFSET($AB$2,0,K152),'Land Equipment'!$A$3:$AH$32,27,0)*OFFSET($AB$2,J152,K152)</f>
        <v>600</v>
      </c>
      <c r="C152" s="84" t="e">
        <f ca="1">0.7*($J$140+($L152-$J$140)/($L$140+1))+0.3*MAX($K$140,$L152)-'DD Helper'!$U$34</f>
        <v>#VALUE!</v>
      </c>
      <c r="D152" s="84" t="e">
        <f ca="1">0.7*($J$140*$L$140+2*$L152)/($L$140+2)+0.3*MAX($K$140,$L152)-'DD Helper'!$U$34</f>
        <v>#VALUE!</v>
      </c>
      <c r="H152" s="1"/>
      <c r="I152" s="1"/>
      <c r="J152">
        <f t="shared" si="175"/>
        <v>28</v>
      </c>
      <c r="K152" s="16">
        <f t="shared" ca="1" si="176"/>
        <v>10</v>
      </c>
      <c r="L152" s="85" t="e">
        <f ca="1">VLOOKUP($A152,'Land Divisions'!$3:$46,21,0)</f>
        <v>#VALUE!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 x14ac:dyDescent="0.2">
      <c r="A153" s="7" t="s">
        <v>84</v>
      </c>
      <c r="B153" s="1">
        <f ca="1">VLOOKUP(OFFSET($AB$2,0,K153),'Land Equipment'!$A$3:$AH$32,27,0)*OFFSET($AB$2,J153,K153)</f>
        <v>672</v>
      </c>
      <c r="C153" s="84" t="e">
        <f ca="1">0.7*($J$140+($L153-$J$140)/($L$140+1))+0.3*MAX($K$140,$L153)-'DD Helper'!$U$34</f>
        <v>#VALUE!</v>
      </c>
      <c r="D153" s="84" t="e">
        <f ca="1">0.7*($J$140*$L$140+2*$L153)/($L$140+2)+0.3*MAX($K$140,$L153)-'DD Helper'!$U$34</f>
        <v>#VALUE!</v>
      </c>
      <c r="H153" s="1"/>
      <c r="I153" s="1"/>
      <c r="J153">
        <f t="shared" si="175"/>
        <v>41</v>
      </c>
      <c r="K153" s="16">
        <f t="shared" ca="1" si="176"/>
        <v>15</v>
      </c>
      <c r="L153" s="85" t="e">
        <f ca="1">VLOOKUP($A153,'Land Divisions'!$3:$46,21,0)</f>
        <v>#VALUE!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 x14ac:dyDescent="0.2">
      <c r="A154" s="7" t="s">
        <v>75</v>
      </c>
      <c r="B154" s="1">
        <f ca="1">VLOOKUP(OFFSET($AB$2,0,K154),'Land Equipment'!$A$3:$AH$32,27,0)*OFFSET($AB$2,J154,K154)</f>
        <v>700</v>
      </c>
      <c r="C154" s="84" t="e">
        <f ca="1">0.7*($J$140+($L154-$J$140)/($L$140+1))+0.3*MAX($K$140,$L154)-'DD Helper'!$U$34</f>
        <v>#VALUE!</v>
      </c>
      <c r="D154" s="84" t="e">
        <f ca="1">0.7*($J$140*$L$140+2*$L154)/($L$140+2)+0.3*MAX($K$140,$L154)-'DD Helper'!$U$34</f>
        <v>#VALUE!</v>
      </c>
      <c r="H154" s="1"/>
      <c r="I154" s="1"/>
      <c r="J154">
        <f t="shared" si="175"/>
        <v>37</v>
      </c>
      <c r="K154" s="16">
        <f t="shared" ca="1" si="176"/>
        <v>26</v>
      </c>
      <c r="L154" s="85" t="e">
        <f ca="1">VLOOKUP($A154,'Land Divisions'!$3:$46,21,0)</f>
        <v>#VALUE!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 x14ac:dyDescent="0.2">
      <c r="A155" s="7" t="s">
        <v>67</v>
      </c>
      <c r="B155" s="1">
        <f ca="1">VLOOKUP(OFFSET($AB$2,0,K155),'Land Equipment'!$A$3:$AH$32,27,0)*OFFSET($AB$2,J155,K155)</f>
        <v>750</v>
      </c>
      <c r="C155" s="84" t="e">
        <f ca="1">0.7*($J$140+($L155-$J$140)/($L$140+1))+0.3*MAX($K$140,$L155)-'DD Helper'!$U$34</f>
        <v>#VALUE!</v>
      </c>
      <c r="D155" s="84" t="e">
        <f ca="1">0.7*($J$140*$L$140+2*$L155)/($L$140+2)+0.3*MAX($K$140,$L155)-'DD Helper'!$U$34</f>
        <v>#VALUE!</v>
      </c>
      <c r="H155" s="1"/>
      <c r="I155" s="1"/>
      <c r="J155">
        <f t="shared" si="175"/>
        <v>34</v>
      </c>
      <c r="K155" s="16">
        <f t="shared" ca="1" si="176"/>
        <v>6</v>
      </c>
      <c r="L155" s="85" t="e">
        <f ca="1">VLOOKUP($A155,'Land Divisions'!$3:$46,21,0)</f>
        <v>#VALUE!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 x14ac:dyDescent="0.2">
      <c r="A156" s="1" t="s">
        <v>61</v>
      </c>
      <c r="B156" s="1">
        <f ca="1">VLOOKUP(OFFSET($AB$2,0,K156),'Land Equipment'!$A$3:$AH$32,27,0)*OFFSET($AB$2,J156,K156)</f>
        <v>1000</v>
      </c>
      <c r="C156" s="84" t="e">
        <f ca="1">0.7*($J$140+($L156-$J$140)/($L$140+1))+0.3*MAX($K$140,$L156)-'DD Helper'!$U$34</f>
        <v>#VALUE!</v>
      </c>
      <c r="D156" s="84" t="e">
        <f ca="1">0.7*($J$140*$L$140+2*$L156)/($L$140+2)+0.3*MAX($K$140,$L156)-'DD Helper'!$U$34</f>
        <v>#VALUE!</v>
      </c>
      <c r="H156" s="1"/>
      <c r="I156" s="1"/>
      <c r="J156">
        <f t="shared" si="175"/>
        <v>32</v>
      </c>
      <c r="K156" s="16">
        <f t="shared" ca="1" si="176"/>
        <v>4</v>
      </c>
      <c r="L156" s="85" t="e">
        <f ca="1">VLOOKUP($A156,'Land Divisions'!$3:$46,21,0)</f>
        <v>#VALUE!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 x14ac:dyDescent="0.2">
      <c r="A157" s="7" t="s">
        <v>81</v>
      </c>
      <c r="B157" s="1">
        <f ca="1">VLOOKUP(OFFSET($AB$2,0,K157),'Land Equipment'!$A$3:$AH$32,27,0)*OFFSET($AB$2,J157,K157)</f>
        <v>1000</v>
      </c>
      <c r="C157" s="84" t="e">
        <f ca="1">0.7*($J$140+($L157-$J$140)/($L$140+1))+0.3*MAX($K$140,$L157)-'DD Helper'!$U$34</f>
        <v>#VALUE!</v>
      </c>
      <c r="D157" s="84" t="e">
        <f ca="1">0.7*($J$140*$L$140+2*$L157)/($L$140+2)+0.3*MAX($K$140,$L157)-'DD Helper'!$U$34</f>
        <v>#VALUE!</v>
      </c>
      <c r="H157" s="1"/>
      <c r="I157" s="1"/>
      <c r="J157">
        <f t="shared" si="175"/>
        <v>38</v>
      </c>
      <c r="K157" s="16">
        <f t="shared" ca="1" si="176"/>
        <v>27</v>
      </c>
      <c r="L157" s="85" t="e">
        <f ca="1">VLOOKUP($A157,'Land Divisions'!$3:$46,21,0)</f>
        <v>#VALUE!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 x14ac:dyDescent="0.2">
      <c r="A158" s="7" t="s">
        <v>86</v>
      </c>
      <c r="B158" s="1">
        <f ca="1">VLOOKUP(OFFSET($AB$2,0,K158),'Land Equipment'!$A$3:$AH$32,27,0)*OFFSET($AB$2,J158,K158)</f>
        <v>1120</v>
      </c>
      <c r="C158" s="84" t="e">
        <f ca="1">0.7*($J$140+($L158-$J$140)/($L$140+1))+0.3*MAX($K$140,$L158)-'DD Helper'!$U$34</f>
        <v>#VALUE!</v>
      </c>
      <c r="D158" s="84" t="e">
        <f ca="1">0.7*($J$140*$L$140+2*$L158)/($L$140+2)+0.3*MAX($K$140,$L158)-'DD Helper'!$U$34</f>
        <v>#VALUE!</v>
      </c>
      <c r="H158" s="1"/>
      <c r="I158" s="1"/>
      <c r="J158">
        <f t="shared" si="175"/>
        <v>42</v>
      </c>
      <c r="K158" s="16">
        <f t="shared" ca="1" si="176"/>
        <v>16</v>
      </c>
      <c r="L158" s="85" t="e">
        <f ca="1">VLOOKUP($A158,'Land Divisions'!$3:$46,21,0)</f>
        <v>#VALUE!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 x14ac:dyDescent="0.2">
      <c r="A159" s="7" t="s">
        <v>83</v>
      </c>
      <c r="B159" s="1">
        <f ca="1">VLOOKUP(OFFSET($AB$2,0,K159),'Land Equipment'!$A$3:$AH$32,27,0)*OFFSET($AB$2,J159,K159)</f>
        <v>1400</v>
      </c>
      <c r="C159" s="84" t="e">
        <f ca="1">0.7*($J$140+($L159-$J$140)/($L$140+1))+0.3*MAX($K$140,$L159)-'DD Helper'!$U$34</f>
        <v>#VALUE!</v>
      </c>
      <c r="D159" s="84" t="e">
        <f ca="1">0.7*($J$140*$L$140+2*$L159)/($L$140+2)+0.3*MAX($K$140,$L159)-'DD Helper'!$U$34</f>
        <v>#VALUE!</v>
      </c>
      <c r="H159" s="1"/>
      <c r="I159" s="1"/>
      <c r="J159">
        <f t="shared" si="175"/>
        <v>40</v>
      </c>
      <c r="K159" s="16">
        <f t="shared" ca="1" si="176"/>
        <v>14</v>
      </c>
      <c r="L159" s="85" t="e">
        <f ca="1">VLOOKUP($A159,'Land Divisions'!$3:$46,21,0)</f>
        <v>#VALUE!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 x14ac:dyDescent="0.2">
      <c r="A160" s="7" t="s">
        <v>217</v>
      </c>
      <c r="B160" s="1">
        <f ca="1">VLOOKUP(OFFSET($AB$2,0,K160),'Land Equipment'!$A$3:$AH$32,27,0)*OFFSET($AB$2,J160,K160)</f>
        <v>1500</v>
      </c>
      <c r="C160" s="84" t="e">
        <f ca="1">0.7*($J$140+($L160-$J$140)/($L$140+1))+0.3*MAX($K$140,$L160)-'DD Helper'!$U$34</f>
        <v>#VALUE!</v>
      </c>
      <c r="D160" s="84" t="e">
        <f ca="1">0.7*($J$140*$L$140+2*$L160)/($L$140+2)+0.3*MAX($K$140,$L160)-'DD Helper'!$U$34</f>
        <v>#VALUE!</v>
      </c>
      <c r="H160" s="1"/>
      <c r="I160" s="1"/>
      <c r="J160">
        <f t="shared" si="175"/>
        <v>36</v>
      </c>
      <c r="K160" s="16">
        <f t="shared" ca="1" si="176"/>
        <v>25</v>
      </c>
      <c r="L160" s="85" t="e">
        <f ca="1">VLOOKUP($A160,'Land Divisions'!$3:$46,21,0)</f>
        <v>#VALUE!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5">
    <mergeCell ref="BT1:BV1"/>
    <mergeCell ref="BN1:BP1"/>
    <mergeCell ref="BQ1:BS1"/>
    <mergeCell ref="AA1:BG1"/>
    <mergeCell ref="C139:E139"/>
    <mergeCell ref="B139:B140"/>
    <mergeCell ref="BK1:BM1"/>
    <mergeCell ref="BH1:BJ1"/>
    <mergeCell ref="C1:O1"/>
    <mergeCell ref="P1:Y1"/>
    <mergeCell ref="BW1:BY1"/>
    <mergeCell ref="BZ1:CB1"/>
    <mergeCell ref="CC1:CE1"/>
    <mergeCell ref="CF1:CH1"/>
    <mergeCell ref="CI1:CK1"/>
  </mergeCells>
  <conditionalFormatting sqref="BH49:CK91">
    <cfRule type="colorScale" priority="1">
      <colorScale>
        <cfvo type="min"/>
        <cfvo type="formula" val="0"/>
        <cfvo type="max"/>
        <color rgb="FFF8696B"/>
        <color rgb="FFFFFFFF"/>
        <color rgb="FF63BE7B"/>
      </colorScale>
    </cfRule>
  </conditionalFormatting>
  <conditionalFormatting sqref="B141:B160">
    <cfRule type="colorScale" priority="2">
      <colorScale>
        <cfvo type="min"/>
        <cfvo type="max"/>
        <color rgb="FFFFFFFF"/>
        <color rgb="FFE67C73"/>
      </colorScale>
    </cfRule>
  </conditionalFormatting>
  <conditionalFormatting sqref="C141:D160">
    <cfRule type="colorScale" priority="3">
      <colorScale>
        <cfvo type="min"/>
        <cfvo type="max"/>
        <color rgb="FFFFFFFF"/>
        <color rgb="FF57BB8A"/>
      </colorScale>
    </cfRule>
  </conditionalFormatting>
  <conditionalFormatting sqref="E141">
    <cfRule type="notContainsBlanks" dxfId="0" priority="4">
      <formula>LEN(TRIM(E141))&gt;0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zoomScale="140" workbookViewId="0">
      <pane xSplit="2" ySplit="2" topLeftCell="I3" activePane="bottomRight" state="frozen"/>
      <selection pane="topRight" activeCell="C1" sqref="C1"/>
      <selection pane="bottomLeft" activeCell="A3" sqref="A3"/>
      <selection pane="bottomRight" activeCell="P3" sqref="P3"/>
    </sheetView>
  </sheetViews>
  <sheetFormatPr baseColWidth="10" defaultColWidth="17.33203125" defaultRowHeight="15" customHeight="1" x14ac:dyDescent="0.2"/>
  <cols>
    <col min="1" max="1" width="30.83203125" customWidth="1"/>
    <col min="2" max="2" width="5" customWidth="1"/>
    <col min="3" max="3" width="4" customWidth="1"/>
    <col min="4" max="15" width="3.6640625" customWidth="1"/>
    <col min="16" max="16" width="6.1640625" customWidth="1"/>
    <col min="17" max="17" width="4" customWidth="1"/>
    <col min="18" max="18" width="3.6640625" customWidth="1"/>
    <col min="19" max="22" width="4" customWidth="1"/>
    <col min="23" max="25" width="3.6640625" customWidth="1"/>
    <col min="26" max="27" width="5" customWidth="1"/>
    <col min="28" max="28" width="4.5" customWidth="1"/>
    <col min="29" max="41" width="3.6640625" customWidth="1"/>
    <col min="42" max="43" width="5.83203125" customWidth="1"/>
    <col min="44" max="44" width="10" customWidth="1"/>
    <col min="45" max="60" width="5.83203125" customWidth="1"/>
  </cols>
  <sheetData>
    <row r="1" spans="1:60" x14ac:dyDescent="0.2">
      <c r="A1" s="1"/>
      <c r="B1" s="1"/>
      <c r="C1" s="103" t="s">
        <v>27</v>
      </c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3" t="s">
        <v>28</v>
      </c>
      <c r="Q1" s="104"/>
      <c r="R1" s="104"/>
      <c r="S1" s="104"/>
      <c r="T1" s="104"/>
      <c r="U1" s="104"/>
      <c r="V1" s="104"/>
      <c r="W1" s="104"/>
      <c r="X1" s="104"/>
      <c r="Y1" s="104"/>
      <c r="Z1" s="7"/>
      <c r="AA1" s="7"/>
      <c r="AB1" s="1"/>
      <c r="AC1" s="7"/>
      <c r="AD1" s="7"/>
      <c r="AE1" s="7"/>
      <c r="AF1" s="7"/>
      <c r="AG1" s="7"/>
      <c r="AH1" s="7"/>
      <c r="AI1" s="103"/>
      <c r="AJ1" s="104"/>
      <c r="AK1" s="104"/>
      <c r="AL1" s="104"/>
      <c r="AM1" s="104"/>
      <c r="AN1" s="104"/>
      <c r="AO1" s="103"/>
      <c r="AP1" s="104"/>
      <c r="AQ1" s="103"/>
      <c r="AR1" s="104"/>
      <c r="AS1" s="103"/>
      <c r="AT1" s="104"/>
      <c r="AU1" s="104"/>
      <c r="AV1" s="103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"/>
    </row>
    <row r="2" spans="1:60" ht="30" customHeight="1" x14ac:dyDescent="0.2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 x14ac:dyDescent="0.2">
      <c r="A3" s="7" t="s">
        <v>17</v>
      </c>
      <c r="B3" s="88">
        <f>VLOOKUP($A3,'Division Designer'!$W$2:$AA$31,5,0)</f>
        <v>1939</v>
      </c>
      <c r="C3" s="1">
        <f t="shared" ref="C3:C31" si="0">MAX(VLOOKUP($A3&amp;" "&amp;$B3,$A$41:$AB$107,COLUMN(),0),4)*(1-0.01*(AI3+AJ3+AK3+AM3)+0.02*AN3)</f>
        <v>4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t="e">
        <f>VLOOKUP($A3&amp;" "&amp;$B3,$A$41:$AH$107,COLUMN(),0)*(1+SUMPRODUCT($AI3:$AO3,TRANSPOSE($AT$3:$AT$9)))</f>
        <v>#VALUE!</v>
      </c>
      <c r="Q3" s="1" t="e">
        <f t="shared" ref="Q3:Q31" si="4">VLOOKUP($A3&amp;" "&amp;$B3,$A$41:$AH$107,COLUMN(),0)*(1+SUMPRODUCT($AI3:$AO3,TRANSPOSE($AU$3:$AU$9)))</f>
        <v>#VALUE!</v>
      </c>
      <c r="R3" s="1" t="e">
        <f t="shared" ref="R3:R31" si="5">VLOOKUP($A3&amp;" "&amp;$B3,$A$41:$AH$107,COLUMN(),0)*(1+SUMPRODUCT($AI3:$AO3,TRANSPOSE($AV$3:$AV$9)))</f>
        <v>#VALUE!</v>
      </c>
      <c r="S3" s="1">
        <f t="shared" ref="S3:T3" si="6">VLOOKUP($A3&amp;" "&amp;$B3,$A$41:$AH$107,COLUMN(),0)</f>
        <v>28</v>
      </c>
      <c r="T3" s="1">
        <f t="shared" si="6"/>
        <v>4</v>
      </c>
      <c r="U3" s="1" t="e">
        <f t="shared" ref="U3:U31" si="7">VLOOKUP($A3&amp;" "&amp;$B3,$A$41:$AH$107,COLUMN(),0)*(1+SUMPRODUCT($AI3:$AO3,TRANSPOSE($AW$3:$AW$9)))</f>
        <v>#VALUE!</v>
      </c>
      <c r="V3" s="1" t="e">
        <f t="shared" ref="V3:V31" si="8">VLOOKUP($A3&amp;" "&amp;$B3,$A$41:$AH$107,COLUMN(),0)*(1+SUMPRODUCT($AI3:$AO3,TRANSPOSE($AX$3:$AX$9)))</f>
        <v>#VALUE!</v>
      </c>
      <c r="W3" s="1">
        <f t="shared" ref="W3:AA3" si="9">VLOOKUP($A3&amp;" "&amp;$B3,$A$41:$AH$107,COLUMN(),0)</f>
        <v>0</v>
      </c>
      <c r="X3" s="1">
        <f t="shared" si="9"/>
        <v>0</v>
      </c>
      <c r="Y3" s="1">
        <f t="shared" si="9"/>
        <v>0</v>
      </c>
      <c r="Z3" s="82">
        <f t="shared" si="9"/>
        <v>0</v>
      </c>
      <c r="AA3" s="7">
        <f t="shared" si="9"/>
        <v>0.75</v>
      </c>
      <c r="AB3" s="1" t="e">
        <f t="shared" ref="AB3:AB31" si="10">VLOOKUP($A3&amp;" "&amp;$B3,$A$41:$AH$107,COLUMN(),0)*(1+SUMPRODUCT($AI3:$AO3,TRANSPOSE($AY$3:$AY$9)))</f>
        <v>#VALUE!</v>
      </c>
      <c r="AC3" s="1">
        <f t="shared" ref="AC3:AH3" si="11">VLOOKUP($A3&amp;" "&amp;$B3,$A$41:$AH$107,COLUMN(),0)</f>
        <v>0</v>
      </c>
      <c r="AD3" s="1">
        <f t="shared" si="11"/>
        <v>0</v>
      </c>
      <c r="AE3" s="1">
        <f t="shared" si="11"/>
        <v>3</v>
      </c>
      <c r="AF3" s="1">
        <f t="shared" si="11"/>
        <v>0</v>
      </c>
      <c r="AG3" s="1">
        <f t="shared" si="11"/>
        <v>0</v>
      </c>
      <c r="AH3" s="1">
        <f t="shared" si="11"/>
        <v>0</v>
      </c>
      <c r="AI3" s="7">
        <v>0</v>
      </c>
      <c r="AJ3" s="7">
        <v>0</v>
      </c>
      <c r="AK3" s="99">
        <v>0</v>
      </c>
      <c r="AL3" s="99">
        <v>0</v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169">
        <v>-0.02</v>
      </c>
      <c r="AT3" s="169">
        <v>0.03</v>
      </c>
      <c r="AU3" s="169">
        <v>0.1</v>
      </c>
      <c r="AV3" s="169">
        <v>0</v>
      </c>
      <c r="AW3" s="169">
        <v>0</v>
      </c>
      <c r="AX3" s="169">
        <v>0.05</v>
      </c>
      <c r="AY3" s="169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">
      <c r="A4" s="7" t="s">
        <v>19</v>
      </c>
      <c r="B4" s="88">
        <f>VLOOKUP($A4,'Division Designer'!$W$2:$AA$31,5,0)</f>
        <v>1918</v>
      </c>
      <c r="C4" s="7">
        <f t="shared" si="0"/>
        <v>4</v>
      </c>
      <c r="D4" s="1">
        <f t="shared" ref="D4:H4" si="12">VLOOKUP($A4&amp;" "&amp;$B4,$A$41:$AH$107,COLUMN(),0)</f>
        <v>0</v>
      </c>
      <c r="E4" s="1">
        <f t="shared" si="12"/>
        <v>0</v>
      </c>
      <c r="F4" s="1">
        <f t="shared" si="12"/>
        <v>0</v>
      </c>
      <c r="G4" s="1">
        <f t="shared" si="12"/>
        <v>0</v>
      </c>
      <c r="H4" s="1">
        <f t="shared" si="12"/>
        <v>0</v>
      </c>
      <c r="I4" s="7"/>
      <c r="J4" s="1">
        <f t="shared" ref="J4:K4" si="13">VLOOKUP($A4&amp;" "&amp;$B4,$A$41:$AH$107,COLUMN(),0)</f>
        <v>1</v>
      </c>
      <c r="K4" s="1">
        <f t="shared" si="13"/>
        <v>0</v>
      </c>
      <c r="L4" s="7"/>
      <c r="M4" s="1">
        <f t="shared" ref="M4:O4" si="14">VLOOKUP($A4&amp;" "&amp;$B4,$A$41:$AH$107,COLUMN(),0)</f>
        <v>0</v>
      </c>
      <c r="N4" s="1">
        <f t="shared" si="14"/>
        <v>0</v>
      </c>
      <c r="O4" s="1">
        <f t="shared" si="14"/>
        <v>0</v>
      </c>
      <c r="P4" s="1" t="e">
        <f t="shared" ref="P4:P31" si="15">VLOOKUP($A4&amp;" "&amp;$B4,$A$41:$AH$107,COLUMN(),0)*(1+SUMPRODUCT($AI4:$AO4,TRANSPOSE($AT$3:$AT$9)))</f>
        <v>#VALUE!</v>
      </c>
      <c r="Q4" s="1" t="e">
        <f t="shared" si="4"/>
        <v>#VALUE!</v>
      </c>
      <c r="R4" s="1" t="e">
        <f t="shared" si="5"/>
        <v>#VALUE!</v>
      </c>
      <c r="S4" s="1">
        <f t="shared" ref="S4:T4" si="16">VLOOKUP($A4&amp;" "&amp;$B4,$A$41:$AH$107,COLUMN(),0)</f>
        <v>0</v>
      </c>
      <c r="T4" s="1">
        <f t="shared" si="16"/>
        <v>0</v>
      </c>
      <c r="U4" s="1" t="e">
        <f t="shared" si="7"/>
        <v>#VALUE!</v>
      </c>
      <c r="V4" s="1" t="e">
        <f t="shared" si="8"/>
        <v>#VALUE!</v>
      </c>
      <c r="W4" s="1">
        <f t="shared" ref="W4:AA4" si="17">VLOOKUP($A4&amp;" "&amp;$B4,$A$41:$AH$107,COLUMN(),0)</f>
        <v>0</v>
      </c>
      <c r="X4" s="1">
        <f t="shared" si="17"/>
        <v>0</v>
      </c>
      <c r="Y4" s="1">
        <f t="shared" si="17"/>
        <v>0</v>
      </c>
      <c r="Z4" s="7">
        <f t="shared" si="17"/>
        <v>0</v>
      </c>
      <c r="AA4" s="7">
        <f t="shared" si="17"/>
        <v>4</v>
      </c>
      <c r="AB4" s="1" t="e">
        <f t="shared" si="10"/>
        <v>#VALUE!</v>
      </c>
      <c r="AC4" s="1">
        <f t="shared" ref="AC4:AH4" si="18">VLOOKUP($A4&amp;" "&amp;$B4,$A$41:$AH$107,COLUMN(),0)</f>
        <v>0</v>
      </c>
      <c r="AD4" s="1">
        <f t="shared" si="18"/>
        <v>0</v>
      </c>
      <c r="AE4" s="1">
        <f t="shared" si="18"/>
        <v>2</v>
      </c>
      <c r="AF4" s="1">
        <f t="shared" si="18"/>
        <v>1</v>
      </c>
      <c r="AG4" s="1">
        <f t="shared" si="18"/>
        <v>0</v>
      </c>
      <c r="AH4" s="1">
        <f t="shared" si="18"/>
        <v>0</v>
      </c>
      <c r="AI4" s="99">
        <v>0</v>
      </c>
      <c r="AJ4" s="99">
        <v>0</v>
      </c>
      <c r="AK4" s="99">
        <v>0</v>
      </c>
      <c r="AL4" s="99">
        <v>0</v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169">
        <v>-0.02</v>
      </c>
      <c r="AT4" s="169">
        <v>0.1</v>
      </c>
      <c r="AU4" s="169">
        <v>0.1</v>
      </c>
      <c r="AV4" s="169">
        <v>0</v>
      </c>
      <c r="AW4" s="169">
        <v>0</v>
      </c>
      <c r="AX4" s="169">
        <v>0.05</v>
      </c>
      <c r="AY4" s="169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">
      <c r="A5" s="1" t="s">
        <v>21</v>
      </c>
      <c r="B5" s="88">
        <f>VLOOKUP($A5,'Division Designer'!$W$2:$AA$31,5,0)</f>
        <v>1939</v>
      </c>
      <c r="C5" s="7">
        <f t="shared" si="0"/>
        <v>4</v>
      </c>
      <c r="D5" s="1">
        <f t="shared" ref="D5:H5" si="19">VLOOKUP($A5&amp;" "&amp;$B5,$A$41:$AH$107,COLUMN(),0)</f>
        <v>0</v>
      </c>
      <c r="E5" s="1">
        <f t="shared" si="19"/>
        <v>0</v>
      </c>
      <c r="F5" s="1">
        <f t="shared" si="19"/>
        <v>0</v>
      </c>
      <c r="G5" s="1">
        <f t="shared" si="19"/>
        <v>0</v>
      </c>
      <c r="H5" s="1">
        <f t="shared" si="19"/>
        <v>0</v>
      </c>
      <c r="I5" s="7"/>
      <c r="J5" s="1">
        <f t="shared" ref="J5:K5" si="20">VLOOKUP($A5&amp;" "&amp;$B5,$A$41:$AH$107,COLUMN(),0)</f>
        <v>4</v>
      </c>
      <c r="K5" s="1">
        <f t="shared" si="20"/>
        <v>0</v>
      </c>
      <c r="L5" s="7"/>
      <c r="M5" s="1">
        <f t="shared" ref="M5:O5" si="21">VLOOKUP($A5&amp;" "&amp;$B5,$A$41:$AH$107,COLUMN(),0)</f>
        <v>0</v>
      </c>
      <c r="N5" s="1">
        <f t="shared" si="21"/>
        <v>0</v>
      </c>
      <c r="O5" s="1">
        <f t="shared" si="21"/>
        <v>0</v>
      </c>
      <c r="P5" s="1" t="e">
        <f t="shared" si="15"/>
        <v>#VALUE!</v>
      </c>
      <c r="Q5" s="1" t="e">
        <f t="shared" si="4"/>
        <v>#VALUE!</v>
      </c>
      <c r="R5" s="1" t="e">
        <f t="shared" si="5"/>
        <v>#VALUE!</v>
      </c>
      <c r="S5" s="1">
        <f t="shared" ref="S5:T5" si="22">VLOOKUP($A5&amp;" "&amp;$B5,$A$41:$AH$107,COLUMN(),0)</f>
        <v>15</v>
      </c>
      <c r="T5" s="1">
        <f t="shared" si="22"/>
        <v>7</v>
      </c>
      <c r="U5" s="1" t="e">
        <f t="shared" si="7"/>
        <v>#VALUE!</v>
      </c>
      <c r="V5" s="1" t="e">
        <f t="shared" si="8"/>
        <v>#VALUE!</v>
      </c>
      <c r="W5" s="1">
        <f t="shared" ref="W5:AA5" si="23">VLOOKUP($A5&amp;" "&amp;$B5,$A$41:$AH$107,COLUMN(),0)</f>
        <v>0</v>
      </c>
      <c r="X5" s="1">
        <f t="shared" si="23"/>
        <v>0</v>
      </c>
      <c r="Y5" s="1">
        <f t="shared" si="23"/>
        <v>0</v>
      </c>
      <c r="Z5" s="7">
        <f t="shared" si="23"/>
        <v>0</v>
      </c>
      <c r="AA5" s="7">
        <f t="shared" si="23"/>
        <v>4</v>
      </c>
      <c r="AB5" s="1" t="e">
        <f t="shared" si="10"/>
        <v>#VALUE!</v>
      </c>
      <c r="AC5" s="1">
        <f t="shared" ref="AC5:AH5" si="24">VLOOKUP($A5&amp;" "&amp;$B5,$A$41:$AH$107,COLUMN(),0)</f>
        <v>0</v>
      </c>
      <c r="AD5" s="1">
        <f t="shared" si="24"/>
        <v>0</v>
      </c>
      <c r="AE5" s="1">
        <f t="shared" si="24"/>
        <v>2</v>
      </c>
      <c r="AF5" s="1">
        <f t="shared" si="24"/>
        <v>0</v>
      </c>
      <c r="AG5" s="1">
        <f t="shared" si="24"/>
        <v>1</v>
      </c>
      <c r="AH5" s="1">
        <f t="shared" si="24"/>
        <v>0</v>
      </c>
      <c r="AI5" s="99">
        <v>0</v>
      </c>
      <c r="AJ5" s="99">
        <v>0</v>
      </c>
      <c r="AK5" s="99">
        <v>0</v>
      </c>
      <c r="AL5" s="99">
        <v>0</v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169">
        <v>-0.02</v>
      </c>
      <c r="AT5" s="169">
        <v>0.03</v>
      </c>
      <c r="AU5" s="169">
        <v>0</v>
      </c>
      <c r="AV5" s="169">
        <v>0</v>
      </c>
      <c r="AW5" s="169">
        <v>0</v>
      </c>
      <c r="AX5" s="169">
        <v>0</v>
      </c>
      <c r="AY5" s="169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">
      <c r="A6" s="1" t="s">
        <v>23</v>
      </c>
      <c r="B6" s="88">
        <f>VLOOKUP($A6,'Division Designer'!$W$2:$AA$31,5,0)</f>
        <v>1936</v>
      </c>
      <c r="C6" s="7">
        <f t="shared" si="0"/>
        <v>4</v>
      </c>
      <c r="D6" s="1">
        <f t="shared" ref="D6:H6" si="25">VLOOKUP($A6&amp;" "&amp;$B6,$A$41:$AH$107,COLUMN(),0)</f>
        <v>0</v>
      </c>
      <c r="E6" s="1">
        <f t="shared" si="25"/>
        <v>0</v>
      </c>
      <c r="F6" s="1">
        <f t="shared" si="25"/>
        <v>0</v>
      </c>
      <c r="G6" s="1">
        <f t="shared" si="25"/>
        <v>0</v>
      </c>
      <c r="H6" s="1">
        <f t="shared" si="25"/>
        <v>0</v>
      </c>
      <c r="I6" s="7"/>
      <c r="J6" s="1">
        <f t="shared" ref="J6:K6" si="26">VLOOKUP($A6&amp;" "&amp;$B6,$A$41:$AH$107,COLUMN(),0)</f>
        <v>3</v>
      </c>
      <c r="K6" s="1">
        <f t="shared" si="26"/>
        <v>0</v>
      </c>
      <c r="L6" s="7"/>
      <c r="M6" s="1">
        <f t="shared" ref="M6:O6" si="27">VLOOKUP($A6&amp;" "&amp;$B6,$A$41:$AH$107,COLUMN(),0)</f>
        <v>0</v>
      </c>
      <c r="N6" s="1">
        <f t="shared" si="27"/>
        <v>0</v>
      </c>
      <c r="O6" s="1">
        <f t="shared" si="27"/>
        <v>0</v>
      </c>
      <c r="P6" s="1" t="e">
        <f t="shared" si="15"/>
        <v>#VALUE!</v>
      </c>
      <c r="Q6" s="1" t="e">
        <f t="shared" si="4"/>
        <v>#VALUE!</v>
      </c>
      <c r="R6" s="1" t="e">
        <f t="shared" si="5"/>
        <v>#VALUE!</v>
      </c>
      <c r="S6" s="1">
        <f t="shared" ref="S6:T6" si="28">VLOOKUP($A6&amp;" "&amp;$B6,$A$41:$AH$107,COLUMN(),0)</f>
        <v>4</v>
      </c>
      <c r="T6" s="1">
        <f t="shared" si="28"/>
        <v>0</v>
      </c>
      <c r="U6" s="1" t="e">
        <f t="shared" si="7"/>
        <v>#VALUE!</v>
      </c>
      <c r="V6" s="1" t="e">
        <f t="shared" si="8"/>
        <v>#VALUE!</v>
      </c>
      <c r="W6" s="1">
        <f t="shared" ref="W6:AA6" si="29">VLOOKUP($A6&amp;" "&amp;$B6,$A$41:$AH$107,COLUMN(),0)</f>
        <v>0</v>
      </c>
      <c r="X6" s="1">
        <f t="shared" si="29"/>
        <v>0</v>
      </c>
      <c r="Y6" s="1">
        <f t="shared" si="29"/>
        <v>0</v>
      </c>
      <c r="Z6" s="82">
        <f t="shared" si="29"/>
        <v>0</v>
      </c>
      <c r="AA6" s="7">
        <f t="shared" si="29"/>
        <v>4</v>
      </c>
      <c r="AB6" s="1" t="e">
        <f t="shared" si="10"/>
        <v>#VALUE!</v>
      </c>
      <c r="AC6" s="1">
        <f t="shared" ref="AC6:AH6" si="30">VLOOKUP($A6&amp;" "&amp;$B6,$A$41:$AH$107,COLUMN(),0)</f>
        <v>0</v>
      </c>
      <c r="AD6" s="1">
        <f t="shared" si="30"/>
        <v>0</v>
      </c>
      <c r="AE6" s="1">
        <f t="shared" si="30"/>
        <v>2</v>
      </c>
      <c r="AF6" s="1">
        <f t="shared" si="30"/>
        <v>0</v>
      </c>
      <c r="AG6" s="1">
        <f t="shared" si="30"/>
        <v>2</v>
      </c>
      <c r="AH6" s="1">
        <f t="shared" si="30"/>
        <v>0</v>
      </c>
      <c r="AI6" s="99">
        <v>0</v>
      </c>
      <c r="AJ6" s="99">
        <v>0</v>
      </c>
      <c r="AK6" s="99">
        <v>0</v>
      </c>
      <c r="AL6" s="99">
        <v>0</v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169">
        <v>-0.02</v>
      </c>
      <c r="AT6" s="169">
        <v>0</v>
      </c>
      <c r="AU6" s="169">
        <v>0</v>
      </c>
      <c r="AV6" s="169">
        <v>0.3</v>
      </c>
      <c r="AW6" s="169">
        <v>0</v>
      </c>
      <c r="AX6" s="169">
        <v>0</v>
      </c>
      <c r="AY6" s="169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">
      <c r="A7" s="1" t="s">
        <v>22</v>
      </c>
      <c r="B7" s="88">
        <f>VLOOKUP($A7,'Division Designer'!$W$2:$AA$31,5,0)</f>
        <v>1936</v>
      </c>
      <c r="C7" s="7">
        <f t="shared" si="0"/>
        <v>4</v>
      </c>
      <c r="D7" s="1">
        <f t="shared" ref="D7:H7" si="31">VLOOKUP($A7&amp;" "&amp;$B7,$A$41:$AH$107,COLUMN(),0)</f>
        <v>0</v>
      </c>
      <c r="E7" s="1">
        <f t="shared" si="31"/>
        <v>0</v>
      </c>
      <c r="F7" s="1">
        <f t="shared" si="31"/>
        <v>0</v>
      </c>
      <c r="G7" s="1">
        <f t="shared" si="31"/>
        <v>0</v>
      </c>
      <c r="H7" s="1">
        <f t="shared" si="31"/>
        <v>0</v>
      </c>
      <c r="I7" s="7"/>
      <c r="J7" s="1">
        <f t="shared" ref="J7:K7" si="32">VLOOKUP($A7&amp;" "&amp;$B7,$A$41:$AH$107,COLUMN(),0)</f>
        <v>3</v>
      </c>
      <c r="K7" s="1">
        <f t="shared" si="32"/>
        <v>0</v>
      </c>
      <c r="L7" s="7"/>
      <c r="M7" s="1">
        <f t="shared" ref="M7:O7" si="33">VLOOKUP($A7&amp;" "&amp;$B7,$A$41:$AH$107,COLUMN(),0)</f>
        <v>0</v>
      </c>
      <c r="N7" s="1">
        <f t="shared" si="33"/>
        <v>0</v>
      </c>
      <c r="O7" s="1">
        <f t="shared" si="33"/>
        <v>0</v>
      </c>
      <c r="P7" s="1" t="e">
        <f t="shared" si="15"/>
        <v>#VALUE!</v>
      </c>
      <c r="Q7" s="1" t="e">
        <f t="shared" si="4"/>
        <v>#VALUE!</v>
      </c>
      <c r="R7" s="1" t="e">
        <f t="shared" si="5"/>
        <v>#VALUE!</v>
      </c>
      <c r="S7" s="1">
        <f t="shared" ref="S7:T7" si="34">VLOOKUP($A7&amp;" "&amp;$B7,$A$41:$AH$107,COLUMN(),0)</f>
        <v>4</v>
      </c>
      <c r="T7" s="1">
        <f t="shared" si="34"/>
        <v>1</v>
      </c>
      <c r="U7" s="1" t="e">
        <f t="shared" si="7"/>
        <v>#VALUE!</v>
      </c>
      <c r="V7" s="1" t="e">
        <f t="shared" si="8"/>
        <v>#VALUE!</v>
      </c>
      <c r="W7" s="1">
        <f t="shared" ref="W7:AA7" si="35">VLOOKUP($A7&amp;" "&amp;$B7,$A$41:$AH$107,COLUMN(),0)</f>
        <v>0</v>
      </c>
      <c r="X7" s="1">
        <f t="shared" si="35"/>
        <v>0</v>
      </c>
      <c r="Y7" s="1">
        <f t="shared" si="35"/>
        <v>0</v>
      </c>
      <c r="Z7" s="82">
        <f t="shared" si="35"/>
        <v>0</v>
      </c>
      <c r="AA7" s="7">
        <f t="shared" si="35"/>
        <v>4</v>
      </c>
      <c r="AB7" s="1" t="e">
        <f t="shared" si="10"/>
        <v>#VALUE!</v>
      </c>
      <c r="AC7" s="1">
        <f t="shared" ref="AC7:AH7" si="36">VLOOKUP($A7&amp;" "&amp;$B7,$A$41:$AH$107,COLUMN(),0)</f>
        <v>0</v>
      </c>
      <c r="AD7" s="1">
        <f t="shared" si="36"/>
        <v>0</v>
      </c>
      <c r="AE7" s="1">
        <f t="shared" si="36"/>
        <v>2</v>
      </c>
      <c r="AF7" s="1">
        <f t="shared" si="36"/>
        <v>0</v>
      </c>
      <c r="AG7" s="1">
        <f t="shared" si="36"/>
        <v>0</v>
      </c>
      <c r="AH7" s="1">
        <f t="shared" si="36"/>
        <v>0</v>
      </c>
      <c r="AI7" s="99">
        <v>0</v>
      </c>
      <c r="AJ7" s="99">
        <v>0</v>
      </c>
      <c r="AK7" s="99">
        <v>0</v>
      </c>
      <c r="AL7" s="99">
        <v>0</v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169">
        <v>-0.02</v>
      </c>
      <c r="AT7" s="169">
        <v>0</v>
      </c>
      <c r="AU7" s="169">
        <v>0</v>
      </c>
      <c r="AV7" s="169">
        <v>0</v>
      </c>
      <c r="AW7" s="169">
        <v>0.05</v>
      </c>
      <c r="AX7" s="169">
        <v>0</v>
      </c>
      <c r="AY7" s="169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">
      <c r="A8" s="1" t="s">
        <v>25</v>
      </c>
      <c r="B8" s="88">
        <f>VLOOKUP($A8,'Division Designer'!$W$2:$AA$31,5,0)</f>
        <v>1936</v>
      </c>
      <c r="C8" s="7">
        <f t="shared" si="0"/>
        <v>12</v>
      </c>
      <c r="D8" s="1">
        <f t="shared" ref="D8:H8" si="37">VLOOKUP($A8&amp;" "&amp;$B8,$A$41:$AH$107,COLUMN(),0)</f>
        <v>0</v>
      </c>
      <c r="E8" s="1">
        <f t="shared" si="37"/>
        <v>0</v>
      </c>
      <c r="F8" s="1">
        <f t="shared" si="37"/>
        <v>0</v>
      </c>
      <c r="G8" s="1">
        <f t="shared" si="37"/>
        <v>0</v>
      </c>
      <c r="H8" s="1">
        <f t="shared" si="37"/>
        <v>0</v>
      </c>
      <c r="I8" s="7"/>
      <c r="J8" s="1">
        <f t="shared" ref="J8:K8" si="38">VLOOKUP($A8&amp;" "&amp;$B8,$A$41:$AH$107,COLUMN(),0)</f>
        <v>5</v>
      </c>
      <c r="K8" s="1">
        <f t="shared" si="38"/>
        <v>0</v>
      </c>
      <c r="L8" s="7"/>
      <c r="M8" s="1">
        <f t="shared" ref="M8:O8" si="39">VLOOKUP($A8&amp;" "&amp;$B8,$A$41:$AH$107,COLUMN(),0)</f>
        <v>0</v>
      </c>
      <c r="N8" s="1">
        <f t="shared" si="39"/>
        <v>0</v>
      </c>
      <c r="O8" s="1">
        <f t="shared" si="39"/>
        <v>0</v>
      </c>
      <c r="P8" s="1" t="e">
        <f t="shared" si="15"/>
        <v>#VALUE!</v>
      </c>
      <c r="Q8" s="1" t="e">
        <f t="shared" si="4"/>
        <v>#VALUE!</v>
      </c>
      <c r="R8" s="1" t="e">
        <f t="shared" si="5"/>
        <v>#VALUE!</v>
      </c>
      <c r="S8" s="1">
        <f t="shared" ref="S8:T8" si="40">VLOOKUP($A8&amp;" "&amp;$B8,$A$41:$AH$107,COLUMN(),0)</f>
        <v>0</v>
      </c>
      <c r="T8" s="1">
        <f t="shared" si="40"/>
        <v>0</v>
      </c>
      <c r="U8" s="1" t="e">
        <f t="shared" si="7"/>
        <v>#VALUE!</v>
      </c>
      <c r="V8" s="1" t="e">
        <f t="shared" si="8"/>
        <v>#VALUE!</v>
      </c>
      <c r="W8" s="1">
        <f t="shared" ref="W8:AA8" si="41">VLOOKUP($A8&amp;" "&amp;$B8,$A$41:$AH$107,COLUMN(),0)</f>
        <v>0</v>
      </c>
      <c r="X8" s="1">
        <f t="shared" si="41"/>
        <v>0</v>
      </c>
      <c r="Y8" s="1">
        <f t="shared" si="41"/>
        <v>0</v>
      </c>
      <c r="Z8" s="82">
        <f t="shared" si="41"/>
        <v>0.1</v>
      </c>
      <c r="AA8" s="7">
        <f t="shared" si="41"/>
        <v>2.5</v>
      </c>
      <c r="AB8" s="1" t="e">
        <f t="shared" si="10"/>
        <v>#VALUE!</v>
      </c>
      <c r="AC8" s="1">
        <f t="shared" ref="AC8:AH8" si="42">VLOOKUP($A8&amp;" "&amp;$B8,$A$41:$AH$107,COLUMN(),0)</f>
        <v>1</v>
      </c>
      <c r="AD8" s="1">
        <f t="shared" si="42"/>
        <v>1</v>
      </c>
      <c r="AE8" s="1">
        <f t="shared" si="42"/>
        <v>1</v>
      </c>
      <c r="AF8" s="1">
        <f t="shared" si="42"/>
        <v>0</v>
      </c>
      <c r="AG8" s="1">
        <f t="shared" si="42"/>
        <v>0</v>
      </c>
      <c r="AH8" s="1">
        <f t="shared" si="42"/>
        <v>0</v>
      </c>
      <c r="AI8" s="99">
        <v>0</v>
      </c>
      <c r="AJ8" s="99">
        <v>0</v>
      </c>
      <c r="AK8" s="99">
        <v>0</v>
      </c>
      <c r="AL8" s="99">
        <v>0</v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169">
        <v>0.04</v>
      </c>
      <c r="AT8" s="169">
        <v>0</v>
      </c>
      <c r="AU8" s="169">
        <v>0</v>
      </c>
      <c r="AV8" s="169">
        <v>0</v>
      </c>
      <c r="AW8" s="169">
        <v>0</v>
      </c>
      <c r="AX8" s="169">
        <v>0</v>
      </c>
      <c r="AY8" s="169">
        <v>0</v>
      </c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">
      <c r="A9" s="1" t="s">
        <v>26</v>
      </c>
      <c r="B9" s="88">
        <f>VLOOKUP($A9,'Division Designer'!$W$2:$AA$31,5,0)</f>
        <v>1940</v>
      </c>
      <c r="C9" s="7">
        <f t="shared" si="0"/>
        <v>8</v>
      </c>
      <c r="D9" s="1">
        <f t="shared" ref="D9:H9" si="43">VLOOKUP($A9&amp;" "&amp;$B9,$A$41:$AH$107,COLUMN(),0)</f>
        <v>0</v>
      </c>
      <c r="E9" s="1">
        <f t="shared" si="43"/>
        <v>0</v>
      </c>
      <c r="F9" s="1">
        <f t="shared" si="43"/>
        <v>0</v>
      </c>
      <c r="G9" s="1">
        <f t="shared" si="43"/>
        <v>0</v>
      </c>
      <c r="H9" s="1">
        <f t="shared" si="43"/>
        <v>0</v>
      </c>
      <c r="I9" s="7"/>
      <c r="J9" s="1">
        <f t="shared" ref="J9:K9" si="44">VLOOKUP($A9&amp;" "&amp;$B9,$A$41:$AH$107,COLUMN(),0)</f>
        <v>5</v>
      </c>
      <c r="K9" s="1">
        <f t="shared" si="44"/>
        <v>0</v>
      </c>
      <c r="L9" s="7"/>
      <c r="M9" s="1">
        <f t="shared" ref="M9:O9" si="45">VLOOKUP($A9&amp;" "&amp;$B9,$A$41:$AH$107,COLUMN(),0)</f>
        <v>0</v>
      </c>
      <c r="N9" s="1">
        <f t="shared" si="45"/>
        <v>0</v>
      </c>
      <c r="O9" s="1">
        <f t="shared" si="45"/>
        <v>0</v>
      </c>
      <c r="P9" s="1" t="e">
        <f t="shared" si="15"/>
        <v>#VALUE!</v>
      </c>
      <c r="Q9" s="1" t="e">
        <f t="shared" si="4"/>
        <v>#VALUE!</v>
      </c>
      <c r="R9" s="1" t="e">
        <f t="shared" si="5"/>
        <v>#VALUE!</v>
      </c>
      <c r="S9" s="1">
        <f t="shared" ref="S9:T9" si="46">VLOOKUP($A9&amp;" "&amp;$B9,$A$41:$AH$107,COLUMN(),0)</f>
        <v>26</v>
      </c>
      <c r="T9" s="1">
        <f t="shared" si="46"/>
        <v>4</v>
      </c>
      <c r="U9" s="1" t="e">
        <f t="shared" si="7"/>
        <v>#VALUE!</v>
      </c>
      <c r="V9" s="1" t="e">
        <f t="shared" si="8"/>
        <v>#VALUE!</v>
      </c>
      <c r="W9" s="1">
        <f t="shared" ref="W9:AA9" si="47">VLOOKUP($A9&amp;" "&amp;$B9,$A$41:$AH$107,COLUMN(),0)</f>
        <v>0</v>
      </c>
      <c r="X9" s="1">
        <f t="shared" si="47"/>
        <v>0</v>
      </c>
      <c r="Y9" s="1">
        <f t="shared" si="47"/>
        <v>0</v>
      </c>
      <c r="Z9" s="82">
        <f t="shared" si="47"/>
        <v>0.5</v>
      </c>
      <c r="AA9" s="7">
        <f t="shared" si="47"/>
        <v>12</v>
      </c>
      <c r="AB9" s="1" t="e">
        <f t="shared" si="10"/>
        <v>#VALUE!</v>
      </c>
      <c r="AC9" s="1">
        <f t="shared" ref="AC9:AH9" si="48">VLOOKUP($A9&amp;" "&amp;$B9,$A$41:$AH$107,COLUMN(),0)</f>
        <v>1</v>
      </c>
      <c r="AD9" s="1">
        <f t="shared" si="48"/>
        <v>1</v>
      </c>
      <c r="AE9" s="1">
        <f t="shared" si="48"/>
        <v>2</v>
      </c>
      <c r="AF9" s="1">
        <f t="shared" si="48"/>
        <v>0</v>
      </c>
      <c r="AG9" s="1">
        <f t="shared" si="48"/>
        <v>0</v>
      </c>
      <c r="AH9" s="1">
        <f t="shared" si="48"/>
        <v>0</v>
      </c>
      <c r="AI9" s="99">
        <v>0</v>
      </c>
      <c r="AJ9" s="99">
        <v>0</v>
      </c>
      <c r="AK9" s="99">
        <v>0</v>
      </c>
      <c r="AL9" s="99">
        <v>0</v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169">
        <v>0</v>
      </c>
      <c r="AT9" s="169">
        <v>0</v>
      </c>
      <c r="AU9" s="169">
        <v>0</v>
      </c>
      <c r="AV9" s="169">
        <v>0</v>
      </c>
      <c r="AW9" s="169">
        <v>0</v>
      </c>
      <c r="AX9" s="169">
        <v>0</v>
      </c>
      <c r="AY9" s="169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">
      <c r="A10" s="1" t="s">
        <v>37</v>
      </c>
      <c r="B10" s="88">
        <f>VLOOKUP($A10,'Division Designer'!$W$2:$AA$31,5,0)</f>
        <v>1936</v>
      </c>
      <c r="C10" s="7">
        <f t="shared" si="0"/>
        <v>12</v>
      </c>
      <c r="D10" s="1">
        <f t="shared" ref="D10:H10" si="49">VLOOKUP($A10&amp;" "&amp;$B10,$A$41:$AH$107,COLUMN(),0)</f>
        <v>0</v>
      </c>
      <c r="E10" s="1">
        <f t="shared" si="49"/>
        <v>0</v>
      </c>
      <c r="F10" s="1">
        <f t="shared" si="49"/>
        <v>0</v>
      </c>
      <c r="G10" s="1">
        <f t="shared" si="49"/>
        <v>0</v>
      </c>
      <c r="H10" s="1">
        <f t="shared" si="49"/>
        <v>0</v>
      </c>
      <c r="I10" s="7"/>
      <c r="J10" s="1">
        <f t="shared" ref="J10:K10" si="50">VLOOKUP($A10&amp;" "&amp;$B10,$A$41:$AH$107,COLUMN(),0)</f>
        <v>10</v>
      </c>
      <c r="K10" s="1">
        <f t="shared" si="50"/>
        <v>0</v>
      </c>
      <c r="L10" s="7"/>
      <c r="M10" s="1">
        <f t="shared" ref="M10:O10" si="51">VLOOKUP($A10&amp;" "&amp;$B10,$A$41:$AH$107,COLUMN(),0)</f>
        <v>0</v>
      </c>
      <c r="N10" s="1">
        <f t="shared" si="51"/>
        <v>0</v>
      </c>
      <c r="O10" s="1">
        <f t="shared" si="51"/>
        <v>0</v>
      </c>
      <c r="P10" s="1" t="e">
        <f t="shared" si="15"/>
        <v>#VALUE!</v>
      </c>
      <c r="Q10" s="1" t="e">
        <f t="shared" si="4"/>
        <v>#VALUE!</v>
      </c>
      <c r="R10" s="1" t="e">
        <f t="shared" si="5"/>
        <v>#VALUE!</v>
      </c>
      <c r="S10" s="1">
        <f t="shared" ref="S10:T10" si="52">VLOOKUP($A10&amp;" "&amp;$B10,$A$41:$AH$107,COLUMN(),0)</f>
        <v>5</v>
      </c>
      <c r="T10" s="1">
        <f t="shared" si="52"/>
        <v>36</v>
      </c>
      <c r="U10" s="1" t="e">
        <f t="shared" si="7"/>
        <v>#VALUE!</v>
      </c>
      <c r="V10" s="1" t="e">
        <f t="shared" si="8"/>
        <v>#VALUE!</v>
      </c>
      <c r="W10" s="1">
        <f t="shared" ref="W10:AA10" si="53">VLOOKUP($A10&amp;" "&amp;$B10,$A$41:$AH$107,COLUMN(),0)</f>
        <v>0</v>
      </c>
      <c r="X10" s="1">
        <f t="shared" si="53"/>
        <v>0</v>
      </c>
      <c r="Y10" s="1">
        <f t="shared" si="53"/>
        <v>0</v>
      </c>
      <c r="Z10" s="82">
        <f t="shared" si="53"/>
        <v>0.8</v>
      </c>
      <c r="AA10" s="7">
        <f t="shared" si="53"/>
        <v>9</v>
      </c>
      <c r="AB10" s="1" t="e">
        <f t="shared" si="10"/>
        <v>#VALUE!</v>
      </c>
      <c r="AC10" s="1">
        <f t="shared" ref="AC10:AH10" si="54">VLOOKUP($A10&amp;" "&amp;$B10,$A$41:$AH$107,COLUMN(),0)</f>
        <v>1</v>
      </c>
      <c r="AD10" s="1">
        <f t="shared" si="54"/>
        <v>0</v>
      </c>
      <c r="AE10" s="1">
        <f t="shared" si="54"/>
        <v>3</v>
      </c>
      <c r="AF10" s="1">
        <f t="shared" si="54"/>
        <v>0</v>
      </c>
      <c r="AG10" s="1">
        <f t="shared" si="54"/>
        <v>0</v>
      </c>
      <c r="AH10" s="1">
        <f t="shared" si="54"/>
        <v>0</v>
      </c>
      <c r="AI10" s="99">
        <v>0</v>
      </c>
      <c r="AJ10" s="99">
        <v>0</v>
      </c>
      <c r="AK10" s="99">
        <v>0</v>
      </c>
      <c r="AL10" s="99">
        <v>0</v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">
      <c r="A11" s="1" t="s">
        <v>41</v>
      </c>
      <c r="B11" s="88">
        <f>VLOOKUP($A11,'Division Designer'!$W$2:$AA$31,5,0)</f>
        <v>1936</v>
      </c>
      <c r="C11" s="7">
        <f t="shared" si="0"/>
        <v>12</v>
      </c>
      <c r="D11" s="1">
        <f t="shared" ref="D11:H11" si="55">VLOOKUP($A11&amp;" "&amp;$B11,$A$41:$AH$107,COLUMN(),0)</f>
        <v>0</v>
      </c>
      <c r="E11" s="1">
        <f t="shared" si="55"/>
        <v>0</v>
      </c>
      <c r="F11" s="1">
        <f t="shared" si="55"/>
        <v>0</v>
      </c>
      <c r="G11" s="1">
        <f t="shared" si="55"/>
        <v>0</v>
      </c>
      <c r="H11" s="1">
        <f t="shared" si="55"/>
        <v>0</v>
      </c>
      <c r="I11" s="7"/>
      <c r="J11" s="1">
        <f t="shared" ref="J11:K11" si="56">VLOOKUP($A11&amp;" "&amp;$B11,$A$41:$AH$107,COLUMN(),0)</f>
        <v>10</v>
      </c>
      <c r="K11" s="1">
        <f t="shared" si="56"/>
        <v>0</v>
      </c>
      <c r="L11" s="7"/>
      <c r="M11" s="1">
        <f t="shared" ref="M11:O11" si="57">VLOOKUP($A11&amp;" "&amp;$B11,$A$41:$AH$107,COLUMN(),0)</f>
        <v>0</v>
      </c>
      <c r="N11" s="1">
        <f t="shared" si="57"/>
        <v>0</v>
      </c>
      <c r="O11" s="1">
        <f t="shared" si="57"/>
        <v>0</v>
      </c>
      <c r="P11" s="1" t="e">
        <f t="shared" si="15"/>
        <v>#VALUE!</v>
      </c>
      <c r="Q11" s="1" t="e">
        <f t="shared" si="4"/>
        <v>#VALUE!</v>
      </c>
      <c r="R11" s="1" t="e">
        <f t="shared" si="5"/>
        <v>#VALUE!</v>
      </c>
      <c r="S11" s="1">
        <f t="shared" ref="S11:T11" si="58">VLOOKUP($A11&amp;" "&amp;$B11,$A$41:$AH$107,COLUMN(),0)</f>
        <v>5</v>
      </c>
      <c r="T11" s="1">
        <f t="shared" si="58"/>
        <v>1.3</v>
      </c>
      <c r="U11" s="1" t="e">
        <f t="shared" si="7"/>
        <v>#VALUE!</v>
      </c>
      <c r="V11" s="1" t="e">
        <f t="shared" si="8"/>
        <v>#VALUE!</v>
      </c>
      <c r="W11" s="1">
        <f t="shared" ref="W11:AA11" si="59">VLOOKUP($A11&amp;" "&amp;$B11,$A$41:$AH$107,COLUMN(),0)</f>
        <v>0</v>
      </c>
      <c r="X11" s="1">
        <f t="shared" si="59"/>
        <v>0</v>
      </c>
      <c r="Y11" s="1">
        <f t="shared" si="59"/>
        <v>0</v>
      </c>
      <c r="Z11" s="82">
        <f t="shared" si="59"/>
        <v>0.8</v>
      </c>
      <c r="AA11" s="7">
        <f t="shared" si="59"/>
        <v>9</v>
      </c>
      <c r="AB11" s="1" t="e">
        <f t="shared" si="10"/>
        <v>#VALUE!</v>
      </c>
      <c r="AC11" s="1">
        <f t="shared" ref="AC11:AH11" si="60">VLOOKUP($A11&amp;" "&amp;$B11,$A$41:$AH$107,COLUMN(),0)</f>
        <v>1</v>
      </c>
      <c r="AD11" s="1">
        <f t="shared" si="60"/>
        <v>0</v>
      </c>
      <c r="AE11" s="1">
        <f t="shared" si="60"/>
        <v>3</v>
      </c>
      <c r="AF11" s="1">
        <f t="shared" si="60"/>
        <v>0</v>
      </c>
      <c r="AG11" s="1">
        <f t="shared" si="60"/>
        <v>2</v>
      </c>
      <c r="AH11" s="1">
        <f t="shared" si="60"/>
        <v>0</v>
      </c>
      <c r="AI11" s="99">
        <v>0</v>
      </c>
      <c r="AJ11" s="99">
        <v>0</v>
      </c>
      <c r="AK11" s="99">
        <v>0</v>
      </c>
      <c r="AL11" s="99">
        <v>0</v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">
      <c r="A12" s="1" t="s">
        <v>45</v>
      </c>
      <c r="B12" s="88">
        <f>VLOOKUP($A12,'Division Designer'!$W$2:$AA$31,5,0)</f>
        <v>1936</v>
      </c>
      <c r="C12" s="7">
        <f t="shared" si="0"/>
        <v>12</v>
      </c>
      <c r="D12" s="1">
        <f t="shared" ref="D12:H12" si="61">VLOOKUP($A12&amp;" "&amp;$B12,$A$41:$AH$107,COLUMN(),0)</f>
        <v>0</v>
      </c>
      <c r="E12" s="1">
        <f t="shared" si="61"/>
        <v>0</v>
      </c>
      <c r="F12" s="1">
        <f t="shared" si="61"/>
        <v>0</v>
      </c>
      <c r="G12" s="1">
        <f t="shared" si="61"/>
        <v>0</v>
      </c>
      <c r="H12" s="1">
        <f t="shared" si="61"/>
        <v>0</v>
      </c>
      <c r="I12" s="7"/>
      <c r="J12" s="1">
        <f t="shared" ref="J12:K12" si="62">VLOOKUP($A12&amp;" "&amp;$B12,$A$41:$AH$107,COLUMN(),0)</f>
        <v>10</v>
      </c>
      <c r="K12" s="1">
        <f t="shared" si="62"/>
        <v>0</v>
      </c>
      <c r="L12" s="7"/>
      <c r="M12" s="1">
        <f t="shared" ref="M12:O12" si="63">VLOOKUP($A12&amp;" "&amp;$B12,$A$41:$AH$107,COLUMN(),0)</f>
        <v>0</v>
      </c>
      <c r="N12" s="1">
        <f t="shared" si="63"/>
        <v>0</v>
      </c>
      <c r="O12" s="1">
        <f t="shared" si="63"/>
        <v>0</v>
      </c>
      <c r="P12" s="1" t="e">
        <f t="shared" si="15"/>
        <v>#VALUE!</v>
      </c>
      <c r="Q12" s="1" t="e">
        <f t="shared" si="4"/>
        <v>#VALUE!</v>
      </c>
      <c r="R12" s="1" t="e">
        <f t="shared" si="5"/>
        <v>#VALUE!</v>
      </c>
      <c r="S12" s="1">
        <f t="shared" ref="S12:T12" si="64">VLOOKUP($A12&amp;" "&amp;$B12,$A$41:$AH$107,COLUMN(),0)</f>
        <v>5</v>
      </c>
      <c r="T12" s="1">
        <f t="shared" si="64"/>
        <v>2.5</v>
      </c>
      <c r="U12" s="1" t="e">
        <f t="shared" si="7"/>
        <v>#VALUE!</v>
      </c>
      <c r="V12" s="1" t="e">
        <f t="shared" si="8"/>
        <v>#VALUE!</v>
      </c>
      <c r="W12" s="1">
        <f t="shared" ref="W12:AA12" si="65">VLOOKUP($A12&amp;" "&amp;$B12,$A$41:$AH$107,COLUMN(),0)</f>
        <v>0</v>
      </c>
      <c r="X12" s="1">
        <f t="shared" si="65"/>
        <v>0</v>
      </c>
      <c r="Y12" s="1">
        <f t="shared" si="65"/>
        <v>0</v>
      </c>
      <c r="Z12" s="82">
        <f t="shared" si="65"/>
        <v>0.5</v>
      </c>
      <c r="AA12" s="7">
        <f t="shared" si="65"/>
        <v>9</v>
      </c>
      <c r="AB12" s="1" t="e">
        <f t="shared" si="10"/>
        <v>#VALUE!</v>
      </c>
      <c r="AC12" s="1">
        <f t="shared" ref="AC12:AH12" si="66">VLOOKUP($A12&amp;" "&amp;$B12,$A$41:$AH$107,COLUMN(),0)</f>
        <v>1</v>
      </c>
      <c r="AD12" s="1">
        <f t="shared" si="66"/>
        <v>0</v>
      </c>
      <c r="AE12" s="1">
        <f t="shared" si="66"/>
        <v>3</v>
      </c>
      <c r="AF12" s="1">
        <f t="shared" si="66"/>
        <v>0</v>
      </c>
      <c r="AG12" s="1">
        <f t="shared" si="66"/>
        <v>1</v>
      </c>
      <c r="AH12" s="1">
        <f t="shared" si="66"/>
        <v>0</v>
      </c>
      <c r="AI12" s="99">
        <v>0</v>
      </c>
      <c r="AJ12" s="99">
        <v>0</v>
      </c>
      <c r="AK12" s="99">
        <v>0</v>
      </c>
      <c r="AL12" s="99">
        <v>0</v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">
      <c r="A13" s="1" t="s">
        <v>48</v>
      </c>
      <c r="B13" s="88">
        <f>VLOOKUP($A13,'Division Designer'!$W$2:$AA$31,5,0)</f>
        <v>1936</v>
      </c>
      <c r="C13" s="7">
        <f t="shared" si="0"/>
        <v>12</v>
      </c>
      <c r="D13" s="1">
        <f t="shared" ref="D13:H13" si="67">VLOOKUP($A13&amp;" "&amp;$B13,$A$41:$AH$107,COLUMN(),0)</f>
        <v>0</v>
      </c>
      <c r="E13" s="1">
        <f t="shared" si="67"/>
        <v>0</v>
      </c>
      <c r="F13" s="1">
        <f t="shared" si="67"/>
        <v>0</v>
      </c>
      <c r="G13" s="1">
        <f t="shared" si="67"/>
        <v>0</v>
      </c>
      <c r="H13" s="1">
        <f t="shared" si="67"/>
        <v>0</v>
      </c>
      <c r="I13" s="7"/>
      <c r="J13" s="1">
        <f t="shared" ref="J13:K13" si="68">VLOOKUP($A13&amp;" "&amp;$B13,$A$41:$AH$107,COLUMN(),0)</f>
        <v>10</v>
      </c>
      <c r="K13" s="1">
        <f t="shared" si="68"/>
        <v>0</v>
      </c>
      <c r="L13" s="7"/>
      <c r="M13" s="1">
        <f t="shared" ref="M13:O13" si="69">VLOOKUP($A13&amp;" "&amp;$B13,$A$41:$AH$107,COLUMN(),0)</f>
        <v>0</v>
      </c>
      <c r="N13" s="1">
        <f t="shared" si="69"/>
        <v>0</v>
      </c>
      <c r="O13" s="1">
        <f t="shared" si="69"/>
        <v>0</v>
      </c>
      <c r="P13" s="1" t="e">
        <f t="shared" si="15"/>
        <v>#VALUE!</v>
      </c>
      <c r="Q13" s="1" t="e">
        <f t="shared" si="4"/>
        <v>#VALUE!</v>
      </c>
      <c r="R13" s="1" t="e">
        <f t="shared" si="5"/>
        <v>#VALUE!</v>
      </c>
      <c r="S13" s="1">
        <f t="shared" ref="S13:T13" si="70">VLOOKUP($A13&amp;" "&amp;$B13,$A$41:$AH$107,COLUMN(),0)</f>
        <v>2.5</v>
      </c>
      <c r="T13" s="1">
        <f t="shared" si="70"/>
        <v>2.5</v>
      </c>
      <c r="U13" s="1" t="e">
        <f t="shared" si="7"/>
        <v>#VALUE!</v>
      </c>
      <c r="V13" s="1" t="e">
        <f t="shared" si="8"/>
        <v>#VALUE!</v>
      </c>
      <c r="W13" s="1">
        <f t="shared" ref="W13:AA13" si="71">VLOOKUP($A13&amp;" "&amp;$B13,$A$41:$AH$107,COLUMN(),0)</f>
        <v>0</v>
      </c>
      <c r="X13" s="1">
        <f t="shared" si="71"/>
        <v>0</v>
      </c>
      <c r="Y13" s="1">
        <f t="shared" si="71"/>
        <v>0</v>
      </c>
      <c r="Z13" s="82">
        <f t="shared" si="71"/>
        <v>0.5</v>
      </c>
      <c r="AA13" s="7">
        <f t="shared" si="71"/>
        <v>11</v>
      </c>
      <c r="AB13" s="1" t="e">
        <f t="shared" si="10"/>
        <v>#VALUE!</v>
      </c>
      <c r="AC13" s="1">
        <f t="shared" ref="AC13:AH13" si="72">VLOOKUP($A13&amp;" "&amp;$B13,$A$41:$AH$107,COLUMN(),0)</f>
        <v>1</v>
      </c>
      <c r="AD13" s="1">
        <f t="shared" si="72"/>
        <v>0</v>
      </c>
      <c r="AE13" s="1">
        <f t="shared" si="72"/>
        <v>3</v>
      </c>
      <c r="AF13" s="1">
        <f t="shared" si="72"/>
        <v>0</v>
      </c>
      <c r="AG13" s="1">
        <f t="shared" si="72"/>
        <v>0</v>
      </c>
      <c r="AH13" s="1">
        <f t="shared" si="72"/>
        <v>0</v>
      </c>
      <c r="AI13" s="99">
        <v>0</v>
      </c>
      <c r="AJ13" s="99">
        <v>0</v>
      </c>
      <c r="AK13" s="99">
        <v>0</v>
      </c>
      <c r="AL13" s="99"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">
      <c r="A14" s="1" t="s">
        <v>51</v>
      </c>
      <c r="B14" s="88">
        <f>VLOOKUP($A14,'Division Designer'!$W$2:$AA$31,5,0)</f>
        <v>1939</v>
      </c>
      <c r="C14" s="7">
        <f t="shared" si="0"/>
        <v>8</v>
      </c>
      <c r="D14" s="1">
        <f t="shared" ref="D14:H14" si="73">VLOOKUP($A14&amp;" "&amp;$B14,$A$41:$AH$107,COLUMN(),0)</f>
        <v>0</v>
      </c>
      <c r="E14" s="1">
        <f t="shared" si="73"/>
        <v>0</v>
      </c>
      <c r="F14" s="1">
        <f t="shared" si="73"/>
        <v>0</v>
      </c>
      <c r="G14" s="1">
        <f t="shared" si="73"/>
        <v>0</v>
      </c>
      <c r="H14" s="1">
        <f t="shared" si="73"/>
        <v>0</v>
      </c>
      <c r="I14" s="7"/>
      <c r="J14" s="1">
        <f t="shared" ref="J14:K14" si="74">VLOOKUP($A14&amp;" "&amp;$B14,$A$41:$AH$107,COLUMN(),0)</f>
        <v>12</v>
      </c>
      <c r="K14" s="1">
        <f t="shared" si="74"/>
        <v>0</v>
      </c>
      <c r="L14" s="7"/>
      <c r="M14" s="1">
        <f t="shared" ref="M14:O14" si="75">VLOOKUP($A14&amp;" "&amp;$B14,$A$41:$AH$107,COLUMN(),0)</f>
        <v>0</v>
      </c>
      <c r="N14" s="1">
        <f t="shared" si="75"/>
        <v>0</v>
      </c>
      <c r="O14" s="1">
        <f t="shared" si="75"/>
        <v>0</v>
      </c>
      <c r="P14" s="1" t="e">
        <f t="shared" si="15"/>
        <v>#VALUE!</v>
      </c>
      <c r="Q14" s="1" t="e">
        <f t="shared" si="4"/>
        <v>#VALUE!</v>
      </c>
      <c r="R14" s="1" t="e">
        <f t="shared" si="5"/>
        <v>#VALUE!</v>
      </c>
      <c r="S14" s="1">
        <f t="shared" ref="S14:T14" si="76">VLOOKUP($A14&amp;" "&amp;$B14,$A$41:$AH$107,COLUMN(),0)</f>
        <v>5</v>
      </c>
      <c r="T14" s="1">
        <f t="shared" si="76"/>
        <v>36</v>
      </c>
      <c r="U14" s="1" t="e">
        <f t="shared" si="7"/>
        <v>#VALUE!</v>
      </c>
      <c r="V14" s="1" t="e">
        <f t="shared" si="8"/>
        <v>#VALUE!</v>
      </c>
      <c r="W14" s="1">
        <f t="shared" ref="W14:AA14" si="77">VLOOKUP($A14&amp;" "&amp;$B14,$A$41:$AH$107,COLUMN(),0)</f>
        <v>0</v>
      </c>
      <c r="X14" s="1">
        <f t="shared" si="77"/>
        <v>0</v>
      </c>
      <c r="Y14" s="1">
        <f t="shared" si="77"/>
        <v>0</v>
      </c>
      <c r="Z14" s="82">
        <f t="shared" si="77"/>
        <v>0.9</v>
      </c>
      <c r="AA14" s="7">
        <f t="shared" si="77"/>
        <v>12</v>
      </c>
      <c r="AB14" s="1" t="e">
        <f t="shared" si="10"/>
        <v>#VALUE!</v>
      </c>
      <c r="AC14" s="1">
        <f t="shared" ref="AC14:AH14" si="78">VLOOKUP($A14&amp;" "&amp;$B14,$A$41:$AH$107,COLUMN(),0)</f>
        <v>1</v>
      </c>
      <c r="AD14" s="1">
        <f t="shared" si="78"/>
        <v>0</v>
      </c>
      <c r="AE14" s="1">
        <f t="shared" si="78"/>
        <v>2</v>
      </c>
      <c r="AF14" s="1">
        <f t="shared" si="78"/>
        <v>0</v>
      </c>
      <c r="AG14" s="1">
        <f t="shared" si="78"/>
        <v>2</v>
      </c>
      <c r="AH14" s="1">
        <f t="shared" si="78"/>
        <v>0</v>
      </c>
      <c r="AI14" s="99">
        <v>0</v>
      </c>
      <c r="AJ14" s="99">
        <v>0</v>
      </c>
      <c r="AK14" s="99">
        <v>0</v>
      </c>
      <c r="AL14" s="99">
        <v>0</v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">
      <c r="A15" s="1" t="s">
        <v>53</v>
      </c>
      <c r="B15" s="88">
        <f>VLOOKUP($A15,'Division Designer'!$W$2:$AA$31,5,0)</f>
        <v>1939</v>
      </c>
      <c r="C15" s="7">
        <f t="shared" si="0"/>
        <v>8</v>
      </c>
      <c r="D15" s="1">
        <f t="shared" ref="D15:H15" si="79">VLOOKUP($A15&amp;" "&amp;$B15,$A$41:$AH$107,COLUMN(),0)</f>
        <v>0</v>
      </c>
      <c r="E15" s="1">
        <f t="shared" si="79"/>
        <v>0</v>
      </c>
      <c r="F15" s="1">
        <f t="shared" si="79"/>
        <v>0</v>
      </c>
      <c r="G15" s="1">
        <f t="shared" si="79"/>
        <v>0</v>
      </c>
      <c r="H15" s="1">
        <f t="shared" si="79"/>
        <v>0</v>
      </c>
      <c r="I15" s="7"/>
      <c r="J15" s="1">
        <f t="shared" ref="J15:K15" si="80">VLOOKUP($A15&amp;" "&amp;$B15,$A$41:$AH$107,COLUMN(),0)</f>
        <v>12</v>
      </c>
      <c r="K15" s="1">
        <f t="shared" si="80"/>
        <v>0</v>
      </c>
      <c r="L15" s="7"/>
      <c r="M15" s="1">
        <f t="shared" ref="M15:O15" si="81">VLOOKUP($A15&amp;" "&amp;$B15,$A$41:$AH$107,COLUMN(),0)</f>
        <v>0</v>
      </c>
      <c r="N15" s="1">
        <f t="shared" si="81"/>
        <v>0</v>
      </c>
      <c r="O15" s="1">
        <f t="shared" si="81"/>
        <v>0</v>
      </c>
      <c r="P15" s="1" t="e">
        <f t="shared" si="15"/>
        <v>#VALUE!</v>
      </c>
      <c r="Q15" s="1" t="e">
        <f t="shared" si="4"/>
        <v>#VALUE!</v>
      </c>
      <c r="R15" s="1" t="e">
        <f t="shared" si="5"/>
        <v>#VALUE!</v>
      </c>
      <c r="S15" s="1">
        <f t="shared" ref="S15:T15" si="82">VLOOKUP($A15&amp;" "&amp;$B15,$A$41:$AH$107,COLUMN(),0)</f>
        <v>5</v>
      </c>
      <c r="T15" s="1">
        <f t="shared" si="82"/>
        <v>1.3</v>
      </c>
      <c r="U15" s="1" t="e">
        <f t="shared" si="7"/>
        <v>#VALUE!</v>
      </c>
      <c r="V15" s="1" t="e">
        <f t="shared" si="8"/>
        <v>#VALUE!</v>
      </c>
      <c r="W15" s="1">
        <f t="shared" ref="W15:AA15" si="83">VLOOKUP($A15&amp;" "&amp;$B15,$A$41:$AH$107,COLUMN(),0)</f>
        <v>0</v>
      </c>
      <c r="X15" s="1">
        <f t="shared" si="83"/>
        <v>0</v>
      </c>
      <c r="Y15" s="1">
        <f t="shared" si="83"/>
        <v>0</v>
      </c>
      <c r="Z15" s="82">
        <f t="shared" si="83"/>
        <v>0.9</v>
      </c>
      <c r="AA15" s="7">
        <f t="shared" si="83"/>
        <v>12</v>
      </c>
      <c r="AB15" s="1" t="e">
        <f t="shared" si="10"/>
        <v>#VALUE!</v>
      </c>
      <c r="AC15" s="1">
        <f t="shared" ref="AC15:AH15" si="84">VLOOKUP($A15&amp;" "&amp;$B15,$A$41:$AH$107,COLUMN(),0)</f>
        <v>1</v>
      </c>
      <c r="AD15" s="1">
        <f t="shared" si="84"/>
        <v>0</v>
      </c>
      <c r="AE15" s="1">
        <f t="shared" si="84"/>
        <v>2</v>
      </c>
      <c r="AF15" s="1">
        <f t="shared" si="84"/>
        <v>0</v>
      </c>
      <c r="AG15" s="1">
        <f t="shared" si="84"/>
        <v>4</v>
      </c>
      <c r="AH15" s="1">
        <f t="shared" si="84"/>
        <v>0</v>
      </c>
      <c r="AI15" s="99">
        <v>0</v>
      </c>
      <c r="AJ15" s="99">
        <v>0</v>
      </c>
      <c r="AK15" s="99">
        <v>0</v>
      </c>
      <c r="AL15" s="99">
        <v>0</v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">
      <c r="A16" s="1" t="s">
        <v>56</v>
      </c>
      <c r="B16" s="88">
        <f>VLOOKUP($A16,'Division Designer'!$W$2:$AA$31,5,0)</f>
        <v>1939</v>
      </c>
      <c r="C16" s="7">
        <f t="shared" si="0"/>
        <v>8</v>
      </c>
      <c r="D16" s="1">
        <f t="shared" ref="D16:H16" si="85">VLOOKUP($A16&amp;" "&amp;$B16,$A$41:$AH$107,COLUMN(),0)</f>
        <v>0</v>
      </c>
      <c r="E16" s="1">
        <f t="shared" si="85"/>
        <v>0</v>
      </c>
      <c r="F16" s="1">
        <f t="shared" si="85"/>
        <v>0</v>
      </c>
      <c r="G16" s="1">
        <f t="shared" si="85"/>
        <v>0</v>
      </c>
      <c r="H16" s="1">
        <f t="shared" si="85"/>
        <v>0</v>
      </c>
      <c r="I16" s="7"/>
      <c r="J16" s="1">
        <f t="shared" ref="J16:K16" si="86">VLOOKUP($A16&amp;" "&amp;$B16,$A$41:$AH$107,COLUMN(),0)</f>
        <v>12</v>
      </c>
      <c r="K16" s="1">
        <f t="shared" si="86"/>
        <v>0</v>
      </c>
      <c r="L16" s="7"/>
      <c r="M16" s="1">
        <f t="shared" ref="M16:O16" si="87">VLOOKUP($A16&amp;" "&amp;$B16,$A$41:$AH$107,COLUMN(),0)</f>
        <v>0</v>
      </c>
      <c r="N16" s="1">
        <f t="shared" si="87"/>
        <v>0</v>
      </c>
      <c r="O16" s="1">
        <f t="shared" si="87"/>
        <v>0</v>
      </c>
      <c r="P16" s="1" t="e">
        <f t="shared" si="15"/>
        <v>#VALUE!</v>
      </c>
      <c r="Q16" s="1" t="e">
        <f t="shared" si="4"/>
        <v>#VALUE!</v>
      </c>
      <c r="R16" s="1" t="e">
        <f t="shared" si="5"/>
        <v>#VALUE!</v>
      </c>
      <c r="S16" s="1">
        <f t="shared" ref="S16:T16" si="88">VLOOKUP($A16&amp;" "&amp;$B16,$A$41:$AH$107,COLUMN(),0)</f>
        <v>12</v>
      </c>
      <c r="T16" s="1">
        <f t="shared" si="88"/>
        <v>6</v>
      </c>
      <c r="U16" s="1" t="e">
        <f t="shared" si="7"/>
        <v>#VALUE!</v>
      </c>
      <c r="V16" s="1" t="e">
        <f t="shared" si="8"/>
        <v>#VALUE!</v>
      </c>
      <c r="W16" s="1">
        <f t="shared" ref="W16:AA16" si="89">VLOOKUP($A16&amp;" "&amp;$B16,$A$41:$AH$107,COLUMN(),0)</f>
        <v>0</v>
      </c>
      <c r="X16" s="1">
        <f t="shared" si="89"/>
        <v>0</v>
      </c>
      <c r="Y16" s="1">
        <f t="shared" si="89"/>
        <v>0</v>
      </c>
      <c r="Z16" s="82">
        <f t="shared" si="89"/>
        <v>0.65</v>
      </c>
      <c r="AA16" s="7">
        <f t="shared" si="89"/>
        <v>12</v>
      </c>
      <c r="AB16" s="1" t="e">
        <f t="shared" si="10"/>
        <v>#VALUE!</v>
      </c>
      <c r="AC16" s="1">
        <f t="shared" ref="AC16:AH16" si="90">VLOOKUP($A16&amp;" "&amp;$B16,$A$41:$AH$107,COLUMN(),0)</f>
        <v>1</v>
      </c>
      <c r="AD16" s="1">
        <f t="shared" si="90"/>
        <v>0</v>
      </c>
      <c r="AE16" s="1">
        <f t="shared" si="90"/>
        <v>2</v>
      </c>
      <c r="AF16" s="1">
        <f t="shared" si="90"/>
        <v>0</v>
      </c>
      <c r="AG16" s="1">
        <f t="shared" si="90"/>
        <v>3</v>
      </c>
      <c r="AH16" s="1">
        <f t="shared" si="90"/>
        <v>0</v>
      </c>
      <c r="AI16" s="99">
        <v>0</v>
      </c>
      <c r="AJ16" s="99">
        <v>0</v>
      </c>
      <c r="AK16" s="99">
        <v>0</v>
      </c>
      <c r="AL16" s="99">
        <v>0</v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">
      <c r="A17" s="1" t="s">
        <v>59</v>
      </c>
      <c r="B17" s="88">
        <f>VLOOKUP($A17,'Division Designer'!$W$2:$AA$31,5,0)</f>
        <v>1939</v>
      </c>
      <c r="C17" s="7">
        <f t="shared" si="0"/>
        <v>8</v>
      </c>
      <c r="D17" s="1">
        <f t="shared" ref="D17:H17" si="91">VLOOKUP($A17&amp;" "&amp;$B17,$A$41:$AH$107,COLUMN(),0)</f>
        <v>0</v>
      </c>
      <c r="E17" s="1">
        <f t="shared" si="91"/>
        <v>0</v>
      </c>
      <c r="F17" s="1">
        <f t="shared" si="91"/>
        <v>0</v>
      </c>
      <c r="G17" s="1">
        <f t="shared" si="91"/>
        <v>0</v>
      </c>
      <c r="H17" s="1">
        <f t="shared" si="91"/>
        <v>0</v>
      </c>
      <c r="I17" s="7"/>
      <c r="J17" s="1">
        <f t="shared" ref="J17:K17" si="92">VLOOKUP($A17&amp;" "&amp;$B17,$A$41:$AH$107,COLUMN(),0)</f>
        <v>12</v>
      </c>
      <c r="K17" s="1">
        <f t="shared" si="92"/>
        <v>0</v>
      </c>
      <c r="L17" s="7"/>
      <c r="M17" s="1">
        <f t="shared" ref="M17:O17" si="93">VLOOKUP($A17&amp;" "&amp;$B17,$A$41:$AH$107,COLUMN(),0)</f>
        <v>0</v>
      </c>
      <c r="N17" s="1">
        <f t="shared" si="93"/>
        <v>0</v>
      </c>
      <c r="O17" s="1">
        <f t="shared" si="93"/>
        <v>0</v>
      </c>
      <c r="P17" s="1" t="e">
        <f t="shared" si="15"/>
        <v>#VALUE!</v>
      </c>
      <c r="Q17" s="1" t="e">
        <f t="shared" si="4"/>
        <v>#VALUE!</v>
      </c>
      <c r="R17" s="1" t="e">
        <f t="shared" si="5"/>
        <v>#VALUE!</v>
      </c>
      <c r="S17" s="1">
        <f t="shared" ref="S17:T17" si="94">VLOOKUP($A17&amp;" "&amp;$B17,$A$41:$AH$107,COLUMN(),0)</f>
        <v>2.5</v>
      </c>
      <c r="T17" s="1">
        <f t="shared" si="94"/>
        <v>2.5</v>
      </c>
      <c r="U17" s="1" t="e">
        <f t="shared" si="7"/>
        <v>#VALUE!</v>
      </c>
      <c r="V17" s="1" t="e">
        <f t="shared" si="8"/>
        <v>#VALUE!</v>
      </c>
      <c r="W17" s="1">
        <f t="shared" ref="W17:AA17" si="95">VLOOKUP($A17&amp;" "&amp;$B17,$A$41:$AH$107,COLUMN(),0)</f>
        <v>0</v>
      </c>
      <c r="X17" s="1">
        <f t="shared" si="95"/>
        <v>0</v>
      </c>
      <c r="Y17" s="1">
        <f t="shared" si="95"/>
        <v>0</v>
      </c>
      <c r="Z17" s="82">
        <f t="shared" si="95"/>
        <v>0.65</v>
      </c>
      <c r="AA17" s="7">
        <f t="shared" si="95"/>
        <v>12</v>
      </c>
      <c r="AB17" s="1" t="e">
        <f t="shared" si="10"/>
        <v>#VALUE!</v>
      </c>
      <c r="AC17" s="1">
        <f t="shared" ref="AC17:AH17" si="96">VLOOKUP($A17&amp;" "&amp;$B17,$A$41:$AH$107,COLUMN(),0)</f>
        <v>1</v>
      </c>
      <c r="AD17" s="1">
        <f t="shared" si="96"/>
        <v>0</v>
      </c>
      <c r="AE17" s="1">
        <f t="shared" si="96"/>
        <v>2</v>
      </c>
      <c r="AF17" s="1">
        <f t="shared" si="96"/>
        <v>0</v>
      </c>
      <c r="AG17" s="1">
        <f t="shared" si="96"/>
        <v>2</v>
      </c>
      <c r="AH17" s="1">
        <f t="shared" si="96"/>
        <v>0</v>
      </c>
      <c r="AI17" s="99">
        <v>0</v>
      </c>
      <c r="AJ17" s="99">
        <v>0</v>
      </c>
      <c r="AK17" s="99">
        <v>0</v>
      </c>
      <c r="AL17" s="99"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">
      <c r="A18" s="1" t="s">
        <v>61</v>
      </c>
      <c r="B18" s="88">
        <f>VLOOKUP($A18,'Division Designer'!$W$2:$AA$31,5,0)</f>
        <v>1934</v>
      </c>
      <c r="C18" s="7">
        <f t="shared" si="0"/>
        <v>5</v>
      </c>
      <c r="D18" s="1">
        <f t="shared" ref="D18:H18" si="97">VLOOKUP($A18&amp;" "&amp;$B18,$A$41:$AH$107,COLUMN(),0)</f>
        <v>0</v>
      </c>
      <c r="E18" s="1">
        <f t="shared" si="97"/>
        <v>0</v>
      </c>
      <c r="F18" s="1">
        <f t="shared" si="97"/>
        <v>0</v>
      </c>
      <c r="G18" s="1">
        <f t="shared" si="97"/>
        <v>0</v>
      </c>
      <c r="H18" s="1">
        <f t="shared" si="97"/>
        <v>0</v>
      </c>
      <c r="I18" s="7"/>
      <c r="J18" s="1">
        <f t="shared" ref="J18:K18" si="98">VLOOKUP($A18&amp;" "&amp;$B18,$A$41:$AH$107,COLUMN(),0)</f>
        <v>14</v>
      </c>
      <c r="K18" s="1">
        <f t="shared" si="98"/>
        <v>0</v>
      </c>
      <c r="L18" s="7"/>
      <c r="M18" s="1">
        <f t="shared" ref="M18:O18" si="99">VLOOKUP($A18&amp;" "&amp;$B18,$A$41:$AH$107,COLUMN(),0)</f>
        <v>0</v>
      </c>
      <c r="N18" s="1">
        <f t="shared" si="99"/>
        <v>0</v>
      </c>
      <c r="O18" s="1">
        <f t="shared" si="99"/>
        <v>0</v>
      </c>
      <c r="P18" s="1" t="e">
        <f t="shared" si="15"/>
        <v>#VALUE!</v>
      </c>
      <c r="Q18" s="1" t="e">
        <f t="shared" si="4"/>
        <v>#VALUE!</v>
      </c>
      <c r="R18" s="1" t="e">
        <f t="shared" si="5"/>
        <v>#VALUE!</v>
      </c>
      <c r="S18" s="1">
        <f t="shared" ref="S18:T18" si="100">VLOOKUP($A18&amp;" "&amp;$B18,$A$41:$AH$107,COLUMN(),0)</f>
        <v>6</v>
      </c>
      <c r="T18" s="1">
        <f t="shared" si="100"/>
        <v>36</v>
      </c>
      <c r="U18" s="1" t="e">
        <f t="shared" si="7"/>
        <v>#VALUE!</v>
      </c>
      <c r="V18" s="1" t="e">
        <f t="shared" si="8"/>
        <v>#VALUE!</v>
      </c>
      <c r="W18" s="1">
        <f t="shared" ref="W18:AA18" si="101">VLOOKUP($A18&amp;" "&amp;$B18,$A$41:$AH$107,COLUMN(),0)</f>
        <v>0</v>
      </c>
      <c r="X18" s="1">
        <f t="shared" si="101"/>
        <v>0</v>
      </c>
      <c r="Y18" s="1">
        <f t="shared" si="101"/>
        <v>0</v>
      </c>
      <c r="Z18" s="82">
        <f t="shared" si="101"/>
        <v>0.95</v>
      </c>
      <c r="AA18" s="7">
        <f t="shared" si="101"/>
        <v>25</v>
      </c>
      <c r="AB18" s="1" t="e">
        <f t="shared" si="10"/>
        <v>#VALUE!</v>
      </c>
      <c r="AC18" s="1">
        <f t="shared" ref="AC18:AH18" si="102">VLOOKUP($A18&amp;" "&amp;$B18,$A$41:$AH$107,COLUMN(),0)</f>
        <v>1</v>
      </c>
      <c r="AD18" s="1">
        <f t="shared" si="102"/>
        <v>0</v>
      </c>
      <c r="AE18" s="1">
        <f t="shared" si="102"/>
        <v>3</v>
      </c>
      <c r="AF18" s="1">
        <f t="shared" si="102"/>
        <v>0</v>
      </c>
      <c r="AG18" s="1">
        <f t="shared" si="102"/>
        <v>0</v>
      </c>
      <c r="AH18" s="1">
        <f t="shared" si="102"/>
        <v>3</v>
      </c>
      <c r="AI18" s="99">
        <v>0</v>
      </c>
      <c r="AJ18" s="99">
        <v>0</v>
      </c>
      <c r="AK18" s="99">
        <v>0</v>
      </c>
      <c r="AL18" s="99">
        <v>0</v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">
      <c r="A19" s="1" t="s">
        <v>64</v>
      </c>
      <c r="B19" s="88">
        <f>VLOOKUP($A19,'Division Designer'!$W$2:$AA$31,5,0)</f>
        <v>1934</v>
      </c>
      <c r="C19" s="7">
        <f t="shared" si="0"/>
        <v>5</v>
      </c>
      <c r="D19" s="1">
        <f t="shared" ref="D19:H19" si="103">VLOOKUP($A19&amp;" "&amp;$B19,$A$41:$AH$107,COLUMN(),0)</f>
        <v>0</v>
      </c>
      <c r="E19" s="1">
        <f t="shared" si="103"/>
        <v>0</v>
      </c>
      <c r="F19" s="1">
        <f t="shared" si="103"/>
        <v>0</v>
      </c>
      <c r="G19" s="1">
        <f t="shared" si="103"/>
        <v>0</v>
      </c>
      <c r="H19" s="1">
        <f t="shared" si="103"/>
        <v>0</v>
      </c>
      <c r="I19" s="7"/>
      <c r="J19" s="1">
        <f t="shared" ref="J19:K19" si="104">VLOOKUP($A19&amp;" "&amp;$B19,$A$41:$AH$107,COLUMN(),0)</f>
        <v>14</v>
      </c>
      <c r="K19" s="1">
        <f t="shared" si="104"/>
        <v>0</v>
      </c>
      <c r="L19" s="7"/>
      <c r="M19" s="1">
        <f t="shared" ref="M19:O19" si="105">VLOOKUP($A19&amp;" "&amp;$B19,$A$41:$AH$107,COLUMN(),0)</f>
        <v>0</v>
      </c>
      <c r="N19" s="1">
        <f t="shared" si="105"/>
        <v>0</v>
      </c>
      <c r="O19" s="1">
        <f t="shared" si="105"/>
        <v>0</v>
      </c>
      <c r="P19" s="1" t="e">
        <f t="shared" si="15"/>
        <v>#VALUE!</v>
      </c>
      <c r="Q19" s="1" t="e">
        <f t="shared" si="4"/>
        <v>#VALUE!</v>
      </c>
      <c r="R19" s="1" t="e">
        <f t="shared" si="5"/>
        <v>#VALUE!</v>
      </c>
      <c r="S19" s="1">
        <f t="shared" ref="S19:T19" si="106">VLOOKUP($A19&amp;" "&amp;$B19,$A$41:$AH$107,COLUMN(),0)</f>
        <v>4</v>
      </c>
      <c r="T19" s="1">
        <f t="shared" si="106"/>
        <v>1</v>
      </c>
      <c r="U19" s="1" t="e">
        <f t="shared" si="7"/>
        <v>#VALUE!</v>
      </c>
      <c r="V19" s="1" t="e">
        <f t="shared" si="8"/>
        <v>#VALUE!</v>
      </c>
      <c r="W19" s="1">
        <f t="shared" ref="W19:AA19" si="107">VLOOKUP($A19&amp;" "&amp;$B19,$A$41:$AH$107,COLUMN(),0)</f>
        <v>0</v>
      </c>
      <c r="X19" s="1">
        <f t="shared" si="107"/>
        <v>0</v>
      </c>
      <c r="Y19" s="1">
        <f t="shared" si="107"/>
        <v>0</v>
      </c>
      <c r="Z19" s="82">
        <f t="shared" si="107"/>
        <v>0.95</v>
      </c>
      <c r="AA19" s="7">
        <f t="shared" si="107"/>
        <v>25</v>
      </c>
      <c r="AB19" s="1" t="e">
        <f t="shared" si="10"/>
        <v>#VALUE!</v>
      </c>
      <c r="AC19" s="1">
        <f t="shared" ref="AC19:AH19" si="108">VLOOKUP($A19&amp;" "&amp;$B19,$A$41:$AH$107,COLUMN(),0)</f>
        <v>1</v>
      </c>
      <c r="AD19" s="1">
        <f t="shared" si="108"/>
        <v>0</v>
      </c>
      <c r="AE19" s="1">
        <f t="shared" si="108"/>
        <v>3</v>
      </c>
      <c r="AF19" s="1">
        <f t="shared" si="108"/>
        <v>0</v>
      </c>
      <c r="AG19" s="1">
        <f t="shared" si="108"/>
        <v>0</v>
      </c>
      <c r="AH19" s="1">
        <f t="shared" si="108"/>
        <v>3</v>
      </c>
      <c r="AI19" s="99">
        <v>0</v>
      </c>
      <c r="AJ19" s="99">
        <v>0</v>
      </c>
      <c r="AK19" s="99">
        <v>0</v>
      </c>
      <c r="AL19" s="99">
        <v>0</v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">
      <c r="A20" s="1" t="s">
        <v>67</v>
      </c>
      <c r="B20" s="88">
        <f>VLOOKUP($A20,'Division Designer'!$W$2:$AA$31,5,0)</f>
        <v>1934</v>
      </c>
      <c r="C20" s="7">
        <f t="shared" si="0"/>
        <v>5</v>
      </c>
      <c r="D20" s="1">
        <f t="shared" ref="D20:H20" si="109">VLOOKUP($A20&amp;" "&amp;$B20,$A$41:$AH$107,COLUMN(),0)</f>
        <v>0</v>
      </c>
      <c r="E20" s="1">
        <f t="shared" si="109"/>
        <v>0</v>
      </c>
      <c r="F20" s="1">
        <f t="shared" si="109"/>
        <v>0</v>
      </c>
      <c r="G20" s="1">
        <f t="shared" si="109"/>
        <v>0</v>
      </c>
      <c r="H20" s="1">
        <f t="shared" si="109"/>
        <v>0</v>
      </c>
      <c r="I20" s="7"/>
      <c r="J20" s="1">
        <f t="shared" ref="J20:K20" si="110">VLOOKUP($A20&amp;" "&amp;$B20,$A$41:$AH$107,COLUMN(),0)</f>
        <v>14</v>
      </c>
      <c r="K20" s="1">
        <f t="shared" si="110"/>
        <v>0</v>
      </c>
      <c r="L20" s="7"/>
      <c r="M20" s="1">
        <f t="shared" ref="M20:O20" si="111">VLOOKUP($A20&amp;" "&amp;$B20,$A$41:$AH$107,COLUMN(),0)</f>
        <v>0</v>
      </c>
      <c r="N20" s="1">
        <f t="shared" si="111"/>
        <v>0</v>
      </c>
      <c r="O20" s="1">
        <f t="shared" si="111"/>
        <v>0</v>
      </c>
      <c r="P20" s="1" t="e">
        <f t="shared" si="15"/>
        <v>#VALUE!</v>
      </c>
      <c r="Q20" s="1" t="e">
        <f t="shared" si="4"/>
        <v>#VALUE!</v>
      </c>
      <c r="R20" s="1" t="e">
        <f t="shared" si="5"/>
        <v>#VALUE!</v>
      </c>
      <c r="S20" s="1">
        <f t="shared" ref="S20:T20" si="112">VLOOKUP($A20&amp;" "&amp;$B20,$A$41:$AH$107,COLUMN(),0)</f>
        <v>4</v>
      </c>
      <c r="T20" s="1">
        <f t="shared" si="112"/>
        <v>2</v>
      </c>
      <c r="U20" s="1" t="e">
        <f t="shared" si="7"/>
        <v>#VALUE!</v>
      </c>
      <c r="V20" s="1" t="e">
        <f t="shared" si="8"/>
        <v>#VALUE!</v>
      </c>
      <c r="W20" s="1">
        <f t="shared" ref="W20:AA20" si="113">VLOOKUP($A20&amp;" "&amp;$B20,$A$41:$AH$107,COLUMN(),0)</f>
        <v>0</v>
      </c>
      <c r="X20" s="1">
        <f t="shared" si="113"/>
        <v>0</v>
      </c>
      <c r="Y20" s="1">
        <f t="shared" si="113"/>
        <v>0</v>
      </c>
      <c r="Z20" s="82">
        <f t="shared" si="113"/>
        <v>0.8</v>
      </c>
      <c r="AA20" s="7">
        <f t="shared" si="113"/>
        <v>25</v>
      </c>
      <c r="AB20" s="1" t="e">
        <f t="shared" si="10"/>
        <v>#VALUE!</v>
      </c>
      <c r="AC20" s="1">
        <f t="shared" ref="AC20:AH20" si="114">VLOOKUP($A20&amp;" "&amp;$B20,$A$41:$AH$107,COLUMN(),0)</f>
        <v>1</v>
      </c>
      <c r="AD20" s="1">
        <f t="shared" si="114"/>
        <v>0</v>
      </c>
      <c r="AE20" s="1">
        <f t="shared" si="114"/>
        <v>3</v>
      </c>
      <c r="AF20" s="1">
        <f t="shared" si="114"/>
        <v>0</v>
      </c>
      <c r="AG20" s="1">
        <f t="shared" si="114"/>
        <v>0</v>
      </c>
      <c r="AH20" s="1">
        <f t="shared" si="114"/>
        <v>3</v>
      </c>
      <c r="AI20" s="99">
        <v>0</v>
      </c>
      <c r="AJ20" s="99">
        <v>0</v>
      </c>
      <c r="AK20" s="99">
        <v>0</v>
      </c>
      <c r="AL20" s="99">
        <v>0</v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">
      <c r="A21" s="1" t="s">
        <v>68</v>
      </c>
      <c r="B21" s="88">
        <f>VLOOKUP($A21,'Division Designer'!$W$2:$AA$31,5,0)</f>
        <v>1934</v>
      </c>
      <c r="C21" s="7">
        <f t="shared" si="0"/>
        <v>5</v>
      </c>
      <c r="D21" s="1">
        <f t="shared" ref="D21:H21" si="115">VLOOKUP($A21&amp;" "&amp;$B21,$A$41:$AH$107,COLUMN(),0)</f>
        <v>0</v>
      </c>
      <c r="E21" s="1">
        <f t="shared" si="115"/>
        <v>0</v>
      </c>
      <c r="F21" s="1">
        <f t="shared" si="115"/>
        <v>0</v>
      </c>
      <c r="G21" s="1">
        <f t="shared" si="115"/>
        <v>0</v>
      </c>
      <c r="H21" s="1">
        <f t="shared" si="115"/>
        <v>0</v>
      </c>
      <c r="I21" s="7"/>
      <c r="J21" s="1">
        <f t="shared" ref="J21:K21" si="116">VLOOKUP($A21&amp;" "&amp;$B21,$A$41:$AH$107,COLUMN(),0)</f>
        <v>14</v>
      </c>
      <c r="K21" s="1">
        <f t="shared" si="116"/>
        <v>0</v>
      </c>
      <c r="L21" s="7"/>
      <c r="M21" s="1">
        <f t="shared" ref="M21:O21" si="117">VLOOKUP($A21&amp;" "&amp;$B21,$A$41:$AH$107,COLUMN(),0)</f>
        <v>0</v>
      </c>
      <c r="N21" s="1">
        <f t="shared" si="117"/>
        <v>0</v>
      </c>
      <c r="O21" s="1">
        <f t="shared" si="117"/>
        <v>0</v>
      </c>
      <c r="P21" s="1" t="e">
        <f t="shared" si="15"/>
        <v>#VALUE!</v>
      </c>
      <c r="Q21" s="1" t="e">
        <f t="shared" si="4"/>
        <v>#VALUE!</v>
      </c>
      <c r="R21" s="1" t="e">
        <f t="shared" si="5"/>
        <v>#VALUE!</v>
      </c>
      <c r="S21" s="1">
        <f t="shared" ref="S21:T21" si="118">VLOOKUP($A21&amp;" "&amp;$B21,$A$41:$AH$107,COLUMN(),0)</f>
        <v>2</v>
      </c>
      <c r="T21" s="1">
        <f t="shared" si="118"/>
        <v>2</v>
      </c>
      <c r="U21" s="1" t="e">
        <f t="shared" si="7"/>
        <v>#VALUE!</v>
      </c>
      <c r="V21" s="1" t="e">
        <f t="shared" si="8"/>
        <v>#VALUE!</v>
      </c>
      <c r="W21" s="1">
        <f t="shared" ref="W21:AA21" si="119">VLOOKUP($A21&amp;" "&amp;$B21,$A$41:$AH$107,COLUMN(),0)</f>
        <v>0</v>
      </c>
      <c r="X21" s="1">
        <f t="shared" si="119"/>
        <v>0</v>
      </c>
      <c r="Y21" s="1">
        <f t="shared" si="119"/>
        <v>0</v>
      </c>
      <c r="Z21" s="82">
        <f t="shared" si="119"/>
        <v>0.8</v>
      </c>
      <c r="AA21" s="7">
        <f t="shared" si="119"/>
        <v>25</v>
      </c>
      <c r="AB21" s="1" t="e">
        <f t="shared" si="10"/>
        <v>#VALUE!</v>
      </c>
      <c r="AC21" s="1">
        <f t="shared" ref="AC21:AH21" si="120">VLOOKUP($A21&amp;" "&amp;$B21,$A$41:$AH$107,COLUMN(),0)</f>
        <v>1</v>
      </c>
      <c r="AD21" s="1">
        <f t="shared" si="120"/>
        <v>0</v>
      </c>
      <c r="AE21" s="1">
        <f t="shared" si="120"/>
        <v>3</v>
      </c>
      <c r="AF21" s="1">
        <f t="shared" si="120"/>
        <v>0</v>
      </c>
      <c r="AG21" s="1">
        <f t="shared" si="120"/>
        <v>0</v>
      </c>
      <c r="AH21" s="1">
        <f t="shared" si="120"/>
        <v>3</v>
      </c>
      <c r="AI21" s="99">
        <v>0</v>
      </c>
      <c r="AJ21" s="99">
        <v>0</v>
      </c>
      <c r="AK21" s="99">
        <v>0</v>
      </c>
      <c r="AL21" s="99"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">
      <c r="A22" s="1" t="s">
        <v>74</v>
      </c>
      <c r="B22" s="88">
        <f>VLOOKUP($A22,'Division Designer'!$W$2:$AA$31,5,0)</f>
        <v>1943</v>
      </c>
      <c r="C22" s="7">
        <f t="shared" si="0"/>
        <v>4</v>
      </c>
      <c r="D22" s="1">
        <f t="shared" ref="D22:H22" si="121">VLOOKUP($A22&amp;" "&amp;$B22,$A$41:$AH$107,COLUMN(),0)</f>
        <v>0</v>
      </c>
      <c r="E22" s="1">
        <f t="shared" si="121"/>
        <v>0</v>
      </c>
      <c r="F22" s="1">
        <f t="shared" si="121"/>
        <v>0</v>
      </c>
      <c r="G22" s="1">
        <f t="shared" si="121"/>
        <v>0</v>
      </c>
      <c r="H22" s="1">
        <f t="shared" si="121"/>
        <v>0</v>
      </c>
      <c r="I22" s="7"/>
      <c r="J22" s="1">
        <f t="shared" ref="J22:K22" si="122">VLOOKUP($A22&amp;" "&amp;$B22,$A$41:$AH$107,COLUMN(),0)</f>
        <v>15</v>
      </c>
      <c r="K22" s="1">
        <f t="shared" si="122"/>
        <v>0</v>
      </c>
      <c r="L22" s="7"/>
      <c r="M22" s="1">
        <f t="shared" ref="M22:O22" si="123">VLOOKUP($A22&amp;" "&amp;$B22,$A$41:$AH$107,COLUMN(),0)</f>
        <v>0</v>
      </c>
      <c r="N22" s="1">
        <f t="shared" si="123"/>
        <v>0</v>
      </c>
      <c r="O22" s="1">
        <f t="shared" si="123"/>
        <v>0</v>
      </c>
      <c r="P22" s="1" t="e">
        <f t="shared" si="15"/>
        <v>#VALUE!</v>
      </c>
      <c r="Q22" s="1" t="e">
        <f t="shared" si="4"/>
        <v>#VALUE!</v>
      </c>
      <c r="R22" s="1" t="e">
        <f t="shared" si="5"/>
        <v>#VALUE!</v>
      </c>
      <c r="S22" s="1">
        <f t="shared" ref="S22:T22" si="124">VLOOKUP($A22&amp;" "&amp;$B22,$A$41:$AH$107,COLUMN(),0)</f>
        <v>10</v>
      </c>
      <c r="T22" s="1">
        <f t="shared" si="124"/>
        <v>74</v>
      </c>
      <c r="U22" s="1" t="e">
        <f t="shared" si="7"/>
        <v>#VALUE!</v>
      </c>
      <c r="V22" s="1" t="e">
        <f t="shared" si="8"/>
        <v>#VALUE!</v>
      </c>
      <c r="W22" s="1">
        <f t="shared" ref="W22:AA22" si="125">VLOOKUP($A22&amp;" "&amp;$B22,$A$41:$AH$107,COLUMN(),0)</f>
        <v>0</v>
      </c>
      <c r="X22" s="1">
        <f t="shared" si="125"/>
        <v>0</v>
      </c>
      <c r="Y22" s="1">
        <f t="shared" si="125"/>
        <v>0</v>
      </c>
      <c r="Z22" s="82">
        <f t="shared" si="125"/>
        <v>0.99</v>
      </c>
      <c r="AA22" s="7">
        <f t="shared" si="125"/>
        <v>100</v>
      </c>
      <c r="AB22" s="1" t="e">
        <f t="shared" si="10"/>
        <v>#VALUE!</v>
      </c>
      <c r="AC22" s="1">
        <f t="shared" ref="AC22:AH22" si="126">VLOOKUP($A22&amp;" "&amp;$B22,$A$41:$AH$107,COLUMN(),0)</f>
        <v>2</v>
      </c>
      <c r="AD22" s="1">
        <f t="shared" si="126"/>
        <v>0</v>
      </c>
      <c r="AE22" s="1">
        <f t="shared" si="126"/>
        <v>3</v>
      </c>
      <c r="AF22" s="1">
        <f t="shared" si="126"/>
        <v>0</v>
      </c>
      <c r="AG22" s="1">
        <f t="shared" si="126"/>
        <v>0</v>
      </c>
      <c r="AH22" s="1">
        <f t="shared" si="126"/>
        <v>4</v>
      </c>
      <c r="AI22" s="99">
        <v>0</v>
      </c>
      <c r="AJ22" s="99">
        <v>0</v>
      </c>
      <c r="AK22" s="99">
        <v>0</v>
      </c>
      <c r="AL22" s="99">
        <v>0</v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">
      <c r="A23" s="1" t="s">
        <v>75</v>
      </c>
      <c r="B23" s="88">
        <f>VLOOKUP($A23,'Division Designer'!$W$2:$AA$31,5,0)</f>
        <v>1943</v>
      </c>
      <c r="C23" s="7">
        <f t="shared" si="0"/>
        <v>4</v>
      </c>
      <c r="D23" s="1">
        <f t="shared" ref="D23:H23" si="127">VLOOKUP($A23&amp;" "&amp;$B23,$A$41:$AH$107,COLUMN(),0)</f>
        <v>0</v>
      </c>
      <c r="E23" s="1">
        <f t="shared" si="127"/>
        <v>0</v>
      </c>
      <c r="F23" s="1">
        <f t="shared" si="127"/>
        <v>0</v>
      </c>
      <c r="G23" s="1">
        <f t="shared" si="127"/>
        <v>0</v>
      </c>
      <c r="H23" s="1">
        <f t="shared" si="127"/>
        <v>0</v>
      </c>
      <c r="I23" s="7"/>
      <c r="J23" s="1">
        <f t="shared" ref="J23:K23" si="128">VLOOKUP($A23&amp;" "&amp;$B23,$A$41:$AH$107,COLUMN(),0)</f>
        <v>15</v>
      </c>
      <c r="K23" s="1">
        <f t="shared" si="128"/>
        <v>0</v>
      </c>
      <c r="L23" s="7"/>
      <c r="M23" s="1">
        <f t="shared" ref="M23:O23" si="129">VLOOKUP($A23&amp;" "&amp;$B23,$A$41:$AH$107,COLUMN(),0)</f>
        <v>0</v>
      </c>
      <c r="N23" s="1">
        <f t="shared" si="129"/>
        <v>0</v>
      </c>
      <c r="O23" s="1">
        <f t="shared" si="129"/>
        <v>0</v>
      </c>
      <c r="P23" s="1" t="e">
        <f t="shared" si="15"/>
        <v>#VALUE!</v>
      </c>
      <c r="Q23" s="1" t="e">
        <f t="shared" si="4"/>
        <v>#VALUE!</v>
      </c>
      <c r="R23" s="1" t="e">
        <f t="shared" si="5"/>
        <v>#VALUE!</v>
      </c>
      <c r="S23" s="1">
        <f t="shared" ref="S23:T23" si="130">VLOOKUP($A23&amp;" "&amp;$B23,$A$41:$AH$107,COLUMN(),0)</f>
        <v>7</v>
      </c>
      <c r="T23" s="1">
        <f t="shared" si="130"/>
        <v>1.8</v>
      </c>
      <c r="U23" s="1" t="e">
        <f t="shared" si="7"/>
        <v>#VALUE!</v>
      </c>
      <c r="V23" s="1" t="e">
        <f t="shared" si="8"/>
        <v>#VALUE!</v>
      </c>
      <c r="W23" s="1">
        <f t="shared" ref="W23:AA23" si="131">VLOOKUP($A23&amp;" "&amp;$B23,$A$41:$AH$107,COLUMN(),0)</f>
        <v>0</v>
      </c>
      <c r="X23" s="1">
        <f t="shared" si="131"/>
        <v>0</v>
      </c>
      <c r="Y23" s="1">
        <f t="shared" si="131"/>
        <v>0</v>
      </c>
      <c r="Z23" s="82">
        <f t="shared" si="131"/>
        <v>0.99</v>
      </c>
      <c r="AA23" s="7">
        <f t="shared" si="131"/>
        <v>100</v>
      </c>
      <c r="AB23" s="1" t="e">
        <f t="shared" si="10"/>
        <v>#VALUE!</v>
      </c>
      <c r="AC23" s="1">
        <f t="shared" ref="AC23:AH23" si="132">VLOOKUP($A23&amp;" "&amp;$B23,$A$41:$AH$107,COLUMN(),0)</f>
        <v>2</v>
      </c>
      <c r="AD23" s="1">
        <f t="shared" si="132"/>
        <v>0</v>
      </c>
      <c r="AE23" s="1">
        <f t="shared" si="132"/>
        <v>3</v>
      </c>
      <c r="AF23" s="1">
        <f t="shared" si="132"/>
        <v>0</v>
      </c>
      <c r="AG23" s="1">
        <f t="shared" si="132"/>
        <v>0</v>
      </c>
      <c r="AH23" s="1">
        <f t="shared" si="132"/>
        <v>4</v>
      </c>
      <c r="AI23" s="99">
        <v>0</v>
      </c>
      <c r="AJ23" s="99">
        <v>0</v>
      </c>
      <c r="AK23" s="99">
        <v>0</v>
      </c>
      <c r="AL23" s="99">
        <v>0</v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">
      <c r="A24" s="1" t="s">
        <v>81</v>
      </c>
      <c r="B24" s="88">
        <f>VLOOKUP($A24,'Division Designer'!$W$2:$AA$31,5,0)</f>
        <v>1943</v>
      </c>
      <c r="C24" s="7">
        <f t="shared" si="0"/>
        <v>4</v>
      </c>
      <c r="D24" s="1">
        <f t="shared" ref="D24:H24" si="133">VLOOKUP($A24&amp;" "&amp;$B24,$A$41:$AH$107,COLUMN(),0)</f>
        <v>0</v>
      </c>
      <c r="E24" s="1">
        <f t="shared" si="133"/>
        <v>0</v>
      </c>
      <c r="F24" s="1">
        <f t="shared" si="133"/>
        <v>0</v>
      </c>
      <c r="G24" s="1">
        <f t="shared" si="133"/>
        <v>0</v>
      </c>
      <c r="H24" s="1">
        <f t="shared" si="133"/>
        <v>0</v>
      </c>
      <c r="I24" s="7"/>
      <c r="J24" s="1">
        <f t="shared" ref="J24:K24" si="134">VLOOKUP($A24&amp;" "&amp;$B24,$A$41:$AH$107,COLUMN(),0)</f>
        <v>15</v>
      </c>
      <c r="K24" s="1">
        <f t="shared" si="134"/>
        <v>0</v>
      </c>
      <c r="L24" s="7"/>
      <c r="M24" s="1">
        <f t="shared" ref="M24:O24" si="135">VLOOKUP($A24&amp;" "&amp;$B24,$A$41:$AH$107,COLUMN(),0)</f>
        <v>0</v>
      </c>
      <c r="N24" s="1">
        <f t="shared" si="135"/>
        <v>0</v>
      </c>
      <c r="O24" s="1">
        <f t="shared" si="135"/>
        <v>0</v>
      </c>
      <c r="P24" s="1" t="e">
        <f t="shared" si="15"/>
        <v>#VALUE!</v>
      </c>
      <c r="Q24" s="1" t="e">
        <f t="shared" si="4"/>
        <v>#VALUE!</v>
      </c>
      <c r="R24" s="1" t="e">
        <f t="shared" si="5"/>
        <v>#VALUE!</v>
      </c>
      <c r="S24" s="1">
        <f t="shared" ref="S24:T24" si="136">VLOOKUP($A24&amp;" "&amp;$B24,$A$41:$AH$107,COLUMN(),0)</f>
        <v>7</v>
      </c>
      <c r="T24" s="1">
        <f t="shared" si="136"/>
        <v>3.5</v>
      </c>
      <c r="U24" s="1" t="e">
        <f t="shared" si="7"/>
        <v>#VALUE!</v>
      </c>
      <c r="V24" s="1" t="e">
        <f t="shared" si="8"/>
        <v>#VALUE!</v>
      </c>
      <c r="W24" s="1">
        <f t="shared" ref="W24:AA24" si="137">VLOOKUP($A24&amp;" "&amp;$B24,$A$41:$AH$107,COLUMN(),0)</f>
        <v>0</v>
      </c>
      <c r="X24" s="1">
        <f t="shared" si="137"/>
        <v>0</v>
      </c>
      <c r="Y24" s="1">
        <f t="shared" si="137"/>
        <v>0</v>
      </c>
      <c r="Z24" s="82">
        <f t="shared" si="137"/>
        <v>0.9</v>
      </c>
      <c r="AA24" s="7">
        <f t="shared" si="137"/>
        <v>100</v>
      </c>
      <c r="AB24" s="1" t="e">
        <f t="shared" si="10"/>
        <v>#VALUE!</v>
      </c>
      <c r="AC24" s="1">
        <f t="shared" ref="AC24:AH24" si="138">VLOOKUP($A24&amp;" "&amp;$B24,$A$41:$AH$107,COLUMN(),0)</f>
        <v>2</v>
      </c>
      <c r="AD24" s="1">
        <f t="shared" si="138"/>
        <v>0</v>
      </c>
      <c r="AE24" s="1">
        <f t="shared" si="138"/>
        <v>3</v>
      </c>
      <c r="AF24" s="1">
        <f t="shared" si="138"/>
        <v>0</v>
      </c>
      <c r="AG24" s="1">
        <f t="shared" si="138"/>
        <v>0</v>
      </c>
      <c r="AH24" s="1">
        <f t="shared" si="138"/>
        <v>4</v>
      </c>
      <c r="AI24" s="99">
        <v>0</v>
      </c>
      <c r="AJ24" s="99">
        <v>0</v>
      </c>
      <c r="AK24" s="99">
        <v>0</v>
      </c>
      <c r="AL24" s="99">
        <v>0</v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">
      <c r="A25" s="1" t="s">
        <v>82</v>
      </c>
      <c r="B25" s="88">
        <f>VLOOKUP($A25,'Division Designer'!$W$2:$AA$31,5,0)</f>
        <v>1943</v>
      </c>
      <c r="C25" s="7">
        <f t="shared" si="0"/>
        <v>4</v>
      </c>
      <c r="D25" s="1">
        <f t="shared" ref="D25:H25" si="139">VLOOKUP($A25&amp;" "&amp;$B25,$A$41:$AH$107,COLUMN(),0)</f>
        <v>0</v>
      </c>
      <c r="E25" s="1">
        <f t="shared" si="139"/>
        <v>0</v>
      </c>
      <c r="F25" s="1">
        <f t="shared" si="139"/>
        <v>0</v>
      </c>
      <c r="G25" s="1">
        <f t="shared" si="139"/>
        <v>0</v>
      </c>
      <c r="H25" s="1">
        <f t="shared" si="139"/>
        <v>0</v>
      </c>
      <c r="I25" s="7"/>
      <c r="J25" s="1">
        <f t="shared" ref="J25:K25" si="140">VLOOKUP($A25&amp;" "&amp;$B25,$A$41:$AH$107,COLUMN(),0)</f>
        <v>15</v>
      </c>
      <c r="K25" s="1">
        <f t="shared" si="140"/>
        <v>0</v>
      </c>
      <c r="L25" s="7"/>
      <c r="M25" s="1">
        <f t="shared" ref="M25:O25" si="141">VLOOKUP($A25&amp;" "&amp;$B25,$A$41:$AH$107,COLUMN(),0)</f>
        <v>0</v>
      </c>
      <c r="N25" s="1">
        <f t="shared" si="141"/>
        <v>0</v>
      </c>
      <c r="O25" s="1">
        <f t="shared" si="141"/>
        <v>0</v>
      </c>
      <c r="P25" s="1" t="e">
        <f t="shared" si="15"/>
        <v>#VALUE!</v>
      </c>
      <c r="Q25" s="1" t="e">
        <f t="shared" si="4"/>
        <v>#VALUE!</v>
      </c>
      <c r="R25" s="1" t="e">
        <f t="shared" si="5"/>
        <v>#VALUE!</v>
      </c>
      <c r="S25" s="1">
        <f t="shared" ref="S25:T25" si="142">VLOOKUP($A25&amp;" "&amp;$B25,$A$41:$AH$107,COLUMN(),0)</f>
        <v>3.5</v>
      </c>
      <c r="T25" s="1">
        <f t="shared" si="142"/>
        <v>3.5</v>
      </c>
      <c r="U25" s="1" t="e">
        <f t="shared" si="7"/>
        <v>#VALUE!</v>
      </c>
      <c r="V25" s="1" t="e">
        <f t="shared" si="8"/>
        <v>#VALUE!</v>
      </c>
      <c r="W25" s="1">
        <f t="shared" ref="W25:AA25" si="143">VLOOKUP($A25&amp;" "&amp;$B25,$A$41:$AH$107,COLUMN(),0)</f>
        <v>0</v>
      </c>
      <c r="X25" s="1">
        <f t="shared" si="143"/>
        <v>0</v>
      </c>
      <c r="Y25" s="1">
        <f t="shared" si="143"/>
        <v>0</v>
      </c>
      <c r="Z25" s="82">
        <f t="shared" si="143"/>
        <v>0.9</v>
      </c>
      <c r="AA25" s="7">
        <f t="shared" si="143"/>
        <v>100</v>
      </c>
      <c r="AB25" s="1" t="e">
        <f t="shared" si="10"/>
        <v>#VALUE!</v>
      </c>
      <c r="AC25" s="1">
        <f t="shared" ref="AC25:AH25" si="144">VLOOKUP($A25&amp;" "&amp;$B25,$A$41:$AH$107,COLUMN(),0)</f>
        <v>2</v>
      </c>
      <c r="AD25" s="1">
        <f t="shared" si="144"/>
        <v>0</v>
      </c>
      <c r="AE25" s="1">
        <f t="shared" si="144"/>
        <v>3</v>
      </c>
      <c r="AF25" s="1">
        <f t="shared" si="144"/>
        <v>0</v>
      </c>
      <c r="AG25" s="1">
        <f t="shared" si="144"/>
        <v>0</v>
      </c>
      <c r="AH25" s="1">
        <f t="shared" si="144"/>
        <v>4</v>
      </c>
      <c r="AI25" s="99">
        <v>0</v>
      </c>
      <c r="AJ25" s="99">
        <v>0</v>
      </c>
      <c r="AK25" s="99">
        <v>0</v>
      </c>
      <c r="AL25" s="99"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">
      <c r="A26" s="1" t="s">
        <v>83</v>
      </c>
      <c r="B26" s="88">
        <f>VLOOKUP($A26,'Division Designer'!$W$2:$AA$31,5,0)</f>
        <v>1945</v>
      </c>
      <c r="C26" s="7">
        <f t="shared" si="0"/>
        <v>10</v>
      </c>
      <c r="D26" s="1">
        <f t="shared" ref="D26:H26" si="145">VLOOKUP($A26&amp;" "&amp;$B26,$A$41:$AH$107,COLUMN(),0)</f>
        <v>0</v>
      </c>
      <c r="E26" s="1">
        <f t="shared" si="145"/>
        <v>0</v>
      </c>
      <c r="F26" s="1">
        <f t="shared" si="145"/>
        <v>0</v>
      </c>
      <c r="G26" s="1">
        <f t="shared" si="145"/>
        <v>0</v>
      </c>
      <c r="H26" s="1">
        <f t="shared" si="145"/>
        <v>0</v>
      </c>
      <c r="I26" s="7"/>
      <c r="J26" s="1">
        <f t="shared" ref="J26:K26" si="146">VLOOKUP($A26&amp;" "&amp;$B26,$A$41:$AH$107,COLUMN(),0)</f>
        <v>14</v>
      </c>
      <c r="K26" s="1">
        <f t="shared" si="146"/>
        <v>0</v>
      </c>
      <c r="L26" s="7"/>
      <c r="M26" s="1">
        <f t="shared" ref="M26:O26" si="147">VLOOKUP($A26&amp;" "&amp;$B26,$A$41:$AH$107,COLUMN(),0)</f>
        <v>0</v>
      </c>
      <c r="N26" s="1">
        <f t="shared" si="147"/>
        <v>0</v>
      </c>
      <c r="O26" s="1">
        <f t="shared" si="147"/>
        <v>0</v>
      </c>
      <c r="P26" s="1" t="e">
        <f t="shared" si="15"/>
        <v>#VALUE!</v>
      </c>
      <c r="Q26" s="1" t="e">
        <f t="shared" si="4"/>
        <v>#VALUE!</v>
      </c>
      <c r="R26" s="1" t="e">
        <f t="shared" si="5"/>
        <v>#VALUE!</v>
      </c>
      <c r="S26" s="1">
        <f t="shared" ref="S26:T26" si="148">VLOOKUP($A26&amp;" "&amp;$B26,$A$41:$AH$107,COLUMN(),0)</f>
        <v>10</v>
      </c>
      <c r="T26" s="1">
        <f t="shared" si="148"/>
        <v>84</v>
      </c>
      <c r="U26" s="1" t="e">
        <f t="shared" si="7"/>
        <v>#VALUE!</v>
      </c>
      <c r="V26" s="1" t="e">
        <f t="shared" si="8"/>
        <v>#VALUE!</v>
      </c>
      <c r="W26" s="1">
        <f t="shared" ref="W26:AA26" si="149">VLOOKUP($A26&amp;" "&amp;$B26,$A$41:$AH$107,COLUMN(),0)</f>
        <v>0</v>
      </c>
      <c r="X26" s="1">
        <f t="shared" si="149"/>
        <v>0</v>
      </c>
      <c r="Y26" s="1">
        <f t="shared" si="149"/>
        <v>0</v>
      </c>
      <c r="Z26" s="82">
        <f t="shared" si="149"/>
        <v>0.98</v>
      </c>
      <c r="AA26" s="7">
        <f t="shared" si="149"/>
        <v>28</v>
      </c>
      <c r="AB26" s="1" t="e">
        <f t="shared" si="10"/>
        <v>#VALUE!</v>
      </c>
      <c r="AC26" s="1">
        <f t="shared" ref="AC26:AH26" si="150">VLOOKUP($A26&amp;" "&amp;$B26,$A$41:$AH$107,COLUMN(),0)</f>
        <v>1</v>
      </c>
      <c r="AD26" s="1">
        <f t="shared" si="150"/>
        <v>0</v>
      </c>
      <c r="AE26" s="1">
        <f t="shared" si="150"/>
        <v>3</v>
      </c>
      <c r="AF26" s="1">
        <f t="shared" si="150"/>
        <v>0</v>
      </c>
      <c r="AG26" s="1">
        <f t="shared" si="150"/>
        <v>0</v>
      </c>
      <c r="AH26" s="1">
        <f t="shared" si="150"/>
        <v>4</v>
      </c>
      <c r="AI26" s="99">
        <v>0</v>
      </c>
      <c r="AJ26" s="99">
        <v>0</v>
      </c>
      <c r="AK26" s="99">
        <v>0</v>
      </c>
      <c r="AL26" s="99">
        <v>0</v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">
      <c r="A27" s="1" t="s">
        <v>84</v>
      </c>
      <c r="B27" s="88">
        <f>VLOOKUP($A27,'Division Designer'!$W$2:$AA$31,5,0)</f>
        <v>1945</v>
      </c>
      <c r="C27" s="7">
        <f t="shared" si="0"/>
        <v>10</v>
      </c>
      <c r="D27" s="1">
        <f t="shared" ref="D27:H27" si="151">VLOOKUP($A27&amp;" "&amp;$B27,$A$41:$AH$107,COLUMN(),0)</f>
        <v>0</v>
      </c>
      <c r="E27" s="1">
        <f t="shared" si="151"/>
        <v>0</v>
      </c>
      <c r="F27" s="1">
        <f t="shared" si="151"/>
        <v>0</v>
      </c>
      <c r="G27" s="1">
        <f t="shared" si="151"/>
        <v>0</v>
      </c>
      <c r="H27" s="1">
        <f t="shared" si="151"/>
        <v>0</v>
      </c>
      <c r="I27" s="7"/>
      <c r="J27" s="1">
        <f t="shared" ref="J27:K27" si="152">VLOOKUP($A27&amp;" "&amp;$B27,$A$41:$AH$107,COLUMN(),0)</f>
        <v>14</v>
      </c>
      <c r="K27" s="1">
        <f t="shared" si="152"/>
        <v>0</v>
      </c>
      <c r="L27" s="7"/>
      <c r="M27" s="1">
        <f t="shared" ref="M27:O27" si="153">VLOOKUP($A27&amp;" "&amp;$B27,$A$41:$AH$107,COLUMN(),0)</f>
        <v>0</v>
      </c>
      <c r="N27" s="1">
        <f t="shared" si="153"/>
        <v>0</v>
      </c>
      <c r="O27" s="1">
        <f t="shared" si="153"/>
        <v>0</v>
      </c>
      <c r="P27" s="1" t="e">
        <f t="shared" si="15"/>
        <v>#VALUE!</v>
      </c>
      <c r="Q27" s="1" t="e">
        <f t="shared" si="4"/>
        <v>#VALUE!</v>
      </c>
      <c r="R27" s="1" t="e">
        <f t="shared" si="5"/>
        <v>#VALUE!</v>
      </c>
      <c r="S27" s="1">
        <f t="shared" ref="S27:T27" si="154">VLOOKUP($A27&amp;" "&amp;$B27,$A$41:$AH$107,COLUMN(),0)</f>
        <v>8</v>
      </c>
      <c r="T27" s="1">
        <f t="shared" si="154"/>
        <v>2</v>
      </c>
      <c r="U27" s="1" t="e">
        <f t="shared" si="7"/>
        <v>#VALUE!</v>
      </c>
      <c r="V27" s="1" t="e">
        <f t="shared" si="8"/>
        <v>#VALUE!</v>
      </c>
      <c r="W27" s="1">
        <f t="shared" ref="W27:AA27" si="155">VLOOKUP($A27&amp;" "&amp;$B27,$A$41:$AH$107,COLUMN(),0)</f>
        <v>0</v>
      </c>
      <c r="X27" s="1">
        <f t="shared" si="155"/>
        <v>0</v>
      </c>
      <c r="Y27" s="1">
        <f t="shared" si="155"/>
        <v>0</v>
      </c>
      <c r="Z27" s="82">
        <f t="shared" si="155"/>
        <v>0.98</v>
      </c>
      <c r="AA27" s="7">
        <f t="shared" si="155"/>
        <v>28</v>
      </c>
      <c r="AB27" s="1" t="e">
        <f t="shared" si="10"/>
        <v>#VALUE!</v>
      </c>
      <c r="AC27" s="1">
        <f t="shared" ref="AC27:AH27" si="156">VLOOKUP($A27&amp;" "&amp;$B27,$A$41:$AH$107,COLUMN(),0)</f>
        <v>1</v>
      </c>
      <c r="AD27" s="1">
        <f t="shared" si="156"/>
        <v>0</v>
      </c>
      <c r="AE27" s="1">
        <f t="shared" si="156"/>
        <v>3</v>
      </c>
      <c r="AF27" s="1">
        <f t="shared" si="156"/>
        <v>0</v>
      </c>
      <c r="AG27" s="1">
        <f t="shared" si="156"/>
        <v>0</v>
      </c>
      <c r="AH27" s="1">
        <f t="shared" si="156"/>
        <v>4</v>
      </c>
      <c r="AI27" s="99">
        <v>0</v>
      </c>
      <c r="AJ27" s="99">
        <v>0</v>
      </c>
      <c r="AK27" s="99">
        <v>0</v>
      </c>
      <c r="AL27" s="99">
        <v>0</v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">
      <c r="A28" s="1" t="s">
        <v>86</v>
      </c>
      <c r="B28" s="88">
        <f>VLOOKUP($A28,'Division Designer'!$W$2:$AA$31,5,0)</f>
        <v>1945</v>
      </c>
      <c r="C28" s="7">
        <f t="shared" si="0"/>
        <v>10</v>
      </c>
      <c r="D28" s="1">
        <f t="shared" ref="D28:H28" si="157">VLOOKUP($A28&amp;" "&amp;$B28,$A$41:$AH$107,COLUMN(),0)</f>
        <v>0</v>
      </c>
      <c r="E28" s="1">
        <f t="shared" si="157"/>
        <v>0</v>
      </c>
      <c r="F28" s="1">
        <f t="shared" si="157"/>
        <v>0</v>
      </c>
      <c r="G28" s="1">
        <f t="shared" si="157"/>
        <v>0</v>
      </c>
      <c r="H28" s="1">
        <f t="shared" si="157"/>
        <v>0</v>
      </c>
      <c r="I28" s="7"/>
      <c r="J28" s="1">
        <f t="shared" ref="J28:K28" si="158">VLOOKUP($A28&amp;" "&amp;$B28,$A$41:$AH$107,COLUMN(),0)</f>
        <v>14</v>
      </c>
      <c r="K28" s="1">
        <f t="shared" si="158"/>
        <v>0</v>
      </c>
      <c r="L28" s="7"/>
      <c r="M28" s="1">
        <f t="shared" ref="M28:O28" si="159">VLOOKUP($A28&amp;" "&amp;$B28,$A$41:$AH$107,COLUMN(),0)</f>
        <v>0</v>
      </c>
      <c r="N28" s="1">
        <f t="shared" si="159"/>
        <v>0</v>
      </c>
      <c r="O28" s="1">
        <f t="shared" si="159"/>
        <v>0</v>
      </c>
      <c r="P28" s="1" t="e">
        <f t="shared" si="15"/>
        <v>#VALUE!</v>
      </c>
      <c r="Q28" s="1" t="e">
        <f t="shared" si="4"/>
        <v>#VALUE!</v>
      </c>
      <c r="R28" s="1" t="e">
        <f t="shared" si="5"/>
        <v>#VALUE!</v>
      </c>
      <c r="S28" s="1">
        <f t="shared" ref="S28:T28" si="160">VLOOKUP($A28&amp;" "&amp;$B28,$A$41:$AH$107,COLUMN(),0)</f>
        <v>8</v>
      </c>
      <c r="T28" s="1">
        <f t="shared" si="160"/>
        <v>4</v>
      </c>
      <c r="U28" s="1" t="e">
        <f t="shared" si="7"/>
        <v>#VALUE!</v>
      </c>
      <c r="V28" s="1" t="e">
        <f t="shared" si="8"/>
        <v>#VALUE!</v>
      </c>
      <c r="W28" s="1">
        <f t="shared" ref="W28:AA28" si="161">VLOOKUP($A28&amp;" "&amp;$B28,$A$41:$AH$107,COLUMN(),0)</f>
        <v>0</v>
      </c>
      <c r="X28" s="1">
        <f t="shared" si="161"/>
        <v>0</v>
      </c>
      <c r="Y28" s="1">
        <f t="shared" si="161"/>
        <v>0</v>
      </c>
      <c r="Z28" s="82">
        <f t="shared" si="161"/>
        <v>0.85</v>
      </c>
      <c r="AA28" s="7">
        <f t="shared" si="161"/>
        <v>28</v>
      </c>
      <c r="AB28" s="1" t="e">
        <f t="shared" si="10"/>
        <v>#VALUE!</v>
      </c>
      <c r="AC28" s="1">
        <f t="shared" ref="AC28:AH28" si="162">VLOOKUP($A28&amp;" "&amp;$B28,$A$41:$AH$107,COLUMN(),0)</f>
        <v>1</v>
      </c>
      <c r="AD28" s="1">
        <f t="shared" si="162"/>
        <v>0</v>
      </c>
      <c r="AE28" s="1">
        <f t="shared" si="162"/>
        <v>3</v>
      </c>
      <c r="AF28" s="1">
        <f t="shared" si="162"/>
        <v>0</v>
      </c>
      <c r="AG28" s="1">
        <f t="shared" si="162"/>
        <v>0</v>
      </c>
      <c r="AH28" s="1">
        <f t="shared" si="162"/>
        <v>4</v>
      </c>
      <c r="AI28" s="99">
        <v>0</v>
      </c>
      <c r="AJ28" s="99">
        <v>0</v>
      </c>
      <c r="AK28" s="99">
        <v>0</v>
      </c>
      <c r="AL28" s="99">
        <v>0</v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">
      <c r="A29" s="1" t="s">
        <v>87</v>
      </c>
      <c r="B29" s="88">
        <f>VLOOKUP($A29,'Division Designer'!$W$2:$AA$31,5,0)</f>
        <v>1945</v>
      </c>
      <c r="C29" s="7">
        <f t="shared" si="0"/>
        <v>10</v>
      </c>
      <c r="D29" s="1">
        <f t="shared" ref="D29:H29" si="163">VLOOKUP($A29&amp;" "&amp;$B29,$A$41:$AH$107,COLUMN(),0)</f>
        <v>0</v>
      </c>
      <c r="E29" s="1">
        <f t="shared" si="163"/>
        <v>0</v>
      </c>
      <c r="F29" s="1">
        <f t="shared" si="163"/>
        <v>0</v>
      </c>
      <c r="G29" s="1">
        <f t="shared" si="163"/>
        <v>0</v>
      </c>
      <c r="H29" s="1">
        <f t="shared" si="163"/>
        <v>0</v>
      </c>
      <c r="I29" s="7"/>
      <c r="J29" s="1">
        <f t="shared" ref="J29:K29" si="164">VLOOKUP($A29&amp;" "&amp;$B29,$A$41:$AH$107,COLUMN(),0)</f>
        <v>14</v>
      </c>
      <c r="K29" s="1">
        <f t="shared" si="164"/>
        <v>0</v>
      </c>
      <c r="L29" s="7"/>
      <c r="M29" s="1">
        <f t="shared" ref="M29:O29" si="165">VLOOKUP($A29&amp;" "&amp;$B29,$A$41:$AH$107,COLUMN(),0)</f>
        <v>0</v>
      </c>
      <c r="N29" s="1">
        <f t="shared" si="165"/>
        <v>0</v>
      </c>
      <c r="O29" s="1">
        <f t="shared" si="165"/>
        <v>0</v>
      </c>
      <c r="P29" s="1" t="e">
        <f t="shared" si="15"/>
        <v>#VALUE!</v>
      </c>
      <c r="Q29" s="1" t="e">
        <f t="shared" si="4"/>
        <v>#VALUE!</v>
      </c>
      <c r="R29" s="1" t="e">
        <f t="shared" si="5"/>
        <v>#VALUE!</v>
      </c>
      <c r="S29" s="1">
        <f t="shared" ref="S29:T29" si="166">VLOOKUP($A29&amp;" "&amp;$B29,$A$41:$AH$107,COLUMN(),0)</f>
        <v>4</v>
      </c>
      <c r="T29" s="1">
        <f t="shared" si="166"/>
        <v>4</v>
      </c>
      <c r="U29" s="1" t="e">
        <f t="shared" si="7"/>
        <v>#VALUE!</v>
      </c>
      <c r="V29" s="1" t="e">
        <f t="shared" si="8"/>
        <v>#VALUE!</v>
      </c>
      <c r="W29" s="1">
        <f t="shared" ref="W29:AA29" si="167">VLOOKUP($A29&amp;" "&amp;$B29,$A$41:$AH$107,COLUMN(),0)</f>
        <v>0</v>
      </c>
      <c r="X29" s="1">
        <f t="shared" si="167"/>
        <v>0</v>
      </c>
      <c r="Y29" s="1">
        <f t="shared" si="167"/>
        <v>0</v>
      </c>
      <c r="Z29" s="82">
        <f t="shared" si="167"/>
        <v>0.85</v>
      </c>
      <c r="AA29" s="7">
        <f t="shared" si="167"/>
        <v>28</v>
      </c>
      <c r="AB29" s="1" t="e">
        <f t="shared" si="10"/>
        <v>#VALUE!</v>
      </c>
      <c r="AC29" s="1">
        <f t="shared" ref="AC29:AH29" si="168">VLOOKUP($A29&amp;" "&amp;$B29,$A$41:$AH$107,COLUMN(),0)</f>
        <v>1</v>
      </c>
      <c r="AD29" s="1">
        <f t="shared" si="168"/>
        <v>0</v>
      </c>
      <c r="AE29" s="1">
        <f t="shared" si="168"/>
        <v>3</v>
      </c>
      <c r="AF29" s="1">
        <f t="shared" si="168"/>
        <v>0</v>
      </c>
      <c r="AG29" s="1">
        <f t="shared" si="168"/>
        <v>0</v>
      </c>
      <c r="AH29" s="1">
        <f t="shared" si="168"/>
        <v>4</v>
      </c>
      <c r="AI29" s="99">
        <v>0</v>
      </c>
      <c r="AJ29" s="99">
        <v>0</v>
      </c>
      <c r="AK29" s="99">
        <v>0</v>
      </c>
      <c r="AL29" s="99"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">
      <c r="A30" s="1" t="s">
        <v>33</v>
      </c>
      <c r="B30" s="88">
        <f>VLOOKUP($A30,'Division Designer'!$W$2:$AA$31,5,0)</f>
        <v>1939</v>
      </c>
      <c r="C30" s="7">
        <f t="shared" si="0"/>
        <v>4</v>
      </c>
      <c r="D30" s="1">
        <f t="shared" ref="D30:H30" si="169">VLOOKUP($A30&amp;" "&amp;$B30,$A$41:$AH$107,COLUMN(),0)</f>
        <v>0</v>
      </c>
      <c r="E30" s="1">
        <f t="shared" si="169"/>
        <v>0</v>
      </c>
      <c r="F30" s="1">
        <f t="shared" si="169"/>
        <v>0</v>
      </c>
      <c r="G30" s="1">
        <f t="shared" si="169"/>
        <v>0</v>
      </c>
      <c r="H30" s="1">
        <f t="shared" si="169"/>
        <v>0</v>
      </c>
      <c r="I30" s="7"/>
      <c r="J30" s="1">
        <f t="shared" ref="J30:K30" si="170">VLOOKUP($A30&amp;" "&amp;$B30,$A$41:$AH$107,COLUMN(),0)</f>
        <v>0</v>
      </c>
      <c r="K30" s="1">
        <f t="shared" si="170"/>
        <v>0</v>
      </c>
      <c r="L30" s="7"/>
      <c r="M30" s="1">
        <f t="shared" ref="M30:O30" si="171">VLOOKUP($A30&amp;" "&amp;$B30,$A$41:$AH$107,COLUMN(),0)</f>
        <v>0</v>
      </c>
      <c r="N30" s="1">
        <f t="shared" si="171"/>
        <v>0</v>
      </c>
      <c r="O30" s="1">
        <f t="shared" si="171"/>
        <v>0</v>
      </c>
      <c r="P30" s="1" t="e">
        <f t="shared" si="15"/>
        <v>#VALUE!</v>
      </c>
      <c r="Q30" s="1" t="e">
        <f t="shared" si="4"/>
        <v>#VALUE!</v>
      </c>
      <c r="R30" s="1" t="e">
        <f t="shared" si="5"/>
        <v>#VALUE!</v>
      </c>
      <c r="S30" s="1">
        <f t="shared" ref="S30:T30" si="172">VLOOKUP($A30&amp;" "&amp;$B30,$A$41:$AH$107,COLUMN(),0)</f>
        <v>15</v>
      </c>
      <c r="T30" s="1">
        <f t="shared" si="172"/>
        <v>12</v>
      </c>
      <c r="U30" s="1" t="e">
        <f t="shared" si="7"/>
        <v>#VALUE!</v>
      </c>
      <c r="V30" s="1" t="e">
        <f t="shared" si="8"/>
        <v>#VALUE!</v>
      </c>
      <c r="W30" s="1">
        <f t="shared" ref="W30:AA30" si="173">VLOOKUP($A30&amp;" "&amp;$B30,$A$41:$AH$107,COLUMN(),0)</f>
        <v>0</v>
      </c>
      <c r="X30" s="1">
        <f t="shared" si="173"/>
        <v>0</v>
      </c>
      <c r="Y30" s="1">
        <f t="shared" si="173"/>
        <v>0</v>
      </c>
      <c r="Z30" s="89">
        <f t="shared" si="173"/>
        <v>0</v>
      </c>
      <c r="AA30" s="7">
        <f t="shared" si="173"/>
        <v>12</v>
      </c>
      <c r="AB30" s="1" t="e">
        <f t="shared" si="10"/>
        <v>#VALUE!</v>
      </c>
      <c r="AC30" s="1">
        <f t="shared" ref="AC30:AH30" si="174">VLOOKUP($A30&amp;" "&amp;$B30,$A$41:$AH$107,COLUMN(),0)</f>
        <v>1</v>
      </c>
      <c r="AD30" s="1">
        <f t="shared" si="174"/>
        <v>1</v>
      </c>
      <c r="AE30" s="1">
        <f t="shared" si="174"/>
        <v>1</v>
      </c>
      <c r="AF30" s="1">
        <f t="shared" si="174"/>
        <v>0</v>
      </c>
      <c r="AG30" s="1">
        <f t="shared" si="174"/>
        <v>0</v>
      </c>
      <c r="AH30" s="1">
        <f t="shared" si="174"/>
        <v>0</v>
      </c>
      <c r="AI30" s="99">
        <v>0</v>
      </c>
      <c r="AJ30" s="99">
        <v>0</v>
      </c>
      <c r="AK30" s="99">
        <v>0</v>
      </c>
      <c r="AL30" s="99">
        <v>0</v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">
      <c r="A31" s="1" t="s">
        <v>24</v>
      </c>
      <c r="B31" s="88">
        <f>VLOOKUP($A31,'Division Designer'!$W$2:$AA$31,5,0)</f>
        <v>1940</v>
      </c>
      <c r="C31" s="7">
        <f t="shared" si="0"/>
        <v>4</v>
      </c>
      <c r="D31" s="1">
        <f t="shared" ref="D31:H31" si="175">VLOOKUP($A31&amp;" "&amp;$B31,$A$41:$AH$107,COLUMN(),0)</f>
        <v>0</v>
      </c>
      <c r="E31" s="1">
        <f t="shared" si="175"/>
        <v>0</v>
      </c>
      <c r="F31" s="1">
        <f t="shared" si="175"/>
        <v>0</v>
      </c>
      <c r="G31" s="1">
        <f t="shared" si="175"/>
        <v>0</v>
      </c>
      <c r="H31" s="1">
        <f t="shared" si="175"/>
        <v>0</v>
      </c>
      <c r="I31" s="7"/>
      <c r="J31" s="1">
        <f t="shared" ref="J31:K31" si="176">VLOOKUP($A31&amp;" "&amp;$B31,$A$41:$AH$107,COLUMN(),0)</f>
        <v>0</v>
      </c>
      <c r="K31" s="1">
        <f t="shared" si="176"/>
        <v>0</v>
      </c>
      <c r="L31" s="7"/>
      <c r="M31" s="1">
        <f t="shared" ref="M31:O31" si="177">VLOOKUP($A31&amp;" "&amp;$B31,$A$41:$AH$107,COLUMN(),0)</f>
        <v>0</v>
      </c>
      <c r="N31" s="1">
        <f t="shared" si="177"/>
        <v>0</v>
      </c>
      <c r="O31" s="1">
        <f t="shared" si="177"/>
        <v>0</v>
      </c>
      <c r="P31" s="1" t="e">
        <f t="shared" si="15"/>
        <v>#VALUE!</v>
      </c>
      <c r="Q31" s="1" t="e">
        <f t="shared" si="4"/>
        <v>#VALUE!</v>
      </c>
      <c r="R31" s="1" t="e">
        <f t="shared" si="5"/>
        <v>#VALUE!</v>
      </c>
      <c r="S31" s="1">
        <f t="shared" ref="S31:T31" si="178">VLOOKUP($A31&amp;" "&amp;$B31,$A$41:$AH$107,COLUMN(),0)</f>
        <v>12</v>
      </c>
      <c r="T31" s="1">
        <f t="shared" si="178"/>
        <v>9</v>
      </c>
      <c r="U31" s="1" t="e">
        <f t="shared" si="7"/>
        <v>#VALUE!</v>
      </c>
      <c r="V31" s="1" t="e">
        <f t="shared" si="8"/>
        <v>#VALUE!</v>
      </c>
      <c r="W31" s="1">
        <f t="shared" ref="W31:AA31" si="179">VLOOKUP($A31&amp;" "&amp;$B31,$A$41:$AH$107,COLUMN(),0)</f>
        <v>0</v>
      </c>
      <c r="X31" s="1">
        <f t="shared" si="179"/>
        <v>0</v>
      </c>
      <c r="Y31" s="1">
        <f t="shared" si="179"/>
        <v>0</v>
      </c>
      <c r="Z31" s="7">
        <f t="shared" si="179"/>
        <v>0</v>
      </c>
      <c r="AA31" s="7">
        <f t="shared" si="179"/>
        <v>4</v>
      </c>
      <c r="AB31" s="1" t="e">
        <f t="shared" si="10"/>
        <v>#VALUE!</v>
      </c>
      <c r="AC31" s="1">
        <f t="shared" ref="AC31:AH31" si="180">VLOOKUP($A31&amp;" "&amp;$B31,$A$41:$AH$107,COLUMN(),0)</f>
        <v>0</v>
      </c>
      <c r="AD31" s="1">
        <f t="shared" si="180"/>
        <v>0</v>
      </c>
      <c r="AE31" s="1">
        <f t="shared" si="180"/>
        <v>1</v>
      </c>
      <c r="AF31" s="1">
        <f t="shared" si="180"/>
        <v>0</v>
      </c>
      <c r="AG31" s="1">
        <f t="shared" si="180"/>
        <v>2</v>
      </c>
      <c r="AH31" s="1">
        <f t="shared" si="180"/>
        <v>0</v>
      </c>
      <c r="AI31" s="99">
        <v>0</v>
      </c>
      <c r="AJ31" s="99">
        <v>0</v>
      </c>
      <c r="AK31" s="99">
        <v>0</v>
      </c>
      <c r="AL31" s="99">
        <v>0</v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 x14ac:dyDescent="0.2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0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 x14ac:dyDescent="0.2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 x14ac:dyDescent="0.2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1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1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1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1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1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1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1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1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1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1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1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1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1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1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1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1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1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1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1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1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1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1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1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1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1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1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1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 x14ac:dyDescent="0.2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1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 x14ac:dyDescent="0.2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1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1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 x14ac:dyDescent="0.2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1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 x14ac:dyDescent="0.2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1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1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 x14ac:dyDescent="0.2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1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 x14ac:dyDescent="0.2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1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1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 x14ac:dyDescent="0.2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1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 x14ac:dyDescent="0.2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1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1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1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1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BE1:BG1"/>
    <mergeCell ref="AQ1:AR1"/>
    <mergeCell ref="AI1:AN1"/>
    <mergeCell ref="AO1:AP1"/>
    <mergeCell ref="AY1:BA1"/>
    <mergeCell ref="P1:Y1"/>
    <mergeCell ref="C1:O1"/>
    <mergeCell ref="AS1:AU1"/>
    <mergeCell ref="AV1:AX1"/>
    <mergeCell ref="BB1:B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9" sqref="E19"/>
    </sheetView>
  </sheetViews>
  <sheetFormatPr baseColWidth="10" defaultColWidth="17.33203125" defaultRowHeight="15" customHeight="1" x14ac:dyDescent="0.2"/>
  <cols>
    <col min="1" max="1" width="31.5" customWidth="1"/>
    <col min="2" max="2" width="3.6640625" customWidth="1"/>
    <col min="3" max="3" width="4.5" customWidth="1"/>
    <col min="4" max="5" width="3.6640625" customWidth="1"/>
    <col min="6" max="6" width="5" customWidth="1"/>
    <col min="7" max="13" width="3.6640625" customWidth="1"/>
    <col min="14" max="14" width="4.5" customWidth="1"/>
    <col min="15" max="15" width="5.33203125" customWidth="1"/>
    <col min="16" max="20" width="4.5" customWidth="1"/>
    <col min="21" max="21" width="3.6640625" customWidth="1"/>
    <col min="22" max="22" width="5.5" customWidth="1"/>
    <col min="23" max="24" width="3.6640625" customWidth="1"/>
    <col min="25" max="25" width="4.6640625" customWidth="1"/>
    <col min="26" max="26" width="8.6640625" customWidth="1"/>
    <col min="27" max="72" width="3.6640625" customWidth="1"/>
    <col min="73" max="74" width="4" customWidth="1"/>
    <col min="75" max="79" width="3.6640625" customWidth="1"/>
    <col min="80" max="81" width="8.6640625" customWidth="1"/>
    <col min="82" max="83" width="4" customWidth="1"/>
    <col min="84" max="84" width="8.6640625" customWidth="1"/>
    <col min="85" max="86" width="4" customWidth="1"/>
    <col min="87" max="90" width="8.6640625" customWidth="1"/>
  </cols>
  <sheetData>
    <row r="1" spans="1:90" x14ac:dyDescent="0.2">
      <c r="A1" s="1"/>
      <c r="B1" s="1"/>
      <c r="C1" s="163" t="s">
        <v>27</v>
      </c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103" t="s">
        <v>28</v>
      </c>
      <c r="Q1" s="104"/>
      <c r="R1" s="104"/>
      <c r="S1" s="104"/>
      <c r="T1" s="104"/>
      <c r="U1" s="104"/>
      <c r="V1" s="104"/>
      <c r="W1" s="104"/>
      <c r="X1" s="104"/>
      <c r="Y1" s="104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 x14ac:dyDescent="0.2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 x14ac:dyDescent="0.2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 x14ac:dyDescent="0.2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 x14ac:dyDescent="0.2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 x14ac:dyDescent="0.2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 x14ac:dyDescent="0.2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 x14ac:dyDescent="0.2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 x14ac:dyDescent="0.2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 x14ac:dyDescent="0.2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 x14ac:dyDescent="0.2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 x14ac:dyDescent="0.2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 x14ac:dyDescent="0.2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 x14ac:dyDescent="0.2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 x14ac:dyDescent="0.2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 x14ac:dyDescent="0.2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 x14ac:dyDescent="0.2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 x14ac:dyDescent="0.2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 x14ac:dyDescent="0.2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 x14ac:dyDescent="0.2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 x14ac:dyDescent="0.2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 x14ac:dyDescent="0.2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 x14ac:dyDescent="0.2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 x14ac:dyDescent="0.2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 x14ac:dyDescent="0.2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 x14ac:dyDescent="0.2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 x14ac:dyDescent="0.2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 x14ac:dyDescent="0.2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 x14ac:dyDescent="0.2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 x14ac:dyDescent="0.2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 x14ac:dyDescent="0.2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 x14ac:dyDescent="0.2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 x14ac:dyDescent="0.2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 x14ac:dyDescent="0.2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 x14ac:dyDescent="0.2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 x14ac:dyDescent="0.2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 x14ac:dyDescent="0.2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 x14ac:dyDescent="0.2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 x14ac:dyDescent="0.2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0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 x14ac:dyDescent="0.2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1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 x14ac:dyDescent="0.2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1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 x14ac:dyDescent="0.2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2"/>
      <c r="O42" s="92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 x14ac:dyDescent="0.2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 x14ac:dyDescent="0.2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 x14ac:dyDescent="0.2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 x14ac:dyDescent="0.2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 x14ac:dyDescent="0.2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 x14ac:dyDescent="0.2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 x14ac:dyDescent="0.2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 x14ac:dyDescent="0.2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 x14ac:dyDescent="0.2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 x14ac:dyDescent="0.2">
      <c r="A52" s="1" t="str">
        <f>'Tech Upgrades'!G24</f>
        <v>Advanced Rocket Artillery</v>
      </c>
      <c r="B52" s="1">
        <f>'Tech Upgrades'!H24</f>
        <v>0</v>
      </c>
      <c r="P52" s="93">
        <v>0.3</v>
      </c>
      <c r="AJ52" s="52">
        <v>1</v>
      </c>
    </row>
    <row r="53" spans="1:90" x14ac:dyDescent="0.2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 x14ac:dyDescent="0.2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 x14ac:dyDescent="0.2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 x14ac:dyDescent="0.2">
      <c r="A56" s="94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2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x14ac:dyDescent="0.2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 x14ac:dyDescent="0.2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 x14ac:dyDescent="0.2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 x14ac:dyDescent="0.2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 x14ac:dyDescent="0.2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 x14ac:dyDescent="0.2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 x14ac:dyDescent="0.2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 x14ac:dyDescent="0.2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 x14ac:dyDescent="0.2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 x14ac:dyDescent="0.2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 x14ac:dyDescent="0.2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 x14ac:dyDescent="0.2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 x14ac:dyDescent="0.2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 x14ac:dyDescent="0.2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 x14ac:dyDescent="0.2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 x14ac:dyDescent="0.2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 x14ac:dyDescent="0.2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 x14ac:dyDescent="0.2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 x14ac:dyDescent="0.2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 x14ac:dyDescent="0.2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 x14ac:dyDescent="0.2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 x14ac:dyDescent="0.2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 x14ac:dyDescent="0.2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 x14ac:dyDescent="0.2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 x14ac:dyDescent="0.2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2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x14ac:dyDescent="0.2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 x14ac:dyDescent="0.2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 x14ac:dyDescent="0.2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 x14ac:dyDescent="0.2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 x14ac:dyDescent="0.2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 x14ac:dyDescent="0.2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 x14ac:dyDescent="0.2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 x14ac:dyDescent="0.2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 x14ac:dyDescent="0.2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 x14ac:dyDescent="0.2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 x14ac:dyDescent="0.2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 x14ac:dyDescent="0.2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 x14ac:dyDescent="0.2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 x14ac:dyDescent="0.2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 x14ac:dyDescent="0.2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 x14ac:dyDescent="0.2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 x14ac:dyDescent="0.2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 x14ac:dyDescent="0.2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 x14ac:dyDescent="0.2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x14ac:dyDescent="0.2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 x14ac:dyDescent="0.2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 x14ac:dyDescent="0.2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 x14ac:dyDescent="0.2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 x14ac:dyDescent="0.2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 x14ac:dyDescent="0.2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 x14ac:dyDescent="0.2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 x14ac:dyDescent="0.2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 x14ac:dyDescent="0.2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 x14ac:dyDescent="0.2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 x14ac:dyDescent="0.2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 x14ac:dyDescent="0.2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 x14ac:dyDescent="0.2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 x14ac:dyDescent="0.2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 x14ac:dyDescent="0.2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 x14ac:dyDescent="0.2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 x14ac:dyDescent="0.2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 x14ac:dyDescent="0.2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 x14ac:dyDescent="0.2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x14ac:dyDescent="0.2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 x14ac:dyDescent="0.2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 x14ac:dyDescent="0.2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 x14ac:dyDescent="0.2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 x14ac:dyDescent="0.2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 x14ac:dyDescent="0.2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 x14ac:dyDescent="0.2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 x14ac:dyDescent="0.2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 x14ac:dyDescent="0.2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 x14ac:dyDescent="0.2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 x14ac:dyDescent="0.2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 x14ac:dyDescent="0.2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 x14ac:dyDescent="0.2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 x14ac:dyDescent="0.2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 x14ac:dyDescent="0.2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 x14ac:dyDescent="0.2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 x14ac:dyDescent="0.2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 x14ac:dyDescent="0.2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 x14ac:dyDescent="0.2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 x14ac:dyDescent="0.2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 x14ac:dyDescent="0.2">
      <c r="A140" s="95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 x14ac:dyDescent="0.2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6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 x14ac:dyDescent="0.2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6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 x14ac:dyDescent="0.2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6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3" width="4.33203125" customWidth="1"/>
    <col min="4" max="6" width="4.5" customWidth="1"/>
    <col min="7" max="7" width="4.33203125" customWidth="1"/>
    <col min="8" max="8" width="5.33203125" customWidth="1"/>
    <col min="9" max="10" width="8.6640625" customWidth="1"/>
    <col min="11" max="11" width="23" customWidth="1"/>
    <col min="12" max="26" width="8.6640625" customWidth="1"/>
  </cols>
  <sheetData>
    <row r="1" spans="1:26" ht="58.5" customHeight="1" x14ac:dyDescent="0.2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 x14ac:dyDescent="0.2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 x14ac:dyDescent="0.2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 x14ac:dyDescent="0.2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 x14ac:dyDescent="0.2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 x14ac:dyDescent="0.2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 x14ac:dyDescent="0.2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 x14ac:dyDescent="0.2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 x14ac:dyDescent="0.2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K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K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K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K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K16" s="1"/>
    </row>
    <row r="17" spans="1:11" x14ac:dyDescent="0.2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">
      <c r="A18" s="1"/>
      <c r="B18" s="1"/>
      <c r="C18" s="1"/>
      <c r="D18" s="1"/>
      <c r="E18" s="1"/>
      <c r="F18" s="1"/>
      <c r="G18" s="1"/>
      <c r="H18" s="1"/>
      <c r="K18" s="1"/>
    </row>
    <row r="19" spans="1:11" x14ac:dyDescent="0.2">
      <c r="A19" s="1"/>
      <c r="B19" s="1"/>
      <c r="C19" s="1"/>
      <c r="D19" s="1"/>
      <c r="E19" s="1"/>
      <c r="F19" s="1"/>
      <c r="G19" s="1"/>
      <c r="H19" s="1"/>
      <c r="K19" s="1"/>
    </row>
    <row r="20" spans="1:11" x14ac:dyDescent="0.2">
      <c r="A20" s="1"/>
      <c r="B20" s="1"/>
      <c r="C20" s="1"/>
      <c r="D20" s="1"/>
      <c r="E20" s="1"/>
      <c r="F20" s="1"/>
      <c r="G20" s="1"/>
      <c r="H20" s="1"/>
      <c r="K20" s="1"/>
    </row>
    <row r="21" spans="1:11" x14ac:dyDescent="0.2">
      <c r="A21" s="1"/>
      <c r="B21" s="1"/>
      <c r="C21" s="1"/>
      <c r="D21" s="1"/>
      <c r="E21" s="1"/>
      <c r="F21" s="1"/>
      <c r="G21" s="1"/>
      <c r="H21" s="1"/>
      <c r="K21" s="1"/>
    </row>
    <row r="22" spans="1:11" x14ac:dyDescent="0.2">
      <c r="A22" s="1"/>
      <c r="B22" s="1"/>
      <c r="C22" s="1"/>
      <c r="D22" s="1"/>
      <c r="E22" s="1"/>
      <c r="F22" s="1"/>
      <c r="G22" s="1"/>
      <c r="H22" s="1"/>
      <c r="K22" s="1"/>
    </row>
    <row r="23" spans="1:11" x14ac:dyDescent="0.2">
      <c r="A23" s="1"/>
      <c r="B23" s="1"/>
      <c r="C23" s="1"/>
      <c r="D23" s="1"/>
      <c r="E23" s="1"/>
      <c r="F23" s="1"/>
      <c r="G23" s="1"/>
      <c r="H23" s="1"/>
      <c r="K23" s="1"/>
    </row>
    <row r="24" spans="1:11" x14ac:dyDescent="0.2">
      <c r="A24" s="1"/>
      <c r="B24" s="1"/>
      <c r="C24" s="1"/>
      <c r="D24" s="1"/>
      <c r="E24" s="1"/>
      <c r="F24" s="1"/>
      <c r="G24" s="1"/>
      <c r="H24" s="1"/>
      <c r="K24" s="1"/>
    </row>
    <row r="25" spans="1:11" x14ac:dyDescent="0.2">
      <c r="A25" s="1"/>
      <c r="B25" s="1"/>
      <c r="C25" s="1"/>
      <c r="D25" s="1"/>
      <c r="E25" s="1"/>
      <c r="F25" s="1"/>
      <c r="G25" s="1"/>
      <c r="H25" s="1"/>
      <c r="K25" s="1"/>
    </row>
    <row r="26" spans="1:11" x14ac:dyDescent="0.2">
      <c r="A26" s="1"/>
      <c r="B26" s="1"/>
      <c r="C26" s="1"/>
      <c r="D26" s="1"/>
      <c r="E26" s="1"/>
      <c r="F26" s="1"/>
      <c r="G26" s="1"/>
      <c r="H26" s="1"/>
      <c r="K26" s="1"/>
    </row>
    <row r="27" spans="1:11" x14ac:dyDescent="0.2">
      <c r="A27" s="1"/>
      <c r="B27" s="1"/>
      <c r="C27" s="1"/>
      <c r="D27" s="1"/>
      <c r="E27" s="1"/>
      <c r="F27" s="1"/>
      <c r="G27" s="1"/>
      <c r="H27" s="1"/>
      <c r="K27" s="1"/>
    </row>
    <row r="28" spans="1:11" x14ac:dyDescent="0.2">
      <c r="A28" s="1"/>
      <c r="B28" s="1"/>
      <c r="C28" s="1"/>
      <c r="D28" s="1"/>
      <c r="E28" s="1"/>
      <c r="F28" s="1"/>
      <c r="G28" s="1"/>
      <c r="H28" s="1"/>
      <c r="K28" s="1"/>
    </row>
    <row r="29" spans="1:11" x14ac:dyDescent="0.2">
      <c r="A29" s="1"/>
      <c r="B29" s="1"/>
      <c r="C29" s="1"/>
      <c r="D29" s="1"/>
      <c r="E29" s="1"/>
      <c r="F29" s="1"/>
      <c r="G29" s="1"/>
      <c r="H29" s="1"/>
      <c r="K29" s="1"/>
    </row>
    <row r="30" spans="1:11" x14ac:dyDescent="0.2">
      <c r="A30" s="1"/>
      <c r="B30" s="1"/>
      <c r="C30" s="1"/>
      <c r="D30" s="1"/>
      <c r="E30" s="1"/>
      <c r="F30" s="1"/>
      <c r="G30" s="1"/>
      <c r="H30" s="1"/>
      <c r="K30" s="1"/>
    </row>
    <row r="31" spans="1:11" x14ac:dyDescent="0.2">
      <c r="A31" s="1"/>
      <c r="B31" s="1"/>
      <c r="C31" s="1"/>
      <c r="D31" s="1"/>
      <c r="E31" s="1"/>
      <c r="F31" s="1"/>
      <c r="G31" s="1"/>
      <c r="H31" s="1"/>
      <c r="K31" s="1"/>
    </row>
    <row r="32" spans="1:11" x14ac:dyDescent="0.2">
      <c r="A32" s="1"/>
      <c r="B32" s="1"/>
      <c r="C32" s="1"/>
      <c r="D32" s="1"/>
      <c r="E32" s="1"/>
      <c r="F32" s="1"/>
      <c r="G32" s="1"/>
      <c r="H32" s="1"/>
      <c r="K32" s="1"/>
    </row>
    <row r="33" spans="1:11" x14ac:dyDescent="0.2">
      <c r="A33" s="1"/>
      <c r="B33" s="1"/>
      <c r="C33" s="1"/>
      <c r="D33" s="1"/>
      <c r="E33" s="1"/>
      <c r="F33" s="1"/>
      <c r="G33" s="1"/>
      <c r="H33" s="1"/>
      <c r="K33" s="1"/>
    </row>
    <row r="34" spans="1:11" x14ac:dyDescent="0.2">
      <c r="A34" s="1"/>
      <c r="B34" s="1"/>
      <c r="C34" s="1"/>
      <c r="D34" s="1"/>
      <c r="E34" s="1"/>
      <c r="F34" s="1"/>
      <c r="G34" s="1"/>
      <c r="H34" s="1"/>
      <c r="K34" s="1"/>
    </row>
    <row r="35" spans="1:11" x14ac:dyDescent="0.2">
      <c r="A35" s="1"/>
      <c r="B35" s="1"/>
      <c r="C35" s="1"/>
      <c r="D35" s="1"/>
      <c r="E35" s="1"/>
      <c r="F35" s="1"/>
      <c r="G35" s="1"/>
      <c r="H35" s="1"/>
      <c r="K35" s="1"/>
    </row>
    <row r="36" spans="1:11" x14ac:dyDescent="0.2">
      <c r="A36" s="1"/>
      <c r="B36" s="1"/>
      <c r="C36" s="1"/>
      <c r="D36" s="1"/>
      <c r="E36" s="1"/>
      <c r="F36" s="1"/>
      <c r="G36" s="1"/>
      <c r="H36" s="1"/>
      <c r="K36" s="1"/>
    </row>
    <row r="37" spans="1:11" x14ac:dyDescent="0.2">
      <c r="A37" s="1"/>
      <c r="B37" s="1"/>
      <c r="C37" s="1"/>
      <c r="D37" s="1"/>
      <c r="E37" s="1"/>
      <c r="F37" s="1"/>
      <c r="G37" s="1"/>
      <c r="H37" s="1"/>
      <c r="K37" s="1"/>
    </row>
    <row r="38" spans="1:11" x14ac:dyDescent="0.2">
      <c r="A38" s="1"/>
      <c r="B38" s="1"/>
      <c r="C38" s="1"/>
      <c r="D38" s="1"/>
      <c r="E38" s="1"/>
      <c r="F38" s="1"/>
      <c r="G38" s="1"/>
      <c r="H38" s="1"/>
      <c r="K38" s="1"/>
    </row>
    <row r="39" spans="1:11" x14ac:dyDescent="0.2">
      <c r="A39" s="1"/>
      <c r="B39" s="1"/>
      <c r="C39" s="1"/>
      <c r="D39" s="1"/>
      <c r="E39" s="1"/>
      <c r="F39" s="1"/>
      <c r="G39" s="1"/>
      <c r="H39" s="1"/>
      <c r="K39" s="1"/>
    </row>
    <row r="40" spans="1:11" x14ac:dyDescent="0.2">
      <c r="A40" s="1"/>
      <c r="B40" s="1"/>
      <c r="C40" s="1"/>
      <c r="D40" s="1"/>
      <c r="E40" s="1"/>
      <c r="F40" s="1"/>
      <c r="G40" s="1"/>
      <c r="H40" s="1"/>
      <c r="K40" s="1"/>
    </row>
    <row r="41" spans="1:11" x14ac:dyDescent="0.2">
      <c r="A41" s="1"/>
      <c r="B41" s="1"/>
      <c r="C41" s="1"/>
      <c r="D41" s="1"/>
      <c r="E41" s="1"/>
      <c r="F41" s="1"/>
      <c r="G41" s="1"/>
      <c r="H41" s="1"/>
      <c r="K41" s="1"/>
    </row>
    <row r="42" spans="1:11" x14ac:dyDescent="0.2">
      <c r="A42" s="1"/>
      <c r="B42" s="1"/>
      <c r="C42" s="1"/>
      <c r="D42" s="1"/>
      <c r="E42" s="1"/>
      <c r="F42" s="1"/>
      <c r="G42" s="1"/>
      <c r="H42" s="1"/>
      <c r="K42" s="1"/>
    </row>
    <row r="43" spans="1:11" x14ac:dyDescent="0.2">
      <c r="A43" s="1"/>
      <c r="B43" s="1"/>
      <c r="C43" s="1"/>
      <c r="D43" s="1"/>
      <c r="E43" s="1"/>
      <c r="F43" s="1"/>
      <c r="G43" s="1"/>
      <c r="H43" s="1"/>
      <c r="K43" s="1"/>
    </row>
    <row r="44" spans="1:11" x14ac:dyDescent="0.2">
      <c r="A44" s="1"/>
      <c r="B44" s="1"/>
      <c r="C44" s="1"/>
      <c r="D44" s="1"/>
      <c r="E44" s="1"/>
      <c r="F44" s="1"/>
      <c r="G44" s="1"/>
      <c r="H44" s="1"/>
      <c r="K44" s="1"/>
    </row>
    <row r="45" spans="1:11" x14ac:dyDescent="0.2">
      <c r="A45" s="1"/>
      <c r="B45" s="1"/>
      <c r="C45" s="1"/>
      <c r="D45" s="1"/>
      <c r="E45" s="1"/>
      <c r="F45" s="1"/>
      <c r="G45" s="1"/>
      <c r="H45" s="1"/>
      <c r="K45" s="1"/>
    </row>
    <row r="46" spans="1:11" x14ac:dyDescent="0.2">
      <c r="A46" s="1"/>
      <c r="B46" s="1"/>
      <c r="C46" s="1"/>
      <c r="D46" s="1"/>
      <c r="E46" s="1"/>
      <c r="F46" s="1"/>
      <c r="G46" s="1"/>
      <c r="H46" s="1"/>
      <c r="K46" s="1"/>
    </row>
    <row r="47" spans="1:11" x14ac:dyDescent="0.2">
      <c r="A47" s="1"/>
      <c r="B47" s="1"/>
      <c r="C47" s="1"/>
      <c r="D47" s="1"/>
      <c r="E47" s="1"/>
      <c r="F47" s="1"/>
      <c r="G47" s="1"/>
      <c r="H47" s="1"/>
      <c r="K47" s="1"/>
    </row>
    <row r="48" spans="1:11" x14ac:dyDescent="0.2">
      <c r="A48" s="1"/>
      <c r="B48" s="1"/>
      <c r="C48" s="1"/>
      <c r="D48" s="1"/>
      <c r="E48" s="1"/>
      <c r="F48" s="1"/>
      <c r="G48" s="1"/>
      <c r="H48" s="1"/>
      <c r="K48" s="1"/>
    </row>
    <row r="49" spans="1:11" x14ac:dyDescent="0.2">
      <c r="A49" s="1"/>
      <c r="B49" s="1"/>
      <c r="C49" s="1"/>
      <c r="D49" s="1"/>
      <c r="E49" s="1"/>
      <c r="F49" s="1"/>
      <c r="G49" s="1"/>
      <c r="H49" s="1"/>
      <c r="K49" s="1"/>
    </row>
    <row r="50" spans="1:11" x14ac:dyDescent="0.2">
      <c r="A50" s="1"/>
      <c r="B50" s="1"/>
      <c r="C50" s="1"/>
      <c r="D50" s="1"/>
      <c r="E50" s="1"/>
      <c r="F50" s="1"/>
      <c r="G50" s="1"/>
      <c r="H50" s="1"/>
      <c r="K50" s="1"/>
    </row>
    <row r="51" spans="1:11" x14ac:dyDescent="0.2">
      <c r="A51" s="1"/>
      <c r="B51" s="1"/>
      <c r="C51" s="1"/>
      <c r="D51" s="1"/>
      <c r="E51" s="1"/>
      <c r="F51" s="1"/>
      <c r="G51" s="1"/>
      <c r="H51" s="1"/>
      <c r="K51" s="1"/>
    </row>
    <row r="52" spans="1:11" x14ac:dyDescent="0.2">
      <c r="A52" s="1"/>
      <c r="B52" s="1"/>
      <c r="C52" s="1"/>
      <c r="D52" s="1"/>
      <c r="E52" s="1"/>
      <c r="F52" s="1"/>
      <c r="G52" s="1"/>
      <c r="H52" s="1"/>
      <c r="K52" s="1"/>
    </row>
    <row r="53" spans="1:11" x14ac:dyDescent="0.2">
      <c r="A53" s="1"/>
      <c r="B53" s="1"/>
      <c r="C53" s="1"/>
      <c r="D53" s="1"/>
      <c r="E53" s="1"/>
      <c r="F53" s="1"/>
      <c r="G53" s="1"/>
      <c r="H53" s="1"/>
      <c r="K53" s="1"/>
    </row>
    <row r="54" spans="1:11" x14ac:dyDescent="0.2">
      <c r="A54" s="1"/>
      <c r="B54" s="1"/>
      <c r="C54" s="1"/>
      <c r="D54" s="1"/>
      <c r="E54" s="1"/>
      <c r="F54" s="1"/>
      <c r="G54" s="1"/>
      <c r="H54" s="1"/>
      <c r="K54" s="1"/>
    </row>
    <row r="55" spans="1:11" x14ac:dyDescent="0.2">
      <c r="A55" s="1"/>
      <c r="B55" s="1"/>
      <c r="C55" s="1"/>
      <c r="D55" s="1"/>
      <c r="E55" s="1"/>
      <c r="F55" s="1"/>
      <c r="G55" s="1"/>
      <c r="H55" s="1"/>
      <c r="K55" s="1"/>
    </row>
    <row r="56" spans="1:11" x14ac:dyDescent="0.2">
      <c r="A56" s="1"/>
      <c r="B56" s="1"/>
      <c r="C56" s="1"/>
      <c r="D56" s="1"/>
      <c r="E56" s="1"/>
      <c r="F56" s="1"/>
      <c r="G56" s="1"/>
      <c r="H56" s="1"/>
      <c r="K56" s="1"/>
    </row>
    <row r="57" spans="1:11" x14ac:dyDescent="0.2">
      <c r="A57" s="1"/>
      <c r="B57" s="1"/>
      <c r="C57" s="1"/>
      <c r="D57" s="1"/>
      <c r="E57" s="1"/>
      <c r="F57" s="1"/>
      <c r="G57" s="1"/>
      <c r="H57" s="1"/>
      <c r="K57" s="1"/>
    </row>
    <row r="58" spans="1:11" x14ac:dyDescent="0.2">
      <c r="A58" s="1"/>
      <c r="B58" s="1"/>
      <c r="C58" s="1"/>
      <c r="D58" s="1"/>
      <c r="E58" s="1"/>
      <c r="F58" s="1"/>
      <c r="G58" s="1"/>
      <c r="H58" s="1"/>
      <c r="K58" s="1"/>
    </row>
    <row r="59" spans="1:11" x14ac:dyDescent="0.2">
      <c r="A59" s="1"/>
      <c r="B59" s="1"/>
      <c r="C59" s="1"/>
      <c r="D59" s="1"/>
      <c r="E59" s="1"/>
      <c r="F59" s="1"/>
      <c r="G59" s="1"/>
      <c r="H59" s="1"/>
      <c r="K59" s="1"/>
    </row>
    <row r="60" spans="1:11" x14ac:dyDescent="0.2">
      <c r="A60" s="1"/>
      <c r="B60" s="1"/>
      <c r="C60" s="1"/>
      <c r="D60" s="1"/>
      <c r="E60" s="1"/>
      <c r="F60" s="1"/>
      <c r="G60" s="1"/>
      <c r="H60" s="1"/>
      <c r="K60" s="1"/>
    </row>
    <row r="61" spans="1:11" x14ac:dyDescent="0.2">
      <c r="A61" s="1"/>
      <c r="B61" s="1"/>
      <c r="C61" s="1"/>
      <c r="D61" s="1"/>
      <c r="E61" s="1"/>
      <c r="F61" s="1"/>
      <c r="G61" s="1"/>
      <c r="H61" s="1"/>
      <c r="K61" s="1"/>
    </row>
    <row r="62" spans="1:11" x14ac:dyDescent="0.2">
      <c r="A62" s="1"/>
      <c r="B62" s="1"/>
      <c r="C62" s="1"/>
      <c r="D62" s="1"/>
      <c r="E62" s="1"/>
      <c r="F62" s="1"/>
      <c r="G62" s="1"/>
      <c r="H62" s="1"/>
      <c r="K62" s="1"/>
    </row>
    <row r="63" spans="1:11" x14ac:dyDescent="0.2">
      <c r="A63" s="1"/>
      <c r="B63" s="1"/>
      <c r="C63" s="1"/>
      <c r="D63" s="1"/>
      <c r="E63" s="1"/>
      <c r="F63" s="1"/>
      <c r="G63" s="1"/>
      <c r="H63" s="1"/>
      <c r="K63" s="1"/>
    </row>
    <row r="64" spans="1:11" x14ac:dyDescent="0.2">
      <c r="A64" s="1"/>
      <c r="B64" s="1"/>
      <c r="C64" s="1"/>
      <c r="D64" s="1"/>
      <c r="E64" s="1"/>
      <c r="F64" s="1"/>
      <c r="G64" s="1"/>
      <c r="H64" s="1"/>
      <c r="K64" s="1"/>
    </row>
    <row r="65" spans="1:11" x14ac:dyDescent="0.2">
      <c r="A65" s="1"/>
      <c r="B65" s="1"/>
      <c r="C65" s="1"/>
      <c r="D65" s="1"/>
      <c r="E65" s="1"/>
      <c r="F65" s="1"/>
      <c r="G65" s="1"/>
      <c r="H65" s="1"/>
      <c r="K65" s="1"/>
    </row>
    <row r="66" spans="1:11" x14ac:dyDescent="0.2">
      <c r="A66" s="1"/>
      <c r="B66" s="1"/>
      <c r="C66" s="1"/>
      <c r="D66" s="1"/>
      <c r="E66" s="1"/>
      <c r="F66" s="1"/>
      <c r="G66" s="1"/>
      <c r="H66" s="1"/>
      <c r="K66" s="1"/>
    </row>
    <row r="67" spans="1:11" x14ac:dyDescent="0.2">
      <c r="A67" s="1"/>
      <c r="B67" s="1"/>
      <c r="C67" s="1"/>
      <c r="D67" s="1"/>
      <c r="E67" s="1"/>
      <c r="F67" s="1"/>
      <c r="G67" s="1"/>
      <c r="H67" s="1"/>
      <c r="K67" s="1"/>
    </row>
    <row r="68" spans="1:11" x14ac:dyDescent="0.2">
      <c r="A68" s="1"/>
      <c r="B68" s="1"/>
      <c r="C68" s="1"/>
      <c r="D68" s="1"/>
      <c r="E68" s="1"/>
      <c r="F68" s="1"/>
      <c r="G68" s="1"/>
      <c r="H68" s="1"/>
      <c r="K68" s="1"/>
    </row>
    <row r="69" spans="1:11" x14ac:dyDescent="0.2">
      <c r="A69" s="1"/>
      <c r="B69" s="1"/>
      <c r="C69" s="1"/>
      <c r="D69" s="1"/>
      <c r="E69" s="1"/>
      <c r="F69" s="1"/>
      <c r="G69" s="1"/>
      <c r="H69" s="1"/>
      <c r="K69" s="1"/>
    </row>
    <row r="70" spans="1:11" x14ac:dyDescent="0.2">
      <c r="A70" s="1"/>
      <c r="B70" s="1"/>
      <c r="C70" s="1"/>
      <c r="D70" s="1"/>
      <c r="E70" s="1"/>
      <c r="F70" s="1"/>
      <c r="G70" s="1"/>
      <c r="H70" s="1"/>
      <c r="K70" s="1"/>
    </row>
    <row r="71" spans="1:11" x14ac:dyDescent="0.2">
      <c r="A71" s="1"/>
      <c r="B71" s="1"/>
      <c r="C71" s="1"/>
      <c r="D71" s="1"/>
      <c r="E71" s="1"/>
      <c r="F71" s="1"/>
      <c r="G71" s="1"/>
      <c r="H71" s="1"/>
      <c r="K71" s="1"/>
    </row>
    <row r="72" spans="1:11" x14ac:dyDescent="0.2">
      <c r="A72" s="1"/>
      <c r="B72" s="1"/>
      <c r="C72" s="1"/>
      <c r="D72" s="1"/>
      <c r="E72" s="1"/>
      <c r="F72" s="1"/>
      <c r="G72" s="1"/>
      <c r="H72" s="1"/>
      <c r="K72" s="1"/>
    </row>
    <row r="73" spans="1:11" x14ac:dyDescent="0.2">
      <c r="A73" s="1"/>
      <c r="B73" s="1"/>
      <c r="C73" s="1"/>
      <c r="D73" s="1"/>
      <c r="E73" s="1"/>
      <c r="F73" s="1"/>
      <c r="G73" s="1"/>
      <c r="H73" s="1"/>
      <c r="K73" s="1"/>
    </row>
    <row r="74" spans="1:11" x14ac:dyDescent="0.2">
      <c r="A74" s="1"/>
      <c r="B74" s="1"/>
      <c r="C74" s="1"/>
      <c r="D74" s="1"/>
      <c r="E74" s="1"/>
      <c r="F74" s="1"/>
      <c r="G74" s="1"/>
      <c r="H74" s="1"/>
      <c r="K74" s="1"/>
    </row>
    <row r="75" spans="1:11" x14ac:dyDescent="0.2">
      <c r="A75" s="1"/>
      <c r="B75" s="1"/>
      <c r="C75" s="1"/>
      <c r="D75" s="1"/>
      <c r="E75" s="1"/>
      <c r="F75" s="1"/>
      <c r="G75" s="1"/>
      <c r="H75" s="1"/>
      <c r="K75" s="1"/>
    </row>
    <row r="76" spans="1:11" x14ac:dyDescent="0.2">
      <c r="A76" s="1"/>
      <c r="B76" s="1"/>
      <c r="C76" s="1"/>
      <c r="D76" s="1"/>
      <c r="E76" s="1"/>
      <c r="F76" s="1"/>
      <c r="G76" s="1"/>
      <c r="H76" s="1"/>
      <c r="K76" s="1"/>
    </row>
    <row r="77" spans="1:11" x14ac:dyDescent="0.2">
      <c r="A77" s="1"/>
      <c r="B77" s="1"/>
      <c r="C77" s="1"/>
      <c r="D77" s="1"/>
      <c r="E77" s="1"/>
      <c r="F77" s="1"/>
      <c r="G77" s="1"/>
      <c r="H77" s="1"/>
      <c r="K77" s="1"/>
    </row>
    <row r="78" spans="1:11" x14ac:dyDescent="0.2">
      <c r="A78" s="1"/>
      <c r="B78" s="1"/>
      <c r="C78" s="1"/>
      <c r="D78" s="1"/>
      <c r="E78" s="1"/>
      <c r="F78" s="1"/>
      <c r="G78" s="1"/>
      <c r="H78" s="1"/>
      <c r="K78" s="1"/>
    </row>
    <row r="79" spans="1:11" x14ac:dyDescent="0.2">
      <c r="A79" s="1"/>
      <c r="B79" s="1"/>
      <c r="C79" s="1"/>
      <c r="D79" s="1"/>
      <c r="E79" s="1"/>
      <c r="F79" s="1"/>
      <c r="G79" s="1"/>
      <c r="H79" s="1"/>
      <c r="K79" s="1"/>
    </row>
    <row r="80" spans="1:11" x14ac:dyDescent="0.2">
      <c r="A80" s="1"/>
      <c r="B80" s="1"/>
      <c r="C80" s="1"/>
      <c r="D80" s="1"/>
      <c r="E80" s="1"/>
      <c r="F80" s="1"/>
      <c r="G80" s="1"/>
      <c r="H80" s="1"/>
      <c r="K80" s="1"/>
    </row>
    <row r="81" spans="1:11" x14ac:dyDescent="0.2">
      <c r="A81" s="1"/>
      <c r="B81" s="1"/>
      <c r="C81" s="1"/>
      <c r="D81" s="1"/>
      <c r="E81" s="1"/>
      <c r="F81" s="1"/>
      <c r="G81" s="1"/>
      <c r="H81" s="1"/>
      <c r="K81" s="1"/>
    </row>
    <row r="82" spans="1:11" x14ac:dyDescent="0.2">
      <c r="A82" s="1"/>
      <c r="B82" s="1"/>
      <c r="C82" s="1"/>
      <c r="D82" s="1"/>
      <c r="E82" s="1"/>
      <c r="F82" s="1"/>
      <c r="G82" s="1"/>
      <c r="H82" s="1"/>
      <c r="K82" s="1"/>
    </row>
    <row r="83" spans="1:11" x14ac:dyDescent="0.2">
      <c r="A83" s="1"/>
      <c r="B83" s="1"/>
      <c r="C83" s="1"/>
      <c r="D83" s="1"/>
      <c r="E83" s="1"/>
      <c r="F83" s="1"/>
      <c r="G83" s="1"/>
      <c r="H83" s="1"/>
      <c r="K83" s="1"/>
    </row>
    <row r="84" spans="1:11" x14ac:dyDescent="0.2">
      <c r="A84" s="1"/>
      <c r="B84" s="1"/>
      <c r="C84" s="1"/>
      <c r="D84" s="1"/>
      <c r="E84" s="1"/>
      <c r="F84" s="1"/>
      <c r="G84" s="1"/>
      <c r="H84" s="1"/>
      <c r="K84" s="1"/>
    </row>
    <row r="85" spans="1:11" x14ac:dyDescent="0.2">
      <c r="A85" s="1"/>
      <c r="B85" s="1"/>
      <c r="C85" s="1"/>
      <c r="D85" s="1"/>
      <c r="E85" s="1"/>
      <c r="F85" s="1"/>
      <c r="G85" s="1"/>
      <c r="H85" s="1"/>
      <c r="K85" s="1"/>
    </row>
    <row r="86" spans="1:11" x14ac:dyDescent="0.2">
      <c r="A86" s="1"/>
      <c r="B86" s="1"/>
      <c r="C86" s="1"/>
      <c r="D86" s="1"/>
      <c r="E86" s="1"/>
      <c r="F86" s="1"/>
      <c r="G86" s="1"/>
      <c r="H86" s="1"/>
      <c r="K86" s="1"/>
    </row>
    <row r="87" spans="1:11" x14ac:dyDescent="0.2">
      <c r="A87" s="1"/>
      <c r="B87" s="1"/>
      <c r="C87" s="1"/>
      <c r="D87" s="1"/>
      <c r="E87" s="1"/>
      <c r="F87" s="1"/>
      <c r="G87" s="1"/>
      <c r="H87" s="1"/>
      <c r="K87" s="1"/>
    </row>
    <row r="88" spans="1:11" x14ac:dyDescent="0.2">
      <c r="A88" s="1"/>
      <c r="B88" s="1"/>
      <c r="C88" s="1"/>
      <c r="D88" s="1"/>
      <c r="E88" s="1"/>
      <c r="F88" s="1"/>
      <c r="G88" s="1"/>
      <c r="H88" s="1"/>
      <c r="K88" s="1"/>
    </row>
    <row r="89" spans="1:11" x14ac:dyDescent="0.2">
      <c r="A89" s="1"/>
      <c r="B89" s="1"/>
      <c r="C89" s="1"/>
      <c r="D89" s="1"/>
      <c r="E89" s="1"/>
      <c r="F89" s="1"/>
      <c r="G89" s="1"/>
      <c r="H89" s="1"/>
      <c r="K89" s="1"/>
    </row>
    <row r="90" spans="1:11" x14ac:dyDescent="0.2">
      <c r="A90" s="1"/>
      <c r="B90" s="1"/>
      <c r="C90" s="1"/>
      <c r="D90" s="1"/>
      <c r="E90" s="1"/>
      <c r="F90" s="1"/>
      <c r="G90" s="1"/>
      <c r="H90" s="1"/>
      <c r="K90" s="1"/>
    </row>
    <row r="91" spans="1:11" x14ac:dyDescent="0.2">
      <c r="A91" s="1"/>
      <c r="B91" s="1"/>
      <c r="C91" s="1"/>
      <c r="D91" s="1"/>
      <c r="E91" s="1"/>
      <c r="F91" s="1"/>
      <c r="G91" s="1"/>
      <c r="H91" s="1"/>
      <c r="K91" s="1"/>
    </row>
    <row r="92" spans="1:11" x14ac:dyDescent="0.2">
      <c r="A92" s="1"/>
      <c r="B92" s="1"/>
      <c r="C92" s="1"/>
      <c r="D92" s="1"/>
      <c r="E92" s="1"/>
      <c r="F92" s="1"/>
      <c r="G92" s="1"/>
      <c r="H92" s="1"/>
      <c r="K92" s="1"/>
    </row>
    <row r="93" spans="1:11" x14ac:dyDescent="0.2">
      <c r="A93" s="1"/>
      <c r="B93" s="1"/>
      <c r="C93" s="1"/>
      <c r="D93" s="1"/>
      <c r="E93" s="1"/>
      <c r="F93" s="1"/>
      <c r="G93" s="1"/>
      <c r="H93" s="1"/>
      <c r="K93" s="1"/>
    </row>
    <row r="94" spans="1:11" x14ac:dyDescent="0.2">
      <c r="A94" s="1"/>
      <c r="B94" s="1"/>
      <c r="C94" s="1"/>
      <c r="D94" s="1"/>
      <c r="E94" s="1"/>
      <c r="F94" s="1"/>
      <c r="G94" s="1"/>
      <c r="H94" s="1"/>
      <c r="K94" s="1"/>
    </row>
    <row r="95" spans="1:11" x14ac:dyDescent="0.2">
      <c r="A95" s="1"/>
      <c r="B95" s="1"/>
      <c r="C95" s="1"/>
      <c r="D95" s="1"/>
      <c r="E95" s="1"/>
      <c r="F95" s="1"/>
      <c r="G95" s="1"/>
      <c r="H95" s="1"/>
      <c r="K95" s="1"/>
    </row>
    <row r="96" spans="1:11" x14ac:dyDescent="0.2">
      <c r="A96" s="1"/>
      <c r="B96" s="1"/>
      <c r="C96" s="1"/>
      <c r="D96" s="1"/>
      <c r="E96" s="1"/>
      <c r="F96" s="1"/>
      <c r="G96" s="1"/>
      <c r="H96" s="1"/>
      <c r="K96" s="1"/>
    </row>
    <row r="97" spans="1:11" x14ac:dyDescent="0.2">
      <c r="A97" s="1"/>
      <c r="B97" s="1"/>
      <c r="C97" s="1"/>
      <c r="D97" s="1"/>
      <c r="E97" s="1"/>
      <c r="F97" s="1"/>
      <c r="G97" s="1"/>
      <c r="H97" s="1"/>
      <c r="K97" s="1"/>
    </row>
    <row r="98" spans="1:11" x14ac:dyDescent="0.2">
      <c r="A98" s="1"/>
      <c r="B98" s="1"/>
      <c r="C98" s="1"/>
      <c r="D98" s="1"/>
      <c r="E98" s="1"/>
      <c r="F98" s="1"/>
      <c r="G98" s="1"/>
      <c r="H98" s="1"/>
      <c r="K98" s="1"/>
    </row>
    <row r="99" spans="1:11" x14ac:dyDescent="0.2">
      <c r="A99" s="1"/>
      <c r="B99" s="1"/>
      <c r="C99" s="1"/>
      <c r="D99" s="1"/>
      <c r="E99" s="1"/>
      <c r="F99" s="1"/>
      <c r="G99" s="1"/>
      <c r="H99" s="1"/>
      <c r="K99" s="1"/>
    </row>
    <row r="100" spans="1:11" x14ac:dyDescent="0.2">
      <c r="A100" s="1"/>
      <c r="B100" s="1"/>
      <c r="C100" s="1"/>
      <c r="D100" s="1"/>
      <c r="E100" s="1"/>
      <c r="F100" s="1"/>
      <c r="G100" s="1"/>
      <c r="H100" s="1"/>
      <c r="K100" s="1"/>
    </row>
    <row r="101" spans="1:11" x14ac:dyDescent="0.2">
      <c r="A101" s="1"/>
      <c r="B101" s="1"/>
      <c r="C101" s="1"/>
      <c r="D101" s="1"/>
      <c r="E101" s="1"/>
      <c r="F101" s="1"/>
      <c r="G101" s="1"/>
      <c r="H101" s="1"/>
      <c r="K101" s="1"/>
    </row>
    <row r="102" spans="1:11" x14ac:dyDescent="0.2">
      <c r="A102" s="1"/>
      <c r="B102" s="1"/>
      <c r="C102" s="1"/>
      <c r="D102" s="1"/>
      <c r="E102" s="1"/>
      <c r="F102" s="1"/>
      <c r="G102" s="1"/>
      <c r="H102" s="1"/>
      <c r="K102" s="1"/>
    </row>
    <row r="103" spans="1:11" x14ac:dyDescent="0.2">
      <c r="A103" s="1"/>
      <c r="B103" s="1"/>
      <c r="C103" s="1"/>
      <c r="D103" s="1"/>
      <c r="E103" s="1"/>
      <c r="F103" s="1"/>
      <c r="G103" s="1"/>
      <c r="H103" s="1"/>
      <c r="K103" s="1"/>
    </row>
    <row r="104" spans="1:11" x14ac:dyDescent="0.2">
      <c r="A104" s="1"/>
      <c r="B104" s="1"/>
      <c r="C104" s="1"/>
      <c r="D104" s="1"/>
      <c r="E104" s="1"/>
      <c r="F104" s="1"/>
      <c r="G104" s="1"/>
      <c r="H104" s="1"/>
      <c r="K104" s="1"/>
    </row>
    <row r="105" spans="1:11" x14ac:dyDescent="0.2">
      <c r="A105" s="1"/>
      <c r="B105" s="1"/>
      <c r="C105" s="1"/>
      <c r="D105" s="1"/>
      <c r="E105" s="1"/>
      <c r="F105" s="1"/>
      <c r="G105" s="1"/>
      <c r="H105" s="1"/>
      <c r="K105" s="1"/>
    </row>
    <row r="106" spans="1:11" x14ac:dyDescent="0.2">
      <c r="A106" s="1"/>
      <c r="B106" s="1"/>
      <c r="C106" s="1"/>
      <c r="D106" s="1"/>
      <c r="E106" s="1"/>
      <c r="F106" s="1"/>
      <c r="G106" s="1"/>
      <c r="H106" s="1"/>
      <c r="K106" s="1"/>
    </row>
    <row r="107" spans="1:11" x14ac:dyDescent="0.2">
      <c r="A107" s="1"/>
      <c r="B107" s="1"/>
      <c r="C107" s="1"/>
      <c r="D107" s="1"/>
      <c r="E107" s="1"/>
      <c r="F107" s="1"/>
      <c r="G107" s="1"/>
      <c r="H107" s="1"/>
      <c r="K107" s="1"/>
    </row>
    <row r="108" spans="1:11" x14ac:dyDescent="0.2">
      <c r="A108" s="1"/>
      <c r="B108" s="1"/>
      <c r="C108" s="1"/>
      <c r="D108" s="1"/>
      <c r="E108" s="1"/>
      <c r="F108" s="1"/>
      <c r="G108" s="1"/>
      <c r="H108" s="1"/>
      <c r="K108" s="1"/>
    </row>
    <row r="109" spans="1:11" x14ac:dyDescent="0.2">
      <c r="A109" s="1"/>
      <c r="B109" s="1"/>
      <c r="C109" s="1"/>
      <c r="D109" s="1"/>
      <c r="E109" s="1"/>
      <c r="F109" s="1"/>
      <c r="G109" s="1"/>
      <c r="H109" s="1"/>
      <c r="K109" s="1"/>
    </row>
    <row r="110" spans="1:11" x14ac:dyDescent="0.2">
      <c r="A110" s="1"/>
      <c r="B110" s="1"/>
      <c r="C110" s="1"/>
      <c r="D110" s="1"/>
      <c r="E110" s="1"/>
      <c r="F110" s="1"/>
      <c r="G110" s="1"/>
      <c r="H110" s="1"/>
      <c r="K110" s="1"/>
    </row>
    <row r="111" spans="1:11" x14ac:dyDescent="0.2">
      <c r="A111" s="1"/>
      <c r="B111" s="1"/>
      <c r="C111" s="1"/>
      <c r="D111" s="1"/>
      <c r="E111" s="1"/>
      <c r="F111" s="1"/>
      <c r="G111" s="1"/>
      <c r="H111" s="1"/>
      <c r="K111" s="1"/>
    </row>
    <row r="112" spans="1:11" x14ac:dyDescent="0.2">
      <c r="A112" s="1"/>
      <c r="B112" s="1"/>
      <c r="C112" s="1"/>
      <c r="D112" s="1"/>
      <c r="E112" s="1"/>
      <c r="F112" s="1"/>
      <c r="G112" s="1"/>
      <c r="H112" s="1"/>
      <c r="K112" s="1"/>
    </row>
    <row r="113" spans="1:11" x14ac:dyDescent="0.2">
      <c r="A113" s="1"/>
      <c r="B113" s="1"/>
      <c r="C113" s="1"/>
      <c r="D113" s="1"/>
      <c r="E113" s="1"/>
      <c r="F113" s="1"/>
      <c r="G113" s="1"/>
      <c r="H113" s="1"/>
      <c r="K113" s="1"/>
    </row>
    <row r="114" spans="1:11" x14ac:dyDescent="0.2">
      <c r="A114" s="1"/>
      <c r="B114" s="1"/>
      <c r="C114" s="1"/>
      <c r="D114" s="1"/>
      <c r="E114" s="1"/>
      <c r="F114" s="1"/>
      <c r="G114" s="1"/>
      <c r="H114" s="1"/>
      <c r="K114" s="1"/>
    </row>
    <row r="115" spans="1:11" x14ac:dyDescent="0.2">
      <c r="A115" s="1"/>
      <c r="B115" s="1"/>
      <c r="C115" s="1"/>
      <c r="D115" s="1"/>
      <c r="E115" s="1"/>
      <c r="F115" s="1"/>
      <c r="G115" s="1"/>
      <c r="H115" s="1"/>
      <c r="K115" s="1"/>
    </row>
    <row r="116" spans="1:11" x14ac:dyDescent="0.2">
      <c r="A116" s="1"/>
      <c r="B116" s="1"/>
      <c r="C116" s="1"/>
      <c r="D116" s="1"/>
      <c r="E116" s="1"/>
      <c r="F116" s="1"/>
      <c r="G116" s="1"/>
      <c r="H116" s="1"/>
      <c r="K116" s="1"/>
    </row>
    <row r="117" spans="1:11" x14ac:dyDescent="0.2">
      <c r="A117" s="1"/>
      <c r="B117" s="1"/>
      <c r="C117" s="1"/>
      <c r="D117" s="1"/>
      <c r="E117" s="1"/>
      <c r="F117" s="1"/>
      <c r="G117" s="1"/>
      <c r="H117" s="1"/>
      <c r="K117" s="1"/>
    </row>
    <row r="118" spans="1:11" x14ac:dyDescent="0.2">
      <c r="A118" s="1"/>
      <c r="B118" s="1"/>
      <c r="C118" s="1"/>
      <c r="D118" s="1"/>
      <c r="E118" s="1"/>
      <c r="F118" s="1"/>
      <c r="G118" s="1"/>
      <c r="H118" s="1"/>
      <c r="K118" s="1"/>
    </row>
    <row r="119" spans="1:11" x14ac:dyDescent="0.2">
      <c r="A119" s="1"/>
      <c r="B119" s="1"/>
      <c r="C119" s="1"/>
      <c r="D119" s="1"/>
      <c r="E119" s="1"/>
      <c r="F119" s="1"/>
      <c r="G119" s="1"/>
      <c r="H119" s="1"/>
      <c r="K119" s="1"/>
    </row>
    <row r="120" spans="1:11" x14ac:dyDescent="0.2">
      <c r="A120" s="1"/>
      <c r="B120" s="1"/>
      <c r="C120" s="1"/>
      <c r="D120" s="1"/>
      <c r="E120" s="1"/>
      <c r="F120" s="1"/>
      <c r="G120" s="1"/>
      <c r="H120" s="1"/>
      <c r="K120" s="1"/>
    </row>
    <row r="121" spans="1:11" x14ac:dyDescent="0.2">
      <c r="A121" s="1"/>
      <c r="B121" s="1"/>
      <c r="C121" s="1"/>
      <c r="D121" s="1"/>
      <c r="E121" s="1"/>
      <c r="F121" s="1"/>
      <c r="G121" s="1"/>
      <c r="H121" s="1"/>
      <c r="K121" s="1"/>
    </row>
    <row r="122" spans="1:11" x14ac:dyDescent="0.2">
      <c r="A122" s="1"/>
      <c r="B122" s="1"/>
      <c r="C122" s="1"/>
      <c r="D122" s="1"/>
      <c r="E122" s="1"/>
      <c r="F122" s="1"/>
      <c r="G122" s="1"/>
      <c r="H122" s="1"/>
      <c r="K122" s="1"/>
    </row>
    <row r="123" spans="1:11" x14ac:dyDescent="0.2">
      <c r="A123" s="1"/>
      <c r="B123" s="1"/>
      <c r="C123" s="1"/>
      <c r="D123" s="1"/>
      <c r="E123" s="1"/>
      <c r="F123" s="1"/>
      <c r="G123" s="1"/>
      <c r="H123" s="1"/>
      <c r="K123" s="1"/>
    </row>
    <row r="124" spans="1:11" x14ac:dyDescent="0.2">
      <c r="A124" s="1"/>
      <c r="B124" s="1"/>
      <c r="C124" s="1"/>
      <c r="D124" s="1"/>
      <c r="E124" s="1"/>
      <c r="F124" s="1"/>
      <c r="G124" s="1"/>
      <c r="H124" s="1"/>
      <c r="K124" s="1"/>
    </row>
    <row r="125" spans="1:11" x14ac:dyDescent="0.2">
      <c r="A125" s="1"/>
      <c r="B125" s="1"/>
      <c r="C125" s="1"/>
      <c r="D125" s="1"/>
      <c r="E125" s="1"/>
      <c r="F125" s="1"/>
      <c r="G125" s="1"/>
      <c r="H125" s="1"/>
      <c r="K125" s="1"/>
    </row>
    <row r="126" spans="1:11" x14ac:dyDescent="0.2">
      <c r="A126" s="1"/>
      <c r="B126" s="1"/>
      <c r="C126" s="1"/>
      <c r="D126" s="1"/>
      <c r="E126" s="1"/>
      <c r="F126" s="1"/>
      <c r="G126" s="1"/>
      <c r="H126" s="1"/>
      <c r="K126" s="1"/>
    </row>
    <row r="127" spans="1:11" x14ac:dyDescent="0.2">
      <c r="A127" s="1"/>
      <c r="B127" s="1"/>
      <c r="C127" s="1"/>
      <c r="D127" s="1"/>
      <c r="E127" s="1"/>
      <c r="F127" s="1"/>
      <c r="G127" s="1"/>
      <c r="H127" s="1"/>
      <c r="K127" s="1"/>
    </row>
    <row r="128" spans="1:11" x14ac:dyDescent="0.2">
      <c r="A128" s="1"/>
      <c r="B128" s="1"/>
      <c r="C128" s="1"/>
      <c r="D128" s="1"/>
      <c r="E128" s="1"/>
      <c r="F128" s="1"/>
      <c r="G128" s="1"/>
      <c r="H128" s="1"/>
      <c r="K128" s="1"/>
    </row>
    <row r="129" spans="1:11" x14ac:dyDescent="0.2">
      <c r="A129" s="1"/>
      <c r="B129" s="1"/>
      <c r="C129" s="1"/>
      <c r="D129" s="1"/>
      <c r="E129" s="1"/>
      <c r="F129" s="1"/>
      <c r="G129" s="1"/>
      <c r="H129" s="1"/>
      <c r="K129" s="1"/>
    </row>
    <row r="130" spans="1:11" x14ac:dyDescent="0.2">
      <c r="A130" s="1"/>
      <c r="B130" s="1"/>
      <c r="C130" s="1"/>
      <c r="D130" s="1"/>
      <c r="E130" s="1"/>
      <c r="F130" s="1"/>
      <c r="G130" s="1"/>
      <c r="H130" s="1"/>
      <c r="K130" s="1"/>
    </row>
    <row r="131" spans="1:11" x14ac:dyDescent="0.2">
      <c r="A131" s="1"/>
      <c r="B131" s="1"/>
      <c r="C131" s="1"/>
      <c r="D131" s="1"/>
      <c r="E131" s="1"/>
      <c r="F131" s="1"/>
      <c r="G131" s="1"/>
      <c r="H131" s="1"/>
      <c r="K131" s="1"/>
    </row>
    <row r="132" spans="1:11" x14ac:dyDescent="0.2">
      <c r="A132" s="1"/>
      <c r="B132" s="1"/>
      <c r="C132" s="1"/>
      <c r="D132" s="1"/>
      <c r="E132" s="1"/>
      <c r="F132" s="1"/>
      <c r="G132" s="1"/>
      <c r="H132" s="1"/>
      <c r="K132" s="1"/>
    </row>
    <row r="133" spans="1:11" x14ac:dyDescent="0.2">
      <c r="A133" s="1"/>
      <c r="B133" s="1"/>
      <c r="C133" s="1"/>
      <c r="D133" s="1"/>
      <c r="E133" s="1"/>
      <c r="F133" s="1"/>
      <c r="G133" s="1"/>
      <c r="H133" s="1"/>
      <c r="K133" s="1"/>
    </row>
    <row r="134" spans="1:11" x14ac:dyDescent="0.2">
      <c r="A134" s="1"/>
      <c r="B134" s="1"/>
      <c r="C134" s="1"/>
      <c r="D134" s="1"/>
      <c r="E134" s="1"/>
      <c r="F134" s="1"/>
      <c r="G134" s="1"/>
      <c r="H134" s="1"/>
      <c r="K134" s="1"/>
    </row>
    <row r="135" spans="1:11" x14ac:dyDescent="0.2">
      <c r="A135" s="1"/>
      <c r="B135" s="1"/>
      <c r="C135" s="1"/>
      <c r="D135" s="1"/>
      <c r="E135" s="1"/>
      <c r="F135" s="1"/>
      <c r="G135" s="1"/>
      <c r="H135" s="1"/>
      <c r="K135" s="1"/>
    </row>
    <row r="136" spans="1:11" x14ac:dyDescent="0.2">
      <c r="A136" s="1"/>
      <c r="B136" s="1"/>
      <c r="C136" s="1"/>
      <c r="D136" s="1"/>
      <c r="E136" s="1"/>
      <c r="F136" s="1"/>
      <c r="G136" s="1"/>
      <c r="H136" s="1"/>
      <c r="K136" s="1"/>
    </row>
    <row r="137" spans="1:11" x14ac:dyDescent="0.2">
      <c r="A137" s="1"/>
      <c r="B137" s="1"/>
      <c r="C137" s="1"/>
      <c r="D137" s="1"/>
      <c r="E137" s="1"/>
      <c r="F137" s="1"/>
      <c r="G137" s="1"/>
      <c r="H137" s="1"/>
      <c r="K137" s="1"/>
    </row>
    <row r="138" spans="1:11" x14ac:dyDescent="0.2">
      <c r="A138" s="1"/>
      <c r="B138" s="1"/>
      <c r="C138" s="1"/>
      <c r="D138" s="1"/>
      <c r="E138" s="1"/>
      <c r="F138" s="1"/>
      <c r="G138" s="1"/>
      <c r="H138" s="1"/>
      <c r="K138" s="1"/>
    </row>
    <row r="139" spans="1:11" x14ac:dyDescent="0.2">
      <c r="A139" s="1"/>
      <c r="B139" s="1"/>
      <c r="C139" s="1"/>
      <c r="D139" s="1"/>
      <c r="E139" s="1"/>
      <c r="F139" s="1"/>
      <c r="G139" s="1"/>
      <c r="H139" s="1"/>
      <c r="K139" s="1"/>
    </row>
    <row r="140" spans="1:11" x14ac:dyDescent="0.2">
      <c r="A140" s="1"/>
      <c r="B140" s="1"/>
      <c r="C140" s="1"/>
      <c r="D140" s="1"/>
      <c r="E140" s="1"/>
      <c r="F140" s="1"/>
      <c r="G140" s="1"/>
      <c r="H140" s="1"/>
      <c r="K140" s="1"/>
    </row>
    <row r="141" spans="1:11" x14ac:dyDescent="0.2">
      <c r="A141" s="1"/>
      <c r="B141" s="1"/>
      <c r="C141" s="1"/>
      <c r="D141" s="1"/>
      <c r="E141" s="1"/>
      <c r="F141" s="1"/>
      <c r="G141" s="1"/>
      <c r="H141" s="1"/>
      <c r="K141" s="1"/>
    </row>
    <row r="142" spans="1:11" x14ac:dyDescent="0.2">
      <c r="A142" s="1"/>
      <c r="B142" s="1"/>
      <c r="C142" s="1"/>
      <c r="D142" s="1"/>
      <c r="E142" s="1"/>
      <c r="F142" s="1"/>
      <c r="G142" s="1"/>
      <c r="H142" s="1"/>
      <c r="K142" s="1"/>
    </row>
    <row r="143" spans="1:11" x14ac:dyDescent="0.2">
      <c r="A143" s="1"/>
      <c r="B143" s="1"/>
      <c r="C143" s="1"/>
      <c r="D143" s="1"/>
      <c r="E143" s="1"/>
      <c r="F143" s="1"/>
      <c r="G143" s="1"/>
      <c r="H143" s="1"/>
      <c r="K143" s="1"/>
    </row>
    <row r="144" spans="1:11" x14ac:dyDescent="0.2">
      <c r="A144" s="1"/>
      <c r="B144" s="1"/>
      <c r="C144" s="1"/>
      <c r="D144" s="1"/>
      <c r="E144" s="1"/>
      <c r="F144" s="1"/>
      <c r="G144" s="1"/>
      <c r="H144" s="1"/>
      <c r="K144" s="1"/>
    </row>
    <row r="145" spans="1:11" x14ac:dyDescent="0.2">
      <c r="A145" s="1"/>
      <c r="B145" s="1"/>
      <c r="C145" s="1"/>
      <c r="D145" s="1"/>
      <c r="E145" s="1"/>
      <c r="F145" s="1"/>
      <c r="G145" s="1"/>
      <c r="H145" s="1"/>
      <c r="K145" s="1"/>
    </row>
    <row r="146" spans="1:11" x14ac:dyDescent="0.2">
      <c r="A146" s="1"/>
      <c r="B146" s="1"/>
      <c r="C146" s="1"/>
      <c r="D146" s="1"/>
      <c r="E146" s="1"/>
      <c r="F146" s="1"/>
      <c r="G146" s="1"/>
      <c r="H146" s="1"/>
      <c r="K146" s="1"/>
    </row>
    <row r="147" spans="1:11" x14ac:dyDescent="0.2">
      <c r="A147" s="1"/>
      <c r="B147" s="1"/>
      <c r="C147" s="1"/>
      <c r="D147" s="1"/>
      <c r="E147" s="1"/>
      <c r="F147" s="1"/>
      <c r="G147" s="1"/>
      <c r="H147" s="1"/>
      <c r="K147" s="1"/>
    </row>
    <row r="148" spans="1:11" x14ac:dyDescent="0.2">
      <c r="A148" s="1"/>
      <c r="B148" s="1"/>
      <c r="C148" s="1"/>
      <c r="D148" s="1"/>
      <c r="E148" s="1"/>
      <c r="F148" s="1"/>
      <c r="G148" s="1"/>
      <c r="H148" s="1"/>
      <c r="K148" s="1"/>
    </row>
    <row r="149" spans="1:11" x14ac:dyDescent="0.2">
      <c r="A149" s="1"/>
      <c r="B149" s="1"/>
      <c r="C149" s="1"/>
      <c r="D149" s="1"/>
      <c r="E149" s="1"/>
      <c r="F149" s="1"/>
      <c r="G149" s="1"/>
      <c r="H149" s="1"/>
      <c r="K149" s="1"/>
    </row>
    <row r="150" spans="1:11" x14ac:dyDescent="0.2">
      <c r="A150" s="1"/>
      <c r="B150" s="1"/>
      <c r="C150" s="1"/>
      <c r="D150" s="1"/>
      <c r="E150" s="1"/>
      <c r="F150" s="1"/>
      <c r="G150" s="1"/>
      <c r="H150" s="1"/>
      <c r="K150" s="1"/>
    </row>
    <row r="151" spans="1:11" x14ac:dyDescent="0.2">
      <c r="A151" s="1"/>
      <c r="B151" s="1"/>
      <c r="C151" s="1"/>
      <c r="D151" s="1"/>
      <c r="E151" s="1"/>
      <c r="F151" s="1"/>
      <c r="G151" s="1"/>
      <c r="H151" s="1"/>
      <c r="K151" s="1"/>
    </row>
    <row r="152" spans="1:11" x14ac:dyDescent="0.2">
      <c r="A152" s="1"/>
      <c r="B152" s="1"/>
      <c r="C152" s="1"/>
      <c r="D152" s="1"/>
      <c r="E152" s="1"/>
      <c r="F152" s="1"/>
      <c r="G152" s="1"/>
      <c r="H152" s="1"/>
      <c r="K152" s="1"/>
    </row>
    <row r="153" spans="1:11" x14ac:dyDescent="0.2">
      <c r="A153" s="1"/>
      <c r="B153" s="1"/>
      <c r="C153" s="1"/>
      <c r="D153" s="1"/>
      <c r="E153" s="1"/>
      <c r="F153" s="1"/>
      <c r="G153" s="1"/>
      <c r="H153" s="1"/>
      <c r="K153" s="1"/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 s="1"/>
    </row>
    <row r="155" spans="1:11" x14ac:dyDescent="0.2">
      <c r="A155" s="1"/>
      <c r="B155" s="1"/>
      <c r="C155" s="1"/>
      <c r="D155" s="1"/>
      <c r="E155" s="1"/>
      <c r="F155" s="1"/>
      <c r="G155" s="1"/>
      <c r="H155" s="1"/>
      <c r="K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  <c r="K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  <c r="K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  <c r="K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  <c r="K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  <c r="K160" s="1"/>
    </row>
    <row r="161" spans="1:11" x14ac:dyDescent="0.2">
      <c r="A161" s="1"/>
      <c r="B161" s="1"/>
      <c r="C161" s="1"/>
      <c r="D161" s="1"/>
      <c r="E161" s="1"/>
      <c r="F161" s="1"/>
      <c r="G161" s="1"/>
      <c r="H161" s="1"/>
      <c r="K161" s="1"/>
    </row>
    <row r="162" spans="1:11" x14ac:dyDescent="0.2">
      <c r="A162" s="1"/>
      <c r="B162" s="1"/>
      <c r="C162" s="1"/>
      <c r="D162" s="1"/>
      <c r="E162" s="1"/>
      <c r="F162" s="1"/>
      <c r="G162" s="1"/>
      <c r="H162" s="1"/>
      <c r="K162" s="1"/>
    </row>
    <row r="163" spans="1:11" x14ac:dyDescent="0.2">
      <c r="A163" s="1"/>
      <c r="B163" s="1"/>
      <c r="C163" s="1"/>
      <c r="D163" s="1"/>
      <c r="E163" s="1"/>
      <c r="F163" s="1"/>
      <c r="G163" s="1"/>
      <c r="H163" s="1"/>
      <c r="K163" s="1"/>
    </row>
    <row r="164" spans="1:11" x14ac:dyDescent="0.2">
      <c r="A164" s="1"/>
      <c r="B164" s="1"/>
      <c r="C164" s="1"/>
      <c r="D164" s="1"/>
      <c r="E164" s="1"/>
      <c r="F164" s="1"/>
      <c r="G164" s="1"/>
      <c r="H164" s="1"/>
      <c r="K164" s="1"/>
    </row>
    <row r="165" spans="1:11" x14ac:dyDescent="0.2">
      <c r="A165" s="1"/>
      <c r="B165" s="1"/>
      <c r="C165" s="1"/>
      <c r="D165" s="1"/>
      <c r="E165" s="1"/>
      <c r="F165" s="1"/>
      <c r="G165" s="1"/>
      <c r="H165" s="1"/>
      <c r="K165" s="1"/>
    </row>
    <row r="166" spans="1:11" x14ac:dyDescent="0.2">
      <c r="A166" s="1"/>
      <c r="B166" s="1"/>
      <c r="C166" s="1"/>
      <c r="D166" s="1"/>
      <c r="E166" s="1"/>
      <c r="F166" s="1"/>
      <c r="G166" s="1"/>
      <c r="H166" s="1"/>
      <c r="K166" s="1"/>
    </row>
    <row r="167" spans="1:11" x14ac:dyDescent="0.2">
      <c r="A167" s="1"/>
      <c r="B167" s="1"/>
      <c r="C167" s="1"/>
      <c r="D167" s="1"/>
      <c r="E167" s="1"/>
      <c r="F167" s="1"/>
      <c r="G167" s="1"/>
      <c r="H167" s="1"/>
      <c r="K167" s="1"/>
    </row>
    <row r="168" spans="1:11" x14ac:dyDescent="0.2">
      <c r="A168" s="1"/>
      <c r="B168" s="1"/>
      <c r="C168" s="1"/>
      <c r="D168" s="1"/>
      <c r="E168" s="1"/>
      <c r="F168" s="1"/>
      <c r="G168" s="1"/>
      <c r="H168" s="1"/>
      <c r="K168" s="1"/>
    </row>
    <row r="169" spans="1:11" x14ac:dyDescent="0.2">
      <c r="A169" s="1"/>
      <c r="B169" s="1"/>
      <c r="C169" s="1"/>
      <c r="D169" s="1"/>
      <c r="E169" s="1"/>
      <c r="F169" s="1"/>
      <c r="G169" s="1"/>
      <c r="H169" s="1"/>
      <c r="K169" s="1"/>
    </row>
    <row r="170" spans="1:11" x14ac:dyDescent="0.2">
      <c r="A170" s="1"/>
      <c r="B170" s="1"/>
      <c r="C170" s="1"/>
      <c r="D170" s="1"/>
      <c r="E170" s="1"/>
      <c r="F170" s="1"/>
      <c r="G170" s="1"/>
      <c r="H170" s="1"/>
      <c r="K170" s="1"/>
    </row>
    <row r="171" spans="1:11" x14ac:dyDescent="0.2">
      <c r="A171" s="1"/>
      <c r="B171" s="1"/>
      <c r="C171" s="1"/>
      <c r="D171" s="1"/>
      <c r="E171" s="1"/>
      <c r="F171" s="1"/>
      <c r="G171" s="1"/>
      <c r="H171" s="1"/>
      <c r="K171" s="1"/>
    </row>
    <row r="172" spans="1:11" x14ac:dyDescent="0.2">
      <c r="A172" s="1"/>
      <c r="B172" s="1"/>
      <c r="C172" s="1"/>
      <c r="D172" s="1"/>
      <c r="E172" s="1"/>
      <c r="F172" s="1"/>
      <c r="G172" s="1"/>
      <c r="H172" s="1"/>
      <c r="K172" s="1"/>
    </row>
    <row r="173" spans="1:11" x14ac:dyDescent="0.2">
      <c r="A173" s="1"/>
      <c r="B173" s="1"/>
      <c r="C173" s="1"/>
      <c r="D173" s="1"/>
      <c r="E173" s="1"/>
      <c r="F173" s="1"/>
      <c r="G173" s="1"/>
      <c r="H173" s="1"/>
      <c r="K173" s="1"/>
    </row>
    <row r="174" spans="1:11" x14ac:dyDescent="0.2">
      <c r="A174" s="1"/>
      <c r="B174" s="1"/>
      <c r="C174" s="1"/>
      <c r="D174" s="1"/>
      <c r="E174" s="1"/>
      <c r="F174" s="1"/>
      <c r="G174" s="1"/>
      <c r="H174" s="1"/>
      <c r="K174" s="1"/>
    </row>
    <row r="175" spans="1:11" x14ac:dyDescent="0.2">
      <c r="A175" s="1"/>
      <c r="B175" s="1"/>
      <c r="C175" s="1"/>
      <c r="D175" s="1"/>
      <c r="E175" s="1"/>
      <c r="F175" s="1"/>
      <c r="G175" s="1"/>
      <c r="H175" s="1"/>
      <c r="K175" s="1"/>
    </row>
    <row r="176" spans="1:11" x14ac:dyDescent="0.2">
      <c r="A176" s="1"/>
      <c r="B176" s="1"/>
      <c r="C176" s="1"/>
      <c r="D176" s="1"/>
      <c r="E176" s="1"/>
      <c r="F176" s="1"/>
      <c r="G176" s="1"/>
      <c r="H176" s="1"/>
      <c r="K176" s="1"/>
    </row>
    <row r="177" spans="1:11" x14ac:dyDescent="0.2">
      <c r="A177" s="1"/>
      <c r="B177" s="1"/>
      <c r="C177" s="1"/>
      <c r="D177" s="1"/>
      <c r="E177" s="1"/>
      <c r="F177" s="1"/>
      <c r="G177" s="1"/>
      <c r="H177" s="1"/>
      <c r="K177" s="1"/>
    </row>
    <row r="178" spans="1:11" x14ac:dyDescent="0.2">
      <c r="A178" s="1"/>
      <c r="B178" s="1"/>
      <c r="C178" s="1"/>
      <c r="D178" s="1"/>
      <c r="E178" s="1"/>
      <c r="F178" s="1"/>
      <c r="G178" s="1"/>
      <c r="H178" s="1"/>
      <c r="K178" s="1"/>
    </row>
    <row r="179" spans="1:11" x14ac:dyDescent="0.2">
      <c r="A179" s="1"/>
      <c r="B179" s="1"/>
      <c r="C179" s="1"/>
      <c r="D179" s="1"/>
      <c r="E179" s="1"/>
      <c r="F179" s="1"/>
      <c r="G179" s="1"/>
      <c r="H179" s="1"/>
      <c r="K179" s="1"/>
    </row>
    <row r="180" spans="1:11" x14ac:dyDescent="0.2">
      <c r="A180" s="1"/>
      <c r="B180" s="1"/>
      <c r="C180" s="1"/>
      <c r="D180" s="1"/>
      <c r="E180" s="1"/>
      <c r="F180" s="1"/>
      <c r="G180" s="1"/>
      <c r="H180" s="1"/>
      <c r="K180" s="1"/>
    </row>
    <row r="181" spans="1:11" x14ac:dyDescent="0.2">
      <c r="A181" s="1"/>
      <c r="B181" s="1"/>
      <c r="C181" s="1"/>
      <c r="D181" s="1"/>
      <c r="E181" s="1"/>
      <c r="F181" s="1"/>
      <c r="G181" s="1"/>
      <c r="H181" s="1"/>
      <c r="K181" s="1"/>
    </row>
    <row r="182" spans="1:11" x14ac:dyDescent="0.2">
      <c r="A182" s="1"/>
      <c r="B182" s="1"/>
      <c r="C182" s="1"/>
      <c r="D182" s="1"/>
      <c r="E182" s="1"/>
      <c r="F182" s="1"/>
      <c r="G182" s="1"/>
      <c r="H182" s="1"/>
      <c r="K182" s="1"/>
    </row>
    <row r="183" spans="1:11" x14ac:dyDescent="0.2">
      <c r="A183" s="1"/>
      <c r="B183" s="1"/>
      <c r="C183" s="1"/>
      <c r="D183" s="1"/>
      <c r="E183" s="1"/>
      <c r="F183" s="1"/>
      <c r="G183" s="1"/>
      <c r="H183" s="1"/>
      <c r="K183" s="1"/>
    </row>
    <row r="184" spans="1:11" x14ac:dyDescent="0.2">
      <c r="A184" s="1"/>
      <c r="B184" s="1"/>
      <c r="C184" s="1"/>
      <c r="D184" s="1"/>
      <c r="E184" s="1"/>
      <c r="F184" s="1"/>
      <c r="G184" s="1"/>
      <c r="H184" s="1"/>
      <c r="K184" s="1"/>
    </row>
    <row r="185" spans="1:11" x14ac:dyDescent="0.2">
      <c r="A185" s="1"/>
      <c r="B185" s="1"/>
      <c r="C185" s="1"/>
      <c r="D185" s="1"/>
      <c r="E185" s="1"/>
      <c r="F185" s="1"/>
      <c r="G185" s="1"/>
      <c r="H185" s="1"/>
      <c r="K185" s="1"/>
    </row>
    <row r="186" spans="1:11" x14ac:dyDescent="0.2">
      <c r="A186" s="1"/>
      <c r="B186" s="1"/>
      <c r="C186" s="1"/>
      <c r="D186" s="1"/>
      <c r="E186" s="1"/>
      <c r="F186" s="1"/>
      <c r="G186" s="1"/>
      <c r="H186" s="1"/>
      <c r="K186" s="1"/>
    </row>
    <row r="187" spans="1:11" x14ac:dyDescent="0.2">
      <c r="A187" s="1"/>
      <c r="B187" s="1"/>
      <c r="C187" s="1"/>
      <c r="D187" s="1"/>
      <c r="E187" s="1"/>
      <c r="F187" s="1"/>
      <c r="G187" s="1"/>
      <c r="H187" s="1"/>
      <c r="K187" s="1"/>
    </row>
    <row r="188" spans="1:11" x14ac:dyDescent="0.2">
      <c r="A188" s="1"/>
      <c r="B188" s="1"/>
      <c r="C188" s="1"/>
      <c r="D188" s="1"/>
      <c r="E188" s="1"/>
      <c r="F188" s="1"/>
      <c r="G188" s="1"/>
      <c r="H188" s="1"/>
      <c r="K188" s="1"/>
    </row>
    <row r="189" spans="1:11" x14ac:dyDescent="0.2">
      <c r="A189" s="1"/>
      <c r="B189" s="1"/>
      <c r="C189" s="1"/>
      <c r="D189" s="1"/>
      <c r="E189" s="1"/>
      <c r="F189" s="1"/>
      <c r="G189" s="1"/>
      <c r="H189" s="1"/>
      <c r="K189" s="1"/>
    </row>
    <row r="190" spans="1:11" x14ac:dyDescent="0.2">
      <c r="A190" s="1"/>
      <c r="B190" s="1"/>
      <c r="C190" s="1"/>
      <c r="D190" s="1"/>
      <c r="E190" s="1"/>
      <c r="F190" s="1"/>
      <c r="G190" s="1"/>
      <c r="H190" s="1"/>
      <c r="K190" s="1"/>
    </row>
    <row r="191" spans="1:11" x14ac:dyDescent="0.2">
      <c r="A191" s="1"/>
      <c r="B191" s="1"/>
      <c r="C191" s="1"/>
      <c r="D191" s="1"/>
      <c r="E191" s="1"/>
      <c r="F191" s="1"/>
      <c r="G191" s="1"/>
      <c r="H191" s="1"/>
      <c r="K191" s="1"/>
    </row>
    <row r="192" spans="1:11" x14ac:dyDescent="0.2">
      <c r="A192" s="1"/>
      <c r="B192" s="1"/>
      <c r="C192" s="1"/>
      <c r="D192" s="1"/>
      <c r="E192" s="1"/>
      <c r="F192" s="1"/>
      <c r="G192" s="1"/>
      <c r="H192" s="1"/>
      <c r="K192" s="1"/>
    </row>
    <row r="193" spans="1:11" x14ac:dyDescent="0.2">
      <c r="A193" s="1"/>
      <c r="B193" s="1"/>
      <c r="C193" s="1"/>
      <c r="D193" s="1"/>
      <c r="E193" s="1"/>
      <c r="F193" s="1"/>
      <c r="G193" s="1"/>
      <c r="H193" s="1"/>
      <c r="K193" s="1"/>
    </row>
    <row r="194" spans="1:11" x14ac:dyDescent="0.2">
      <c r="A194" s="1"/>
      <c r="B194" s="1"/>
      <c r="C194" s="1"/>
      <c r="D194" s="1"/>
      <c r="E194" s="1"/>
      <c r="F194" s="1"/>
      <c r="G194" s="1"/>
      <c r="H194" s="1"/>
      <c r="K194" s="1"/>
    </row>
    <row r="195" spans="1:11" x14ac:dyDescent="0.2">
      <c r="A195" s="1"/>
      <c r="B195" s="1"/>
      <c r="C195" s="1"/>
      <c r="D195" s="1"/>
      <c r="E195" s="1"/>
      <c r="F195" s="1"/>
      <c r="G195" s="1"/>
      <c r="H195" s="1"/>
      <c r="K195" s="1"/>
    </row>
    <row r="196" spans="1:11" x14ac:dyDescent="0.2">
      <c r="A196" s="1"/>
      <c r="B196" s="1"/>
      <c r="C196" s="1"/>
      <c r="D196" s="1"/>
      <c r="E196" s="1"/>
      <c r="F196" s="1"/>
      <c r="G196" s="1"/>
      <c r="H196" s="1"/>
      <c r="K196" s="1"/>
    </row>
    <row r="197" spans="1:11" x14ac:dyDescent="0.2">
      <c r="A197" s="1"/>
      <c r="B197" s="1"/>
      <c r="C197" s="1"/>
      <c r="D197" s="1"/>
      <c r="E197" s="1"/>
      <c r="F197" s="1"/>
      <c r="G197" s="1"/>
      <c r="H197" s="1"/>
      <c r="K197" s="1"/>
    </row>
    <row r="198" spans="1:11" x14ac:dyDescent="0.2">
      <c r="A198" s="1"/>
      <c r="B198" s="1"/>
      <c r="C198" s="1"/>
      <c r="D198" s="1"/>
      <c r="E198" s="1"/>
      <c r="F198" s="1"/>
      <c r="G198" s="1"/>
      <c r="H198" s="1"/>
      <c r="K198" s="1"/>
    </row>
    <row r="199" spans="1:11" x14ac:dyDescent="0.2">
      <c r="A199" s="1"/>
      <c r="B199" s="1"/>
      <c r="C199" s="1"/>
      <c r="D199" s="1"/>
      <c r="E199" s="1"/>
      <c r="F199" s="1"/>
      <c r="G199" s="1"/>
      <c r="H199" s="1"/>
      <c r="K199" s="1"/>
    </row>
    <row r="200" spans="1:11" x14ac:dyDescent="0.2">
      <c r="A200" s="1"/>
      <c r="B200" s="1"/>
      <c r="C200" s="1"/>
      <c r="D200" s="1"/>
      <c r="E200" s="1"/>
      <c r="F200" s="1"/>
      <c r="G200" s="1"/>
      <c r="H200" s="1"/>
      <c r="K200" s="1"/>
    </row>
    <row r="201" spans="1:11" x14ac:dyDescent="0.2">
      <c r="A201" s="1"/>
      <c r="B201" s="1"/>
      <c r="C201" s="1"/>
      <c r="D201" s="1"/>
      <c r="E201" s="1"/>
      <c r="F201" s="1"/>
      <c r="G201" s="1"/>
      <c r="H201" s="1"/>
      <c r="K201" s="1"/>
    </row>
    <row r="202" spans="1:11" x14ac:dyDescent="0.2">
      <c r="A202" s="1"/>
      <c r="B202" s="1"/>
      <c r="C202" s="1"/>
      <c r="D202" s="1"/>
      <c r="E202" s="1"/>
      <c r="F202" s="1"/>
      <c r="G202" s="1"/>
      <c r="H202" s="1"/>
      <c r="K202" s="1"/>
    </row>
    <row r="203" spans="1:11" x14ac:dyDescent="0.2">
      <c r="A203" s="1"/>
      <c r="B203" s="1"/>
      <c r="C203" s="1"/>
      <c r="D203" s="1"/>
      <c r="E203" s="1"/>
      <c r="F203" s="1"/>
      <c r="G203" s="1"/>
      <c r="H203" s="1"/>
      <c r="K203" s="1"/>
    </row>
    <row r="204" spans="1:11" x14ac:dyDescent="0.2">
      <c r="A204" s="1"/>
      <c r="B204" s="1"/>
      <c r="C204" s="1"/>
      <c r="D204" s="1"/>
      <c r="E204" s="1"/>
      <c r="F204" s="1"/>
      <c r="G204" s="1"/>
      <c r="H204" s="1"/>
      <c r="K204" s="1"/>
    </row>
    <row r="205" spans="1:11" x14ac:dyDescent="0.2">
      <c r="A205" s="1"/>
      <c r="B205" s="1"/>
      <c r="C205" s="1"/>
      <c r="D205" s="1"/>
      <c r="E205" s="1"/>
      <c r="F205" s="1"/>
      <c r="G205" s="1"/>
      <c r="H205" s="1"/>
      <c r="K205" s="1"/>
    </row>
    <row r="206" spans="1:11" x14ac:dyDescent="0.2">
      <c r="A206" s="1"/>
      <c r="B206" s="1"/>
      <c r="C206" s="1"/>
      <c r="D206" s="1"/>
      <c r="E206" s="1"/>
      <c r="F206" s="1"/>
      <c r="G206" s="1"/>
      <c r="H206" s="1"/>
      <c r="K206" s="1"/>
    </row>
    <row r="207" spans="1:11" x14ac:dyDescent="0.2">
      <c r="A207" s="1"/>
      <c r="B207" s="1"/>
      <c r="C207" s="1"/>
      <c r="D207" s="1"/>
      <c r="E207" s="1"/>
      <c r="F207" s="1"/>
      <c r="G207" s="1"/>
      <c r="H207" s="1"/>
      <c r="K207" s="1"/>
    </row>
    <row r="208" spans="1:11" x14ac:dyDescent="0.2">
      <c r="A208" s="1"/>
      <c r="B208" s="1"/>
      <c r="C208" s="1"/>
      <c r="D208" s="1"/>
      <c r="E208" s="1"/>
      <c r="F208" s="1"/>
      <c r="G208" s="1"/>
      <c r="H208" s="1"/>
      <c r="K208" s="1"/>
    </row>
    <row r="209" spans="1:11" x14ac:dyDescent="0.2">
      <c r="A209" s="1"/>
      <c r="B209" s="1"/>
      <c r="C209" s="1"/>
      <c r="D209" s="1"/>
      <c r="E209" s="1"/>
      <c r="F209" s="1"/>
      <c r="G209" s="1"/>
      <c r="H209" s="1"/>
      <c r="K209" s="1"/>
    </row>
    <row r="210" spans="1:11" x14ac:dyDescent="0.2">
      <c r="A210" s="1"/>
      <c r="B210" s="1"/>
      <c r="C210" s="1"/>
      <c r="D210" s="1"/>
      <c r="E210" s="1"/>
      <c r="F210" s="1"/>
      <c r="G210" s="1"/>
      <c r="H210" s="1"/>
      <c r="K210" s="1"/>
    </row>
    <row r="211" spans="1:11" x14ac:dyDescent="0.2">
      <c r="A211" s="1"/>
      <c r="B211" s="1"/>
      <c r="C211" s="1"/>
      <c r="D211" s="1"/>
      <c r="E211" s="1"/>
      <c r="F211" s="1"/>
      <c r="G211" s="1"/>
      <c r="H211" s="1"/>
      <c r="K211" s="1"/>
    </row>
    <row r="212" spans="1:11" x14ac:dyDescent="0.2">
      <c r="A212" s="1"/>
      <c r="B212" s="1"/>
      <c r="C212" s="1"/>
      <c r="D212" s="1"/>
      <c r="E212" s="1"/>
      <c r="F212" s="1"/>
      <c r="G212" s="1"/>
      <c r="H212" s="1"/>
      <c r="K212" s="1"/>
    </row>
    <row r="213" spans="1:11" x14ac:dyDescent="0.2">
      <c r="A213" s="1"/>
      <c r="B213" s="1"/>
      <c r="C213" s="1"/>
      <c r="D213" s="1"/>
      <c r="E213" s="1"/>
      <c r="F213" s="1"/>
      <c r="G213" s="1"/>
      <c r="H213" s="1"/>
      <c r="K213" s="1"/>
    </row>
    <row r="214" spans="1:11" x14ac:dyDescent="0.2">
      <c r="A214" s="1"/>
      <c r="B214" s="1"/>
      <c r="C214" s="1"/>
      <c r="D214" s="1"/>
      <c r="E214" s="1"/>
      <c r="F214" s="1"/>
      <c r="G214" s="1"/>
      <c r="H214" s="1"/>
      <c r="K214" s="1"/>
    </row>
    <row r="215" spans="1:11" x14ac:dyDescent="0.2">
      <c r="A215" s="1"/>
      <c r="B215" s="1"/>
      <c r="C215" s="1"/>
      <c r="D215" s="1"/>
      <c r="E215" s="1"/>
      <c r="F215" s="1"/>
      <c r="G215" s="1"/>
      <c r="H215" s="1"/>
      <c r="K215" s="1"/>
    </row>
    <row r="216" spans="1:11" x14ac:dyDescent="0.2">
      <c r="A216" s="1"/>
      <c r="B216" s="1"/>
      <c r="C216" s="1"/>
      <c r="D216" s="1"/>
      <c r="E216" s="1"/>
      <c r="F216" s="1"/>
      <c r="G216" s="1"/>
      <c r="H216" s="1"/>
      <c r="K216" s="1"/>
    </row>
    <row r="217" spans="1:11" x14ac:dyDescent="0.2">
      <c r="A217" s="1"/>
      <c r="B217" s="1"/>
      <c r="C217" s="1"/>
      <c r="D217" s="1"/>
      <c r="E217" s="1"/>
      <c r="F217" s="1"/>
      <c r="G217" s="1"/>
      <c r="H217" s="1"/>
      <c r="K217" s="1"/>
    </row>
    <row r="218" spans="1:11" x14ac:dyDescent="0.2">
      <c r="A218" s="1"/>
      <c r="B218" s="1"/>
      <c r="C218" s="1"/>
      <c r="D218" s="1"/>
      <c r="E218" s="1"/>
      <c r="F218" s="1"/>
      <c r="G218" s="1"/>
      <c r="H218" s="1"/>
      <c r="K218" s="1"/>
    </row>
    <row r="219" spans="1:11" x14ac:dyDescent="0.2">
      <c r="A219" s="1"/>
      <c r="B219" s="1"/>
      <c r="C219" s="1"/>
      <c r="D219" s="1"/>
      <c r="E219" s="1"/>
      <c r="F219" s="1"/>
      <c r="G219" s="1"/>
      <c r="H219" s="1"/>
      <c r="K219" s="1"/>
    </row>
    <row r="220" spans="1:11" x14ac:dyDescent="0.2">
      <c r="A220" s="1"/>
      <c r="B220" s="1"/>
      <c r="C220" s="1"/>
      <c r="D220" s="1"/>
      <c r="E220" s="1"/>
      <c r="F220" s="1"/>
      <c r="G220" s="1"/>
      <c r="H220" s="1"/>
      <c r="K220" s="1"/>
    </row>
    <row r="221" spans="1:11" x14ac:dyDescent="0.2">
      <c r="A221" s="1"/>
      <c r="B221" s="1"/>
      <c r="C221" s="1"/>
      <c r="D221" s="1"/>
      <c r="E221" s="1"/>
      <c r="F221" s="1"/>
      <c r="G221" s="1"/>
      <c r="H221" s="1"/>
      <c r="K221" s="1"/>
    </row>
    <row r="222" spans="1:11" x14ac:dyDescent="0.2">
      <c r="A222" s="1"/>
      <c r="B222" s="1"/>
      <c r="C222" s="1"/>
      <c r="D222" s="1"/>
      <c r="E222" s="1"/>
      <c r="F222" s="1"/>
      <c r="G222" s="1"/>
      <c r="H222" s="1"/>
      <c r="K222" s="1"/>
    </row>
    <row r="223" spans="1:11" x14ac:dyDescent="0.2">
      <c r="A223" s="1"/>
      <c r="B223" s="1"/>
      <c r="C223" s="1"/>
      <c r="D223" s="1"/>
      <c r="E223" s="1"/>
      <c r="F223" s="1"/>
      <c r="G223" s="1"/>
      <c r="H223" s="1"/>
      <c r="K223" s="1"/>
    </row>
    <row r="224" spans="1:11" x14ac:dyDescent="0.2">
      <c r="A224" s="1"/>
      <c r="B224" s="1"/>
      <c r="C224" s="1"/>
      <c r="D224" s="1"/>
      <c r="E224" s="1"/>
      <c r="F224" s="1"/>
      <c r="G224" s="1"/>
      <c r="H224" s="1"/>
      <c r="K224" s="1"/>
    </row>
    <row r="225" spans="1:11" x14ac:dyDescent="0.2">
      <c r="A225" s="1"/>
      <c r="B225" s="1"/>
      <c r="C225" s="1"/>
      <c r="D225" s="1"/>
      <c r="E225" s="1"/>
      <c r="F225" s="1"/>
      <c r="G225" s="1"/>
      <c r="H225" s="1"/>
      <c r="K225" s="1"/>
    </row>
    <row r="226" spans="1:11" x14ac:dyDescent="0.2">
      <c r="A226" s="1"/>
      <c r="B226" s="1"/>
      <c r="C226" s="1"/>
      <c r="D226" s="1"/>
      <c r="E226" s="1"/>
      <c r="F226" s="1"/>
      <c r="G226" s="1"/>
      <c r="H226" s="1"/>
      <c r="K226" s="1"/>
    </row>
    <row r="227" spans="1:11" x14ac:dyDescent="0.2">
      <c r="A227" s="1"/>
      <c r="B227" s="1"/>
      <c r="C227" s="1"/>
      <c r="D227" s="1"/>
      <c r="E227" s="1"/>
      <c r="F227" s="1"/>
      <c r="G227" s="1"/>
      <c r="H227" s="1"/>
      <c r="K227" s="1"/>
    </row>
    <row r="228" spans="1:11" x14ac:dyDescent="0.2">
      <c r="A228" s="1"/>
      <c r="B228" s="1"/>
      <c r="C228" s="1"/>
      <c r="D228" s="1"/>
      <c r="E228" s="1"/>
      <c r="F228" s="1"/>
      <c r="G228" s="1"/>
      <c r="H228" s="1"/>
      <c r="K228" s="1"/>
    </row>
    <row r="229" spans="1:11" x14ac:dyDescent="0.2">
      <c r="A229" s="1"/>
      <c r="B229" s="1"/>
      <c r="C229" s="1"/>
      <c r="D229" s="1"/>
      <c r="E229" s="1"/>
      <c r="F229" s="1"/>
      <c r="G229" s="1"/>
      <c r="H229" s="1"/>
      <c r="K229" s="1"/>
    </row>
    <row r="230" spans="1:11" x14ac:dyDescent="0.2">
      <c r="A230" s="1"/>
      <c r="B230" s="1"/>
      <c r="C230" s="1"/>
      <c r="D230" s="1"/>
      <c r="E230" s="1"/>
      <c r="F230" s="1"/>
      <c r="G230" s="1"/>
      <c r="H230" s="1"/>
      <c r="K230" s="1"/>
    </row>
    <row r="231" spans="1:11" x14ac:dyDescent="0.2">
      <c r="A231" s="1"/>
      <c r="B231" s="1"/>
      <c r="C231" s="1"/>
      <c r="D231" s="1"/>
      <c r="E231" s="1"/>
      <c r="F231" s="1"/>
      <c r="G231" s="1"/>
      <c r="H231" s="1"/>
      <c r="K231" s="1"/>
    </row>
    <row r="232" spans="1:11" x14ac:dyDescent="0.2">
      <c r="A232" s="1"/>
      <c r="B232" s="1"/>
      <c r="C232" s="1"/>
      <c r="D232" s="1"/>
      <c r="E232" s="1"/>
      <c r="F232" s="1"/>
      <c r="G232" s="1"/>
      <c r="H232" s="1"/>
      <c r="K232" s="1"/>
    </row>
    <row r="233" spans="1:11" x14ac:dyDescent="0.2">
      <c r="A233" s="1"/>
      <c r="B233" s="1"/>
      <c r="C233" s="1"/>
      <c r="D233" s="1"/>
      <c r="E233" s="1"/>
      <c r="F233" s="1"/>
      <c r="G233" s="1"/>
      <c r="H233" s="1"/>
      <c r="K233" s="1"/>
    </row>
    <row r="234" spans="1:11" x14ac:dyDescent="0.2">
      <c r="A234" s="1"/>
      <c r="B234" s="1"/>
      <c r="C234" s="1"/>
      <c r="D234" s="1"/>
      <c r="E234" s="1"/>
      <c r="F234" s="1"/>
      <c r="G234" s="1"/>
      <c r="H234" s="1"/>
      <c r="K234" s="1"/>
    </row>
    <row r="235" spans="1:11" x14ac:dyDescent="0.2">
      <c r="A235" s="1"/>
      <c r="B235" s="1"/>
      <c r="C235" s="1"/>
      <c r="D235" s="1"/>
      <c r="E235" s="1"/>
      <c r="F235" s="1"/>
      <c r="G235" s="1"/>
      <c r="H235" s="1"/>
      <c r="K235" s="1"/>
    </row>
    <row r="236" spans="1:11" x14ac:dyDescent="0.2">
      <c r="A236" s="1"/>
      <c r="B236" s="1"/>
      <c r="C236" s="1"/>
      <c r="D236" s="1"/>
      <c r="E236" s="1"/>
      <c r="F236" s="1"/>
      <c r="G236" s="1"/>
      <c r="H236" s="1"/>
      <c r="K236" s="1"/>
    </row>
    <row r="237" spans="1:11" x14ac:dyDescent="0.2">
      <c r="A237" s="1"/>
      <c r="B237" s="1"/>
      <c r="C237" s="1"/>
      <c r="D237" s="1"/>
      <c r="E237" s="1"/>
      <c r="F237" s="1"/>
      <c r="G237" s="1"/>
      <c r="H237" s="1"/>
      <c r="K237" s="1"/>
    </row>
    <row r="238" spans="1:11" x14ac:dyDescent="0.2">
      <c r="A238" s="1"/>
      <c r="B238" s="1"/>
      <c r="C238" s="1"/>
      <c r="D238" s="1"/>
      <c r="E238" s="1"/>
      <c r="F238" s="1"/>
      <c r="G238" s="1"/>
      <c r="H238" s="1"/>
      <c r="K238" s="1"/>
    </row>
    <row r="239" spans="1:11" x14ac:dyDescent="0.2">
      <c r="A239" s="1"/>
      <c r="B239" s="1"/>
      <c r="C239" s="1"/>
      <c r="D239" s="1"/>
      <c r="E239" s="1"/>
      <c r="F239" s="1"/>
      <c r="G239" s="1"/>
      <c r="H239" s="1"/>
      <c r="K239" s="1"/>
    </row>
    <row r="240" spans="1:11" x14ac:dyDescent="0.2">
      <c r="A240" s="1"/>
      <c r="B240" s="1"/>
      <c r="C240" s="1"/>
      <c r="D240" s="1"/>
      <c r="E240" s="1"/>
      <c r="F240" s="1"/>
      <c r="G240" s="1"/>
      <c r="H240" s="1"/>
      <c r="K240" s="1"/>
    </row>
    <row r="241" spans="1:11" x14ac:dyDescent="0.2">
      <c r="A241" s="1"/>
      <c r="B241" s="1"/>
      <c r="C241" s="1"/>
      <c r="D241" s="1"/>
      <c r="E241" s="1"/>
      <c r="F241" s="1"/>
      <c r="G241" s="1"/>
      <c r="H241" s="1"/>
      <c r="K241" s="1"/>
    </row>
    <row r="242" spans="1:11" x14ac:dyDescent="0.2">
      <c r="A242" s="1"/>
      <c r="B242" s="1"/>
      <c r="C242" s="1"/>
      <c r="D242" s="1"/>
      <c r="E242" s="1"/>
      <c r="F242" s="1"/>
      <c r="G242" s="1"/>
      <c r="H242" s="1"/>
      <c r="K242" s="1"/>
    </row>
    <row r="243" spans="1:11" x14ac:dyDescent="0.2">
      <c r="A243" s="1"/>
      <c r="B243" s="1"/>
      <c r="C243" s="1"/>
      <c r="D243" s="1"/>
      <c r="E243" s="1"/>
      <c r="F243" s="1"/>
      <c r="G243" s="1"/>
      <c r="H243" s="1"/>
      <c r="K243" s="1"/>
    </row>
    <row r="244" spans="1:11" x14ac:dyDescent="0.2">
      <c r="A244" s="1"/>
      <c r="B244" s="1"/>
      <c r="C244" s="1"/>
      <c r="D244" s="1"/>
      <c r="E244" s="1"/>
      <c r="F244" s="1"/>
      <c r="G244" s="1"/>
      <c r="H244" s="1"/>
      <c r="K244" s="1"/>
    </row>
    <row r="245" spans="1:11" x14ac:dyDescent="0.2">
      <c r="A245" s="1"/>
      <c r="B245" s="1"/>
      <c r="C245" s="1"/>
      <c r="D245" s="1"/>
      <c r="E245" s="1"/>
      <c r="F245" s="1"/>
      <c r="G245" s="1"/>
      <c r="H245" s="1"/>
      <c r="K245" s="1"/>
    </row>
    <row r="246" spans="1:11" x14ac:dyDescent="0.2">
      <c r="A246" s="1"/>
      <c r="B246" s="1"/>
      <c r="C246" s="1"/>
      <c r="D246" s="1"/>
      <c r="E246" s="1"/>
      <c r="F246" s="1"/>
      <c r="G246" s="1"/>
      <c r="H246" s="1"/>
      <c r="K246" s="1"/>
    </row>
    <row r="247" spans="1:11" x14ac:dyDescent="0.2">
      <c r="A247" s="1"/>
      <c r="B247" s="1"/>
      <c r="C247" s="1"/>
      <c r="D247" s="1"/>
      <c r="E247" s="1"/>
      <c r="F247" s="1"/>
      <c r="G247" s="1"/>
      <c r="H247" s="1"/>
      <c r="K247" s="1"/>
    </row>
    <row r="248" spans="1:11" x14ac:dyDescent="0.2">
      <c r="A248" s="1"/>
      <c r="B248" s="1"/>
      <c r="C248" s="1"/>
      <c r="D248" s="1"/>
      <c r="E248" s="1"/>
      <c r="F248" s="1"/>
      <c r="G248" s="1"/>
      <c r="H248" s="1"/>
      <c r="K248" s="1"/>
    </row>
    <row r="249" spans="1:11" x14ac:dyDescent="0.2">
      <c r="A249" s="1"/>
      <c r="B249" s="1"/>
      <c r="C249" s="1"/>
      <c r="D249" s="1"/>
      <c r="E249" s="1"/>
      <c r="F249" s="1"/>
      <c r="G249" s="1"/>
      <c r="H249" s="1"/>
      <c r="K249" s="1"/>
    </row>
    <row r="250" spans="1:11" x14ac:dyDescent="0.2">
      <c r="A250" s="1"/>
      <c r="B250" s="1"/>
      <c r="C250" s="1"/>
      <c r="D250" s="1"/>
      <c r="E250" s="1"/>
      <c r="F250" s="1"/>
      <c r="G250" s="1"/>
      <c r="H250" s="1"/>
      <c r="K250" s="1"/>
    </row>
    <row r="251" spans="1:11" x14ac:dyDescent="0.2">
      <c r="A251" s="1"/>
      <c r="B251" s="1"/>
      <c r="C251" s="1"/>
      <c r="D251" s="1"/>
      <c r="E251" s="1"/>
      <c r="F251" s="1"/>
      <c r="G251" s="1"/>
      <c r="H251" s="1"/>
      <c r="K251" s="1"/>
    </row>
    <row r="252" spans="1:11" x14ac:dyDescent="0.2">
      <c r="A252" s="1"/>
      <c r="B252" s="1"/>
      <c r="C252" s="1"/>
      <c r="D252" s="1"/>
      <c r="E252" s="1"/>
      <c r="F252" s="1"/>
      <c r="G252" s="1"/>
      <c r="H252" s="1"/>
      <c r="K252" s="1"/>
    </row>
    <row r="253" spans="1:11" x14ac:dyDescent="0.2">
      <c r="A253" s="1"/>
      <c r="B253" s="1"/>
      <c r="C253" s="1"/>
      <c r="D253" s="1"/>
      <c r="E253" s="1"/>
      <c r="F253" s="1"/>
      <c r="G253" s="1"/>
      <c r="H253" s="1"/>
      <c r="K253" s="1"/>
    </row>
    <row r="254" spans="1:11" x14ac:dyDescent="0.2">
      <c r="A254" s="1"/>
      <c r="B254" s="1"/>
      <c r="C254" s="1"/>
      <c r="D254" s="1"/>
      <c r="E254" s="1"/>
      <c r="F254" s="1"/>
      <c r="G254" s="1"/>
      <c r="H254" s="1"/>
      <c r="K254" s="1"/>
    </row>
    <row r="255" spans="1:11" x14ac:dyDescent="0.2">
      <c r="A255" s="1"/>
      <c r="B255" s="1"/>
      <c r="C255" s="1"/>
      <c r="D255" s="1"/>
      <c r="E255" s="1"/>
      <c r="F255" s="1"/>
      <c r="G255" s="1"/>
      <c r="H255" s="1"/>
      <c r="K255" s="1"/>
    </row>
    <row r="256" spans="1:11" x14ac:dyDescent="0.2">
      <c r="A256" s="1"/>
      <c r="B256" s="1"/>
      <c r="C256" s="1"/>
      <c r="D256" s="1"/>
      <c r="E256" s="1"/>
      <c r="F256" s="1"/>
      <c r="G256" s="1"/>
      <c r="H256" s="1"/>
      <c r="K256" s="1"/>
    </row>
    <row r="257" spans="1:11" x14ac:dyDescent="0.2">
      <c r="A257" s="1"/>
      <c r="B257" s="1"/>
      <c r="C257" s="1"/>
      <c r="D257" s="1"/>
      <c r="E257" s="1"/>
      <c r="F257" s="1"/>
      <c r="G257" s="1"/>
      <c r="H257" s="1"/>
      <c r="K257" s="1"/>
    </row>
    <row r="258" spans="1:11" x14ac:dyDescent="0.2">
      <c r="A258" s="1"/>
      <c r="B258" s="1"/>
      <c r="C258" s="1"/>
      <c r="D258" s="1"/>
      <c r="E258" s="1"/>
      <c r="F258" s="1"/>
      <c r="G258" s="1"/>
      <c r="H258" s="1"/>
      <c r="K258" s="1"/>
    </row>
    <row r="259" spans="1:11" x14ac:dyDescent="0.2">
      <c r="A259" s="1"/>
      <c r="B259" s="1"/>
      <c r="C259" s="1"/>
      <c r="D259" s="1"/>
      <c r="E259" s="1"/>
      <c r="F259" s="1"/>
      <c r="G259" s="1"/>
      <c r="H259" s="1"/>
      <c r="K259" s="1"/>
    </row>
    <row r="260" spans="1:11" x14ac:dyDescent="0.2">
      <c r="A260" s="1"/>
      <c r="B260" s="1"/>
      <c r="C260" s="1"/>
      <c r="D260" s="1"/>
      <c r="E260" s="1"/>
      <c r="F260" s="1"/>
      <c r="G260" s="1"/>
      <c r="H260" s="1"/>
      <c r="K260" s="1"/>
    </row>
    <row r="261" spans="1:11" x14ac:dyDescent="0.2">
      <c r="A261" s="1"/>
      <c r="B261" s="1"/>
      <c r="C261" s="1"/>
      <c r="D261" s="1"/>
      <c r="E261" s="1"/>
      <c r="F261" s="1"/>
      <c r="G261" s="1"/>
      <c r="H261" s="1"/>
      <c r="K261" s="1"/>
    </row>
    <row r="262" spans="1:11" x14ac:dyDescent="0.2">
      <c r="A262" s="1"/>
      <c r="B262" s="1"/>
      <c r="C262" s="1"/>
      <c r="D262" s="1"/>
      <c r="E262" s="1"/>
      <c r="F262" s="1"/>
      <c r="G262" s="1"/>
      <c r="H262" s="1"/>
      <c r="K262" s="1"/>
    </row>
    <row r="263" spans="1:11" x14ac:dyDescent="0.2">
      <c r="A263" s="1"/>
      <c r="B263" s="1"/>
      <c r="C263" s="1"/>
      <c r="D263" s="1"/>
      <c r="E263" s="1"/>
      <c r="F263" s="1"/>
      <c r="G263" s="1"/>
      <c r="H263" s="1"/>
      <c r="K263" s="1"/>
    </row>
    <row r="264" spans="1:11" x14ac:dyDescent="0.2">
      <c r="A264" s="1"/>
      <c r="B264" s="1"/>
      <c r="C264" s="1"/>
      <c r="D264" s="1"/>
      <c r="E264" s="1"/>
      <c r="F264" s="1"/>
      <c r="G264" s="1"/>
      <c r="H264" s="1"/>
      <c r="K264" s="1"/>
    </row>
    <row r="265" spans="1:11" x14ac:dyDescent="0.2">
      <c r="A265" s="1"/>
      <c r="B265" s="1"/>
      <c r="C265" s="1"/>
      <c r="D265" s="1"/>
      <c r="E265" s="1"/>
      <c r="F265" s="1"/>
      <c r="G265" s="1"/>
      <c r="H265" s="1"/>
      <c r="K265" s="1"/>
    </row>
    <row r="266" spans="1:11" x14ac:dyDescent="0.2">
      <c r="A266" s="1"/>
      <c r="B266" s="1"/>
      <c r="C266" s="1"/>
      <c r="D266" s="1"/>
      <c r="E266" s="1"/>
      <c r="F266" s="1"/>
      <c r="G266" s="1"/>
      <c r="H266" s="1"/>
      <c r="K266" s="1"/>
    </row>
    <row r="267" spans="1:11" x14ac:dyDescent="0.2">
      <c r="A267" s="1"/>
      <c r="B267" s="1"/>
      <c r="C267" s="1"/>
      <c r="D267" s="1"/>
      <c r="E267" s="1"/>
      <c r="F267" s="1"/>
      <c r="G267" s="1"/>
      <c r="H267" s="1"/>
      <c r="K267" s="1"/>
    </row>
    <row r="268" spans="1:11" x14ac:dyDescent="0.2">
      <c r="A268" s="1"/>
      <c r="B268" s="1"/>
      <c r="C268" s="1"/>
      <c r="D268" s="1"/>
      <c r="E268" s="1"/>
      <c r="F268" s="1"/>
      <c r="G268" s="1"/>
      <c r="H268" s="1"/>
      <c r="K268" s="1"/>
    </row>
    <row r="269" spans="1:11" x14ac:dyDescent="0.2">
      <c r="A269" s="1"/>
      <c r="B269" s="1"/>
      <c r="C269" s="1"/>
      <c r="D269" s="1"/>
      <c r="E269" s="1"/>
      <c r="F269" s="1"/>
      <c r="G269" s="1"/>
      <c r="H269" s="1"/>
      <c r="K269" s="1"/>
    </row>
    <row r="270" spans="1:11" x14ac:dyDescent="0.2">
      <c r="A270" s="1"/>
      <c r="B270" s="1"/>
      <c r="C270" s="1"/>
      <c r="D270" s="1"/>
      <c r="E270" s="1"/>
      <c r="F270" s="1"/>
      <c r="G270" s="1"/>
      <c r="H270" s="1"/>
      <c r="K270" s="1"/>
    </row>
    <row r="271" spans="1:11" x14ac:dyDescent="0.2">
      <c r="A271" s="1"/>
      <c r="B271" s="1"/>
      <c r="C271" s="1"/>
      <c r="D271" s="1"/>
      <c r="E271" s="1"/>
      <c r="F271" s="1"/>
      <c r="G271" s="1"/>
      <c r="H271" s="1"/>
      <c r="K271" s="1"/>
    </row>
    <row r="272" spans="1:11" x14ac:dyDescent="0.2">
      <c r="A272" s="1"/>
      <c r="B272" s="1"/>
      <c r="C272" s="1"/>
      <c r="D272" s="1"/>
      <c r="E272" s="1"/>
      <c r="F272" s="1"/>
      <c r="G272" s="1"/>
      <c r="H272" s="1"/>
      <c r="K272" s="1"/>
    </row>
    <row r="273" spans="1:11" x14ac:dyDescent="0.2">
      <c r="A273" s="1"/>
      <c r="B273" s="1"/>
      <c r="C273" s="1"/>
      <c r="D273" s="1"/>
      <c r="E273" s="1"/>
      <c r="F273" s="1"/>
      <c r="G273" s="1"/>
      <c r="H273" s="1"/>
      <c r="K273" s="1"/>
    </row>
    <row r="274" spans="1:11" x14ac:dyDescent="0.2">
      <c r="A274" s="1"/>
      <c r="B274" s="1"/>
      <c r="C274" s="1"/>
      <c r="D274" s="1"/>
      <c r="E274" s="1"/>
      <c r="F274" s="1"/>
      <c r="G274" s="1"/>
      <c r="H274" s="1"/>
      <c r="K274" s="1"/>
    </row>
    <row r="275" spans="1:11" x14ac:dyDescent="0.2">
      <c r="A275" s="1"/>
      <c r="B275" s="1"/>
      <c r="C275" s="1"/>
      <c r="D275" s="1"/>
      <c r="E275" s="1"/>
      <c r="F275" s="1"/>
      <c r="G275" s="1"/>
      <c r="H275" s="1"/>
      <c r="K275" s="1"/>
    </row>
    <row r="276" spans="1:11" x14ac:dyDescent="0.2">
      <c r="A276" s="1"/>
      <c r="B276" s="1"/>
      <c r="C276" s="1"/>
      <c r="D276" s="1"/>
      <c r="E276" s="1"/>
      <c r="F276" s="1"/>
      <c r="G276" s="1"/>
      <c r="H276" s="1"/>
      <c r="K276" s="1"/>
    </row>
    <row r="277" spans="1:11" x14ac:dyDescent="0.2">
      <c r="A277" s="1"/>
      <c r="B277" s="1"/>
      <c r="C277" s="1"/>
      <c r="D277" s="1"/>
      <c r="E277" s="1"/>
      <c r="F277" s="1"/>
      <c r="G277" s="1"/>
      <c r="H277" s="1"/>
      <c r="K277" s="1"/>
    </row>
    <row r="278" spans="1:11" x14ac:dyDescent="0.2">
      <c r="A278" s="1"/>
      <c r="B278" s="1"/>
      <c r="C278" s="1"/>
      <c r="D278" s="1"/>
      <c r="E278" s="1"/>
      <c r="F278" s="1"/>
      <c r="G278" s="1"/>
      <c r="H278" s="1"/>
      <c r="K278" s="1"/>
    </row>
    <row r="279" spans="1:11" x14ac:dyDescent="0.2">
      <c r="A279" s="1"/>
      <c r="B279" s="1"/>
      <c r="C279" s="1"/>
      <c r="D279" s="1"/>
      <c r="E279" s="1"/>
      <c r="F279" s="1"/>
      <c r="G279" s="1"/>
      <c r="H279" s="1"/>
      <c r="K279" s="1"/>
    </row>
    <row r="280" spans="1:11" x14ac:dyDescent="0.2">
      <c r="A280" s="1"/>
      <c r="B280" s="1"/>
      <c r="C280" s="1"/>
      <c r="D280" s="1"/>
      <c r="E280" s="1"/>
      <c r="F280" s="1"/>
      <c r="G280" s="1"/>
      <c r="H280" s="1"/>
      <c r="K280" s="1"/>
    </row>
    <row r="281" spans="1:11" x14ac:dyDescent="0.2">
      <c r="A281" s="1"/>
      <c r="B281" s="1"/>
      <c r="C281" s="1"/>
      <c r="D281" s="1"/>
      <c r="E281" s="1"/>
      <c r="F281" s="1"/>
      <c r="G281" s="1"/>
      <c r="H281" s="1"/>
      <c r="K281" s="1"/>
    </row>
    <row r="282" spans="1:11" x14ac:dyDescent="0.2">
      <c r="A282" s="1"/>
      <c r="B282" s="1"/>
      <c r="C282" s="1"/>
      <c r="D282" s="1"/>
      <c r="E282" s="1"/>
      <c r="F282" s="1"/>
      <c r="G282" s="1"/>
      <c r="H282" s="1"/>
      <c r="K282" s="1"/>
    </row>
    <row r="283" spans="1:11" x14ac:dyDescent="0.2">
      <c r="A283" s="1"/>
      <c r="B283" s="1"/>
      <c r="C283" s="1"/>
      <c r="D283" s="1"/>
      <c r="E283" s="1"/>
      <c r="F283" s="1"/>
      <c r="G283" s="1"/>
      <c r="H283" s="1"/>
      <c r="K283" s="1"/>
    </row>
    <row r="284" spans="1:11" x14ac:dyDescent="0.2">
      <c r="A284" s="1"/>
      <c r="B284" s="1"/>
      <c r="C284" s="1"/>
      <c r="D284" s="1"/>
      <c r="E284" s="1"/>
      <c r="F284" s="1"/>
      <c r="G284" s="1"/>
      <c r="H284" s="1"/>
      <c r="K284" s="1"/>
    </row>
    <row r="285" spans="1:11" x14ac:dyDescent="0.2">
      <c r="A285" s="1"/>
      <c r="B285" s="1"/>
      <c r="C285" s="1"/>
      <c r="D285" s="1"/>
      <c r="E285" s="1"/>
      <c r="F285" s="1"/>
      <c r="G285" s="1"/>
      <c r="H285" s="1"/>
      <c r="K285" s="1"/>
    </row>
    <row r="286" spans="1:11" x14ac:dyDescent="0.2">
      <c r="A286" s="1"/>
      <c r="B286" s="1"/>
      <c r="C286" s="1"/>
      <c r="D286" s="1"/>
      <c r="E286" s="1"/>
      <c r="F286" s="1"/>
      <c r="G286" s="1"/>
      <c r="H286" s="1"/>
      <c r="K286" s="1"/>
    </row>
    <row r="287" spans="1:11" x14ac:dyDescent="0.2">
      <c r="A287" s="1"/>
      <c r="B287" s="1"/>
      <c r="C287" s="1"/>
      <c r="D287" s="1"/>
      <c r="E287" s="1"/>
      <c r="F287" s="1"/>
      <c r="G287" s="1"/>
      <c r="H287" s="1"/>
      <c r="K287" s="1"/>
    </row>
    <row r="288" spans="1:11" x14ac:dyDescent="0.2">
      <c r="A288" s="1"/>
      <c r="B288" s="1"/>
      <c r="C288" s="1"/>
      <c r="D288" s="1"/>
      <c r="E288" s="1"/>
      <c r="F288" s="1"/>
      <c r="G288" s="1"/>
      <c r="H288" s="1"/>
      <c r="K288" s="1"/>
    </row>
    <row r="289" spans="1:11" x14ac:dyDescent="0.2">
      <c r="A289" s="1"/>
      <c r="B289" s="1"/>
      <c r="C289" s="1"/>
      <c r="D289" s="1"/>
      <c r="E289" s="1"/>
      <c r="F289" s="1"/>
      <c r="G289" s="1"/>
      <c r="H289" s="1"/>
      <c r="K289" s="1"/>
    </row>
    <row r="290" spans="1:11" x14ac:dyDescent="0.2">
      <c r="A290" s="1"/>
      <c r="B290" s="1"/>
      <c r="C290" s="1"/>
      <c r="D290" s="1"/>
      <c r="E290" s="1"/>
      <c r="F290" s="1"/>
      <c r="G290" s="1"/>
      <c r="H290" s="1"/>
      <c r="K290" s="1"/>
    </row>
    <row r="291" spans="1:11" x14ac:dyDescent="0.2">
      <c r="A291" s="1"/>
      <c r="B291" s="1"/>
      <c r="C291" s="1"/>
      <c r="D291" s="1"/>
      <c r="E291" s="1"/>
      <c r="F291" s="1"/>
      <c r="G291" s="1"/>
      <c r="H291" s="1"/>
      <c r="K291" s="1"/>
    </row>
    <row r="292" spans="1:11" x14ac:dyDescent="0.2">
      <c r="A292" s="1"/>
      <c r="B292" s="1"/>
      <c r="C292" s="1"/>
      <c r="D292" s="1"/>
      <c r="E292" s="1"/>
      <c r="F292" s="1"/>
      <c r="G292" s="1"/>
      <c r="H292" s="1"/>
      <c r="K292" s="1"/>
    </row>
    <row r="293" spans="1:11" x14ac:dyDescent="0.2">
      <c r="A293" s="1"/>
      <c r="B293" s="1"/>
      <c r="C293" s="1"/>
      <c r="D293" s="1"/>
      <c r="E293" s="1"/>
      <c r="F293" s="1"/>
      <c r="G293" s="1"/>
      <c r="H293" s="1"/>
      <c r="K293" s="1"/>
    </row>
    <row r="294" spans="1:11" x14ac:dyDescent="0.2">
      <c r="A294" s="1"/>
      <c r="B294" s="1"/>
      <c r="C294" s="1"/>
      <c r="D294" s="1"/>
      <c r="E294" s="1"/>
      <c r="F294" s="1"/>
      <c r="G294" s="1"/>
      <c r="H294" s="1"/>
      <c r="K294" s="1"/>
    </row>
    <row r="295" spans="1:11" x14ac:dyDescent="0.2">
      <c r="A295" s="1"/>
      <c r="B295" s="1"/>
      <c r="C295" s="1"/>
      <c r="D295" s="1"/>
      <c r="E295" s="1"/>
      <c r="F295" s="1"/>
      <c r="G295" s="1"/>
      <c r="H295" s="1"/>
      <c r="K295" s="1"/>
    </row>
    <row r="296" spans="1:11" x14ac:dyDescent="0.2">
      <c r="A296" s="1"/>
      <c r="B296" s="1"/>
      <c r="C296" s="1"/>
      <c r="D296" s="1"/>
      <c r="E296" s="1"/>
      <c r="F296" s="1"/>
      <c r="G296" s="1"/>
      <c r="H296" s="1"/>
      <c r="K296" s="1"/>
    </row>
    <row r="297" spans="1:11" x14ac:dyDescent="0.2">
      <c r="A297" s="1"/>
      <c r="B297" s="1"/>
      <c r="C297" s="1"/>
      <c r="D297" s="1"/>
      <c r="E297" s="1"/>
      <c r="F297" s="1"/>
      <c r="G297" s="1"/>
      <c r="H297" s="1"/>
      <c r="K297" s="1"/>
    </row>
    <row r="298" spans="1:11" x14ac:dyDescent="0.2">
      <c r="A298" s="1"/>
      <c r="B298" s="1"/>
      <c r="C298" s="1"/>
      <c r="D298" s="1"/>
      <c r="E298" s="1"/>
      <c r="F298" s="1"/>
      <c r="G298" s="1"/>
      <c r="H298" s="1"/>
      <c r="K298" s="1"/>
    </row>
    <row r="299" spans="1:11" x14ac:dyDescent="0.2">
      <c r="A299" s="1"/>
      <c r="B299" s="1"/>
      <c r="C299" s="1"/>
      <c r="D299" s="1"/>
      <c r="E299" s="1"/>
      <c r="F299" s="1"/>
      <c r="G299" s="1"/>
      <c r="H299" s="1"/>
      <c r="K299" s="1"/>
    </row>
    <row r="300" spans="1:11" x14ac:dyDescent="0.2">
      <c r="A300" s="1"/>
      <c r="B300" s="1"/>
      <c r="C300" s="1"/>
      <c r="D300" s="1"/>
      <c r="E300" s="1"/>
      <c r="F300" s="1"/>
      <c r="G300" s="1"/>
      <c r="H300" s="1"/>
      <c r="K300" s="1"/>
    </row>
    <row r="301" spans="1:11" x14ac:dyDescent="0.2">
      <c r="A301" s="1"/>
      <c r="B301" s="1"/>
      <c r="C301" s="1"/>
      <c r="D301" s="1"/>
      <c r="E301" s="1"/>
      <c r="F301" s="1"/>
      <c r="G301" s="1"/>
      <c r="H301" s="1"/>
      <c r="K301" s="1"/>
    </row>
    <row r="302" spans="1:11" x14ac:dyDescent="0.2">
      <c r="A302" s="1"/>
      <c r="B302" s="1"/>
      <c r="C302" s="1"/>
      <c r="D302" s="1"/>
      <c r="E302" s="1"/>
      <c r="F302" s="1"/>
      <c r="G302" s="1"/>
      <c r="H302" s="1"/>
      <c r="K302" s="1"/>
    </row>
    <row r="303" spans="1:11" x14ac:dyDescent="0.2">
      <c r="A303" s="1"/>
      <c r="B303" s="1"/>
      <c r="C303" s="1"/>
      <c r="D303" s="1"/>
      <c r="E303" s="1"/>
      <c r="F303" s="1"/>
      <c r="G303" s="1"/>
      <c r="H303" s="1"/>
      <c r="K303" s="1"/>
    </row>
    <row r="304" spans="1:11" x14ac:dyDescent="0.2">
      <c r="A304" s="1"/>
      <c r="B304" s="1"/>
      <c r="C304" s="1"/>
      <c r="D304" s="1"/>
      <c r="E304" s="1"/>
      <c r="F304" s="1"/>
      <c r="G304" s="1"/>
      <c r="H304" s="1"/>
      <c r="K304" s="1"/>
    </row>
    <row r="305" spans="1:11" x14ac:dyDescent="0.2">
      <c r="A305" s="1"/>
      <c r="B305" s="1"/>
      <c r="C305" s="1"/>
      <c r="D305" s="1"/>
      <c r="E305" s="1"/>
      <c r="F305" s="1"/>
      <c r="G305" s="1"/>
      <c r="H305" s="1"/>
      <c r="K305" s="1"/>
    </row>
    <row r="306" spans="1:11" x14ac:dyDescent="0.2">
      <c r="A306" s="1"/>
      <c r="B306" s="1"/>
      <c r="C306" s="1"/>
      <c r="D306" s="1"/>
      <c r="E306" s="1"/>
      <c r="F306" s="1"/>
      <c r="G306" s="1"/>
      <c r="H306" s="1"/>
      <c r="K306" s="1"/>
    </row>
    <row r="307" spans="1:11" x14ac:dyDescent="0.2">
      <c r="A307" s="1"/>
      <c r="B307" s="1"/>
      <c r="C307" s="1"/>
      <c r="D307" s="1"/>
      <c r="E307" s="1"/>
      <c r="F307" s="1"/>
      <c r="G307" s="1"/>
      <c r="H307" s="1"/>
      <c r="K307" s="1"/>
    </row>
    <row r="308" spans="1:11" x14ac:dyDescent="0.2">
      <c r="A308" s="1"/>
      <c r="B308" s="1"/>
      <c r="C308" s="1"/>
      <c r="D308" s="1"/>
      <c r="E308" s="1"/>
      <c r="F308" s="1"/>
      <c r="G308" s="1"/>
      <c r="H308" s="1"/>
      <c r="K308" s="1"/>
    </row>
    <row r="309" spans="1:11" x14ac:dyDescent="0.2">
      <c r="A309" s="1"/>
      <c r="B309" s="1"/>
      <c r="C309" s="1"/>
      <c r="D309" s="1"/>
      <c r="E309" s="1"/>
      <c r="F309" s="1"/>
      <c r="G309" s="1"/>
      <c r="H309" s="1"/>
      <c r="K309" s="1"/>
    </row>
    <row r="310" spans="1:11" x14ac:dyDescent="0.2">
      <c r="A310" s="1"/>
      <c r="B310" s="1"/>
      <c r="C310" s="1"/>
      <c r="D310" s="1"/>
      <c r="E310" s="1"/>
      <c r="F310" s="1"/>
      <c r="G310" s="1"/>
      <c r="H310" s="1"/>
      <c r="K310" s="1"/>
    </row>
    <row r="311" spans="1:11" x14ac:dyDescent="0.2">
      <c r="A311" s="1"/>
      <c r="B311" s="1"/>
      <c r="C311" s="1"/>
      <c r="D311" s="1"/>
      <c r="E311" s="1"/>
      <c r="F311" s="1"/>
      <c r="G311" s="1"/>
      <c r="H311" s="1"/>
      <c r="K311" s="1"/>
    </row>
    <row r="312" spans="1:11" x14ac:dyDescent="0.2">
      <c r="A312" s="1"/>
      <c r="B312" s="1"/>
      <c r="C312" s="1"/>
      <c r="D312" s="1"/>
      <c r="E312" s="1"/>
      <c r="F312" s="1"/>
      <c r="G312" s="1"/>
      <c r="H312" s="1"/>
      <c r="K312" s="1"/>
    </row>
    <row r="313" spans="1:11" x14ac:dyDescent="0.2">
      <c r="A313" s="1"/>
      <c r="B313" s="1"/>
      <c r="C313" s="1"/>
      <c r="D313" s="1"/>
      <c r="E313" s="1"/>
      <c r="F313" s="1"/>
      <c r="G313" s="1"/>
      <c r="H313" s="1"/>
      <c r="K313" s="1"/>
    </row>
    <row r="314" spans="1:11" x14ac:dyDescent="0.2">
      <c r="A314" s="1"/>
      <c r="B314" s="1"/>
      <c r="C314" s="1"/>
      <c r="D314" s="1"/>
      <c r="E314" s="1"/>
      <c r="F314" s="1"/>
      <c r="G314" s="1"/>
      <c r="H314" s="1"/>
      <c r="K314" s="1"/>
    </row>
    <row r="315" spans="1:11" x14ac:dyDescent="0.2">
      <c r="A315" s="1"/>
      <c r="B315" s="1"/>
      <c r="C315" s="1"/>
      <c r="D315" s="1"/>
      <c r="E315" s="1"/>
      <c r="F315" s="1"/>
      <c r="G315" s="1"/>
      <c r="H315" s="1"/>
      <c r="K315" s="1"/>
    </row>
    <row r="316" spans="1:11" x14ac:dyDescent="0.2">
      <c r="A316" s="1"/>
      <c r="B316" s="1"/>
      <c r="C316" s="1"/>
      <c r="D316" s="1"/>
      <c r="E316" s="1"/>
      <c r="F316" s="1"/>
      <c r="G316" s="1"/>
      <c r="H316" s="1"/>
      <c r="K316" s="1"/>
    </row>
    <row r="317" spans="1:11" x14ac:dyDescent="0.2">
      <c r="A317" s="1"/>
      <c r="B317" s="1"/>
      <c r="C317" s="1"/>
      <c r="D317" s="1"/>
      <c r="E317" s="1"/>
      <c r="F317" s="1"/>
      <c r="G317" s="1"/>
      <c r="H317" s="1"/>
      <c r="K317" s="1"/>
    </row>
    <row r="318" spans="1:11" x14ac:dyDescent="0.2">
      <c r="A318" s="1"/>
      <c r="B318" s="1"/>
      <c r="C318" s="1"/>
      <c r="D318" s="1"/>
      <c r="E318" s="1"/>
      <c r="F318" s="1"/>
      <c r="G318" s="1"/>
      <c r="H318" s="1"/>
      <c r="K318" s="1"/>
    </row>
    <row r="319" spans="1:11" x14ac:dyDescent="0.2">
      <c r="A319" s="1"/>
      <c r="B319" s="1"/>
      <c r="C319" s="1"/>
      <c r="D319" s="1"/>
      <c r="E319" s="1"/>
      <c r="F319" s="1"/>
      <c r="G319" s="1"/>
      <c r="H319" s="1"/>
      <c r="K319" s="1"/>
    </row>
    <row r="320" spans="1:11" x14ac:dyDescent="0.2">
      <c r="A320" s="1"/>
      <c r="B320" s="1"/>
      <c r="C320" s="1"/>
      <c r="D320" s="1"/>
      <c r="E320" s="1"/>
      <c r="F320" s="1"/>
      <c r="G320" s="1"/>
      <c r="H320" s="1"/>
      <c r="K320" s="1"/>
    </row>
    <row r="321" spans="1:11" x14ac:dyDescent="0.2">
      <c r="A321" s="1"/>
      <c r="B321" s="1"/>
      <c r="C321" s="1"/>
      <c r="D321" s="1"/>
      <c r="E321" s="1"/>
      <c r="F321" s="1"/>
      <c r="G321" s="1"/>
      <c r="H321" s="1"/>
      <c r="K321" s="1"/>
    </row>
    <row r="322" spans="1:11" x14ac:dyDescent="0.2">
      <c r="A322" s="1"/>
      <c r="B322" s="1"/>
      <c r="C322" s="1"/>
      <c r="D322" s="1"/>
      <c r="E322" s="1"/>
      <c r="F322" s="1"/>
      <c r="G322" s="1"/>
      <c r="H322" s="1"/>
      <c r="K322" s="1"/>
    </row>
    <row r="323" spans="1:11" x14ac:dyDescent="0.2">
      <c r="A323" s="1"/>
      <c r="B323" s="1"/>
      <c r="C323" s="1"/>
      <c r="D323" s="1"/>
      <c r="E323" s="1"/>
      <c r="F323" s="1"/>
      <c r="G323" s="1"/>
      <c r="H323" s="1"/>
      <c r="K323" s="1"/>
    </row>
    <row r="324" spans="1:11" x14ac:dyDescent="0.2">
      <c r="A324" s="1"/>
      <c r="B324" s="1"/>
      <c r="C324" s="1"/>
      <c r="D324" s="1"/>
      <c r="E324" s="1"/>
      <c r="F324" s="1"/>
      <c r="G324" s="1"/>
      <c r="H324" s="1"/>
      <c r="K324" s="1"/>
    </row>
    <row r="325" spans="1:11" x14ac:dyDescent="0.2">
      <c r="A325" s="1"/>
      <c r="B325" s="1"/>
      <c r="C325" s="1"/>
      <c r="D325" s="1"/>
      <c r="E325" s="1"/>
      <c r="F325" s="1"/>
      <c r="G325" s="1"/>
      <c r="H325" s="1"/>
      <c r="K325" s="1"/>
    </row>
    <row r="326" spans="1:11" x14ac:dyDescent="0.2">
      <c r="A326" s="1"/>
      <c r="B326" s="1"/>
      <c r="C326" s="1"/>
      <c r="D326" s="1"/>
      <c r="E326" s="1"/>
      <c r="F326" s="1"/>
      <c r="G326" s="1"/>
      <c r="H326" s="1"/>
      <c r="K326" s="1"/>
    </row>
    <row r="327" spans="1:11" x14ac:dyDescent="0.2">
      <c r="A327" s="1"/>
      <c r="B327" s="1"/>
      <c r="C327" s="1"/>
      <c r="D327" s="1"/>
      <c r="E327" s="1"/>
      <c r="F327" s="1"/>
      <c r="G327" s="1"/>
      <c r="H327" s="1"/>
      <c r="K327" s="1"/>
    </row>
    <row r="328" spans="1:11" x14ac:dyDescent="0.2">
      <c r="A328" s="1"/>
      <c r="B328" s="1"/>
      <c r="C328" s="1"/>
      <c r="D328" s="1"/>
      <c r="E328" s="1"/>
      <c r="F328" s="1"/>
      <c r="G328" s="1"/>
      <c r="H328" s="1"/>
      <c r="K328" s="1"/>
    </row>
    <row r="329" spans="1:11" x14ac:dyDescent="0.2">
      <c r="A329" s="1"/>
      <c r="B329" s="1"/>
      <c r="C329" s="1"/>
      <c r="D329" s="1"/>
      <c r="E329" s="1"/>
      <c r="F329" s="1"/>
      <c r="G329" s="1"/>
      <c r="H329" s="1"/>
      <c r="K329" s="1"/>
    </row>
    <row r="330" spans="1:11" x14ac:dyDescent="0.2">
      <c r="A330" s="1"/>
      <c r="B330" s="1"/>
      <c r="C330" s="1"/>
      <c r="D330" s="1"/>
      <c r="E330" s="1"/>
      <c r="F330" s="1"/>
      <c r="G330" s="1"/>
      <c r="H330" s="1"/>
      <c r="K330" s="1"/>
    </row>
    <row r="331" spans="1:11" x14ac:dyDescent="0.2">
      <c r="A331" s="1"/>
      <c r="B331" s="1"/>
      <c r="C331" s="1"/>
      <c r="D331" s="1"/>
      <c r="E331" s="1"/>
      <c r="F331" s="1"/>
      <c r="G331" s="1"/>
      <c r="H331" s="1"/>
      <c r="K331" s="1"/>
    </row>
    <row r="332" spans="1:11" x14ac:dyDescent="0.2">
      <c r="A332" s="1"/>
      <c r="B332" s="1"/>
      <c r="C332" s="1"/>
      <c r="D332" s="1"/>
      <c r="E332" s="1"/>
      <c r="F332" s="1"/>
      <c r="G332" s="1"/>
      <c r="H332" s="1"/>
      <c r="K332" s="1"/>
    </row>
    <row r="333" spans="1:11" x14ac:dyDescent="0.2">
      <c r="A333" s="1"/>
      <c r="B333" s="1"/>
      <c r="C333" s="1"/>
      <c r="D333" s="1"/>
      <c r="E333" s="1"/>
      <c r="F333" s="1"/>
      <c r="G333" s="1"/>
      <c r="H333" s="1"/>
      <c r="K333" s="1"/>
    </row>
    <row r="334" spans="1:11" x14ac:dyDescent="0.2">
      <c r="A334" s="1"/>
      <c r="B334" s="1"/>
      <c r="C334" s="1"/>
      <c r="D334" s="1"/>
      <c r="E334" s="1"/>
      <c r="F334" s="1"/>
      <c r="G334" s="1"/>
      <c r="H334" s="1"/>
      <c r="K334" s="1"/>
    </row>
    <row r="335" spans="1:11" x14ac:dyDescent="0.2">
      <c r="A335" s="1"/>
      <c r="B335" s="1"/>
      <c r="C335" s="1"/>
      <c r="D335" s="1"/>
      <c r="E335" s="1"/>
      <c r="F335" s="1"/>
      <c r="G335" s="1"/>
      <c r="H335" s="1"/>
      <c r="K335" s="1"/>
    </row>
    <row r="336" spans="1:11" x14ac:dyDescent="0.2">
      <c r="A336" s="1"/>
      <c r="B336" s="1"/>
      <c r="C336" s="1"/>
      <c r="D336" s="1"/>
      <c r="E336" s="1"/>
      <c r="F336" s="1"/>
      <c r="G336" s="1"/>
      <c r="H336" s="1"/>
      <c r="K336" s="1"/>
    </row>
    <row r="337" spans="1:11" x14ac:dyDescent="0.2">
      <c r="A337" s="1"/>
      <c r="B337" s="1"/>
      <c r="C337" s="1"/>
      <c r="D337" s="1"/>
      <c r="E337" s="1"/>
      <c r="F337" s="1"/>
      <c r="G337" s="1"/>
      <c r="H337" s="1"/>
      <c r="K337" s="1"/>
    </row>
    <row r="338" spans="1:11" x14ac:dyDescent="0.2">
      <c r="A338" s="1"/>
      <c r="B338" s="1"/>
      <c r="C338" s="1"/>
      <c r="D338" s="1"/>
      <c r="E338" s="1"/>
      <c r="F338" s="1"/>
      <c r="G338" s="1"/>
      <c r="H338" s="1"/>
      <c r="K338" s="1"/>
    </row>
    <row r="339" spans="1:11" x14ac:dyDescent="0.2">
      <c r="A339" s="1"/>
      <c r="B339" s="1"/>
      <c r="C339" s="1"/>
      <c r="D339" s="1"/>
      <c r="E339" s="1"/>
      <c r="F339" s="1"/>
      <c r="G339" s="1"/>
      <c r="H339" s="1"/>
      <c r="K339" s="1"/>
    </row>
    <row r="340" spans="1:11" x14ac:dyDescent="0.2">
      <c r="A340" s="1"/>
      <c r="B340" s="1"/>
      <c r="C340" s="1"/>
      <c r="D340" s="1"/>
      <c r="E340" s="1"/>
      <c r="F340" s="1"/>
      <c r="G340" s="1"/>
      <c r="H340" s="1"/>
      <c r="K340" s="1"/>
    </row>
    <row r="341" spans="1:11" x14ac:dyDescent="0.2">
      <c r="A341" s="1"/>
      <c r="B341" s="1"/>
      <c r="C341" s="1"/>
      <c r="D341" s="1"/>
      <c r="E341" s="1"/>
      <c r="F341" s="1"/>
      <c r="G341" s="1"/>
      <c r="H341" s="1"/>
      <c r="K341" s="1"/>
    </row>
    <row r="342" spans="1:11" x14ac:dyDescent="0.2">
      <c r="A342" s="1"/>
      <c r="B342" s="1"/>
      <c r="C342" s="1"/>
      <c r="D342" s="1"/>
      <c r="E342" s="1"/>
      <c r="F342" s="1"/>
      <c r="G342" s="1"/>
      <c r="H342" s="1"/>
      <c r="K342" s="1"/>
    </row>
    <row r="343" spans="1:11" x14ac:dyDescent="0.2">
      <c r="A343" s="1"/>
      <c r="B343" s="1"/>
      <c r="C343" s="1"/>
      <c r="D343" s="1"/>
      <c r="E343" s="1"/>
      <c r="F343" s="1"/>
      <c r="G343" s="1"/>
      <c r="H343" s="1"/>
      <c r="K343" s="1"/>
    </row>
    <row r="344" spans="1:11" x14ac:dyDescent="0.2">
      <c r="A344" s="1"/>
      <c r="B344" s="1"/>
      <c r="C344" s="1"/>
      <c r="D344" s="1"/>
      <c r="E344" s="1"/>
      <c r="F344" s="1"/>
      <c r="G344" s="1"/>
      <c r="H344" s="1"/>
      <c r="K344" s="1"/>
    </row>
    <row r="345" spans="1:11" x14ac:dyDescent="0.2">
      <c r="A345" s="1"/>
      <c r="B345" s="1"/>
      <c r="C345" s="1"/>
      <c r="D345" s="1"/>
      <c r="E345" s="1"/>
      <c r="F345" s="1"/>
      <c r="G345" s="1"/>
      <c r="H345" s="1"/>
      <c r="K345" s="1"/>
    </row>
    <row r="346" spans="1:11" x14ac:dyDescent="0.2">
      <c r="A346" s="1"/>
      <c r="B346" s="1"/>
      <c r="C346" s="1"/>
      <c r="D346" s="1"/>
      <c r="E346" s="1"/>
      <c r="F346" s="1"/>
      <c r="G346" s="1"/>
      <c r="H346" s="1"/>
      <c r="K346" s="1"/>
    </row>
    <row r="347" spans="1:11" x14ac:dyDescent="0.2">
      <c r="A347" s="1"/>
      <c r="B347" s="1"/>
      <c r="C347" s="1"/>
      <c r="D347" s="1"/>
      <c r="E347" s="1"/>
      <c r="F347" s="1"/>
      <c r="G347" s="1"/>
      <c r="H347" s="1"/>
      <c r="K347" s="1"/>
    </row>
    <row r="348" spans="1:11" x14ac:dyDescent="0.2">
      <c r="A348" s="1"/>
      <c r="B348" s="1"/>
      <c r="C348" s="1"/>
      <c r="D348" s="1"/>
      <c r="E348" s="1"/>
      <c r="F348" s="1"/>
      <c r="G348" s="1"/>
      <c r="H348" s="1"/>
      <c r="K348" s="1"/>
    </row>
    <row r="349" spans="1:11" x14ac:dyDescent="0.2">
      <c r="A349" s="1"/>
      <c r="B349" s="1"/>
      <c r="C349" s="1"/>
      <c r="D349" s="1"/>
      <c r="E349" s="1"/>
      <c r="F349" s="1"/>
      <c r="G349" s="1"/>
      <c r="H349" s="1"/>
      <c r="K349" s="1"/>
    </row>
    <row r="350" spans="1:11" x14ac:dyDescent="0.2">
      <c r="A350" s="1"/>
      <c r="B350" s="1"/>
      <c r="C350" s="1"/>
      <c r="D350" s="1"/>
      <c r="E350" s="1"/>
      <c r="F350" s="1"/>
      <c r="G350" s="1"/>
      <c r="H350" s="1"/>
      <c r="K350" s="1"/>
    </row>
    <row r="351" spans="1:11" x14ac:dyDescent="0.2">
      <c r="A351" s="1"/>
      <c r="B351" s="1"/>
      <c r="C351" s="1"/>
      <c r="D351" s="1"/>
      <c r="E351" s="1"/>
      <c r="F351" s="1"/>
      <c r="G351" s="1"/>
      <c r="H351" s="1"/>
      <c r="K351" s="1"/>
    </row>
    <row r="352" spans="1:11" x14ac:dyDescent="0.2">
      <c r="A352" s="1"/>
      <c r="B352" s="1"/>
      <c r="C352" s="1"/>
      <c r="D352" s="1"/>
      <c r="E352" s="1"/>
      <c r="F352" s="1"/>
      <c r="G352" s="1"/>
      <c r="H352" s="1"/>
      <c r="K352" s="1"/>
    </row>
    <row r="353" spans="1:11" x14ac:dyDescent="0.2">
      <c r="A353" s="1"/>
      <c r="B353" s="1"/>
      <c r="C353" s="1"/>
      <c r="D353" s="1"/>
      <c r="E353" s="1"/>
      <c r="F353" s="1"/>
      <c r="G353" s="1"/>
      <c r="H353" s="1"/>
      <c r="K353" s="1"/>
    </row>
    <row r="354" spans="1:11" x14ac:dyDescent="0.2">
      <c r="A354" s="1"/>
      <c r="B354" s="1"/>
      <c r="C354" s="1"/>
      <c r="D354" s="1"/>
      <c r="E354" s="1"/>
      <c r="F354" s="1"/>
      <c r="G354" s="1"/>
      <c r="H354" s="1"/>
      <c r="K354" s="1"/>
    </row>
    <row r="355" spans="1:11" x14ac:dyDescent="0.2">
      <c r="A355" s="1"/>
      <c r="B355" s="1"/>
      <c r="C355" s="1"/>
      <c r="D355" s="1"/>
      <c r="E355" s="1"/>
      <c r="F355" s="1"/>
      <c r="G355" s="1"/>
      <c r="H355" s="1"/>
      <c r="K355" s="1"/>
    </row>
    <row r="356" spans="1:11" x14ac:dyDescent="0.2">
      <c r="A356" s="1"/>
      <c r="B356" s="1"/>
      <c r="C356" s="1"/>
      <c r="D356" s="1"/>
      <c r="E356" s="1"/>
      <c r="F356" s="1"/>
      <c r="G356" s="1"/>
      <c r="H356" s="1"/>
      <c r="K356" s="1"/>
    </row>
    <row r="357" spans="1:11" x14ac:dyDescent="0.2">
      <c r="A357" s="1"/>
      <c r="B357" s="1"/>
      <c r="C357" s="1"/>
      <c r="D357" s="1"/>
      <c r="E357" s="1"/>
      <c r="F357" s="1"/>
      <c r="G357" s="1"/>
      <c r="H357" s="1"/>
      <c r="K357" s="1"/>
    </row>
    <row r="358" spans="1:11" x14ac:dyDescent="0.2">
      <c r="A358" s="1"/>
      <c r="B358" s="1"/>
      <c r="C358" s="1"/>
      <c r="D358" s="1"/>
      <c r="E358" s="1"/>
      <c r="F358" s="1"/>
      <c r="G358" s="1"/>
      <c r="H358" s="1"/>
      <c r="K358" s="1"/>
    </row>
    <row r="359" spans="1:11" x14ac:dyDescent="0.2">
      <c r="A359" s="1"/>
      <c r="B359" s="1"/>
      <c r="C359" s="1"/>
      <c r="D359" s="1"/>
      <c r="E359" s="1"/>
      <c r="F359" s="1"/>
      <c r="G359" s="1"/>
      <c r="H359" s="1"/>
      <c r="K359" s="1"/>
    </row>
    <row r="360" spans="1:11" x14ac:dyDescent="0.2">
      <c r="A360" s="1"/>
      <c r="B360" s="1"/>
      <c r="C360" s="1"/>
      <c r="D360" s="1"/>
      <c r="E360" s="1"/>
      <c r="F360" s="1"/>
      <c r="G360" s="1"/>
      <c r="H360" s="1"/>
      <c r="K360" s="1"/>
    </row>
    <row r="361" spans="1:11" x14ac:dyDescent="0.2">
      <c r="A361" s="1"/>
      <c r="B361" s="1"/>
      <c r="C361" s="1"/>
      <c r="D361" s="1"/>
      <c r="E361" s="1"/>
      <c r="F361" s="1"/>
      <c r="G361" s="1"/>
      <c r="H361" s="1"/>
      <c r="K361" s="1"/>
    </row>
    <row r="362" spans="1:11" x14ac:dyDescent="0.2">
      <c r="A362" s="1"/>
      <c r="B362" s="1"/>
      <c r="C362" s="1"/>
      <c r="D362" s="1"/>
      <c r="E362" s="1"/>
      <c r="F362" s="1"/>
      <c r="G362" s="1"/>
      <c r="H362" s="1"/>
      <c r="K362" s="1"/>
    </row>
    <row r="363" spans="1:11" x14ac:dyDescent="0.2">
      <c r="A363" s="1"/>
      <c r="B363" s="1"/>
      <c r="C363" s="1"/>
      <c r="D363" s="1"/>
      <c r="E363" s="1"/>
      <c r="F363" s="1"/>
      <c r="G363" s="1"/>
      <c r="H363" s="1"/>
      <c r="K363" s="1"/>
    </row>
    <row r="364" spans="1:11" x14ac:dyDescent="0.2">
      <c r="A364" s="1"/>
      <c r="B364" s="1"/>
      <c r="C364" s="1"/>
      <c r="D364" s="1"/>
      <c r="E364" s="1"/>
      <c r="F364" s="1"/>
      <c r="G364" s="1"/>
      <c r="H364" s="1"/>
      <c r="K364" s="1"/>
    </row>
    <row r="365" spans="1:11" x14ac:dyDescent="0.2">
      <c r="A365" s="1"/>
      <c r="B365" s="1"/>
      <c r="C365" s="1"/>
      <c r="D365" s="1"/>
      <c r="E365" s="1"/>
      <c r="F365" s="1"/>
      <c r="G365" s="1"/>
      <c r="H365" s="1"/>
      <c r="K365" s="1"/>
    </row>
    <row r="366" spans="1:11" x14ac:dyDescent="0.2">
      <c r="A366" s="1"/>
      <c r="B366" s="1"/>
      <c r="C366" s="1"/>
      <c r="D366" s="1"/>
      <c r="E366" s="1"/>
      <c r="F366" s="1"/>
      <c r="G366" s="1"/>
      <c r="H366" s="1"/>
      <c r="K366" s="1"/>
    </row>
    <row r="367" spans="1:11" x14ac:dyDescent="0.2">
      <c r="A367" s="1"/>
      <c r="B367" s="1"/>
      <c r="C367" s="1"/>
      <c r="D367" s="1"/>
      <c r="E367" s="1"/>
      <c r="F367" s="1"/>
      <c r="G367" s="1"/>
      <c r="H367" s="1"/>
      <c r="K367" s="1"/>
    </row>
    <row r="368" spans="1:11" x14ac:dyDescent="0.2">
      <c r="A368" s="1"/>
      <c r="B368" s="1"/>
      <c r="C368" s="1"/>
      <c r="D368" s="1"/>
      <c r="E368" s="1"/>
      <c r="F368" s="1"/>
      <c r="G368" s="1"/>
      <c r="H368" s="1"/>
      <c r="K368" s="1"/>
    </row>
    <row r="369" spans="1:11" x14ac:dyDescent="0.2">
      <c r="A369" s="1"/>
      <c r="B369" s="1"/>
      <c r="C369" s="1"/>
      <c r="D369" s="1"/>
      <c r="E369" s="1"/>
      <c r="F369" s="1"/>
      <c r="G369" s="1"/>
      <c r="H369" s="1"/>
      <c r="K369" s="1"/>
    </row>
    <row r="370" spans="1:11" x14ac:dyDescent="0.2">
      <c r="A370" s="1"/>
      <c r="B370" s="1"/>
      <c r="C370" s="1"/>
      <c r="D370" s="1"/>
      <c r="E370" s="1"/>
      <c r="F370" s="1"/>
      <c r="G370" s="1"/>
      <c r="H370" s="1"/>
      <c r="K370" s="1"/>
    </row>
    <row r="371" spans="1:11" x14ac:dyDescent="0.2">
      <c r="A371" s="1"/>
      <c r="B371" s="1"/>
      <c r="C371" s="1"/>
      <c r="D371" s="1"/>
      <c r="E371" s="1"/>
      <c r="F371" s="1"/>
      <c r="G371" s="1"/>
      <c r="H371" s="1"/>
      <c r="K371" s="1"/>
    </row>
    <row r="372" spans="1:11" x14ac:dyDescent="0.2">
      <c r="A372" s="1"/>
      <c r="B372" s="1"/>
      <c r="C372" s="1"/>
      <c r="D372" s="1"/>
      <c r="E372" s="1"/>
      <c r="F372" s="1"/>
      <c r="G372" s="1"/>
      <c r="H372" s="1"/>
      <c r="K372" s="1"/>
    </row>
    <row r="373" spans="1:11" x14ac:dyDescent="0.2">
      <c r="A373" s="1"/>
      <c r="B373" s="1"/>
      <c r="C373" s="1"/>
      <c r="D373" s="1"/>
      <c r="E373" s="1"/>
      <c r="F373" s="1"/>
      <c r="G373" s="1"/>
      <c r="H373" s="1"/>
      <c r="K373" s="1"/>
    </row>
    <row r="374" spans="1:11" x14ac:dyDescent="0.2">
      <c r="A374" s="1"/>
      <c r="B374" s="1"/>
      <c r="C374" s="1"/>
      <c r="D374" s="1"/>
      <c r="E374" s="1"/>
      <c r="F374" s="1"/>
      <c r="G374" s="1"/>
      <c r="H374" s="1"/>
      <c r="K374" s="1"/>
    </row>
    <row r="375" spans="1:11" x14ac:dyDescent="0.2">
      <c r="A375" s="1"/>
      <c r="B375" s="1"/>
      <c r="C375" s="1"/>
      <c r="D375" s="1"/>
      <c r="E375" s="1"/>
      <c r="F375" s="1"/>
      <c r="G375" s="1"/>
      <c r="H375" s="1"/>
      <c r="K375" s="1"/>
    </row>
    <row r="376" spans="1:11" x14ac:dyDescent="0.2">
      <c r="A376" s="1"/>
      <c r="B376" s="1"/>
      <c r="C376" s="1"/>
      <c r="D376" s="1"/>
      <c r="E376" s="1"/>
      <c r="F376" s="1"/>
      <c r="G376" s="1"/>
      <c r="H376" s="1"/>
      <c r="K376" s="1"/>
    </row>
    <row r="377" spans="1:11" x14ac:dyDescent="0.2">
      <c r="A377" s="1"/>
      <c r="B377" s="1"/>
      <c r="C377" s="1"/>
      <c r="D377" s="1"/>
      <c r="E377" s="1"/>
      <c r="F377" s="1"/>
      <c r="G377" s="1"/>
      <c r="H377" s="1"/>
      <c r="K377" s="1"/>
    </row>
    <row r="378" spans="1:11" x14ac:dyDescent="0.2">
      <c r="A378" s="1"/>
      <c r="B378" s="1"/>
      <c r="C378" s="1"/>
      <c r="D378" s="1"/>
      <c r="E378" s="1"/>
      <c r="F378" s="1"/>
      <c r="G378" s="1"/>
      <c r="H378" s="1"/>
      <c r="K378" s="1"/>
    </row>
    <row r="379" spans="1:11" x14ac:dyDescent="0.2">
      <c r="A379" s="1"/>
      <c r="B379" s="1"/>
      <c r="C379" s="1"/>
      <c r="D379" s="1"/>
      <c r="E379" s="1"/>
      <c r="F379" s="1"/>
      <c r="G379" s="1"/>
      <c r="H379" s="1"/>
      <c r="K379" s="1"/>
    </row>
    <row r="380" spans="1:11" x14ac:dyDescent="0.2">
      <c r="A380" s="1"/>
      <c r="B380" s="1"/>
      <c r="C380" s="1"/>
      <c r="D380" s="1"/>
      <c r="E380" s="1"/>
      <c r="F380" s="1"/>
      <c r="G380" s="1"/>
      <c r="H380" s="1"/>
      <c r="K380" s="1"/>
    </row>
    <row r="381" spans="1:11" x14ac:dyDescent="0.2">
      <c r="A381" s="1"/>
      <c r="B381" s="1"/>
      <c r="C381" s="1"/>
      <c r="D381" s="1"/>
      <c r="E381" s="1"/>
      <c r="F381" s="1"/>
      <c r="G381" s="1"/>
      <c r="H381" s="1"/>
      <c r="K381" s="1"/>
    </row>
    <row r="382" spans="1:11" x14ac:dyDescent="0.2">
      <c r="A382" s="1"/>
      <c r="B382" s="1"/>
      <c r="C382" s="1"/>
      <c r="D382" s="1"/>
      <c r="E382" s="1"/>
      <c r="F382" s="1"/>
      <c r="G382" s="1"/>
      <c r="H382" s="1"/>
      <c r="K382" s="1"/>
    </row>
    <row r="383" spans="1:11" x14ac:dyDescent="0.2">
      <c r="A383" s="1"/>
      <c r="B383" s="1"/>
      <c r="C383" s="1"/>
      <c r="D383" s="1"/>
      <c r="E383" s="1"/>
      <c r="F383" s="1"/>
      <c r="G383" s="1"/>
      <c r="H383" s="1"/>
      <c r="K383" s="1"/>
    </row>
    <row r="384" spans="1:11" x14ac:dyDescent="0.2">
      <c r="A384" s="1"/>
      <c r="B384" s="1"/>
      <c r="C384" s="1"/>
      <c r="D384" s="1"/>
      <c r="E384" s="1"/>
      <c r="F384" s="1"/>
      <c r="G384" s="1"/>
      <c r="H384" s="1"/>
      <c r="K384" s="1"/>
    </row>
    <row r="385" spans="1:11" x14ac:dyDescent="0.2">
      <c r="A385" s="1"/>
      <c r="B385" s="1"/>
      <c r="C385" s="1"/>
      <c r="D385" s="1"/>
      <c r="E385" s="1"/>
      <c r="F385" s="1"/>
      <c r="G385" s="1"/>
      <c r="H385" s="1"/>
      <c r="K385" s="1"/>
    </row>
    <row r="386" spans="1:11" x14ac:dyDescent="0.2">
      <c r="A386" s="1"/>
      <c r="B386" s="1"/>
      <c r="C386" s="1"/>
      <c r="D386" s="1"/>
      <c r="E386" s="1"/>
      <c r="F386" s="1"/>
      <c r="G386" s="1"/>
      <c r="H386" s="1"/>
      <c r="K386" s="1"/>
    </row>
    <row r="387" spans="1:11" x14ac:dyDescent="0.2">
      <c r="A387" s="1"/>
      <c r="B387" s="1"/>
      <c r="C387" s="1"/>
      <c r="D387" s="1"/>
      <c r="E387" s="1"/>
      <c r="F387" s="1"/>
      <c r="G387" s="1"/>
      <c r="H387" s="1"/>
      <c r="K387" s="1"/>
    </row>
    <row r="388" spans="1:11" x14ac:dyDescent="0.2">
      <c r="A388" s="1"/>
      <c r="B388" s="1"/>
      <c r="C388" s="1"/>
      <c r="D388" s="1"/>
      <c r="E388" s="1"/>
      <c r="F388" s="1"/>
      <c r="G388" s="1"/>
      <c r="H388" s="1"/>
      <c r="K388" s="1"/>
    </row>
    <row r="389" spans="1:11" x14ac:dyDescent="0.2">
      <c r="A389" s="1"/>
      <c r="B389" s="1"/>
      <c r="C389" s="1"/>
      <c r="D389" s="1"/>
      <c r="E389" s="1"/>
      <c r="F389" s="1"/>
      <c r="G389" s="1"/>
      <c r="H389" s="1"/>
      <c r="K389" s="1"/>
    </row>
    <row r="390" spans="1:11" x14ac:dyDescent="0.2">
      <c r="A390" s="1"/>
      <c r="B390" s="1"/>
      <c r="C390" s="1"/>
      <c r="D390" s="1"/>
      <c r="E390" s="1"/>
      <c r="F390" s="1"/>
      <c r="G390" s="1"/>
      <c r="H390" s="1"/>
      <c r="K390" s="1"/>
    </row>
    <row r="391" spans="1:11" x14ac:dyDescent="0.2">
      <c r="A391" s="1"/>
      <c r="B391" s="1"/>
      <c r="C391" s="1"/>
      <c r="D391" s="1"/>
      <c r="E391" s="1"/>
      <c r="F391" s="1"/>
      <c r="G391" s="1"/>
      <c r="H391" s="1"/>
      <c r="K391" s="1"/>
    </row>
    <row r="392" spans="1:11" x14ac:dyDescent="0.2">
      <c r="A392" s="1"/>
      <c r="B392" s="1"/>
      <c r="C392" s="1"/>
      <c r="D392" s="1"/>
      <c r="E392" s="1"/>
      <c r="F392" s="1"/>
      <c r="G392" s="1"/>
      <c r="H392" s="1"/>
      <c r="K392" s="1"/>
    </row>
    <row r="393" spans="1:11" x14ac:dyDescent="0.2">
      <c r="A393" s="1"/>
      <c r="B393" s="1"/>
      <c r="C393" s="1"/>
      <c r="D393" s="1"/>
      <c r="E393" s="1"/>
      <c r="F393" s="1"/>
      <c r="G393" s="1"/>
      <c r="H393" s="1"/>
      <c r="K393" s="1"/>
    </row>
    <row r="394" spans="1:11" x14ac:dyDescent="0.2">
      <c r="A394" s="1"/>
      <c r="B394" s="1"/>
      <c r="C394" s="1"/>
      <c r="D394" s="1"/>
      <c r="E394" s="1"/>
      <c r="F394" s="1"/>
      <c r="G394" s="1"/>
      <c r="H394" s="1"/>
      <c r="K394" s="1"/>
    </row>
    <row r="395" spans="1:11" x14ac:dyDescent="0.2">
      <c r="A395" s="1"/>
      <c r="B395" s="1"/>
      <c r="C395" s="1"/>
      <c r="D395" s="1"/>
      <c r="E395" s="1"/>
      <c r="F395" s="1"/>
      <c r="G395" s="1"/>
      <c r="H395" s="1"/>
      <c r="K395" s="1"/>
    </row>
    <row r="396" spans="1:11" x14ac:dyDescent="0.2">
      <c r="A396" s="1"/>
      <c r="B396" s="1"/>
      <c r="C396" s="1"/>
      <c r="D396" s="1"/>
      <c r="E396" s="1"/>
      <c r="F396" s="1"/>
      <c r="G396" s="1"/>
      <c r="H396" s="1"/>
      <c r="K396" s="1"/>
    </row>
    <row r="397" spans="1:11" x14ac:dyDescent="0.2">
      <c r="A397" s="1"/>
      <c r="B397" s="1"/>
      <c r="C397" s="1"/>
      <c r="D397" s="1"/>
      <c r="E397" s="1"/>
      <c r="F397" s="1"/>
      <c r="G397" s="1"/>
      <c r="H397" s="1"/>
      <c r="K397" s="1"/>
    </row>
    <row r="398" spans="1:11" x14ac:dyDescent="0.2">
      <c r="A398" s="1"/>
      <c r="B398" s="1"/>
      <c r="C398" s="1"/>
      <c r="D398" s="1"/>
      <c r="E398" s="1"/>
      <c r="F398" s="1"/>
      <c r="G398" s="1"/>
      <c r="H398" s="1"/>
      <c r="K398" s="1"/>
    </row>
    <row r="399" spans="1:11" x14ac:dyDescent="0.2">
      <c r="A399" s="1"/>
      <c r="B399" s="1"/>
      <c r="C399" s="1"/>
      <c r="D399" s="1"/>
      <c r="E399" s="1"/>
      <c r="F399" s="1"/>
      <c r="G399" s="1"/>
      <c r="H399" s="1"/>
      <c r="K399" s="1"/>
    </row>
    <row r="400" spans="1:11" x14ac:dyDescent="0.2">
      <c r="A400" s="1"/>
      <c r="B400" s="1"/>
      <c r="C400" s="1"/>
      <c r="D400" s="1"/>
      <c r="E400" s="1"/>
      <c r="F400" s="1"/>
      <c r="G400" s="1"/>
      <c r="H400" s="1"/>
      <c r="K400" s="1"/>
    </row>
    <row r="401" spans="1:11" x14ac:dyDescent="0.2">
      <c r="A401" s="1"/>
      <c r="B401" s="1"/>
      <c r="C401" s="1"/>
      <c r="D401" s="1"/>
      <c r="E401" s="1"/>
      <c r="F401" s="1"/>
      <c r="G401" s="1"/>
      <c r="H401" s="1"/>
      <c r="K401" s="1"/>
    </row>
    <row r="402" spans="1:11" x14ac:dyDescent="0.2">
      <c r="A402" s="1"/>
      <c r="B402" s="1"/>
      <c r="C402" s="1"/>
      <c r="D402" s="1"/>
      <c r="E402" s="1"/>
      <c r="F402" s="1"/>
      <c r="G402" s="1"/>
      <c r="H402" s="1"/>
      <c r="K402" s="1"/>
    </row>
    <row r="403" spans="1:11" x14ac:dyDescent="0.2">
      <c r="A403" s="1"/>
      <c r="B403" s="1"/>
      <c r="C403" s="1"/>
      <c r="D403" s="1"/>
      <c r="E403" s="1"/>
      <c r="F403" s="1"/>
      <c r="G403" s="1"/>
      <c r="H403" s="1"/>
      <c r="K403" s="1"/>
    </row>
    <row r="404" spans="1:11" x14ac:dyDescent="0.2">
      <c r="A404" s="1"/>
      <c r="B404" s="1"/>
      <c r="C404" s="1"/>
      <c r="D404" s="1"/>
      <c r="E404" s="1"/>
      <c r="F404" s="1"/>
      <c r="G404" s="1"/>
      <c r="H404" s="1"/>
      <c r="K404" s="1"/>
    </row>
    <row r="405" spans="1:11" x14ac:dyDescent="0.2">
      <c r="A405" s="1"/>
      <c r="B405" s="1"/>
      <c r="C405" s="1"/>
      <c r="D405" s="1"/>
      <c r="E405" s="1"/>
      <c r="F405" s="1"/>
      <c r="G405" s="1"/>
      <c r="H405" s="1"/>
      <c r="K405" s="1"/>
    </row>
    <row r="406" spans="1:11" x14ac:dyDescent="0.2">
      <c r="A406" s="1"/>
      <c r="B406" s="1"/>
      <c r="C406" s="1"/>
      <c r="D406" s="1"/>
      <c r="E406" s="1"/>
      <c r="F406" s="1"/>
      <c r="G406" s="1"/>
      <c r="H406" s="1"/>
      <c r="K406" s="1"/>
    </row>
    <row r="407" spans="1:11" x14ac:dyDescent="0.2">
      <c r="A407" s="1"/>
      <c r="B407" s="1"/>
      <c r="C407" s="1"/>
      <c r="D407" s="1"/>
      <c r="E407" s="1"/>
      <c r="F407" s="1"/>
      <c r="G407" s="1"/>
      <c r="H407" s="1"/>
      <c r="K407" s="1"/>
    </row>
    <row r="408" spans="1:11" x14ac:dyDescent="0.2">
      <c r="A408" s="1"/>
      <c r="B408" s="1"/>
      <c r="C408" s="1"/>
      <c r="D408" s="1"/>
      <c r="E408" s="1"/>
      <c r="F408" s="1"/>
      <c r="G408" s="1"/>
      <c r="H408" s="1"/>
      <c r="K408" s="1"/>
    </row>
    <row r="409" spans="1:11" x14ac:dyDescent="0.2">
      <c r="A409" s="1"/>
      <c r="B409" s="1"/>
      <c r="C409" s="1"/>
      <c r="D409" s="1"/>
      <c r="E409" s="1"/>
      <c r="F409" s="1"/>
      <c r="G409" s="1"/>
      <c r="H409" s="1"/>
      <c r="K409" s="1"/>
    </row>
    <row r="410" spans="1:11" x14ac:dyDescent="0.2">
      <c r="A410" s="1"/>
      <c r="B410" s="1"/>
      <c r="C410" s="1"/>
      <c r="D410" s="1"/>
      <c r="E410" s="1"/>
      <c r="F410" s="1"/>
      <c r="G410" s="1"/>
      <c r="H410" s="1"/>
      <c r="K410" s="1"/>
    </row>
    <row r="411" spans="1:11" x14ac:dyDescent="0.2">
      <c r="A411" s="1"/>
      <c r="B411" s="1"/>
      <c r="C411" s="1"/>
      <c r="D411" s="1"/>
      <c r="E411" s="1"/>
      <c r="F411" s="1"/>
      <c r="G411" s="1"/>
      <c r="H411" s="1"/>
      <c r="K411" s="1"/>
    </row>
    <row r="412" spans="1:11" x14ac:dyDescent="0.2">
      <c r="A412" s="1"/>
      <c r="B412" s="1"/>
      <c r="C412" s="1"/>
      <c r="D412" s="1"/>
      <c r="E412" s="1"/>
      <c r="F412" s="1"/>
      <c r="G412" s="1"/>
      <c r="H412" s="1"/>
      <c r="K412" s="1"/>
    </row>
    <row r="413" spans="1:11" x14ac:dyDescent="0.2">
      <c r="A413" s="1"/>
      <c r="B413" s="1"/>
      <c r="C413" s="1"/>
      <c r="D413" s="1"/>
      <c r="E413" s="1"/>
      <c r="F413" s="1"/>
      <c r="G413" s="1"/>
      <c r="H413" s="1"/>
      <c r="K413" s="1"/>
    </row>
    <row r="414" spans="1:11" x14ac:dyDescent="0.2">
      <c r="A414" s="1"/>
      <c r="B414" s="1"/>
      <c r="C414" s="1"/>
      <c r="D414" s="1"/>
      <c r="E414" s="1"/>
      <c r="F414" s="1"/>
      <c r="G414" s="1"/>
      <c r="H414" s="1"/>
      <c r="K414" s="1"/>
    </row>
    <row r="415" spans="1:11" x14ac:dyDescent="0.2">
      <c r="A415" s="1"/>
      <c r="B415" s="1"/>
      <c r="C415" s="1"/>
      <c r="D415" s="1"/>
      <c r="E415" s="1"/>
      <c r="F415" s="1"/>
      <c r="G415" s="1"/>
      <c r="H415" s="1"/>
      <c r="K415" s="1"/>
    </row>
    <row r="416" spans="1:11" x14ac:dyDescent="0.2">
      <c r="A416" s="1"/>
      <c r="B416" s="1"/>
      <c r="C416" s="1"/>
      <c r="D416" s="1"/>
      <c r="E416" s="1"/>
      <c r="F416" s="1"/>
      <c r="G416" s="1"/>
      <c r="H416" s="1"/>
      <c r="K416" s="1"/>
    </row>
    <row r="417" spans="1:11" x14ac:dyDescent="0.2">
      <c r="A417" s="1"/>
      <c r="B417" s="1"/>
      <c r="C417" s="1"/>
      <c r="D417" s="1"/>
      <c r="E417" s="1"/>
      <c r="F417" s="1"/>
      <c r="G417" s="1"/>
      <c r="H417" s="1"/>
      <c r="K417" s="1"/>
    </row>
    <row r="418" spans="1:11" x14ac:dyDescent="0.2">
      <c r="A418" s="1"/>
      <c r="B418" s="1"/>
      <c r="C418" s="1"/>
      <c r="D418" s="1"/>
      <c r="E418" s="1"/>
      <c r="F418" s="1"/>
      <c r="G418" s="1"/>
      <c r="H418" s="1"/>
      <c r="K418" s="1"/>
    </row>
    <row r="419" spans="1:11" x14ac:dyDescent="0.2">
      <c r="A419" s="1"/>
      <c r="B419" s="1"/>
      <c r="C419" s="1"/>
      <c r="D419" s="1"/>
      <c r="E419" s="1"/>
      <c r="F419" s="1"/>
      <c r="G419" s="1"/>
      <c r="H419" s="1"/>
      <c r="K419" s="1"/>
    </row>
    <row r="420" spans="1:11" x14ac:dyDescent="0.2">
      <c r="A420" s="1"/>
      <c r="B420" s="1"/>
      <c r="C420" s="1"/>
      <c r="D420" s="1"/>
      <c r="E420" s="1"/>
      <c r="F420" s="1"/>
      <c r="G420" s="1"/>
      <c r="H420" s="1"/>
      <c r="K420" s="1"/>
    </row>
    <row r="421" spans="1:11" x14ac:dyDescent="0.2">
      <c r="A421" s="1"/>
      <c r="B421" s="1"/>
      <c r="C421" s="1"/>
      <c r="D421" s="1"/>
      <c r="E421" s="1"/>
      <c r="F421" s="1"/>
      <c r="G421" s="1"/>
      <c r="H421" s="1"/>
      <c r="K421" s="1"/>
    </row>
    <row r="422" spans="1:11" x14ac:dyDescent="0.2">
      <c r="A422" s="1"/>
      <c r="B422" s="1"/>
      <c r="C422" s="1"/>
      <c r="D422" s="1"/>
      <c r="E422" s="1"/>
      <c r="F422" s="1"/>
      <c r="G422" s="1"/>
      <c r="H422" s="1"/>
      <c r="K422" s="1"/>
    </row>
    <row r="423" spans="1:11" x14ac:dyDescent="0.2">
      <c r="A423" s="1"/>
      <c r="B423" s="1"/>
      <c r="C423" s="1"/>
      <c r="D423" s="1"/>
      <c r="E423" s="1"/>
      <c r="F423" s="1"/>
      <c r="G423" s="1"/>
      <c r="H423" s="1"/>
      <c r="K423" s="1"/>
    </row>
    <row r="424" spans="1:11" x14ac:dyDescent="0.2">
      <c r="A424" s="1"/>
      <c r="B424" s="1"/>
      <c r="C424" s="1"/>
      <c r="D424" s="1"/>
      <c r="E424" s="1"/>
      <c r="F424" s="1"/>
      <c r="G424" s="1"/>
      <c r="H424" s="1"/>
      <c r="K424" s="1"/>
    </row>
    <row r="425" spans="1:11" x14ac:dyDescent="0.2">
      <c r="A425" s="1"/>
      <c r="B425" s="1"/>
      <c r="C425" s="1"/>
      <c r="D425" s="1"/>
      <c r="E425" s="1"/>
      <c r="F425" s="1"/>
      <c r="G425" s="1"/>
      <c r="H425" s="1"/>
      <c r="K425" s="1"/>
    </row>
    <row r="426" spans="1:11" x14ac:dyDescent="0.2">
      <c r="A426" s="1"/>
      <c r="B426" s="1"/>
      <c r="C426" s="1"/>
      <c r="D426" s="1"/>
      <c r="E426" s="1"/>
      <c r="F426" s="1"/>
      <c r="G426" s="1"/>
      <c r="H426" s="1"/>
      <c r="K426" s="1"/>
    </row>
    <row r="427" spans="1:11" x14ac:dyDescent="0.2">
      <c r="A427" s="1"/>
      <c r="B427" s="1"/>
      <c r="C427" s="1"/>
      <c r="D427" s="1"/>
      <c r="E427" s="1"/>
      <c r="F427" s="1"/>
      <c r="G427" s="1"/>
      <c r="H427" s="1"/>
      <c r="K427" s="1"/>
    </row>
    <row r="428" spans="1:11" x14ac:dyDescent="0.2">
      <c r="A428" s="1"/>
      <c r="B428" s="1"/>
      <c r="C428" s="1"/>
      <c r="D428" s="1"/>
      <c r="E428" s="1"/>
      <c r="F428" s="1"/>
      <c r="G428" s="1"/>
      <c r="H428" s="1"/>
      <c r="K428" s="1"/>
    </row>
    <row r="429" spans="1:11" x14ac:dyDescent="0.2">
      <c r="A429" s="1"/>
      <c r="B429" s="1"/>
      <c r="C429" s="1"/>
      <c r="D429" s="1"/>
      <c r="E429" s="1"/>
      <c r="F429" s="1"/>
      <c r="G429" s="1"/>
      <c r="H429" s="1"/>
      <c r="K429" s="1"/>
    </row>
    <row r="430" spans="1:11" x14ac:dyDescent="0.2">
      <c r="A430" s="1"/>
      <c r="B430" s="1"/>
      <c r="C430" s="1"/>
      <c r="D430" s="1"/>
      <c r="E430" s="1"/>
      <c r="F430" s="1"/>
      <c r="G430" s="1"/>
      <c r="H430" s="1"/>
      <c r="K430" s="1"/>
    </row>
    <row r="431" spans="1:11" x14ac:dyDescent="0.2">
      <c r="A431" s="1"/>
      <c r="B431" s="1"/>
      <c r="C431" s="1"/>
      <c r="D431" s="1"/>
      <c r="E431" s="1"/>
      <c r="F431" s="1"/>
      <c r="G431" s="1"/>
      <c r="H431" s="1"/>
      <c r="K431" s="1"/>
    </row>
    <row r="432" spans="1:11" x14ac:dyDescent="0.2">
      <c r="A432" s="1"/>
      <c r="B432" s="1"/>
      <c r="C432" s="1"/>
      <c r="D432" s="1"/>
      <c r="E432" s="1"/>
      <c r="F432" s="1"/>
      <c r="G432" s="1"/>
      <c r="H432" s="1"/>
      <c r="K432" s="1"/>
    </row>
    <row r="433" spans="1:11" x14ac:dyDescent="0.2">
      <c r="A433" s="1"/>
      <c r="B433" s="1"/>
      <c r="C433" s="1"/>
      <c r="D433" s="1"/>
      <c r="E433" s="1"/>
      <c r="F433" s="1"/>
      <c r="G433" s="1"/>
      <c r="H433" s="1"/>
      <c r="K433" s="1"/>
    </row>
    <row r="434" spans="1:11" x14ac:dyDescent="0.2">
      <c r="A434" s="1"/>
      <c r="B434" s="1"/>
      <c r="C434" s="1"/>
      <c r="D434" s="1"/>
      <c r="E434" s="1"/>
      <c r="F434" s="1"/>
      <c r="G434" s="1"/>
      <c r="H434" s="1"/>
      <c r="K434" s="1"/>
    </row>
    <row r="435" spans="1:11" x14ac:dyDescent="0.2">
      <c r="A435" s="1"/>
      <c r="B435" s="1"/>
      <c r="C435" s="1"/>
      <c r="D435" s="1"/>
      <c r="E435" s="1"/>
      <c r="F435" s="1"/>
      <c r="G435" s="1"/>
      <c r="H435" s="1"/>
      <c r="K435" s="1"/>
    </row>
    <row r="436" spans="1:11" x14ac:dyDescent="0.2">
      <c r="A436" s="1"/>
      <c r="B436" s="1"/>
      <c r="C436" s="1"/>
      <c r="D436" s="1"/>
      <c r="E436" s="1"/>
      <c r="F436" s="1"/>
      <c r="G436" s="1"/>
      <c r="H436" s="1"/>
      <c r="K436" s="1"/>
    </row>
    <row r="437" spans="1:11" x14ac:dyDescent="0.2">
      <c r="A437" s="1"/>
      <c r="B437" s="1"/>
      <c r="C437" s="1"/>
      <c r="D437" s="1"/>
      <c r="E437" s="1"/>
      <c r="F437" s="1"/>
      <c r="G437" s="1"/>
      <c r="H437" s="1"/>
      <c r="K437" s="1"/>
    </row>
    <row r="438" spans="1:11" x14ac:dyDescent="0.2">
      <c r="A438" s="1"/>
      <c r="B438" s="1"/>
      <c r="C438" s="1"/>
      <c r="D438" s="1"/>
      <c r="E438" s="1"/>
      <c r="F438" s="1"/>
      <c r="G438" s="1"/>
      <c r="H438" s="1"/>
      <c r="K438" s="1"/>
    </row>
    <row r="439" spans="1:11" x14ac:dyDescent="0.2">
      <c r="A439" s="1"/>
      <c r="B439" s="1"/>
      <c r="C439" s="1"/>
      <c r="D439" s="1"/>
      <c r="E439" s="1"/>
      <c r="F439" s="1"/>
      <c r="G439" s="1"/>
      <c r="H439" s="1"/>
      <c r="K439" s="1"/>
    </row>
    <row r="440" spans="1:11" x14ac:dyDescent="0.2">
      <c r="A440" s="1"/>
      <c r="B440" s="1"/>
      <c r="C440" s="1"/>
      <c r="D440" s="1"/>
      <c r="E440" s="1"/>
      <c r="F440" s="1"/>
      <c r="G440" s="1"/>
      <c r="H440" s="1"/>
      <c r="K440" s="1"/>
    </row>
    <row r="441" spans="1:11" x14ac:dyDescent="0.2">
      <c r="A441" s="1"/>
      <c r="B441" s="1"/>
      <c r="C441" s="1"/>
      <c r="D441" s="1"/>
      <c r="E441" s="1"/>
      <c r="F441" s="1"/>
      <c r="G441" s="1"/>
      <c r="H441" s="1"/>
      <c r="K441" s="1"/>
    </row>
    <row r="442" spans="1:11" x14ac:dyDescent="0.2">
      <c r="A442" s="1"/>
      <c r="B442" s="1"/>
      <c r="C442" s="1"/>
      <c r="D442" s="1"/>
      <c r="E442" s="1"/>
      <c r="F442" s="1"/>
      <c r="G442" s="1"/>
      <c r="H442" s="1"/>
      <c r="K442" s="1"/>
    </row>
    <row r="443" spans="1:11" x14ac:dyDescent="0.2">
      <c r="A443" s="1"/>
      <c r="B443" s="1"/>
      <c r="C443" s="1"/>
      <c r="D443" s="1"/>
      <c r="E443" s="1"/>
      <c r="F443" s="1"/>
      <c r="G443" s="1"/>
      <c r="H443" s="1"/>
      <c r="K443" s="1"/>
    </row>
    <row r="444" spans="1:11" x14ac:dyDescent="0.2">
      <c r="A444" s="1"/>
      <c r="B444" s="1"/>
      <c r="C444" s="1"/>
      <c r="D444" s="1"/>
      <c r="E444" s="1"/>
      <c r="F444" s="1"/>
      <c r="G444" s="1"/>
      <c r="H444" s="1"/>
      <c r="K444" s="1"/>
    </row>
    <row r="445" spans="1:11" x14ac:dyDescent="0.2">
      <c r="A445" s="1"/>
      <c r="B445" s="1"/>
      <c r="C445" s="1"/>
      <c r="D445" s="1"/>
      <c r="E445" s="1"/>
      <c r="F445" s="1"/>
      <c r="G445" s="1"/>
      <c r="H445" s="1"/>
      <c r="K445" s="1"/>
    </row>
    <row r="446" spans="1:11" x14ac:dyDescent="0.2">
      <c r="A446" s="1"/>
      <c r="B446" s="1"/>
      <c r="C446" s="1"/>
      <c r="D446" s="1"/>
      <c r="E446" s="1"/>
      <c r="F446" s="1"/>
      <c r="G446" s="1"/>
      <c r="H446" s="1"/>
      <c r="K446" s="1"/>
    </row>
    <row r="447" spans="1:11" x14ac:dyDescent="0.2">
      <c r="A447" s="1"/>
      <c r="B447" s="1"/>
      <c r="C447" s="1"/>
      <c r="D447" s="1"/>
      <c r="E447" s="1"/>
      <c r="F447" s="1"/>
      <c r="G447" s="1"/>
      <c r="H447" s="1"/>
      <c r="K447" s="1"/>
    </row>
    <row r="448" spans="1:11" x14ac:dyDescent="0.2">
      <c r="A448" s="1"/>
      <c r="B448" s="1"/>
      <c r="C448" s="1"/>
      <c r="D448" s="1"/>
      <c r="E448" s="1"/>
      <c r="F448" s="1"/>
      <c r="G448" s="1"/>
      <c r="H448" s="1"/>
      <c r="K448" s="1"/>
    </row>
    <row r="449" spans="1:11" x14ac:dyDescent="0.2">
      <c r="A449" s="1"/>
      <c r="B449" s="1"/>
      <c r="C449" s="1"/>
      <c r="D449" s="1"/>
      <c r="E449" s="1"/>
      <c r="F449" s="1"/>
      <c r="G449" s="1"/>
      <c r="H449" s="1"/>
      <c r="K449" s="1"/>
    </row>
    <row r="450" spans="1:11" x14ac:dyDescent="0.2">
      <c r="A450" s="1"/>
      <c r="B450" s="1"/>
      <c r="C450" s="1"/>
      <c r="D450" s="1"/>
      <c r="E450" s="1"/>
      <c r="F450" s="1"/>
      <c r="G450" s="1"/>
      <c r="H450" s="1"/>
      <c r="K450" s="1"/>
    </row>
    <row r="451" spans="1:11" x14ac:dyDescent="0.2">
      <c r="A451" s="1"/>
      <c r="B451" s="1"/>
      <c r="C451" s="1"/>
      <c r="D451" s="1"/>
      <c r="E451" s="1"/>
      <c r="F451" s="1"/>
      <c r="G451" s="1"/>
      <c r="H451" s="1"/>
      <c r="K451" s="1"/>
    </row>
    <row r="452" spans="1:11" x14ac:dyDescent="0.2">
      <c r="A452" s="1"/>
      <c r="B452" s="1"/>
      <c r="C452" s="1"/>
      <c r="D452" s="1"/>
      <c r="E452" s="1"/>
      <c r="F452" s="1"/>
      <c r="G452" s="1"/>
      <c r="H452" s="1"/>
      <c r="K452" s="1"/>
    </row>
    <row r="453" spans="1:11" x14ac:dyDescent="0.2">
      <c r="A453" s="1"/>
      <c r="B453" s="1"/>
      <c r="C453" s="1"/>
      <c r="D453" s="1"/>
      <c r="E453" s="1"/>
      <c r="F453" s="1"/>
      <c r="G453" s="1"/>
      <c r="H453" s="1"/>
      <c r="K453" s="1"/>
    </row>
    <row r="454" spans="1:11" x14ac:dyDescent="0.2">
      <c r="A454" s="1"/>
      <c r="B454" s="1"/>
      <c r="C454" s="1"/>
      <c r="D454" s="1"/>
      <c r="E454" s="1"/>
      <c r="F454" s="1"/>
      <c r="G454" s="1"/>
      <c r="H454" s="1"/>
      <c r="K454" s="1"/>
    </row>
    <row r="455" spans="1:11" x14ac:dyDescent="0.2">
      <c r="A455" s="1"/>
      <c r="B455" s="1"/>
      <c r="C455" s="1"/>
      <c r="D455" s="1"/>
      <c r="E455" s="1"/>
      <c r="F455" s="1"/>
      <c r="G455" s="1"/>
      <c r="H455" s="1"/>
      <c r="K455" s="1"/>
    </row>
    <row r="456" spans="1:11" x14ac:dyDescent="0.2">
      <c r="A456" s="1"/>
      <c r="B456" s="1"/>
      <c r="C456" s="1"/>
      <c r="D456" s="1"/>
      <c r="E456" s="1"/>
      <c r="F456" s="1"/>
      <c r="G456" s="1"/>
      <c r="H456" s="1"/>
      <c r="K456" s="1"/>
    </row>
    <row r="457" spans="1:11" x14ac:dyDescent="0.2">
      <c r="A457" s="1"/>
      <c r="B457" s="1"/>
      <c r="C457" s="1"/>
      <c r="D457" s="1"/>
      <c r="E457" s="1"/>
      <c r="F457" s="1"/>
      <c r="G457" s="1"/>
      <c r="H457" s="1"/>
      <c r="K457" s="1"/>
    </row>
    <row r="458" spans="1:11" x14ac:dyDescent="0.2">
      <c r="A458" s="1"/>
      <c r="B458" s="1"/>
      <c r="C458" s="1"/>
      <c r="D458" s="1"/>
      <c r="E458" s="1"/>
      <c r="F458" s="1"/>
      <c r="G458" s="1"/>
      <c r="H458" s="1"/>
      <c r="K458" s="1"/>
    </row>
    <row r="459" spans="1:11" x14ac:dyDescent="0.2">
      <c r="A459" s="1"/>
      <c r="B459" s="1"/>
      <c r="C459" s="1"/>
      <c r="D459" s="1"/>
      <c r="E459" s="1"/>
      <c r="F459" s="1"/>
      <c r="G459" s="1"/>
      <c r="H459" s="1"/>
      <c r="K459" s="1"/>
    </row>
    <row r="460" spans="1:11" x14ac:dyDescent="0.2">
      <c r="A460" s="1"/>
      <c r="B460" s="1"/>
      <c r="C460" s="1"/>
      <c r="D460" s="1"/>
      <c r="E460" s="1"/>
      <c r="F460" s="1"/>
      <c r="G460" s="1"/>
      <c r="H460" s="1"/>
      <c r="K460" s="1"/>
    </row>
    <row r="461" spans="1:11" x14ac:dyDescent="0.2">
      <c r="A461" s="1"/>
      <c r="B461" s="1"/>
      <c r="C461" s="1"/>
      <c r="D461" s="1"/>
      <c r="E461" s="1"/>
      <c r="F461" s="1"/>
      <c r="G461" s="1"/>
      <c r="H461" s="1"/>
      <c r="K461" s="1"/>
    </row>
    <row r="462" spans="1:11" x14ac:dyDescent="0.2">
      <c r="A462" s="1"/>
      <c r="B462" s="1"/>
      <c r="C462" s="1"/>
      <c r="D462" s="1"/>
      <c r="E462" s="1"/>
      <c r="F462" s="1"/>
      <c r="G462" s="1"/>
      <c r="H462" s="1"/>
      <c r="K462" s="1"/>
    </row>
    <row r="463" spans="1:11" x14ac:dyDescent="0.2">
      <c r="A463" s="1"/>
      <c r="B463" s="1"/>
      <c r="C463" s="1"/>
      <c r="D463" s="1"/>
      <c r="E463" s="1"/>
      <c r="F463" s="1"/>
      <c r="G463" s="1"/>
      <c r="H463" s="1"/>
      <c r="K463" s="1"/>
    </row>
    <row r="464" spans="1:11" x14ac:dyDescent="0.2">
      <c r="A464" s="1"/>
      <c r="B464" s="1"/>
      <c r="C464" s="1"/>
      <c r="D464" s="1"/>
      <c r="E464" s="1"/>
      <c r="F464" s="1"/>
      <c r="G464" s="1"/>
      <c r="H464" s="1"/>
      <c r="K464" s="1"/>
    </row>
    <row r="465" spans="1:11" x14ac:dyDescent="0.2">
      <c r="A465" s="1"/>
      <c r="B465" s="1"/>
      <c r="C465" s="1"/>
      <c r="D465" s="1"/>
      <c r="E465" s="1"/>
      <c r="F465" s="1"/>
      <c r="G465" s="1"/>
      <c r="H465" s="1"/>
      <c r="K465" s="1"/>
    </row>
    <row r="466" spans="1:11" x14ac:dyDescent="0.2">
      <c r="A466" s="1"/>
      <c r="B466" s="1"/>
      <c r="C466" s="1"/>
      <c r="D466" s="1"/>
      <c r="E466" s="1"/>
      <c r="F466" s="1"/>
      <c r="G466" s="1"/>
      <c r="H466" s="1"/>
      <c r="K466" s="1"/>
    </row>
    <row r="467" spans="1:11" x14ac:dyDescent="0.2">
      <c r="A467" s="1"/>
      <c r="B467" s="1"/>
      <c r="C467" s="1"/>
      <c r="D467" s="1"/>
      <c r="E467" s="1"/>
      <c r="F467" s="1"/>
      <c r="G467" s="1"/>
      <c r="H467" s="1"/>
      <c r="K467" s="1"/>
    </row>
    <row r="468" spans="1:11" x14ac:dyDescent="0.2">
      <c r="A468" s="1"/>
      <c r="B468" s="1"/>
      <c r="C468" s="1"/>
      <c r="D468" s="1"/>
      <c r="E468" s="1"/>
      <c r="F468" s="1"/>
      <c r="G468" s="1"/>
      <c r="H468" s="1"/>
      <c r="K468" s="1"/>
    </row>
    <row r="469" spans="1:11" x14ac:dyDescent="0.2">
      <c r="A469" s="1"/>
      <c r="B469" s="1"/>
      <c r="C469" s="1"/>
      <c r="D469" s="1"/>
      <c r="E469" s="1"/>
      <c r="F469" s="1"/>
      <c r="G469" s="1"/>
      <c r="H469" s="1"/>
      <c r="K469" s="1"/>
    </row>
    <row r="470" spans="1:11" x14ac:dyDescent="0.2">
      <c r="A470" s="1"/>
      <c r="B470" s="1"/>
      <c r="C470" s="1"/>
      <c r="D470" s="1"/>
      <c r="E470" s="1"/>
      <c r="F470" s="1"/>
      <c r="G470" s="1"/>
      <c r="H470" s="1"/>
      <c r="K470" s="1"/>
    </row>
    <row r="471" spans="1:11" x14ac:dyDescent="0.2">
      <c r="A471" s="1"/>
      <c r="B471" s="1"/>
      <c r="C471" s="1"/>
      <c r="D471" s="1"/>
      <c r="E471" s="1"/>
      <c r="F471" s="1"/>
      <c r="G471" s="1"/>
      <c r="H471" s="1"/>
      <c r="K471" s="1"/>
    </row>
    <row r="472" spans="1:11" x14ac:dyDescent="0.2">
      <c r="A472" s="1"/>
      <c r="B472" s="1"/>
      <c r="C472" s="1"/>
      <c r="D472" s="1"/>
      <c r="E472" s="1"/>
      <c r="F472" s="1"/>
      <c r="G472" s="1"/>
      <c r="H472" s="1"/>
      <c r="K472" s="1"/>
    </row>
    <row r="473" spans="1:11" x14ac:dyDescent="0.2">
      <c r="A473" s="1"/>
      <c r="B473" s="1"/>
      <c r="C473" s="1"/>
      <c r="D473" s="1"/>
      <c r="E473" s="1"/>
      <c r="F473" s="1"/>
      <c r="G473" s="1"/>
      <c r="H473" s="1"/>
      <c r="K473" s="1"/>
    </row>
    <row r="474" spans="1:11" x14ac:dyDescent="0.2">
      <c r="A474" s="1"/>
      <c r="B474" s="1"/>
      <c r="C474" s="1"/>
      <c r="D474" s="1"/>
      <c r="E474" s="1"/>
      <c r="F474" s="1"/>
      <c r="G474" s="1"/>
      <c r="H474" s="1"/>
      <c r="K474" s="1"/>
    </row>
    <row r="475" spans="1:11" x14ac:dyDescent="0.2">
      <c r="A475" s="1"/>
      <c r="B475" s="1"/>
      <c r="C475" s="1"/>
      <c r="D475" s="1"/>
      <c r="E475" s="1"/>
      <c r="F475" s="1"/>
      <c r="G475" s="1"/>
      <c r="H475" s="1"/>
      <c r="K475" s="1"/>
    </row>
    <row r="476" spans="1:11" x14ac:dyDescent="0.2">
      <c r="A476" s="1"/>
      <c r="B476" s="1"/>
      <c r="C476" s="1"/>
      <c r="D476" s="1"/>
      <c r="E476" s="1"/>
      <c r="F476" s="1"/>
      <c r="G476" s="1"/>
      <c r="H476" s="1"/>
      <c r="K476" s="1"/>
    </row>
    <row r="477" spans="1:11" x14ac:dyDescent="0.2">
      <c r="A477" s="1"/>
      <c r="B477" s="1"/>
      <c r="C477" s="1"/>
      <c r="D477" s="1"/>
      <c r="E477" s="1"/>
      <c r="F477" s="1"/>
      <c r="G477" s="1"/>
      <c r="H477" s="1"/>
      <c r="K477" s="1"/>
    </row>
    <row r="478" spans="1:11" x14ac:dyDescent="0.2">
      <c r="A478" s="1"/>
      <c r="B478" s="1"/>
      <c r="C478" s="1"/>
      <c r="D478" s="1"/>
      <c r="E478" s="1"/>
      <c r="F478" s="1"/>
      <c r="G478" s="1"/>
      <c r="H478" s="1"/>
      <c r="K478" s="1"/>
    </row>
    <row r="479" spans="1:11" x14ac:dyDescent="0.2">
      <c r="A479" s="1"/>
      <c r="B479" s="1"/>
      <c r="C479" s="1"/>
      <c r="D479" s="1"/>
      <c r="E479" s="1"/>
      <c r="F479" s="1"/>
      <c r="G479" s="1"/>
      <c r="H479" s="1"/>
      <c r="K479" s="1"/>
    </row>
    <row r="480" spans="1:11" x14ac:dyDescent="0.2">
      <c r="A480" s="1"/>
      <c r="B480" s="1"/>
      <c r="C480" s="1"/>
      <c r="D480" s="1"/>
      <c r="E480" s="1"/>
      <c r="F480" s="1"/>
      <c r="G480" s="1"/>
      <c r="H480" s="1"/>
      <c r="K480" s="1"/>
    </row>
    <row r="481" spans="1:11" x14ac:dyDescent="0.2">
      <c r="A481" s="1"/>
      <c r="B481" s="1"/>
      <c r="C481" s="1"/>
      <c r="D481" s="1"/>
      <c r="E481" s="1"/>
      <c r="F481" s="1"/>
      <c r="G481" s="1"/>
      <c r="H481" s="1"/>
      <c r="K481" s="1"/>
    </row>
    <row r="482" spans="1:11" x14ac:dyDescent="0.2">
      <c r="A482" s="1"/>
      <c r="B482" s="1"/>
      <c r="C482" s="1"/>
      <c r="D482" s="1"/>
      <c r="E482" s="1"/>
      <c r="F482" s="1"/>
      <c r="G482" s="1"/>
      <c r="H482" s="1"/>
      <c r="K482" s="1"/>
    </row>
    <row r="483" spans="1:11" x14ac:dyDescent="0.2">
      <c r="A483" s="1"/>
      <c r="B483" s="1"/>
      <c r="C483" s="1"/>
      <c r="D483" s="1"/>
      <c r="E483" s="1"/>
      <c r="F483" s="1"/>
      <c r="G483" s="1"/>
      <c r="H483" s="1"/>
      <c r="K483" s="1"/>
    </row>
    <row r="484" spans="1:11" x14ac:dyDescent="0.2">
      <c r="A484" s="1"/>
      <c r="B484" s="1"/>
      <c r="C484" s="1"/>
      <c r="D484" s="1"/>
      <c r="E484" s="1"/>
      <c r="F484" s="1"/>
      <c r="G484" s="1"/>
      <c r="H484" s="1"/>
      <c r="K484" s="1"/>
    </row>
    <row r="485" spans="1:11" x14ac:dyDescent="0.2">
      <c r="A485" s="1"/>
      <c r="B485" s="1"/>
      <c r="C485" s="1"/>
      <c r="D485" s="1"/>
      <c r="E485" s="1"/>
      <c r="F485" s="1"/>
      <c r="G485" s="1"/>
      <c r="H485" s="1"/>
      <c r="K485" s="1"/>
    </row>
    <row r="486" spans="1:11" x14ac:dyDescent="0.2">
      <c r="A486" s="1"/>
      <c r="B486" s="1"/>
      <c r="C486" s="1"/>
      <c r="D486" s="1"/>
      <c r="E486" s="1"/>
      <c r="F486" s="1"/>
      <c r="G486" s="1"/>
      <c r="H486" s="1"/>
      <c r="K486" s="1"/>
    </row>
    <row r="487" spans="1:11" x14ac:dyDescent="0.2">
      <c r="A487" s="1"/>
      <c r="B487" s="1"/>
      <c r="C487" s="1"/>
      <c r="D487" s="1"/>
      <c r="E487" s="1"/>
      <c r="F487" s="1"/>
      <c r="G487" s="1"/>
      <c r="H487" s="1"/>
      <c r="K487" s="1"/>
    </row>
    <row r="488" spans="1:11" x14ac:dyDescent="0.2">
      <c r="A488" s="1"/>
      <c r="B488" s="1"/>
      <c r="C488" s="1"/>
      <c r="D488" s="1"/>
      <c r="E488" s="1"/>
      <c r="F488" s="1"/>
      <c r="G488" s="1"/>
      <c r="H488" s="1"/>
      <c r="K488" s="1"/>
    </row>
    <row r="489" spans="1:11" x14ac:dyDescent="0.2">
      <c r="A489" s="1"/>
      <c r="B489" s="1"/>
      <c r="C489" s="1"/>
      <c r="D489" s="1"/>
      <c r="E489" s="1"/>
      <c r="F489" s="1"/>
      <c r="G489" s="1"/>
      <c r="H489" s="1"/>
      <c r="K489" s="1"/>
    </row>
    <row r="490" spans="1:11" x14ac:dyDescent="0.2">
      <c r="A490" s="1"/>
      <c r="B490" s="1"/>
      <c r="C490" s="1"/>
      <c r="D490" s="1"/>
      <c r="E490" s="1"/>
      <c r="F490" s="1"/>
      <c r="G490" s="1"/>
      <c r="H490" s="1"/>
      <c r="K490" s="1"/>
    </row>
    <row r="491" spans="1:11" x14ac:dyDescent="0.2">
      <c r="A491" s="1"/>
      <c r="B491" s="1"/>
      <c r="C491" s="1"/>
      <c r="D491" s="1"/>
      <c r="E491" s="1"/>
      <c r="F491" s="1"/>
      <c r="G491" s="1"/>
      <c r="H491" s="1"/>
      <c r="K491" s="1"/>
    </row>
    <row r="492" spans="1:11" x14ac:dyDescent="0.2">
      <c r="A492" s="1"/>
      <c r="B492" s="1"/>
      <c r="C492" s="1"/>
      <c r="D492" s="1"/>
      <c r="E492" s="1"/>
      <c r="F492" s="1"/>
      <c r="G492" s="1"/>
      <c r="H492" s="1"/>
      <c r="K492" s="1"/>
    </row>
    <row r="493" spans="1:11" x14ac:dyDescent="0.2">
      <c r="A493" s="1"/>
      <c r="B493" s="1"/>
      <c r="C493" s="1"/>
      <c r="D493" s="1"/>
      <c r="E493" s="1"/>
      <c r="F493" s="1"/>
      <c r="G493" s="1"/>
      <c r="H493" s="1"/>
      <c r="K493" s="1"/>
    </row>
    <row r="494" spans="1:11" x14ac:dyDescent="0.2">
      <c r="A494" s="1"/>
      <c r="B494" s="1"/>
      <c r="C494" s="1"/>
      <c r="D494" s="1"/>
      <c r="E494" s="1"/>
      <c r="F494" s="1"/>
      <c r="G494" s="1"/>
      <c r="H494" s="1"/>
      <c r="K494" s="1"/>
    </row>
    <row r="495" spans="1:11" x14ac:dyDescent="0.2">
      <c r="A495" s="1"/>
      <c r="B495" s="1"/>
      <c r="C495" s="1"/>
      <c r="D495" s="1"/>
      <c r="E495" s="1"/>
      <c r="F495" s="1"/>
      <c r="G495" s="1"/>
      <c r="H495" s="1"/>
      <c r="K495" s="1"/>
    </row>
    <row r="496" spans="1:11" x14ac:dyDescent="0.2">
      <c r="A496" s="1"/>
      <c r="B496" s="1"/>
      <c r="C496" s="1"/>
      <c r="D496" s="1"/>
      <c r="E496" s="1"/>
      <c r="F496" s="1"/>
      <c r="G496" s="1"/>
      <c r="H496" s="1"/>
      <c r="K496" s="1"/>
    </row>
    <row r="497" spans="1:11" x14ac:dyDescent="0.2">
      <c r="A497" s="1"/>
      <c r="B497" s="1"/>
      <c r="C497" s="1"/>
      <c r="D497" s="1"/>
      <c r="E497" s="1"/>
      <c r="F497" s="1"/>
      <c r="G497" s="1"/>
      <c r="H497" s="1"/>
      <c r="K497" s="1"/>
    </row>
    <row r="498" spans="1:11" x14ac:dyDescent="0.2">
      <c r="A498" s="1"/>
      <c r="B498" s="1"/>
      <c r="C498" s="1"/>
      <c r="D498" s="1"/>
      <c r="E498" s="1"/>
      <c r="F498" s="1"/>
      <c r="G498" s="1"/>
      <c r="H498" s="1"/>
      <c r="K498" s="1"/>
    </row>
    <row r="499" spans="1:11" x14ac:dyDescent="0.2">
      <c r="A499" s="1"/>
      <c r="B499" s="1"/>
      <c r="C499" s="1"/>
      <c r="D499" s="1"/>
      <c r="E499" s="1"/>
      <c r="F499" s="1"/>
      <c r="G499" s="1"/>
      <c r="H499" s="1"/>
      <c r="K499" s="1"/>
    </row>
    <row r="500" spans="1:11" x14ac:dyDescent="0.2">
      <c r="A500" s="1"/>
      <c r="B500" s="1"/>
      <c r="C500" s="1"/>
      <c r="D500" s="1"/>
      <c r="E500" s="1"/>
      <c r="F500" s="1"/>
      <c r="G500" s="1"/>
      <c r="H500" s="1"/>
      <c r="K500" s="1"/>
    </row>
    <row r="501" spans="1:11" x14ac:dyDescent="0.2">
      <c r="A501" s="1"/>
      <c r="B501" s="1"/>
      <c r="C501" s="1"/>
      <c r="D501" s="1"/>
      <c r="E501" s="1"/>
      <c r="F501" s="1"/>
      <c r="G501" s="1"/>
      <c r="H501" s="1"/>
      <c r="K501" s="1"/>
    </row>
    <row r="502" spans="1:11" x14ac:dyDescent="0.2">
      <c r="A502" s="1"/>
      <c r="B502" s="1"/>
      <c r="C502" s="1"/>
      <c r="D502" s="1"/>
      <c r="E502" s="1"/>
      <c r="F502" s="1"/>
      <c r="G502" s="1"/>
      <c r="H502" s="1"/>
      <c r="K502" s="1"/>
    </row>
    <row r="503" spans="1:11" x14ac:dyDescent="0.2">
      <c r="A503" s="1"/>
      <c r="B503" s="1"/>
      <c r="C503" s="1"/>
      <c r="D503" s="1"/>
      <c r="E503" s="1"/>
      <c r="F503" s="1"/>
      <c r="G503" s="1"/>
      <c r="H503" s="1"/>
      <c r="K503" s="1"/>
    </row>
    <row r="504" spans="1:11" x14ac:dyDescent="0.2">
      <c r="A504" s="1"/>
      <c r="B504" s="1"/>
      <c r="C504" s="1"/>
      <c r="D504" s="1"/>
      <c r="E504" s="1"/>
      <c r="F504" s="1"/>
      <c r="G504" s="1"/>
      <c r="H504" s="1"/>
      <c r="K504" s="1"/>
    </row>
    <row r="505" spans="1:11" x14ac:dyDescent="0.2">
      <c r="A505" s="1"/>
      <c r="B505" s="1"/>
      <c r="C505" s="1"/>
      <c r="D505" s="1"/>
      <c r="E505" s="1"/>
      <c r="F505" s="1"/>
      <c r="G505" s="1"/>
      <c r="H505" s="1"/>
      <c r="K505" s="1"/>
    </row>
    <row r="506" spans="1:11" x14ac:dyDescent="0.2">
      <c r="A506" s="1"/>
      <c r="B506" s="1"/>
      <c r="C506" s="1"/>
      <c r="D506" s="1"/>
      <c r="E506" s="1"/>
      <c r="F506" s="1"/>
      <c r="G506" s="1"/>
      <c r="H506" s="1"/>
      <c r="K506" s="1"/>
    </row>
    <row r="507" spans="1:11" x14ac:dyDescent="0.2">
      <c r="A507" s="1"/>
      <c r="B507" s="1"/>
      <c r="C507" s="1"/>
      <c r="D507" s="1"/>
      <c r="E507" s="1"/>
      <c r="F507" s="1"/>
      <c r="G507" s="1"/>
      <c r="H507" s="1"/>
      <c r="K507" s="1"/>
    </row>
    <row r="508" spans="1:11" x14ac:dyDescent="0.2">
      <c r="A508" s="1"/>
      <c r="B508" s="1"/>
      <c r="C508" s="1"/>
      <c r="D508" s="1"/>
      <c r="E508" s="1"/>
      <c r="F508" s="1"/>
      <c r="G508" s="1"/>
      <c r="H508" s="1"/>
      <c r="K508" s="1"/>
    </row>
    <row r="509" spans="1:11" x14ac:dyDescent="0.2">
      <c r="A509" s="1"/>
      <c r="B509" s="1"/>
      <c r="C509" s="1"/>
      <c r="D509" s="1"/>
      <c r="E509" s="1"/>
      <c r="F509" s="1"/>
      <c r="G509" s="1"/>
      <c r="H509" s="1"/>
      <c r="K509" s="1"/>
    </row>
    <row r="510" spans="1:11" x14ac:dyDescent="0.2">
      <c r="A510" s="1"/>
      <c r="B510" s="1"/>
      <c r="C510" s="1"/>
      <c r="D510" s="1"/>
      <c r="E510" s="1"/>
      <c r="F510" s="1"/>
      <c r="G510" s="1"/>
      <c r="H510" s="1"/>
      <c r="K510" s="1"/>
    </row>
    <row r="511" spans="1:11" x14ac:dyDescent="0.2">
      <c r="A511" s="1"/>
      <c r="B511" s="1"/>
      <c r="C511" s="1"/>
      <c r="D511" s="1"/>
      <c r="E511" s="1"/>
      <c r="F511" s="1"/>
      <c r="G511" s="1"/>
      <c r="H511" s="1"/>
      <c r="K511" s="1"/>
    </row>
    <row r="512" spans="1:11" x14ac:dyDescent="0.2">
      <c r="A512" s="1"/>
      <c r="B512" s="1"/>
      <c r="C512" s="1"/>
      <c r="D512" s="1"/>
      <c r="E512" s="1"/>
      <c r="F512" s="1"/>
      <c r="G512" s="1"/>
      <c r="H512" s="1"/>
      <c r="K512" s="1"/>
    </row>
    <row r="513" spans="1:11" x14ac:dyDescent="0.2">
      <c r="A513" s="1"/>
      <c r="B513" s="1"/>
      <c r="C513" s="1"/>
      <c r="D513" s="1"/>
      <c r="E513" s="1"/>
      <c r="F513" s="1"/>
      <c r="G513" s="1"/>
      <c r="H513" s="1"/>
      <c r="K513" s="1"/>
    </row>
    <row r="514" spans="1:11" x14ac:dyDescent="0.2">
      <c r="A514" s="1"/>
      <c r="B514" s="1"/>
      <c r="C514" s="1"/>
      <c r="D514" s="1"/>
      <c r="E514" s="1"/>
      <c r="F514" s="1"/>
      <c r="G514" s="1"/>
      <c r="H514" s="1"/>
      <c r="K514" s="1"/>
    </row>
    <row r="515" spans="1:11" x14ac:dyDescent="0.2">
      <c r="A515" s="1"/>
      <c r="B515" s="1"/>
      <c r="C515" s="1"/>
      <c r="D515" s="1"/>
      <c r="E515" s="1"/>
      <c r="F515" s="1"/>
      <c r="G515" s="1"/>
      <c r="H515" s="1"/>
      <c r="K515" s="1"/>
    </row>
    <row r="516" spans="1:11" x14ac:dyDescent="0.2">
      <c r="A516" s="1"/>
      <c r="B516" s="1"/>
      <c r="C516" s="1"/>
      <c r="D516" s="1"/>
      <c r="E516" s="1"/>
      <c r="F516" s="1"/>
      <c r="G516" s="1"/>
      <c r="H516" s="1"/>
      <c r="K516" s="1"/>
    </row>
    <row r="517" spans="1:11" x14ac:dyDescent="0.2">
      <c r="A517" s="1"/>
      <c r="B517" s="1"/>
      <c r="C517" s="1"/>
      <c r="D517" s="1"/>
      <c r="E517" s="1"/>
      <c r="F517" s="1"/>
      <c r="G517" s="1"/>
      <c r="H517" s="1"/>
      <c r="K517" s="1"/>
    </row>
    <row r="518" spans="1:11" x14ac:dyDescent="0.2">
      <c r="A518" s="1"/>
      <c r="B518" s="1"/>
      <c r="C518" s="1"/>
      <c r="D518" s="1"/>
      <c r="E518" s="1"/>
      <c r="F518" s="1"/>
      <c r="G518" s="1"/>
      <c r="H518" s="1"/>
      <c r="K518" s="1"/>
    </row>
    <row r="519" spans="1:11" x14ac:dyDescent="0.2">
      <c r="A519" s="1"/>
      <c r="B519" s="1"/>
      <c r="C519" s="1"/>
      <c r="D519" s="1"/>
      <c r="E519" s="1"/>
      <c r="F519" s="1"/>
      <c r="G519" s="1"/>
      <c r="H519" s="1"/>
      <c r="K519" s="1"/>
    </row>
    <row r="520" spans="1:11" x14ac:dyDescent="0.2">
      <c r="A520" s="1"/>
      <c r="B520" s="1"/>
      <c r="C520" s="1"/>
      <c r="D520" s="1"/>
      <c r="E520" s="1"/>
      <c r="F520" s="1"/>
      <c r="G520" s="1"/>
      <c r="H520" s="1"/>
      <c r="K520" s="1"/>
    </row>
    <row r="521" spans="1:11" x14ac:dyDescent="0.2">
      <c r="A521" s="1"/>
      <c r="B521" s="1"/>
      <c r="C521" s="1"/>
      <c r="D521" s="1"/>
      <c r="E521" s="1"/>
      <c r="F521" s="1"/>
      <c r="G521" s="1"/>
      <c r="H521" s="1"/>
      <c r="K521" s="1"/>
    </row>
    <row r="522" spans="1:11" x14ac:dyDescent="0.2">
      <c r="A522" s="1"/>
      <c r="B522" s="1"/>
      <c r="C522" s="1"/>
      <c r="D522" s="1"/>
      <c r="E522" s="1"/>
      <c r="F522" s="1"/>
      <c r="G522" s="1"/>
      <c r="H522" s="1"/>
      <c r="K522" s="1"/>
    </row>
    <row r="523" spans="1:11" x14ac:dyDescent="0.2">
      <c r="A523" s="1"/>
      <c r="B523" s="1"/>
      <c r="C523" s="1"/>
      <c r="D523" s="1"/>
      <c r="E523" s="1"/>
      <c r="F523" s="1"/>
      <c r="G523" s="1"/>
      <c r="H523" s="1"/>
      <c r="K523" s="1"/>
    </row>
    <row r="524" spans="1:11" x14ac:dyDescent="0.2">
      <c r="A524" s="1"/>
      <c r="B524" s="1"/>
      <c r="C524" s="1"/>
      <c r="D524" s="1"/>
      <c r="E524" s="1"/>
      <c r="F524" s="1"/>
      <c r="G524" s="1"/>
      <c r="H524" s="1"/>
      <c r="K524" s="1"/>
    </row>
    <row r="525" spans="1:11" x14ac:dyDescent="0.2">
      <c r="A525" s="1"/>
      <c r="B525" s="1"/>
      <c r="C525" s="1"/>
      <c r="D525" s="1"/>
      <c r="E525" s="1"/>
      <c r="F525" s="1"/>
      <c r="G525" s="1"/>
      <c r="H525" s="1"/>
      <c r="K525" s="1"/>
    </row>
    <row r="526" spans="1:11" x14ac:dyDescent="0.2">
      <c r="A526" s="1"/>
      <c r="B526" s="1"/>
      <c r="C526" s="1"/>
      <c r="D526" s="1"/>
      <c r="E526" s="1"/>
      <c r="F526" s="1"/>
      <c r="G526" s="1"/>
      <c r="H526" s="1"/>
      <c r="K526" s="1"/>
    </row>
    <row r="527" spans="1:11" x14ac:dyDescent="0.2">
      <c r="A527" s="1"/>
      <c r="B527" s="1"/>
      <c r="C527" s="1"/>
      <c r="D527" s="1"/>
      <c r="E527" s="1"/>
      <c r="F527" s="1"/>
      <c r="G527" s="1"/>
      <c r="H527" s="1"/>
      <c r="K527" s="1"/>
    </row>
    <row r="528" spans="1:11" x14ac:dyDescent="0.2">
      <c r="A528" s="1"/>
      <c r="B528" s="1"/>
      <c r="C528" s="1"/>
      <c r="D528" s="1"/>
      <c r="E528" s="1"/>
      <c r="F528" s="1"/>
      <c r="G528" s="1"/>
      <c r="H528" s="1"/>
      <c r="K528" s="1"/>
    </row>
    <row r="529" spans="1:11" x14ac:dyDescent="0.2">
      <c r="A529" s="1"/>
      <c r="B529" s="1"/>
      <c r="C529" s="1"/>
      <c r="D529" s="1"/>
      <c r="E529" s="1"/>
      <c r="F529" s="1"/>
      <c r="G529" s="1"/>
      <c r="H529" s="1"/>
      <c r="K529" s="1"/>
    </row>
    <row r="530" spans="1:11" x14ac:dyDescent="0.2">
      <c r="A530" s="1"/>
      <c r="B530" s="1"/>
      <c r="C530" s="1"/>
      <c r="D530" s="1"/>
      <c r="E530" s="1"/>
      <c r="F530" s="1"/>
      <c r="G530" s="1"/>
      <c r="H530" s="1"/>
      <c r="K530" s="1"/>
    </row>
    <row r="531" spans="1:11" x14ac:dyDescent="0.2">
      <c r="A531" s="1"/>
      <c r="B531" s="1"/>
      <c r="C531" s="1"/>
      <c r="D531" s="1"/>
      <c r="E531" s="1"/>
      <c r="F531" s="1"/>
      <c r="G531" s="1"/>
      <c r="H531" s="1"/>
      <c r="K531" s="1"/>
    </row>
    <row r="532" spans="1:11" x14ac:dyDescent="0.2">
      <c r="A532" s="1"/>
      <c r="B532" s="1"/>
      <c r="C532" s="1"/>
      <c r="D532" s="1"/>
      <c r="E532" s="1"/>
      <c r="F532" s="1"/>
      <c r="G532" s="1"/>
      <c r="H532" s="1"/>
      <c r="K532" s="1"/>
    </row>
    <row r="533" spans="1:11" x14ac:dyDescent="0.2">
      <c r="A533" s="1"/>
      <c r="B533" s="1"/>
      <c r="C533" s="1"/>
      <c r="D533" s="1"/>
      <c r="E533" s="1"/>
      <c r="F533" s="1"/>
      <c r="G533" s="1"/>
      <c r="H533" s="1"/>
      <c r="K533" s="1"/>
    </row>
    <row r="534" spans="1:11" x14ac:dyDescent="0.2">
      <c r="A534" s="1"/>
      <c r="B534" s="1"/>
      <c r="C534" s="1"/>
      <c r="D534" s="1"/>
      <c r="E534" s="1"/>
      <c r="F534" s="1"/>
      <c r="G534" s="1"/>
      <c r="H534" s="1"/>
      <c r="K534" s="1"/>
    </row>
    <row r="535" spans="1:11" x14ac:dyDescent="0.2">
      <c r="A535" s="1"/>
      <c r="B535" s="1"/>
      <c r="C535" s="1"/>
      <c r="D535" s="1"/>
      <c r="E535" s="1"/>
      <c r="F535" s="1"/>
      <c r="G535" s="1"/>
      <c r="H535" s="1"/>
      <c r="K535" s="1"/>
    </row>
    <row r="536" spans="1:11" x14ac:dyDescent="0.2">
      <c r="A536" s="1"/>
      <c r="B536" s="1"/>
      <c r="C536" s="1"/>
      <c r="D536" s="1"/>
      <c r="E536" s="1"/>
      <c r="F536" s="1"/>
      <c r="G536" s="1"/>
      <c r="H536" s="1"/>
      <c r="K536" s="1"/>
    </row>
    <row r="537" spans="1:11" x14ac:dyDescent="0.2">
      <c r="A537" s="1"/>
      <c r="B537" s="1"/>
      <c r="C537" s="1"/>
      <c r="D537" s="1"/>
      <c r="E537" s="1"/>
      <c r="F537" s="1"/>
      <c r="G537" s="1"/>
      <c r="H537" s="1"/>
      <c r="K537" s="1"/>
    </row>
    <row r="538" spans="1:11" x14ac:dyDescent="0.2">
      <c r="A538" s="1"/>
      <c r="B538" s="1"/>
      <c r="C538" s="1"/>
      <c r="D538" s="1"/>
      <c r="E538" s="1"/>
      <c r="F538" s="1"/>
      <c r="G538" s="1"/>
      <c r="H538" s="1"/>
      <c r="K538" s="1"/>
    </row>
    <row r="539" spans="1:11" x14ac:dyDescent="0.2">
      <c r="A539" s="1"/>
      <c r="B539" s="1"/>
      <c r="C539" s="1"/>
      <c r="D539" s="1"/>
      <c r="E539" s="1"/>
      <c r="F539" s="1"/>
      <c r="G539" s="1"/>
      <c r="H539" s="1"/>
      <c r="K539" s="1"/>
    </row>
    <row r="540" spans="1:11" x14ac:dyDescent="0.2">
      <c r="A540" s="1"/>
      <c r="B540" s="1"/>
      <c r="C540" s="1"/>
      <c r="D540" s="1"/>
      <c r="E540" s="1"/>
      <c r="F540" s="1"/>
      <c r="G540" s="1"/>
      <c r="H540" s="1"/>
      <c r="K540" s="1"/>
    </row>
    <row r="541" spans="1:11" x14ac:dyDescent="0.2">
      <c r="A541" s="1"/>
      <c r="B541" s="1"/>
      <c r="C541" s="1"/>
      <c r="D541" s="1"/>
      <c r="E541" s="1"/>
      <c r="F541" s="1"/>
      <c r="G541" s="1"/>
      <c r="H541" s="1"/>
      <c r="K541" s="1"/>
    </row>
    <row r="542" spans="1:11" x14ac:dyDescent="0.2">
      <c r="A542" s="1"/>
      <c r="B542" s="1"/>
      <c r="C542" s="1"/>
      <c r="D542" s="1"/>
      <c r="E542" s="1"/>
      <c r="F542" s="1"/>
      <c r="G542" s="1"/>
      <c r="H542" s="1"/>
      <c r="K542" s="1"/>
    </row>
    <row r="543" spans="1:11" x14ac:dyDescent="0.2">
      <c r="A543" s="1"/>
      <c r="B543" s="1"/>
      <c r="C543" s="1"/>
      <c r="D543" s="1"/>
      <c r="E543" s="1"/>
      <c r="F543" s="1"/>
      <c r="G543" s="1"/>
      <c r="H543" s="1"/>
      <c r="K543" s="1"/>
    </row>
    <row r="544" spans="1:11" x14ac:dyDescent="0.2">
      <c r="A544" s="1"/>
      <c r="B544" s="1"/>
      <c r="C544" s="1"/>
      <c r="D544" s="1"/>
      <c r="E544" s="1"/>
      <c r="F544" s="1"/>
      <c r="G544" s="1"/>
      <c r="H544" s="1"/>
      <c r="K544" s="1"/>
    </row>
    <row r="545" spans="1:11" x14ac:dyDescent="0.2">
      <c r="A545" s="1"/>
      <c r="B545" s="1"/>
      <c r="C545" s="1"/>
      <c r="D545" s="1"/>
      <c r="E545" s="1"/>
      <c r="F545" s="1"/>
      <c r="G545" s="1"/>
      <c r="H545" s="1"/>
      <c r="K545" s="1"/>
    </row>
    <row r="546" spans="1:11" x14ac:dyDescent="0.2">
      <c r="A546" s="1"/>
      <c r="B546" s="1"/>
      <c r="C546" s="1"/>
      <c r="D546" s="1"/>
      <c r="E546" s="1"/>
      <c r="F546" s="1"/>
      <c r="G546" s="1"/>
      <c r="H546" s="1"/>
      <c r="K546" s="1"/>
    </row>
    <row r="547" spans="1:11" x14ac:dyDescent="0.2">
      <c r="A547" s="1"/>
      <c r="B547" s="1"/>
      <c r="C547" s="1"/>
      <c r="D547" s="1"/>
      <c r="E547" s="1"/>
      <c r="F547" s="1"/>
      <c r="G547" s="1"/>
      <c r="H547" s="1"/>
      <c r="K547" s="1"/>
    </row>
    <row r="548" spans="1:11" x14ac:dyDescent="0.2">
      <c r="A548" s="1"/>
      <c r="B548" s="1"/>
      <c r="C548" s="1"/>
      <c r="D548" s="1"/>
      <c r="E548" s="1"/>
      <c r="F548" s="1"/>
      <c r="G548" s="1"/>
      <c r="H548" s="1"/>
      <c r="K548" s="1"/>
    </row>
    <row r="549" spans="1:11" x14ac:dyDescent="0.2">
      <c r="A549" s="1"/>
      <c r="B549" s="1"/>
      <c r="C549" s="1"/>
      <c r="D549" s="1"/>
      <c r="E549" s="1"/>
      <c r="F549" s="1"/>
      <c r="G549" s="1"/>
      <c r="H549" s="1"/>
      <c r="K549" s="1"/>
    </row>
    <row r="550" spans="1:11" x14ac:dyDescent="0.2">
      <c r="A550" s="1"/>
      <c r="B550" s="1"/>
      <c r="C550" s="1"/>
      <c r="D550" s="1"/>
      <c r="E550" s="1"/>
      <c r="F550" s="1"/>
      <c r="G550" s="1"/>
      <c r="H550" s="1"/>
      <c r="K550" s="1"/>
    </row>
    <row r="551" spans="1:11" x14ac:dyDescent="0.2">
      <c r="A551" s="1"/>
      <c r="B551" s="1"/>
      <c r="C551" s="1"/>
      <c r="D551" s="1"/>
      <c r="E551" s="1"/>
      <c r="F551" s="1"/>
      <c r="G551" s="1"/>
      <c r="H551" s="1"/>
      <c r="K551" s="1"/>
    </row>
    <row r="552" spans="1:11" x14ac:dyDescent="0.2">
      <c r="A552" s="1"/>
      <c r="B552" s="1"/>
      <c r="C552" s="1"/>
      <c r="D552" s="1"/>
      <c r="E552" s="1"/>
      <c r="F552" s="1"/>
      <c r="G552" s="1"/>
      <c r="H552" s="1"/>
      <c r="K552" s="1"/>
    </row>
    <row r="553" spans="1:11" x14ac:dyDescent="0.2">
      <c r="A553" s="1"/>
      <c r="B553" s="1"/>
      <c r="C553" s="1"/>
      <c r="D553" s="1"/>
      <c r="E553" s="1"/>
      <c r="F553" s="1"/>
      <c r="G553" s="1"/>
      <c r="H553" s="1"/>
      <c r="K553" s="1"/>
    </row>
    <row r="554" spans="1:11" x14ac:dyDescent="0.2">
      <c r="A554" s="1"/>
      <c r="B554" s="1"/>
      <c r="C554" s="1"/>
      <c r="D554" s="1"/>
      <c r="E554" s="1"/>
      <c r="F554" s="1"/>
      <c r="G554" s="1"/>
      <c r="H554" s="1"/>
      <c r="K554" s="1"/>
    </row>
    <row r="555" spans="1:11" x14ac:dyDescent="0.2">
      <c r="A555" s="1"/>
      <c r="B555" s="1"/>
      <c r="C555" s="1"/>
      <c r="D555" s="1"/>
      <c r="E555" s="1"/>
      <c r="F555" s="1"/>
      <c r="G555" s="1"/>
      <c r="H555" s="1"/>
      <c r="K555" s="1"/>
    </row>
    <row r="556" spans="1:11" x14ac:dyDescent="0.2">
      <c r="A556" s="1"/>
      <c r="B556" s="1"/>
      <c r="C556" s="1"/>
      <c r="D556" s="1"/>
      <c r="E556" s="1"/>
      <c r="F556" s="1"/>
      <c r="G556" s="1"/>
      <c r="H556" s="1"/>
      <c r="K556" s="1"/>
    </row>
    <row r="557" spans="1:11" x14ac:dyDescent="0.2">
      <c r="A557" s="1"/>
      <c r="B557" s="1"/>
      <c r="C557" s="1"/>
      <c r="D557" s="1"/>
      <c r="E557" s="1"/>
      <c r="F557" s="1"/>
      <c r="G557" s="1"/>
      <c r="H557" s="1"/>
      <c r="K557" s="1"/>
    </row>
    <row r="558" spans="1:11" x14ac:dyDescent="0.2">
      <c r="A558" s="1"/>
      <c r="B558" s="1"/>
      <c r="C558" s="1"/>
      <c r="D558" s="1"/>
      <c r="E558" s="1"/>
      <c r="F558" s="1"/>
      <c r="G558" s="1"/>
      <c r="H558" s="1"/>
      <c r="K558" s="1"/>
    </row>
    <row r="559" spans="1:11" x14ac:dyDescent="0.2">
      <c r="A559" s="1"/>
      <c r="B559" s="1"/>
      <c r="C559" s="1"/>
      <c r="D559" s="1"/>
      <c r="E559" s="1"/>
      <c r="F559" s="1"/>
      <c r="G559" s="1"/>
      <c r="H559" s="1"/>
      <c r="K559" s="1"/>
    </row>
    <row r="560" spans="1:11" x14ac:dyDescent="0.2">
      <c r="A560" s="1"/>
      <c r="B560" s="1"/>
      <c r="C560" s="1"/>
      <c r="D560" s="1"/>
      <c r="E560" s="1"/>
      <c r="F560" s="1"/>
      <c r="G560" s="1"/>
      <c r="H560" s="1"/>
      <c r="K560" s="1"/>
    </row>
    <row r="561" spans="1:11" x14ac:dyDescent="0.2">
      <c r="A561" s="1"/>
      <c r="B561" s="1"/>
      <c r="C561" s="1"/>
      <c r="D561" s="1"/>
      <c r="E561" s="1"/>
      <c r="F561" s="1"/>
      <c r="G561" s="1"/>
      <c r="H561" s="1"/>
      <c r="K561" s="1"/>
    </row>
    <row r="562" spans="1:11" x14ac:dyDescent="0.2">
      <c r="A562" s="1"/>
      <c r="B562" s="1"/>
      <c r="C562" s="1"/>
      <c r="D562" s="1"/>
      <c r="E562" s="1"/>
      <c r="F562" s="1"/>
      <c r="G562" s="1"/>
      <c r="H562" s="1"/>
      <c r="K562" s="1"/>
    </row>
    <row r="563" spans="1:11" x14ac:dyDescent="0.2">
      <c r="A563" s="1"/>
      <c r="B563" s="1"/>
      <c r="C563" s="1"/>
      <c r="D563" s="1"/>
      <c r="E563" s="1"/>
      <c r="F563" s="1"/>
      <c r="G563" s="1"/>
      <c r="H563" s="1"/>
      <c r="K563" s="1"/>
    </row>
    <row r="564" spans="1:11" x14ac:dyDescent="0.2">
      <c r="A564" s="1"/>
      <c r="B564" s="1"/>
      <c r="C564" s="1"/>
      <c r="D564" s="1"/>
      <c r="E564" s="1"/>
      <c r="F564" s="1"/>
      <c r="G564" s="1"/>
      <c r="H564" s="1"/>
      <c r="K564" s="1"/>
    </row>
    <row r="565" spans="1:11" x14ac:dyDescent="0.2">
      <c r="A565" s="1"/>
      <c r="B565" s="1"/>
      <c r="C565" s="1"/>
      <c r="D565" s="1"/>
      <c r="E565" s="1"/>
      <c r="F565" s="1"/>
      <c r="G565" s="1"/>
      <c r="H565" s="1"/>
      <c r="K565" s="1"/>
    </row>
    <row r="566" spans="1:11" x14ac:dyDescent="0.2">
      <c r="A566" s="1"/>
      <c r="B566" s="1"/>
      <c r="C566" s="1"/>
      <c r="D566" s="1"/>
      <c r="E566" s="1"/>
      <c r="F566" s="1"/>
      <c r="G566" s="1"/>
      <c r="H566" s="1"/>
      <c r="K566" s="1"/>
    </row>
    <row r="567" spans="1:11" x14ac:dyDescent="0.2">
      <c r="A567" s="1"/>
      <c r="B567" s="1"/>
      <c r="C567" s="1"/>
      <c r="D567" s="1"/>
      <c r="E567" s="1"/>
      <c r="F567" s="1"/>
      <c r="G567" s="1"/>
      <c r="H567" s="1"/>
      <c r="K567" s="1"/>
    </row>
    <row r="568" spans="1:11" x14ac:dyDescent="0.2">
      <c r="A568" s="1"/>
      <c r="B568" s="1"/>
      <c r="C568" s="1"/>
      <c r="D568" s="1"/>
      <c r="E568" s="1"/>
      <c r="F568" s="1"/>
      <c r="G568" s="1"/>
      <c r="H568" s="1"/>
      <c r="K568" s="1"/>
    </row>
    <row r="569" spans="1:11" x14ac:dyDescent="0.2">
      <c r="A569" s="1"/>
      <c r="B569" s="1"/>
      <c r="C569" s="1"/>
      <c r="D569" s="1"/>
      <c r="E569" s="1"/>
      <c r="F569" s="1"/>
      <c r="G569" s="1"/>
      <c r="H569" s="1"/>
      <c r="K569" s="1"/>
    </row>
    <row r="570" spans="1:11" x14ac:dyDescent="0.2">
      <c r="A570" s="1"/>
      <c r="B570" s="1"/>
      <c r="C570" s="1"/>
      <c r="D570" s="1"/>
      <c r="E570" s="1"/>
      <c r="F570" s="1"/>
      <c r="G570" s="1"/>
      <c r="H570" s="1"/>
      <c r="K570" s="1"/>
    </row>
    <row r="571" spans="1:11" x14ac:dyDescent="0.2">
      <c r="A571" s="1"/>
      <c r="B571" s="1"/>
      <c r="C571" s="1"/>
      <c r="D571" s="1"/>
      <c r="E571" s="1"/>
      <c r="F571" s="1"/>
      <c r="G571" s="1"/>
      <c r="H571" s="1"/>
      <c r="K571" s="1"/>
    </row>
    <row r="572" spans="1:11" x14ac:dyDescent="0.2">
      <c r="A572" s="1"/>
      <c r="B572" s="1"/>
      <c r="C572" s="1"/>
      <c r="D572" s="1"/>
      <c r="E572" s="1"/>
      <c r="F572" s="1"/>
      <c r="G572" s="1"/>
      <c r="H572" s="1"/>
      <c r="K572" s="1"/>
    </row>
    <row r="573" spans="1:11" x14ac:dyDescent="0.2">
      <c r="A573" s="1"/>
      <c r="B573" s="1"/>
      <c r="C573" s="1"/>
      <c r="D573" s="1"/>
      <c r="E573" s="1"/>
      <c r="F573" s="1"/>
      <c r="G573" s="1"/>
      <c r="H573" s="1"/>
      <c r="K573" s="1"/>
    </row>
    <row r="574" spans="1:11" x14ac:dyDescent="0.2">
      <c r="A574" s="1"/>
      <c r="B574" s="1"/>
      <c r="C574" s="1"/>
      <c r="D574" s="1"/>
      <c r="E574" s="1"/>
      <c r="F574" s="1"/>
      <c r="G574" s="1"/>
      <c r="H574" s="1"/>
      <c r="K574" s="1"/>
    </row>
    <row r="575" spans="1:11" x14ac:dyDescent="0.2">
      <c r="A575" s="1"/>
      <c r="B575" s="1"/>
      <c r="C575" s="1"/>
      <c r="D575" s="1"/>
      <c r="E575" s="1"/>
      <c r="F575" s="1"/>
      <c r="G575" s="1"/>
      <c r="H575" s="1"/>
      <c r="K575" s="1"/>
    </row>
    <row r="576" spans="1:11" x14ac:dyDescent="0.2">
      <c r="A576" s="1"/>
      <c r="B576" s="1"/>
      <c r="C576" s="1"/>
      <c r="D576" s="1"/>
      <c r="E576" s="1"/>
      <c r="F576" s="1"/>
      <c r="G576" s="1"/>
      <c r="H576" s="1"/>
      <c r="K576" s="1"/>
    </row>
    <row r="577" spans="1:11" x14ac:dyDescent="0.2">
      <c r="A577" s="1"/>
      <c r="B577" s="1"/>
      <c r="C577" s="1"/>
      <c r="D577" s="1"/>
      <c r="E577" s="1"/>
      <c r="F577" s="1"/>
      <c r="G577" s="1"/>
      <c r="H577" s="1"/>
      <c r="K577" s="1"/>
    </row>
    <row r="578" spans="1:11" x14ac:dyDescent="0.2">
      <c r="A578" s="1"/>
      <c r="B578" s="1"/>
      <c r="C578" s="1"/>
      <c r="D578" s="1"/>
      <c r="E578" s="1"/>
      <c r="F578" s="1"/>
      <c r="G578" s="1"/>
      <c r="H578" s="1"/>
      <c r="K578" s="1"/>
    </row>
    <row r="579" spans="1:11" x14ac:dyDescent="0.2">
      <c r="A579" s="1"/>
      <c r="B579" s="1"/>
      <c r="C579" s="1"/>
      <c r="D579" s="1"/>
      <c r="E579" s="1"/>
      <c r="F579" s="1"/>
      <c r="G579" s="1"/>
      <c r="H579" s="1"/>
      <c r="K579" s="1"/>
    </row>
    <row r="580" spans="1:11" x14ac:dyDescent="0.2">
      <c r="A580" s="1"/>
      <c r="B580" s="1"/>
      <c r="C580" s="1"/>
      <c r="D580" s="1"/>
      <c r="E580" s="1"/>
      <c r="F580" s="1"/>
      <c r="G580" s="1"/>
      <c r="H580" s="1"/>
      <c r="K580" s="1"/>
    </row>
    <row r="581" spans="1:11" x14ac:dyDescent="0.2">
      <c r="A581" s="1"/>
      <c r="B581" s="1"/>
      <c r="C581" s="1"/>
      <c r="D581" s="1"/>
      <c r="E581" s="1"/>
      <c r="F581" s="1"/>
      <c r="G581" s="1"/>
      <c r="H581" s="1"/>
      <c r="K581" s="1"/>
    </row>
    <row r="582" spans="1:11" x14ac:dyDescent="0.2">
      <c r="A582" s="1"/>
      <c r="B582" s="1"/>
      <c r="C582" s="1"/>
      <c r="D582" s="1"/>
      <c r="E582" s="1"/>
      <c r="F582" s="1"/>
      <c r="G582" s="1"/>
      <c r="H582" s="1"/>
      <c r="K582" s="1"/>
    </row>
    <row r="583" spans="1:11" x14ac:dyDescent="0.2">
      <c r="A583" s="1"/>
      <c r="B583" s="1"/>
      <c r="C583" s="1"/>
      <c r="D583" s="1"/>
      <c r="E583" s="1"/>
      <c r="F583" s="1"/>
      <c r="G583" s="1"/>
      <c r="H583" s="1"/>
      <c r="K583" s="1"/>
    </row>
    <row r="584" spans="1:11" x14ac:dyDescent="0.2">
      <c r="A584" s="1"/>
      <c r="B584" s="1"/>
      <c r="C584" s="1"/>
      <c r="D584" s="1"/>
      <c r="E584" s="1"/>
      <c r="F584" s="1"/>
      <c r="G584" s="1"/>
      <c r="H584" s="1"/>
      <c r="K584" s="1"/>
    </row>
    <row r="585" spans="1:11" x14ac:dyDescent="0.2">
      <c r="A585" s="1"/>
      <c r="B585" s="1"/>
      <c r="C585" s="1"/>
      <c r="D585" s="1"/>
      <c r="E585" s="1"/>
      <c r="F585" s="1"/>
      <c r="G585" s="1"/>
      <c r="H585" s="1"/>
      <c r="K585" s="1"/>
    </row>
    <row r="586" spans="1:11" x14ac:dyDescent="0.2">
      <c r="A586" s="1"/>
      <c r="B586" s="1"/>
      <c r="C586" s="1"/>
      <c r="D586" s="1"/>
      <c r="E586" s="1"/>
      <c r="F586" s="1"/>
      <c r="G586" s="1"/>
      <c r="H586" s="1"/>
      <c r="K586" s="1"/>
    </row>
    <row r="587" spans="1:11" x14ac:dyDescent="0.2">
      <c r="A587" s="1"/>
      <c r="B587" s="1"/>
      <c r="C587" s="1"/>
      <c r="D587" s="1"/>
      <c r="E587" s="1"/>
      <c r="F587" s="1"/>
      <c r="G587" s="1"/>
      <c r="H587" s="1"/>
      <c r="K587" s="1"/>
    </row>
    <row r="588" spans="1:11" x14ac:dyDescent="0.2">
      <c r="A588" s="1"/>
      <c r="B588" s="1"/>
      <c r="C588" s="1"/>
      <c r="D588" s="1"/>
      <c r="E588" s="1"/>
      <c r="F588" s="1"/>
      <c r="G588" s="1"/>
      <c r="H588" s="1"/>
      <c r="K588" s="1"/>
    </row>
    <row r="589" spans="1:11" x14ac:dyDescent="0.2">
      <c r="A589" s="1"/>
      <c r="B589" s="1"/>
      <c r="C589" s="1"/>
      <c r="D589" s="1"/>
      <c r="E589" s="1"/>
      <c r="F589" s="1"/>
      <c r="G589" s="1"/>
      <c r="H589" s="1"/>
      <c r="K589" s="1"/>
    </row>
    <row r="590" spans="1:11" x14ac:dyDescent="0.2">
      <c r="A590" s="1"/>
      <c r="B590" s="1"/>
      <c r="C590" s="1"/>
      <c r="D590" s="1"/>
      <c r="E590" s="1"/>
      <c r="F590" s="1"/>
      <c r="G590" s="1"/>
      <c r="H590" s="1"/>
      <c r="K590" s="1"/>
    </row>
    <row r="591" spans="1:11" x14ac:dyDescent="0.2">
      <c r="A591" s="1"/>
      <c r="B591" s="1"/>
      <c r="C591" s="1"/>
      <c r="D591" s="1"/>
      <c r="E591" s="1"/>
      <c r="F591" s="1"/>
      <c r="G591" s="1"/>
      <c r="H591" s="1"/>
      <c r="K591" s="1"/>
    </row>
    <row r="592" spans="1:11" x14ac:dyDescent="0.2">
      <c r="A592" s="1"/>
      <c r="B592" s="1"/>
      <c r="C592" s="1"/>
      <c r="D592" s="1"/>
      <c r="E592" s="1"/>
      <c r="F592" s="1"/>
      <c r="G592" s="1"/>
      <c r="H592" s="1"/>
      <c r="K592" s="1"/>
    </row>
    <row r="593" spans="1:11" x14ac:dyDescent="0.2">
      <c r="A593" s="1"/>
      <c r="B593" s="1"/>
      <c r="C593" s="1"/>
      <c r="D593" s="1"/>
      <c r="E593" s="1"/>
      <c r="F593" s="1"/>
      <c r="G593" s="1"/>
      <c r="H593" s="1"/>
      <c r="K593" s="1"/>
    </row>
    <row r="594" spans="1:11" x14ac:dyDescent="0.2">
      <c r="A594" s="1"/>
      <c r="B594" s="1"/>
      <c r="C594" s="1"/>
      <c r="D594" s="1"/>
      <c r="E594" s="1"/>
      <c r="F594" s="1"/>
      <c r="G594" s="1"/>
      <c r="H594" s="1"/>
      <c r="K594" s="1"/>
    </row>
    <row r="595" spans="1:11" x14ac:dyDescent="0.2">
      <c r="A595" s="1"/>
      <c r="B595" s="1"/>
      <c r="C595" s="1"/>
      <c r="D595" s="1"/>
      <c r="E595" s="1"/>
      <c r="F595" s="1"/>
      <c r="G595" s="1"/>
      <c r="H595" s="1"/>
      <c r="K595" s="1"/>
    </row>
    <row r="596" spans="1:11" x14ac:dyDescent="0.2">
      <c r="A596" s="1"/>
      <c r="B596" s="1"/>
      <c r="C596" s="1"/>
      <c r="D596" s="1"/>
      <c r="E596" s="1"/>
      <c r="F596" s="1"/>
      <c r="G596" s="1"/>
      <c r="H596" s="1"/>
      <c r="K596" s="1"/>
    </row>
    <row r="597" spans="1:11" x14ac:dyDescent="0.2">
      <c r="A597" s="1"/>
      <c r="B597" s="1"/>
      <c r="C597" s="1"/>
      <c r="D597" s="1"/>
      <c r="E597" s="1"/>
      <c r="F597" s="1"/>
      <c r="G597" s="1"/>
      <c r="H597" s="1"/>
      <c r="K597" s="1"/>
    </row>
    <row r="598" spans="1:11" x14ac:dyDescent="0.2">
      <c r="A598" s="1"/>
      <c r="B598" s="1"/>
      <c r="C598" s="1"/>
      <c r="D598" s="1"/>
      <c r="E598" s="1"/>
      <c r="F598" s="1"/>
      <c r="G598" s="1"/>
      <c r="H598" s="1"/>
      <c r="K598" s="1"/>
    </row>
    <row r="599" spans="1:11" x14ac:dyDescent="0.2">
      <c r="A599" s="1"/>
      <c r="B599" s="1"/>
      <c r="C599" s="1"/>
      <c r="D599" s="1"/>
      <c r="E599" s="1"/>
      <c r="F599" s="1"/>
      <c r="G599" s="1"/>
      <c r="H599" s="1"/>
      <c r="K599" s="1"/>
    </row>
    <row r="600" spans="1:11" x14ac:dyDescent="0.2">
      <c r="A600" s="1"/>
      <c r="B600" s="1"/>
      <c r="C600" s="1"/>
      <c r="D600" s="1"/>
      <c r="E600" s="1"/>
      <c r="F600" s="1"/>
      <c r="G600" s="1"/>
      <c r="H600" s="1"/>
      <c r="K600" s="1"/>
    </row>
    <row r="601" spans="1:11" x14ac:dyDescent="0.2">
      <c r="A601" s="1"/>
      <c r="B601" s="1"/>
      <c r="C601" s="1"/>
      <c r="D601" s="1"/>
      <c r="E601" s="1"/>
      <c r="F601" s="1"/>
      <c r="G601" s="1"/>
      <c r="H601" s="1"/>
      <c r="K601" s="1"/>
    </row>
    <row r="602" spans="1:11" x14ac:dyDescent="0.2">
      <c r="A602" s="1"/>
      <c r="B602" s="1"/>
      <c r="C602" s="1"/>
      <c r="D602" s="1"/>
      <c r="E602" s="1"/>
      <c r="F602" s="1"/>
      <c r="G602" s="1"/>
      <c r="H602" s="1"/>
      <c r="K602" s="1"/>
    </row>
    <row r="603" spans="1:11" x14ac:dyDescent="0.2">
      <c r="A603" s="1"/>
      <c r="B603" s="1"/>
      <c r="C603" s="1"/>
      <c r="D603" s="1"/>
      <c r="E603" s="1"/>
      <c r="F603" s="1"/>
      <c r="G603" s="1"/>
      <c r="H603" s="1"/>
      <c r="K603" s="1"/>
    </row>
    <row r="604" spans="1:11" x14ac:dyDescent="0.2">
      <c r="A604" s="1"/>
      <c r="B604" s="1"/>
      <c r="C604" s="1"/>
      <c r="D604" s="1"/>
      <c r="E604" s="1"/>
      <c r="F604" s="1"/>
      <c r="G604" s="1"/>
      <c r="H604" s="1"/>
      <c r="K604" s="1"/>
    </row>
    <row r="605" spans="1:11" x14ac:dyDescent="0.2">
      <c r="A605" s="1"/>
      <c r="B605" s="1"/>
      <c r="C605" s="1"/>
      <c r="D605" s="1"/>
      <c r="E605" s="1"/>
      <c r="F605" s="1"/>
      <c r="G605" s="1"/>
      <c r="H605" s="1"/>
      <c r="K605" s="1"/>
    </row>
    <row r="606" spans="1:11" x14ac:dyDescent="0.2">
      <c r="A606" s="1"/>
      <c r="B606" s="1"/>
      <c r="C606" s="1"/>
      <c r="D606" s="1"/>
      <c r="E606" s="1"/>
      <c r="F606" s="1"/>
      <c r="G606" s="1"/>
      <c r="H606" s="1"/>
      <c r="K606" s="1"/>
    </row>
    <row r="607" spans="1:11" x14ac:dyDescent="0.2">
      <c r="A607" s="1"/>
      <c r="B607" s="1"/>
      <c r="C607" s="1"/>
      <c r="D607" s="1"/>
      <c r="E607" s="1"/>
      <c r="F607" s="1"/>
      <c r="G607" s="1"/>
      <c r="H607" s="1"/>
      <c r="K607" s="1"/>
    </row>
    <row r="608" spans="1:11" x14ac:dyDescent="0.2">
      <c r="A608" s="1"/>
      <c r="B608" s="1"/>
      <c r="C608" s="1"/>
      <c r="D608" s="1"/>
      <c r="E608" s="1"/>
      <c r="F608" s="1"/>
      <c r="G608" s="1"/>
      <c r="H608" s="1"/>
      <c r="K608" s="1"/>
    </row>
    <row r="609" spans="1:11" x14ac:dyDescent="0.2">
      <c r="A609" s="1"/>
      <c r="B609" s="1"/>
      <c r="C609" s="1"/>
      <c r="D609" s="1"/>
      <c r="E609" s="1"/>
      <c r="F609" s="1"/>
      <c r="G609" s="1"/>
      <c r="H609" s="1"/>
      <c r="K609" s="1"/>
    </row>
    <row r="610" spans="1:11" x14ac:dyDescent="0.2">
      <c r="A610" s="1"/>
      <c r="B610" s="1"/>
      <c r="C610" s="1"/>
      <c r="D610" s="1"/>
      <c r="E610" s="1"/>
      <c r="F610" s="1"/>
      <c r="G610" s="1"/>
      <c r="H610" s="1"/>
      <c r="K610" s="1"/>
    </row>
    <row r="611" spans="1:11" x14ac:dyDescent="0.2">
      <c r="A611" s="1"/>
      <c r="B611" s="1"/>
      <c r="C611" s="1"/>
      <c r="D611" s="1"/>
      <c r="E611" s="1"/>
      <c r="F611" s="1"/>
      <c r="G611" s="1"/>
      <c r="H611" s="1"/>
      <c r="K611" s="1"/>
    </row>
    <row r="612" spans="1:11" x14ac:dyDescent="0.2">
      <c r="A612" s="1"/>
      <c r="B612" s="1"/>
      <c r="C612" s="1"/>
      <c r="D612" s="1"/>
      <c r="E612" s="1"/>
      <c r="F612" s="1"/>
      <c r="G612" s="1"/>
      <c r="H612" s="1"/>
      <c r="K612" s="1"/>
    </row>
    <row r="613" spans="1:11" x14ac:dyDescent="0.2">
      <c r="A613" s="1"/>
      <c r="B613" s="1"/>
      <c r="C613" s="1"/>
      <c r="D613" s="1"/>
      <c r="E613" s="1"/>
      <c r="F613" s="1"/>
      <c r="G613" s="1"/>
      <c r="H613" s="1"/>
      <c r="K613" s="1"/>
    </row>
    <row r="614" spans="1:11" x14ac:dyDescent="0.2">
      <c r="A614" s="1"/>
      <c r="B614" s="1"/>
      <c r="C614" s="1"/>
      <c r="D614" s="1"/>
      <c r="E614" s="1"/>
      <c r="F614" s="1"/>
      <c r="G614" s="1"/>
      <c r="H614" s="1"/>
      <c r="K614" s="1"/>
    </row>
    <row r="615" spans="1:11" x14ac:dyDescent="0.2">
      <c r="A615" s="1"/>
      <c r="B615" s="1"/>
      <c r="C615" s="1"/>
      <c r="D615" s="1"/>
      <c r="E615" s="1"/>
      <c r="F615" s="1"/>
      <c r="G615" s="1"/>
      <c r="H615" s="1"/>
      <c r="K615" s="1"/>
    </row>
    <row r="616" spans="1:11" x14ac:dyDescent="0.2">
      <c r="A616" s="1"/>
      <c r="B616" s="1"/>
      <c r="C616" s="1"/>
      <c r="D616" s="1"/>
      <c r="E616" s="1"/>
      <c r="F616" s="1"/>
      <c r="G616" s="1"/>
      <c r="H616" s="1"/>
      <c r="K616" s="1"/>
    </row>
    <row r="617" spans="1:11" x14ac:dyDescent="0.2">
      <c r="A617" s="1"/>
      <c r="B617" s="1"/>
      <c r="C617" s="1"/>
      <c r="D617" s="1"/>
      <c r="E617" s="1"/>
      <c r="F617" s="1"/>
      <c r="G617" s="1"/>
      <c r="H617" s="1"/>
      <c r="K617" s="1"/>
    </row>
    <row r="618" spans="1:11" x14ac:dyDescent="0.2">
      <c r="A618" s="1"/>
      <c r="B618" s="1"/>
      <c r="C618" s="1"/>
      <c r="D618" s="1"/>
      <c r="E618" s="1"/>
      <c r="F618" s="1"/>
      <c r="G618" s="1"/>
      <c r="H618" s="1"/>
      <c r="K618" s="1"/>
    </row>
    <row r="619" spans="1:11" x14ac:dyDescent="0.2">
      <c r="A619" s="1"/>
      <c r="B619" s="1"/>
      <c r="C619" s="1"/>
      <c r="D619" s="1"/>
      <c r="E619" s="1"/>
      <c r="F619" s="1"/>
      <c r="G619" s="1"/>
      <c r="H619" s="1"/>
      <c r="K619" s="1"/>
    </row>
    <row r="620" spans="1:11" x14ac:dyDescent="0.2">
      <c r="A620" s="1"/>
      <c r="B620" s="1"/>
      <c r="C620" s="1"/>
      <c r="D620" s="1"/>
      <c r="E620" s="1"/>
      <c r="F620" s="1"/>
      <c r="G620" s="1"/>
      <c r="H620" s="1"/>
      <c r="K620" s="1"/>
    </row>
    <row r="621" spans="1:11" x14ac:dyDescent="0.2">
      <c r="A621" s="1"/>
      <c r="B621" s="1"/>
      <c r="C621" s="1"/>
      <c r="D621" s="1"/>
      <c r="E621" s="1"/>
      <c r="F621" s="1"/>
      <c r="G621" s="1"/>
      <c r="H621" s="1"/>
      <c r="K621" s="1"/>
    </row>
    <row r="622" spans="1:11" x14ac:dyDescent="0.2">
      <c r="A622" s="1"/>
      <c r="B622" s="1"/>
      <c r="C622" s="1"/>
      <c r="D622" s="1"/>
      <c r="E622" s="1"/>
      <c r="F622" s="1"/>
      <c r="G622" s="1"/>
      <c r="H622" s="1"/>
      <c r="K622" s="1"/>
    </row>
    <row r="623" spans="1:11" x14ac:dyDescent="0.2">
      <c r="A623" s="1"/>
      <c r="B623" s="1"/>
      <c r="C623" s="1"/>
      <c r="D623" s="1"/>
      <c r="E623" s="1"/>
      <c r="F623" s="1"/>
      <c r="G623" s="1"/>
      <c r="H623" s="1"/>
      <c r="K623" s="1"/>
    </row>
    <row r="624" spans="1:11" x14ac:dyDescent="0.2">
      <c r="A624" s="1"/>
      <c r="B624" s="1"/>
      <c r="C624" s="1"/>
      <c r="D624" s="1"/>
      <c r="E624" s="1"/>
      <c r="F624" s="1"/>
      <c r="G624" s="1"/>
      <c r="H624" s="1"/>
      <c r="K624" s="1"/>
    </row>
    <row r="625" spans="1:11" x14ac:dyDescent="0.2">
      <c r="A625" s="1"/>
      <c r="B625" s="1"/>
      <c r="C625" s="1"/>
      <c r="D625" s="1"/>
      <c r="E625" s="1"/>
      <c r="F625" s="1"/>
      <c r="G625" s="1"/>
      <c r="H625" s="1"/>
      <c r="K625" s="1"/>
    </row>
    <row r="626" spans="1:11" x14ac:dyDescent="0.2">
      <c r="A626" s="1"/>
      <c r="B626" s="1"/>
      <c r="C626" s="1"/>
      <c r="D626" s="1"/>
      <c r="E626" s="1"/>
      <c r="F626" s="1"/>
      <c r="G626" s="1"/>
      <c r="H626" s="1"/>
      <c r="K626" s="1"/>
    </row>
    <row r="627" spans="1:11" x14ac:dyDescent="0.2">
      <c r="A627" s="1"/>
      <c r="B627" s="1"/>
      <c r="C627" s="1"/>
      <c r="D627" s="1"/>
      <c r="E627" s="1"/>
      <c r="F627" s="1"/>
      <c r="G627" s="1"/>
      <c r="H627" s="1"/>
      <c r="K627" s="1"/>
    </row>
    <row r="628" spans="1:11" x14ac:dyDescent="0.2">
      <c r="A628" s="1"/>
      <c r="B628" s="1"/>
      <c r="C628" s="1"/>
      <c r="D628" s="1"/>
      <c r="E628" s="1"/>
      <c r="F628" s="1"/>
      <c r="G628" s="1"/>
      <c r="H628" s="1"/>
      <c r="K628" s="1"/>
    </row>
    <row r="629" spans="1:11" x14ac:dyDescent="0.2">
      <c r="A629" s="1"/>
      <c r="B629" s="1"/>
      <c r="C629" s="1"/>
      <c r="D629" s="1"/>
      <c r="E629" s="1"/>
      <c r="F629" s="1"/>
      <c r="G629" s="1"/>
      <c r="H629" s="1"/>
      <c r="K629" s="1"/>
    </row>
    <row r="630" spans="1:11" x14ac:dyDescent="0.2">
      <c r="A630" s="1"/>
      <c r="B630" s="1"/>
      <c r="C630" s="1"/>
      <c r="D630" s="1"/>
      <c r="E630" s="1"/>
      <c r="F630" s="1"/>
      <c r="G630" s="1"/>
      <c r="H630" s="1"/>
      <c r="K630" s="1"/>
    </row>
    <row r="631" spans="1:11" x14ac:dyDescent="0.2">
      <c r="A631" s="1"/>
      <c r="B631" s="1"/>
      <c r="C631" s="1"/>
      <c r="D631" s="1"/>
      <c r="E631" s="1"/>
      <c r="F631" s="1"/>
      <c r="G631" s="1"/>
      <c r="H631" s="1"/>
      <c r="K631" s="1"/>
    </row>
    <row r="632" spans="1:11" x14ac:dyDescent="0.2">
      <c r="A632" s="1"/>
      <c r="B632" s="1"/>
      <c r="C632" s="1"/>
      <c r="D632" s="1"/>
      <c r="E632" s="1"/>
      <c r="F632" s="1"/>
      <c r="G632" s="1"/>
      <c r="H632" s="1"/>
      <c r="K632" s="1"/>
    </row>
    <row r="633" spans="1:11" x14ac:dyDescent="0.2">
      <c r="A633" s="1"/>
      <c r="B633" s="1"/>
      <c r="C633" s="1"/>
      <c r="D633" s="1"/>
      <c r="E633" s="1"/>
      <c r="F633" s="1"/>
      <c r="G633" s="1"/>
      <c r="H633" s="1"/>
      <c r="K633" s="1"/>
    </row>
    <row r="634" spans="1:11" x14ac:dyDescent="0.2">
      <c r="A634" s="1"/>
      <c r="B634" s="1"/>
      <c r="C634" s="1"/>
      <c r="D634" s="1"/>
      <c r="E634" s="1"/>
      <c r="F634" s="1"/>
      <c r="G634" s="1"/>
      <c r="H634" s="1"/>
      <c r="K634" s="1"/>
    </row>
    <row r="635" spans="1:11" x14ac:dyDescent="0.2">
      <c r="A635" s="1"/>
      <c r="B635" s="1"/>
      <c r="C635" s="1"/>
      <c r="D635" s="1"/>
      <c r="E635" s="1"/>
      <c r="F635" s="1"/>
      <c r="G635" s="1"/>
      <c r="H635" s="1"/>
      <c r="K635" s="1"/>
    </row>
    <row r="636" spans="1:11" x14ac:dyDescent="0.2">
      <c r="A636" s="1"/>
      <c r="B636" s="1"/>
      <c r="C636" s="1"/>
      <c r="D636" s="1"/>
      <c r="E636" s="1"/>
      <c r="F636" s="1"/>
      <c r="G636" s="1"/>
      <c r="H636" s="1"/>
      <c r="K636" s="1"/>
    </row>
    <row r="637" spans="1:11" x14ac:dyDescent="0.2">
      <c r="A637" s="1"/>
      <c r="B637" s="1"/>
      <c r="C637" s="1"/>
      <c r="D637" s="1"/>
      <c r="E637" s="1"/>
      <c r="F637" s="1"/>
      <c r="G637" s="1"/>
      <c r="H637" s="1"/>
      <c r="K637" s="1"/>
    </row>
    <row r="638" spans="1:11" x14ac:dyDescent="0.2">
      <c r="A638" s="1"/>
      <c r="B638" s="1"/>
      <c r="C638" s="1"/>
      <c r="D638" s="1"/>
      <c r="E638" s="1"/>
      <c r="F638" s="1"/>
      <c r="G638" s="1"/>
      <c r="H638" s="1"/>
      <c r="K638" s="1"/>
    </row>
    <row r="639" spans="1:11" x14ac:dyDescent="0.2">
      <c r="A639" s="1"/>
      <c r="B639" s="1"/>
      <c r="C639" s="1"/>
      <c r="D639" s="1"/>
      <c r="E639" s="1"/>
      <c r="F639" s="1"/>
      <c r="G639" s="1"/>
      <c r="H639" s="1"/>
      <c r="K639" s="1"/>
    </row>
    <row r="640" spans="1:11" x14ac:dyDescent="0.2">
      <c r="A640" s="1"/>
      <c r="B640" s="1"/>
      <c r="C640" s="1"/>
      <c r="D640" s="1"/>
      <c r="E640" s="1"/>
      <c r="F640" s="1"/>
      <c r="G640" s="1"/>
      <c r="H640" s="1"/>
      <c r="K640" s="1"/>
    </row>
    <row r="641" spans="1:11" x14ac:dyDescent="0.2">
      <c r="A641" s="1"/>
      <c r="B641" s="1"/>
      <c r="C641" s="1"/>
      <c r="D641" s="1"/>
      <c r="E641" s="1"/>
      <c r="F641" s="1"/>
      <c r="G641" s="1"/>
      <c r="H641" s="1"/>
      <c r="K641" s="1"/>
    </row>
    <row r="642" spans="1:11" x14ac:dyDescent="0.2">
      <c r="A642" s="1"/>
      <c r="B642" s="1"/>
      <c r="C642" s="1"/>
      <c r="D642" s="1"/>
      <c r="E642" s="1"/>
      <c r="F642" s="1"/>
      <c r="G642" s="1"/>
      <c r="H642" s="1"/>
      <c r="K642" s="1"/>
    </row>
    <row r="643" spans="1:11" x14ac:dyDescent="0.2">
      <c r="A643" s="1"/>
      <c r="B643" s="1"/>
      <c r="C643" s="1"/>
      <c r="D643" s="1"/>
      <c r="E643" s="1"/>
      <c r="F643" s="1"/>
      <c r="G643" s="1"/>
      <c r="H643" s="1"/>
      <c r="K643" s="1"/>
    </row>
    <row r="644" spans="1:11" x14ac:dyDescent="0.2">
      <c r="A644" s="1"/>
      <c r="B644" s="1"/>
      <c r="C644" s="1"/>
      <c r="D644" s="1"/>
      <c r="E644" s="1"/>
      <c r="F644" s="1"/>
      <c r="G644" s="1"/>
      <c r="H644" s="1"/>
      <c r="K644" s="1"/>
    </row>
    <row r="645" spans="1:11" x14ac:dyDescent="0.2">
      <c r="A645" s="1"/>
      <c r="B645" s="1"/>
      <c r="C645" s="1"/>
      <c r="D645" s="1"/>
      <c r="E645" s="1"/>
      <c r="F645" s="1"/>
      <c r="G645" s="1"/>
      <c r="H645" s="1"/>
      <c r="K645" s="1"/>
    </row>
    <row r="646" spans="1:11" x14ac:dyDescent="0.2">
      <c r="A646" s="1"/>
      <c r="B646" s="1"/>
      <c r="C646" s="1"/>
      <c r="D646" s="1"/>
      <c r="E646" s="1"/>
      <c r="F646" s="1"/>
      <c r="G646" s="1"/>
      <c r="H646" s="1"/>
      <c r="K646" s="1"/>
    </row>
    <row r="647" spans="1:11" x14ac:dyDescent="0.2">
      <c r="A647" s="1"/>
      <c r="B647" s="1"/>
      <c r="C647" s="1"/>
      <c r="D647" s="1"/>
      <c r="E647" s="1"/>
      <c r="F647" s="1"/>
      <c r="G647" s="1"/>
      <c r="H647" s="1"/>
      <c r="K647" s="1"/>
    </row>
    <row r="648" spans="1:11" x14ac:dyDescent="0.2">
      <c r="A648" s="1"/>
      <c r="B648" s="1"/>
      <c r="C648" s="1"/>
      <c r="D648" s="1"/>
      <c r="E648" s="1"/>
      <c r="F648" s="1"/>
      <c r="G648" s="1"/>
      <c r="H648" s="1"/>
      <c r="K648" s="1"/>
    </row>
    <row r="649" spans="1:11" x14ac:dyDescent="0.2">
      <c r="A649" s="1"/>
      <c r="B649" s="1"/>
      <c r="C649" s="1"/>
      <c r="D649" s="1"/>
      <c r="E649" s="1"/>
      <c r="F649" s="1"/>
      <c r="G649" s="1"/>
      <c r="H649" s="1"/>
      <c r="K649" s="1"/>
    </row>
    <row r="650" spans="1:11" x14ac:dyDescent="0.2">
      <c r="A650" s="1"/>
      <c r="B650" s="1"/>
      <c r="C650" s="1"/>
      <c r="D650" s="1"/>
      <c r="E650" s="1"/>
      <c r="F650" s="1"/>
      <c r="G650" s="1"/>
      <c r="H650" s="1"/>
      <c r="K650" s="1"/>
    </row>
    <row r="651" spans="1:11" x14ac:dyDescent="0.2">
      <c r="A651" s="1"/>
      <c r="B651" s="1"/>
      <c r="C651" s="1"/>
      <c r="D651" s="1"/>
      <c r="E651" s="1"/>
      <c r="F651" s="1"/>
      <c r="G651" s="1"/>
      <c r="H651" s="1"/>
      <c r="K651" s="1"/>
    </row>
    <row r="652" spans="1:11" x14ac:dyDescent="0.2">
      <c r="A652" s="1"/>
      <c r="B652" s="1"/>
      <c r="C652" s="1"/>
      <c r="D652" s="1"/>
      <c r="E652" s="1"/>
      <c r="F652" s="1"/>
      <c r="G652" s="1"/>
      <c r="H652" s="1"/>
      <c r="K652" s="1"/>
    </row>
    <row r="653" spans="1:11" x14ac:dyDescent="0.2">
      <c r="A653" s="1"/>
      <c r="B653" s="1"/>
      <c r="C653" s="1"/>
      <c r="D653" s="1"/>
      <c r="E653" s="1"/>
      <c r="F653" s="1"/>
      <c r="G653" s="1"/>
      <c r="H653" s="1"/>
      <c r="K653" s="1"/>
    </row>
    <row r="654" spans="1:11" x14ac:dyDescent="0.2">
      <c r="A654" s="1"/>
      <c r="B654" s="1"/>
      <c r="C654" s="1"/>
      <c r="D654" s="1"/>
      <c r="E654" s="1"/>
      <c r="F654" s="1"/>
      <c r="G654" s="1"/>
      <c r="H654" s="1"/>
      <c r="K654" s="1"/>
    </row>
    <row r="655" spans="1:11" x14ac:dyDescent="0.2">
      <c r="A655" s="1"/>
      <c r="B655" s="1"/>
      <c r="C655" s="1"/>
      <c r="D655" s="1"/>
      <c r="E655" s="1"/>
      <c r="F655" s="1"/>
      <c r="G655" s="1"/>
      <c r="H655" s="1"/>
      <c r="K655" s="1"/>
    </row>
    <row r="656" spans="1:11" x14ac:dyDescent="0.2">
      <c r="A656" s="1"/>
      <c r="B656" s="1"/>
      <c r="C656" s="1"/>
      <c r="D656" s="1"/>
      <c r="E656" s="1"/>
      <c r="F656" s="1"/>
      <c r="G656" s="1"/>
      <c r="H656" s="1"/>
      <c r="K656" s="1"/>
    </row>
    <row r="657" spans="1:11" x14ac:dyDescent="0.2">
      <c r="A657" s="1"/>
      <c r="B657" s="1"/>
      <c r="C657" s="1"/>
      <c r="D657" s="1"/>
      <c r="E657" s="1"/>
      <c r="F657" s="1"/>
      <c r="G657" s="1"/>
      <c r="H657" s="1"/>
      <c r="K657" s="1"/>
    </row>
    <row r="658" spans="1:11" x14ac:dyDescent="0.2">
      <c r="A658" s="1"/>
      <c r="B658" s="1"/>
      <c r="C658" s="1"/>
      <c r="D658" s="1"/>
      <c r="E658" s="1"/>
      <c r="F658" s="1"/>
      <c r="G658" s="1"/>
      <c r="H658" s="1"/>
      <c r="K658" s="1"/>
    </row>
    <row r="659" spans="1:11" x14ac:dyDescent="0.2">
      <c r="A659" s="1"/>
      <c r="B659" s="1"/>
      <c r="C659" s="1"/>
      <c r="D659" s="1"/>
      <c r="E659" s="1"/>
      <c r="F659" s="1"/>
      <c r="G659" s="1"/>
      <c r="H659" s="1"/>
      <c r="K659" s="1"/>
    </row>
    <row r="660" spans="1:11" x14ac:dyDescent="0.2">
      <c r="A660" s="1"/>
      <c r="B660" s="1"/>
      <c r="C660" s="1"/>
      <c r="D660" s="1"/>
      <c r="E660" s="1"/>
      <c r="F660" s="1"/>
      <c r="G660" s="1"/>
      <c r="H660" s="1"/>
      <c r="K660" s="1"/>
    </row>
    <row r="661" spans="1:11" x14ac:dyDescent="0.2">
      <c r="A661" s="1"/>
      <c r="B661" s="1"/>
      <c r="C661" s="1"/>
      <c r="D661" s="1"/>
      <c r="E661" s="1"/>
      <c r="F661" s="1"/>
      <c r="G661" s="1"/>
      <c r="H661" s="1"/>
      <c r="K661" s="1"/>
    </row>
    <row r="662" spans="1:11" x14ac:dyDescent="0.2">
      <c r="A662" s="1"/>
      <c r="B662" s="1"/>
      <c r="C662" s="1"/>
      <c r="D662" s="1"/>
      <c r="E662" s="1"/>
      <c r="F662" s="1"/>
      <c r="G662" s="1"/>
      <c r="H662" s="1"/>
      <c r="K662" s="1"/>
    </row>
    <row r="663" spans="1:11" x14ac:dyDescent="0.2">
      <c r="A663" s="1"/>
      <c r="B663" s="1"/>
      <c r="C663" s="1"/>
      <c r="D663" s="1"/>
      <c r="E663" s="1"/>
      <c r="F663" s="1"/>
      <c r="G663" s="1"/>
      <c r="H663" s="1"/>
      <c r="K663" s="1"/>
    </row>
    <row r="664" spans="1:11" x14ac:dyDescent="0.2">
      <c r="A664" s="1"/>
      <c r="B664" s="1"/>
      <c r="C664" s="1"/>
      <c r="D664" s="1"/>
      <c r="E664" s="1"/>
      <c r="F664" s="1"/>
      <c r="G664" s="1"/>
      <c r="H664" s="1"/>
      <c r="K664" s="1"/>
    </row>
    <row r="665" spans="1:11" x14ac:dyDescent="0.2">
      <c r="A665" s="1"/>
      <c r="B665" s="1"/>
      <c r="C665" s="1"/>
      <c r="D665" s="1"/>
      <c r="E665" s="1"/>
      <c r="F665" s="1"/>
      <c r="G665" s="1"/>
      <c r="H665" s="1"/>
      <c r="K665" s="1"/>
    </row>
    <row r="666" spans="1:11" x14ac:dyDescent="0.2">
      <c r="A666" s="1"/>
      <c r="B666" s="1"/>
      <c r="C666" s="1"/>
      <c r="D666" s="1"/>
      <c r="E666" s="1"/>
      <c r="F666" s="1"/>
      <c r="G666" s="1"/>
      <c r="H666" s="1"/>
      <c r="K666" s="1"/>
    </row>
    <row r="667" spans="1:11" x14ac:dyDescent="0.2">
      <c r="A667" s="1"/>
      <c r="B667" s="1"/>
      <c r="C667" s="1"/>
      <c r="D667" s="1"/>
      <c r="E667" s="1"/>
      <c r="F667" s="1"/>
      <c r="G667" s="1"/>
      <c r="H667" s="1"/>
      <c r="K667" s="1"/>
    </row>
    <row r="668" spans="1:11" x14ac:dyDescent="0.2">
      <c r="A668" s="1"/>
      <c r="B668" s="1"/>
      <c r="C668" s="1"/>
      <c r="D668" s="1"/>
      <c r="E668" s="1"/>
      <c r="F668" s="1"/>
      <c r="G668" s="1"/>
      <c r="H668" s="1"/>
      <c r="K668" s="1"/>
    </row>
    <row r="669" spans="1:11" x14ac:dyDescent="0.2">
      <c r="A669" s="1"/>
      <c r="B669" s="1"/>
      <c r="C669" s="1"/>
      <c r="D669" s="1"/>
      <c r="E669" s="1"/>
      <c r="F669" s="1"/>
      <c r="G669" s="1"/>
      <c r="H669" s="1"/>
      <c r="K669" s="1"/>
    </row>
    <row r="670" spans="1:11" x14ac:dyDescent="0.2">
      <c r="A670" s="1"/>
      <c r="B670" s="1"/>
      <c r="C670" s="1"/>
      <c r="D670" s="1"/>
      <c r="E670" s="1"/>
      <c r="F670" s="1"/>
      <c r="G670" s="1"/>
      <c r="H670" s="1"/>
      <c r="K670" s="1"/>
    </row>
    <row r="671" spans="1:11" x14ac:dyDescent="0.2">
      <c r="A671" s="1"/>
      <c r="B671" s="1"/>
      <c r="C671" s="1"/>
      <c r="D671" s="1"/>
      <c r="E671" s="1"/>
      <c r="F671" s="1"/>
      <c r="G671" s="1"/>
      <c r="H671" s="1"/>
      <c r="K671" s="1"/>
    </row>
    <row r="672" spans="1:11" x14ac:dyDescent="0.2">
      <c r="A672" s="1"/>
      <c r="B672" s="1"/>
      <c r="C672" s="1"/>
      <c r="D672" s="1"/>
      <c r="E672" s="1"/>
      <c r="F672" s="1"/>
      <c r="G672" s="1"/>
      <c r="H672" s="1"/>
      <c r="K672" s="1"/>
    </row>
    <row r="673" spans="1:11" x14ac:dyDescent="0.2">
      <c r="A673" s="1"/>
      <c r="B673" s="1"/>
      <c r="C673" s="1"/>
      <c r="D673" s="1"/>
      <c r="E673" s="1"/>
      <c r="F673" s="1"/>
      <c r="G673" s="1"/>
      <c r="H673" s="1"/>
      <c r="K673" s="1"/>
    </row>
    <row r="674" spans="1:11" x14ac:dyDescent="0.2">
      <c r="A674" s="1"/>
      <c r="B674" s="1"/>
      <c r="C674" s="1"/>
      <c r="D674" s="1"/>
      <c r="E674" s="1"/>
      <c r="F674" s="1"/>
      <c r="G674" s="1"/>
      <c r="H674" s="1"/>
      <c r="K674" s="1"/>
    </row>
    <row r="675" spans="1:11" x14ac:dyDescent="0.2">
      <c r="A675" s="1"/>
      <c r="B675" s="1"/>
      <c r="C675" s="1"/>
      <c r="D675" s="1"/>
      <c r="E675" s="1"/>
      <c r="F675" s="1"/>
      <c r="G675" s="1"/>
      <c r="H675" s="1"/>
      <c r="K675" s="1"/>
    </row>
    <row r="676" spans="1:11" x14ac:dyDescent="0.2">
      <c r="A676" s="1"/>
      <c r="B676" s="1"/>
      <c r="C676" s="1"/>
      <c r="D676" s="1"/>
      <c r="E676" s="1"/>
      <c r="F676" s="1"/>
      <c r="G676" s="1"/>
      <c r="H676" s="1"/>
      <c r="K676" s="1"/>
    </row>
    <row r="677" spans="1:11" x14ac:dyDescent="0.2">
      <c r="A677" s="1"/>
      <c r="B677" s="1"/>
      <c r="C677" s="1"/>
      <c r="D677" s="1"/>
      <c r="E677" s="1"/>
      <c r="F677" s="1"/>
      <c r="G677" s="1"/>
      <c r="H677" s="1"/>
      <c r="K677" s="1"/>
    </row>
    <row r="678" spans="1:11" x14ac:dyDescent="0.2">
      <c r="A678" s="1"/>
      <c r="B678" s="1"/>
      <c r="C678" s="1"/>
      <c r="D678" s="1"/>
      <c r="E678" s="1"/>
      <c r="F678" s="1"/>
      <c r="G678" s="1"/>
      <c r="H678" s="1"/>
      <c r="K678" s="1"/>
    </row>
    <row r="679" spans="1:11" x14ac:dyDescent="0.2">
      <c r="A679" s="1"/>
      <c r="B679" s="1"/>
      <c r="C679" s="1"/>
      <c r="D679" s="1"/>
      <c r="E679" s="1"/>
      <c r="F679" s="1"/>
      <c r="G679" s="1"/>
      <c r="H679" s="1"/>
      <c r="K679" s="1"/>
    </row>
    <row r="680" spans="1:11" x14ac:dyDescent="0.2">
      <c r="A680" s="1"/>
      <c r="B680" s="1"/>
      <c r="C680" s="1"/>
      <c r="D680" s="1"/>
      <c r="E680" s="1"/>
      <c r="F680" s="1"/>
      <c r="G680" s="1"/>
      <c r="H680" s="1"/>
      <c r="K680" s="1"/>
    </row>
    <row r="681" spans="1:11" x14ac:dyDescent="0.2">
      <c r="A681" s="1"/>
      <c r="B681" s="1"/>
      <c r="C681" s="1"/>
      <c r="D681" s="1"/>
      <c r="E681" s="1"/>
      <c r="F681" s="1"/>
      <c r="G681" s="1"/>
      <c r="H681" s="1"/>
      <c r="K681" s="1"/>
    </row>
    <row r="682" spans="1:11" x14ac:dyDescent="0.2">
      <c r="A682" s="1"/>
      <c r="B682" s="1"/>
      <c r="C682" s="1"/>
      <c r="D682" s="1"/>
      <c r="E682" s="1"/>
      <c r="F682" s="1"/>
      <c r="G682" s="1"/>
      <c r="H682" s="1"/>
      <c r="K682" s="1"/>
    </row>
    <row r="683" spans="1:11" x14ac:dyDescent="0.2">
      <c r="A683" s="1"/>
      <c r="B683" s="1"/>
      <c r="C683" s="1"/>
      <c r="D683" s="1"/>
      <c r="E683" s="1"/>
      <c r="F683" s="1"/>
      <c r="G683" s="1"/>
      <c r="H683" s="1"/>
      <c r="K683" s="1"/>
    </row>
    <row r="684" spans="1:11" x14ac:dyDescent="0.2">
      <c r="A684" s="1"/>
      <c r="B684" s="1"/>
      <c r="C684" s="1"/>
      <c r="D684" s="1"/>
      <c r="E684" s="1"/>
      <c r="F684" s="1"/>
      <c r="G684" s="1"/>
      <c r="H684" s="1"/>
      <c r="K684" s="1"/>
    </row>
    <row r="685" spans="1:11" x14ac:dyDescent="0.2">
      <c r="A685" s="1"/>
      <c r="B685" s="1"/>
      <c r="C685" s="1"/>
      <c r="D685" s="1"/>
      <c r="E685" s="1"/>
      <c r="F685" s="1"/>
      <c r="G685" s="1"/>
      <c r="H685" s="1"/>
      <c r="K685" s="1"/>
    </row>
    <row r="686" spans="1:11" x14ac:dyDescent="0.2">
      <c r="A686" s="1"/>
      <c r="B686" s="1"/>
      <c r="C686" s="1"/>
      <c r="D686" s="1"/>
      <c r="E686" s="1"/>
      <c r="F686" s="1"/>
      <c r="G686" s="1"/>
      <c r="H686" s="1"/>
      <c r="K686" s="1"/>
    </row>
    <row r="687" spans="1:11" x14ac:dyDescent="0.2">
      <c r="A687" s="1"/>
      <c r="B687" s="1"/>
      <c r="C687" s="1"/>
      <c r="D687" s="1"/>
      <c r="E687" s="1"/>
      <c r="F687" s="1"/>
      <c r="G687" s="1"/>
      <c r="H687" s="1"/>
      <c r="K687" s="1"/>
    </row>
    <row r="688" spans="1:11" x14ac:dyDescent="0.2">
      <c r="A688" s="1"/>
      <c r="B688" s="1"/>
      <c r="C688" s="1"/>
      <c r="D688" s="1"/>
      <c r="E688" s="1"/>
      <c r="F688" s="1"/>
      <c r="G688" s="1"/>
      <c r="H688" s="1"/>
      <c r="K688" s="1"/>
    </row>
    <row r="689" spans="1:11" x14ac:dyDescent="0.2">
      <c r="A689" s="1"/>
      <c r="B689" s="1"/>
      <c r="C689" s="1"/>
      <c r="D689" s="1"/>
      <c r="E689" s="1"/>
      <c r="F689" s="1"/>
      <c r="G689" s="1"/>
      <c r="H689" s="1"/>
      <c r="K689" s="1"/>
    </row>
    <row r="690" spans="1:11" x14ac:dyDescent="0.2">
      <c r="A690" s="1"/>
      <c r="B690" s="1"/>
      <c r="C690" s="1"/>
      <c r="D690" s="1"/>
      <c r="E690" s="1"/>
      <c r="F690" s="1"/>
      <c r="G690" s="1"/>
      <c r="H690" s="1"/>
      <c r="K690" s="1"/>
    </row>
    <row r="691" spans="1:11" x14ac:dyDescent="0.2">
      <c r="A691" s="1"/>
      <c r="B691" s="1"/>
      <c r="C691" s="1"/>
      <c r="D691" s="1"/>
      <c r="E691" s="1"/>
      <c r="F691" s="1"/>
      <c r="G691" s="1"/>
      <c r="H691" s="1"/>
      <c r="K691" s="1"/>
    </row>
    <row r="692" spans="1:11" x14ac:dyDescent="0.2">
      <c r="A692" s="1"/>
      <c r="B692" s="1"/>
      <c r="C692" s="1"/>
      <c r="D692" s="1"/>
      <c r="E692" s="1"/>
      <c r="F692" s="1"/>
      <c r="G692" s="1"/>
      <c r="H692" s="1"/>
      <c r="K692" s="1"/>
    </row>
    <row r="693" spans="1:11" x14ac:dyDescent="0.2">
      <c r="A693" s="1"/>
      <c r="B693" s="1"/>
      <c r="C693" s="1"/>
      <c r="D693" s="1"/>
      <c r="E693" s="1"/>
      <c r="F693" s="1"/>
      <c r="G693" s="1"/>
      <c r="H693" s="1"/>
      <c r="K693" s="1"/>
    </row>
    <row r="694" spans="1:11" x14ac:dyDescent="0.2">
      <c r="A694" s="1"/>
      <c r="B694" s="1"/>
      <c r="C694" s="1"/>
      <c r="D694" s="1"/>
      <c r="E694" s="1"/>
      <c r="F694" s="1"/>
      <c r="G694" s="1"/>
      <c r="H694" s="1"/>
      <c r="K694" s="1"/>
    </row>
    <row r="695" spans="1:11" x14ac:dyDescent="0.2">
      <c r="A695" s="1"/>
      <c r="B695" s="1"/>
      <c r="C695" s="1"/>
      <c r="D695" s="1"/>
      <c r="E695" s="1"/>
      <c r="F695" s="1"/>
      <c r="G695" s="1"/>
      <c r="H695" s="1"/>
      <c r="K695" s="1"/>
    </row>
    <row r="696" spans="1:11" x14ac:dyDescent="0.2">
      <c r="A696" s="1"/>
      <c r="B696" s="1"/>
      <c r="C696" s="1"/>
      <c r="D696" s="1"/>
      <c r="E696" s="1"/>
      <c r="F696" s="1"/>
      <c r="G696" s="1"/>
      <c r="H696" s="1"/>
      <c r="K696" s="1"/>
    </row>
    <row r="697" spans="1:11" x14ac:dyDescent="0.2">
      <c r="A697" s="1"/>
      <c r="B697" s="1"/>
      <c r="C697" s="1"/>
      <c r="D697" s="1"/>
      <c r="E697" s="1"/>
      <c r="F697" s="1"/>
      <c r="G697" s="1"/>
      <c r="H697" s="1"/>
      <c r="K697" s="1"/>
    </row>
    <row r="698" spans="1:11" x14ac:dyDescent="0.2">
      <c r="A698" s="1"/>
      <c r="B698" s="1"/>
      <c r="C698" s="1"/>
      <c r="D698" s="1"/>
      <c r="E698" s="1"/>
      <c r="F698" s="1"/>
      <c r="G698" s="1"/>
      <c r="H698" s="1"/>
      <c r="K698" s="1"/>
    </row>
    <row r="699" spans="1:11" x14ac:dyDescent="0.2">
      <c r="A699" s="1"/>
      <c r="B699" s="1"/>
      <c r="C699" s="1"/>
      <c r="D699" s="1"/>
      <c r="E699" s="1"/>
      <c r="F699" s="1"/>
      <c r="G699" s="1"/>
      <c r="H699" s="1"/>
      <c r="K699" s="1"/>
    </row>
    <row r="700" spans="1:11" x14ac:dyDescent="0.2">
      <c r="A700" s="1"/>
      <c r="B700" s="1"/>
      <c r="C700" s="1"/>
      <c r="D700" s="1"/>
      <c r="E700" s="1"/>
      <c r="F700" s="1"/>
      <c r="G700" s="1"/>
      <c r="H700" s="1"/>
      <c r="K700" s="1"/>
    </row>
    <row r="701" spans="1:11" x14ac:dyDescent="0.2">
      <c r="A701" s="1"/>
      <c r="B701" s="1"/>
      <c r="C701" s="1"/>
      <c r="D701" s="1"/>
      <c r="E701" s="1"/>
      <c r="F701" s="1"/>
      <c r="G701" s="1"/>
      <c r="H701" s="1"/>
      <c r="K701" s="1"/>
    </row>
    <row r="702" spans="1:11" x14ac:dyDescent="0.2">
      <c r="A702" s="1"/>
      <c r="B702" s="1"/>
      <c r="C702" s="1"/>
      <c r="D702" s="1"/>
      <c r="E702" s="1"/>
      <c r="F702" s="1"/>
      <c r="G702" s="1"/>
      <c r="H702" s="1"/>
      <c r="K702" s="1"/>
    </row>
    <row r="703" spans="1:11" x14ac:dyDescent="0.2">
      <c r="A703" s="1"/>
      <c r="B703" s="1"/>
      <c r="C703" s="1"/>
      <c r="D703" s="1"/>
      <c r="E703" s="1"/>
      <c r="F703" s="1"/>
      <c r="G703" s="1"/>
      <c r="H703" s="1"/>
      <c r="K703" s="1"/>
    </row>
    <row r="704" spans="1:11" x14ac:dyDescent="0.2">
      <c r="A704" s="1"/>
      <c r="B704" s="1"/>
      <c r="C704" s="1"/>
      <c r="D704" s="1"/>
      <c r="E704" s="1"/>
      <c r="F704" s="1"/>
      <c r="G704" s="1"/>
      <c r="H704" s="1"/>
      <c r="K704" s="1"/>
    </row>
    <row r="705" spans="1:11" x14ac:dyDescent="0.2">
      <c r="A705" s="1"/>
      <c r="B705" s="1"/>
      <c r="C705" s="1"/>
      <c r="D705" s="1"/>
      <c r="E705" s="1"/>
      <c r="F705" s="1"/>
      <c r="G705" s="1"/>
      <c r="H705" s="1"/>
      <c r="K705" s="1"/>
    </row>
    <row r="706" spans="1:11" x14ac:dyDescent="0.2">
      <c r="A706" s="1"/>
      <c r="B706" s="1"/>
      <c r="C706" s="1"/>
      <c r="D706" s="1"/>
      <c r="E706" s="1"/>
      <c r="F706" s="1"/>
      <c r="G706" s="1"/>
      <c r="H706" s="1"/>
      <c r="K706" s="1"/>
    </row>
    <row r="707" spans="1:11" x14ac:dyDescent="0.2">
      <c r="A707" s="1"/>
      <c r="B707" s="1"/>
      <c r="C707" s="1"/>
      <c r="D707" s="1"/>
      <c r="E707" s="1"/>
      <c r="F707" s="1"/>
      <c r="G707" s="1"/>
      <c r="H707" s="1"/>
      <c r="K707" s="1"/>
    </row>
    <row r="708" spans="1:11" x14ac:dyDescent="0.2">
      <c r="A708" s="1"/>
      <c r="B708" s="1"/>
      <c r="C708" s="1"/>
      <c r="D708" s="1"/>
      <c r="E708" s="1"/>
      <c r="F708" s="1"/>
      <c r="G708" s="1"/>
      <c r="H708" s="1"/>
      <c r="K708" s="1"/>
    </row>
    <row r="709" spans="1:11" x14ac:dyDescent="0.2">
      <c r="A709" s="1"/>
      <c r="B709" s="1"/>
      <c r="C709" s="1"/>
      <c r="D709" s="1"/>
      <c r="E709" s="1"/>
      <c r="F709" s="1"/>
      <c r="G709" s="1"/>
      <c r="H709" s="1"/>
      <c r="K709" s="1"/>
    </row>
    <row r="710" spans="1:11" x14ac:dyDescent="0.2">
      <c r="A710" s="1"/>
      <c r="B710" s="1"/>
      <c r="C710" s="1"/>
      <c r="D710" s="1"/>
      <c r="E710" s="1"/>
      <c r="F710" s="1"/>
      <c r="G710" s="1"/>
      <c r="H710" s="1"/>
      <c r="K710" s="1"/>
    </row>
    <row r="711" spans="1:11" x14ac:dyDescent="0.2">
      <c r="A711" s="1"/>
      <c r="B711" s="1"/>
      <c r="C711" s="1"/>
      <c r="D711" s="1"/>
      <c r="E711" s="1"/>
      <c r="F711" s="1"/>
      <c r="G711" s="1"/>
      <c r="H711" s="1"/>
      <c r="K711" s="1"/>
    </row>
    <row r="712" spans="1:11" x14ac:dyDescent="0.2">
      <c r="A712" s="1"/>
      <c r="B712" s="1"/>
      <c r="C712" s="1"/>
      <c r="D712" s="1"/>
      <c r="E712" s="1"/>
      <c r="F712" s="1"/>
      <c r="G712" s="1"/>
      <c r="H712" s="1"/>
      <c r="K712" s="1"/>
    </row>
    <row r="713" spans="1:11" x14ac:dyDescent="0.2">
      <c r="A713" s="1"/>
      <c r="B713" s="1"/>
      <c r="C713" s="1"/>
      <c r="D713" s="1"/>
      <c r="E713" s="1"/>
      <c r="F713" s="1"/>
      <c r="G713" s="1"/>
      <c r="H713" s="1"/>
      <c r="K713" s="1"/>
    </row>
    <row r="714" spans="1:11" x14ac:dyDescent="0.2">
      <c r="A714" s="1"/>
      <c r="B714" s="1"/>
      <c r="C714" s="1"/>
      <c r="D714" s="1"/>
      <c r="E714" s="1"/>
      <c r="F714" s="1"/>
      <c r="G714" s="1"/>
      <c r="H714" s="1"/>
      <c r="K714" s="1"/>
    </row>
    <row r="715" spans="1:11" x14ac:dyDescent="0.2">
      <c r="A715" s="1"/>
      <c r="B715" s="1"/>
      <c r="C715" s="1"/>
      <c r="D715" s="1"/>
      <c r="E715" s="1"/>
      <c r="F715" s="1"/>
      <c r="G715" s="1"/>
      <c r="H715" s="1"/>
      <c r="K715" s="1"/>
    </row>
    <row r="716" spans="1:11" x14ac:dyDescent="0.2">
      <c r="A716" s="1"/>
      <c r="B716" s="1"/>
      <c r="C716" s="1"/>
      <c r="D716" s="1"/>
      <c r="E716" s="1"/>
      <c r="F716" s="1"/>
      <c r="G716" s="1"/>
      <c r="H716" s="1"/>
      <c r="K716" s="1"/>
    </row>
    <row r="717" spans="1:11" x14ac:dyDescent="0.2">
      <c r="A717" s="1"/>
      <c r="B717" s="1"/>
      <c r="C717" s="1"/>
      <c r="D717" s="1"/>
      <c r="E717" s="1"/>
      <c r="F717" s="1"/>
      <c r="G717" s="1"/>
      <c r="H717" s="1"/>
      <c r="K717" s="1"/>
    </row>
    <row r="718" spans="1:11" x14ac:dyDescent="0.2">
      <c r="A718" s="1"/>
      <c r="B718" s="1"/>
      <c r="C718" s="1"/>
      <c r="D718" s="1"/>
      <c r="E718" s="1"/>
      <c r="F718" s="1"/>
      <c r="G718" s="1"/>
      <c r="H718" s="1"/>
      <c r="K718" s="1"/>
    </row>
    <row r="719" spans="1:11" x14ac:dyDescent="0.2">
      <c r="A719" s="1"/>
      <c r="B719" s="1"/>
      <c r="C719" s="1"/>
      <c r="D719" s="1"/>
      <c r="E719" s="1"/>
      <c r="F719" s="1"/>
      <c r="G719" s="1"/>
      <c r="H719" s="1"/>
      <c r="K719" s="1"/>
    </row>
    <row r="720" spans="1:11" x14ac:dyDescent="0.2">
      <c r="A720" s="1"/>
      <c r="B720" s="1"/>
      <c r="C720" s="1"/>
      <c r="D720" s="1"/>
      <c r="E720" s="1"/>
      <c r="F720" s="1"/>
      <c r="G720" s="1"/>
      <c r="H720" s="1"/>
      <c r="K720" s="1"/>
    </row>
    <row r="721" spans="1:11" x14ac:dyDescent="0.2">
      <c r="A721" s="1"/>
      <c r="B721" s="1"/>
      <c r="C721" s="1"/>
      <c r="D721" s="1"/>
      <c r="E721" s="1"/>
      <c r="F721" s="1"/>
      <c r="G721" s="1"/>
      <c r="H721" s="1"/>
      <c r="K721" s="1"/>
    </row>
    <row r="722" spans="1:11" x14ac:dyDescent="0.2">
      <c r="A722" s="1"/>
      <c r="B722" s="1"/>
      <c r="C722" s="1"/>
      <c r="D722" s="1"/>
      <c r="E722" s="1"/>
      <c r="F722" s="1"/>
      <c r="G722" s="1"/>
      <c r="H722" s="1"/>
      <c r="K722" s="1"/>
    </row>
    <row r="723" spans="1:11" x14ac:dyDescent="0.2">
      <c r="A723" s="1"/>
      <c r="B723" s="1"/>
      <c r="C723" s="1"/>
      <c r="D723" s="1"/>
      <c r="E723" s="1"/>
      <c r="F723" s="1"/>
      <c r="G723" s="1"/>
      <c r="H723" s="1"/>
      <c r="K723" s="1"/>
    </row>
    <row r="724" spans="1:11" x14ac:dyDescent="0.2">
      <c r="A724" s="1"/>
      <c r="B724" s="1"/>
      <c r="C724" s="1"/>
      <c r="D724" s="1"/>
      <c r="E724" s="1"/>
      <c r="F724" s="1"/>
      <c r="G724" s="1"/>
      <c r="H724" s="1"/>
      <c r="K724" s="1"/>
    </row>
    <row r="725" spans="1:11" x14ac:dyDescent="0.2">
      <c r="A725" s="1"/>
      <c r="B725" s="1"/>
      <c r="C725" s="1"/>
      <c r="D725" s="1"/>
      <c r="E725" s="1"/>
      <c r="F725" s="1"/>
      <c r="G725" s="1"/>
      <c r="H725" s="1"/>
      <c r="K725" s="1"/>
    </row>
    <row r="726" spans="1:11" x14ac:dyDescent="0.2">
      <c r="A726" s="1"/>
      <c r="B726" s="1"/>
      <c r="C726" s="1"/>
      <c r="D726" s="1"/>
      <c r="E726" s="1"/>
      <c r="F726" s="1"/>
      <c r="G726" s="1"/>
      <c r="H726" s="1"/>
      <c r="K726" s="1"/>
    </row>
    <row r="727" spans="1:11" x14ac:dyDescent="0.2">
      <c r="A727" s="1"/>
      <c r="B727" s="1"/>
      <c r="C727" s="1"/>
      <c r="D727" s="1"/>
      <c r="E727" s="1"/>
      <c r="F727" s="1"/>
      <c r="G727" s="1"/>
      <c r="H727" s="1"/>
      <c r="K727" s="1"/>
    </row>
    <row r="728" spans="1:11" x14ac:dyDescent="0.2">
      <c r="A728" s="1"/>
      <c r="B728" s="1"/>
      <c r="C728" s="1"/>
      <c r="D728" s="1"/>
      <c r="E728" s="1"/>
      <c r="F728" s="1"/>
      <c r="G728" s="1"/>
      <c r="H728" s="1"/>
      <c r="K728" s="1"/>
    </row>
    <row r="729" spans="1:11" x14ac:dyDescent="0.2">
      <c r="A729" s="1"/>
      <c r="B729" s="1"/>
      <c r="C729" s="1"/>
      <c r="D729" s="1"/>
      <c r="E729" s="1"/>
      <c r="F729" s="1"/>
      <c r="G729" s="1"/>
      <c r="H729" s="1"/>
      <c r="K729" s="1"/>
    </row>
    <row r="730" spans="1:11" x14ac:dyDescent="0.2">
      <c r="A730" s="1"/>
      <c r="B730" s="1"/>
      <c r="C730" s="1"/>
      <c r="D730" s="1"/>
      <c r="E730" s="1"/>
      <c r="F730" s="1"/>
      <c r="G730" s="1"/>
      <c r="H730" s="1"/>
      <c r="K730" s="1"/>
    </row>
    <row r="731" spans="1:11" x14ac:dyDescent="0.2">
      <c r="A731" s="1"/>
      <c r="B731" s="1"/>
      <c r="C731" s="1"/>
      <c r="D731" s="1"/>
      <c r="E731" s="1"/>
      <c r="F731" s="1"/>
      <c r="G731" s="1"/>
      <c r="H731" s="1"/>
      <c r="K731" s="1"/>
    </row>
    <row r="732" spans="1:11" x14ac:dyDescent="0.2">
      <c r="A732" s="1"/>
      <c r="B732" s="1"/>
      <c r="C732" s="1"/>
      <c r="D732" s="1"/>
      <c r="E732" s="1"/>
      <c r="F732" s="1"/>
      <c r="G732" s="1"/>
      <c r="H732" s="1"/>
      <c r="K732" s="1"/>
    </row>
    <row r="733" spans="1:11" x14ac:dyDescent="0.2">
      <c r="A733" s="1"/>
      <c r="B733" s="1"/>
      <c r="C733" s="1"/>
      <c r="D733" s="1"/>
      <c r="E733" s="1"/>
      <c r="F733" s="1"/>
      <c r="G733" s="1"/>
      <c r="H733" s="1"/>
      <c r="K733" s="1"/>
    </row>
    <row r="734" spans="1:11" x14ac:dyDescent="0.2">
      <c r="A734" s="1"/>
      <c r="B734" s="1"/>
      <c r="C734" s="1"/>
      <c r="D734" s="1"/>
      <c r="E734" s="1"/>
      <c r="F734" s="1"/>
      <c r="G734" s="1"/>
      <c r="H734" s="1"/>
      <c r="K734" s="1"/>
    </row>
    <row r="735" spans="1:11" x14ac:dyDescent="0.2">
      <c r="A735" s="1"/>
      <c r="B735" s="1"/>
      <c r="C735" s="1"/>
      <c r="D735" s="1"/>
      <c r="E735" s="1"/>
      <c r="F735" s="1"/>
      <c r="G735" s="1"/>
      <c r="H735" s="1"/>
      <c r="K735" s="1"/>
    </row>
    <row r="736" spans="1:11" x14ac:dyDescent="0.2">
      <c r="A736" s="1"/>
      <c r="B736" s="1"/>
      <c r="C736" s="1"/>
      <c r="D736" s="1"/>
      <c r="E736" s="1"/>
      <c r="F736" s="1"/>
      <c r="G736" s="1"/>
      <c r="H736" s="1"/>
      <c r="K736" s="1"/>
    </row>
    <row r="737" spans="1:11" x14ac:dyDescent="0.2">
      <c r="A737" s="1"/>
      <c r="B737" s="1"/>
      <c r="C737" s="1"/>
      <c r="D737" s="1"/>
      <c r="E737" s="1"/>
      <c r="F737" s="1"/>
      <c r="G737" s="1"/>
      <c r="H737" s="1"/>
      <c r="K737" s="1"/>
    </row>
    <row r="738" spans="1:11" x14ac:dyDescent="0.2">
      <c r="A738" s="1"/>
      <c r="B738" s="1"/>
      <c r="C738" s="1"/>
      <c r="D738" s="1"/>
      <c r="E738" s="1"/>
      <c r="F738" s="1"/>
      <c r="G738" s="1"/>
      <c r="H738" s="1"/>
      <c r="K738" s="1"/>
    </row>
    <row r="739" spans="1:11" x14ac:dyDescent="0.2">
      <c r="A739" s="1"/>
      <c r="B739" s="1"/>
      <c r="C739" s="1"/>
      <c r="D739" s="1"/>
      <c r="E739" s="1"/>
      <c r="F739" s="1"/>
      <c r="G739" s="1"/>
      <c r="H739" s="1"/>
      <c r="K739" s="1"/>
    </row>
    <row r="740" spans="1:11" x14ac:dyDescent="0.2">
      <c r="A740" s="1"/>
      <c r="B740" s="1"/>
      <c r="C740" s="1"/>
      <c r="D740" s="1"/>
      <c r="E740" s="1"/>
      <c r="F740" s="1"/>
      <c r="G740" s="1"/>
      <c r="H740" s="1"/>
      <c r="K740" s="1"/>
    </row>
    <row r="741" spans="1:11" x14ac:dyDescent="0.2">
      <c r="A741" s="1"/>
      <c r="B741" s="1"/>
      <c r="C741" s="1"/>
      <c r="D741" s="1"/>
      <c r="E741" s="1"/>
      <c r="F741" s="1"/>
      <c r="G741" s="1"/>
      <c r="H741" s="1"/>
      <c r="K741" s="1"/>
    </row>
    <row r="742" spans="1:11" x14ac:dyDescent="0.2">
      <c r="A742" s="1"/>
      <c r="B742" s="1"/>
      <c r="C742" s="1"/>
      <c r="D742" s="1"/>
      <c r="E742" s="1"/>
      <c r="F742" s="1"/>
      <c r="G742" s="1"/>
      <c r="H742" s="1"/>
      <c r="K742" s="1"/>
    </row>
    <row r="743" spans="1:11" x14ac:dyDescent="0.2">
      <c r="A743" s="1"/>
      <c r="B743" s="1"/>
      <c r="C743" s="1"/>
      <c r="D743" s="1"/>
      <c r="E743" s="1"/>
      <c r="F743" s="1"/>
      <c r="G743" s="1"/>
      <c r="H743" s="1"/>
      <c r="K743" s="1"/>
    </row>
    <row r="744" spans="1:11" x14ac:dyDescent="0.2">
      <c r="A744" s="1"/>
      <c r="B744" s="1"/>
      <c r="C744" s="1"/>
      <c r="D744" s="1"/>
      <c r="E744" s="1"/>
      <c r="F744" s="1"/>
      <c r="G744" s="1"/>
      <c r="H744" s="1"/>
      <c r="K744" s="1"/>
    </row>
    <row r="745" spans="1:11" x14ac:dyDescent="0.2">
      <c r="A745" s="1"/>
      <c r="B745" s="1"/>
      <c r="C745" s="1"/>
      <c r="D745" s="1"/>
      <c r="E745" s="1"/>
      <c r="F745" s="1"/>
      <c r="G745" s="1"/>
      <c r="H745" s="1"/>
      <c r="K745" s="1"/>
    </row>
    <row r="746" spans="1:11" x14ac:dyDescent="0.2">
      <c r="A746" s="1"/>
      <c r="B746" s="1"/>
      <c r="C746" s="1"/>
      <c r="D746" s="1"/>
      <c r="E746" s="1"/>
      <c r="F746" s="1"/>
      <c r="G746" s="1"/>
      <c r="H746" s="1"/>
      <c r="K746" s="1"/>
    </row>
    <row r="747" spans="1:11" x14ac:dyDescent="0.2">
      <c r="A747" s="1"/>
      <c r="B747" s="1"/>
      <c r="C747" s="1"/>
      <c r="D747" s="1"/>
      <c r="E747" s="1"/>
      <c r="F747" s="1"/>
      <c r="G747" s="1"/>
      <c r="H747" s="1"/>
      <c r="K747" s="1"/>
    </row>
    <row r="748" spans="1:11" x14ac:dyDescent="0.2">
      <c r="A748" s="1"/>
      <c r="B748" s="1"/>
      <c r="C748" s="1"/>
      <c r="D748" s="1"/>
      <c r="E748" s="1"/>
      <c r="F748" s="1"/>
      <c r="G748" s="1"/>
      <c r="H748" s="1"/>
      <c r="K748" s="1"/>
    </row>
    <row r="749" spans="1:11" x14ac:dyDescent="0.2">
      <c r="A749" s="1"/>
      <c r="B749" s="1"/>
      <c r="C749" s="1"/>
      <c r="D749" s="1"/>
      <c r="E749" s="1"/>
      <c r="F749" s="1"/>
      <c r="G749" s="1"/>
      <c r="H749" s="1"/>
      <c r="K749" s="1"/>
    </row>
    <row r="750" spans="1:11" x14ac:dyDescent="0.2">
      <c r="A750" s="1"/>
      <c r="B750" s="1"/>
      <c r="C750" s="1"/>
      <c r="D750" s="1"/>
      <c r="E750" s="1"/>
      <c r="F750" s="1"/>
      <c r="G750" s="1"/>
      <c r="H750" s="1"/>
      <c r="K750" s="1"/>
    </row>
    <row r="751" spans="1:11" x14ac:dyDescent="0.2">
      <c r="A751" s="1"/>
      <c r="B751" s="1"/>
      <c r="C751" s="1"/>
      <c r="D751" s="1"/>
      <c r="E751" s="1"/>
      <c r="F751" s="1"/>
      <c r="G751" s="1"/>
      <c r="H751" s="1"/>
      <c r="K751" s="1"/>
    </row>
    <row r="752" spans="1:11" x14ac:dyDescent="0.2">
      <c r="A752" s="1"/>
      <c r="B752" s="1"/>
      <c r="C752" s="1"/>
      <c r="D752" s="1"/>
      <c r="E752" s="1"/>
      <c r="F752" s="1"/>
      <c r="G752" s="1"/>
      <c r="H752" s="1"/>
      <c r="K752" s="1"/>
    </row>
    <row r="753" spans="1:11" x14ac:dyDescent="0.2">
      <c r="A753" s="1"/>
      <c r="B753" s="1"/>
      <c r="C753" s="1"/>
      <c r="D753" s="1"/>
      <c r="E753" s="1"/>
      <c r="F753" s="1"/>
      <c r="G753" s="1"/>
      <c r="H753" s="1"/>
      <c r="K753" s="1"/>
    </row>
    <row r="754" spans="1:11" x14ac:dyDescent="0.2">
      <c r="A754" s="1"/>
      <c r="B754" s="1"/>
      <c r="C754" s="1"/>
      <c r="D754" s="1"/>
      <c r="E754" s="1"/>
      <c r="F754" s="1"/>
      <c r="G754" s="1"/>
      <c r="H754" s="1"/>
      <c r="K754" s="1"/>
    </row>
    <row r="755" spans="1:11" x14ac:dyDescent="0.2">
      <c r="A755" s="1"/>
      <c r="B755" s="1"/>
      <c r="C755" s="1"/>
      <c r="D755" s="1"/>
      <c r="E755" s="1"/>
      <c r="F755" s="1"/>
      <c r="G755" s="1"/>
      <c r="H755" s="1"/>
      <c r="K755" s="1"/>
    </row>
    <row r="756" spans="1:11" x14ac:dyDescent="0.2">
      <c r="A756" s="1"/>
      <c r="B756" s="1"/>
      <c r="C756" s="1"/>
      <c r="D756" s="1"/>
      <c r="E756" s="1"/>
      <c r="F756" s="1"/>
      <c r="G756" s="1"/>
      <c r="H756" s="1"/>
      <c r="K756" s="1"/>
    </row>
    <row r="757" spans="1:11" x14ac:dyDescent="0.2">
      <c r="A757" s="1"/>
      <c r="B757" s="1"/>
      <c r="C757" s="1"/>
      <c r="D757" s="1"/>
      <c r="E757" s="1"/>
      <c r="F757" s="1"/>
      <c r="G757" s="1"/>
      <c r="H757" s="1"/>
      <c r="K757" s="1"/>
    </row>
    <row r="758" spans="1:11" x14ac:dyDescent="0.2">
      <c r="A758" s="1"/>
      <c r="B758" s="1"/>
      <c r="C758" s="1"/>
      <c r="D758" s="1"/>
      <c r="E758" s="1"/>
      <c r="F758" s="1"/>
      <c r="G758" s="1"/>
      <c r="H758" s="1"/>
      <c r="K758" s="1"/>
    </row>
    <row r="759" spans="1:11" x14ac:dyDescent="0.2">
      <c r="A759" s="1"/>
      <c r="B759" s="1"/>
      <c r="C759" s="1"/>
      <c r="D759" s="1"/>
      <c r="E759" s="1"/>
      <c r="F759" s="1"/>
      <c r="G759" s="1"/>
      <c r="H759" s="1"/>
      <c r="K759" s="1"/>
    </row>
    <row r="760" spans="1:11" x14ac:dyDescent="0.2">
      <c r="A760" s="1"/>
      <c r="B760" s="1"/>
      <c r="C760" s="1"/>
      <c r="D760" s="1"/>
      <c r="E760" s="1"/>
      <c r="F760" s="1"/>
      <c r="G760" s="1"/>
      <c r="H760" s="1"/>
      <c r="K760" s="1"/>
    </row>
    <row r="761" spans="1:11" x14ac:dyDescent="0.2">
      <c r="A761" s="1"/>
      <c r="B761" s="1"/>
      <c r="C761" s="1"/>
      <c r="D761" s="1"/>
      <c r="E761" s="1"/>
      <c r="F761" s="1"/>
      <c r="G761" s="1"/>
      <c r="H761" s="1"/>
      <c r="K761" s="1"/>
    </row>
    <row r="762" spans="1:11" x14ac:dyDescent="0.2">
      <c r="A762" s="1"/>
      <c r="B762" s="1"/>
      <c r="C762" s="1"/>
      <c r="D762" s="1"/>
      <c r="E762" s="1"/>
      <c r="F762" s="1"/>
      <c r="G762" s="1"/>
      <c r="H762" s="1"/>
      <c r="K762" s="1"/>
    </row>
    <row r="763" spans="1:11" x14ac:dyDescent="0.2">
      <c r="A763" s="1"/>
      <c r="B763" s="1"/>
      <c r="C763" s="1"/>
      <c r="D763" s="1"/>
      <c r="E763" s="1"/>
      <c r="F763" s="1"/>
      <c r="G763" s="1"/>
      <c r="H763" s="1"/>
      <c r="K763" s="1"/>
    </row>
    <row r="764" spans="1:11" x14ac:dyDescent="0.2">
      <c r="A764" s="1"/>
      <c r="B764" s="1"/>
      <c r="C764" s="1"/>
      <c r="D764" s="1"/>
      <c r="E764" s="1"/>
      <c r="F764" s="1"/>
      <c r="G764" s="1"/>
      <c r="H764" s="1"/>
      <c r="K764" s="1"/>
    </row>
    <row r="765" spans="1:11" x14ac:dyDescent="0.2">
      <c r="A765" s="1"/>
      <c r="B765" s="1"/>
      <c r="C765" s="1"/>
      <c r="D765" s="1"/>
      <c r="E765" s="1"/>
      <c r="F765" s="1"/>
      <c r="G765" s="1"/>
      <c r="H765" s="1"/>
      <c r="K765" s="1"/>
    </row>
    <row r="766" spans="1:11" x14ac:dyDescent="0.2">
      <c r="A766" s="1"/>
      <c r="B766" s="1"/>
      <c r="C766" s="1"/>
      <c r="D766" s="1"/>
      <c r="E766" s="1"/>
      <c r="F766" s="1"/>
      <c r="G766" s="1"/>
      <c r="H766" s="1"/>
      <c r="K766" s="1"/>
    </row>
    <row r="767" spans="1:11" x14ac:dyDescent="0.2">
      <c r="A767" s="1"/>
      <c r="B767" s="1"/>
      <c r="C767" s="1"/>
      <c r="D767" s="1"/>
      <c r="E767" s="1"/>
      <c r="F767" s="1"/>
      <c r="G767" s="1"/>
      <c r="H767" s="1"/>
      <c r="K767" s="1"/>
    </row>
    <row r="768" spans="1:11" x14ac:dyDescent="0.2">
      <c r="A768" s="1"/>
      <c r="B768" s="1"/>
      <c r="C768" s="1"/>
      <c r="D768" s="1"/>
      <c r="E768" s="1"/>
      <c r="F768" s="1"/>
      <c r="G768" s="1"/>
      <c r="H768" s="1"/>
      <c r="K768" s="1"/>
    </row>
    <row r="769" spans="1:11" x14ac:dyDescent="0.2">
      <c r="A769" s="1"/>
      <c r="B769" s="1"/>
      <c r="C769" s="1"/>
      <c r="D769" s="1"/>
      <c r="E769" s="1"/>
      <c r="F769" s="1"/>
      <c r="G769" s="1"/>
      <c r="H769" s="1"/>
      <c r="K769" s="1"/>
    </row>
    <row r="770" spans="1:11" x14ac:dyDescent="0.2">
      <c r="A770" s="1"/>
      <c r="B770" s="1"/>
      <c r="C770" s="1"/>
      <c r="D770" s="1"/>
      <c r="E770" s="1"/>
      <c r="F770" s="1"/>
      <c r="G770" s="1"/>
      <c r="H770" s="1"/>
      <c r="K770" s="1"/>
    </row>
    <row r="771" spans="1:11" x14ac:dyDescent="0.2">
      <c r="A771" s="1"/>
      <c r="B771" s="1"/>
      <c r="C771" s="1"/>
      <c r="D771" s="1"/>
      <c r="E771" s="1"/>
      <c r="F771" s="1"/>
      <c r="G771" s="1"/>
      <c r="H771" s="1"/>
      <c r="K771" s="1"/>
    </row>
    <row r="772" spans="1:11" x14ac:dyDescent="0.2">
      <c r="A772" s="1"/>
      <c r="B772" s="1"/>
      <c r="C772" s="1"/>
      <c r="D772" s="1"/>
      <c r="E772" s="1"/>
      <c r="F772" s="1"/>
      <c r="G772" s="1"/>
      <c r="H772" s="1"/>
      <c r="K772" s="1"/>
    </row>
    <row r="773" spans="1:11" x14ac:dyDescent="0.2">
      <c r="A773" s="1"/>
      <c r="B773" s="1"/>
      <c r="C773" s="1"/>
      <c r="D773" s="1"/>
      <c r="E773" s="1"/>
      <c r="F773" s="1"/>
      <c r="G773" s="1"/>
      <c r="H773" s="1"/>
      <c r="K773" s="1"/>
    </row>
    <row r="774" spans="1:11" x14ac:dyDescent="0.2">
      <c r="A774" s="1"/>
      <c r="B774" s="1"/>
      <c r="C774" s="1"/>
      <c r="D774" s="1"/>
      <c r="E774" s="1"/>
      <c r="F774" s="1"/>
      <c r="G774" s="1"/>
      <c r="H774" s="1"/>
      <c r="K774" s="1"/>
    </row>
    <row r="775" spans="1:11" x14ac:dyDescent="0.2">
      <c r="A775" s="1"/>
      <c r="B775" s="1"/>
      <c r="C775" s="1"/>
      <c r="D775" s="1"/>
      <c r="E775" s="1"/>
      <c r="F775" s="1"/>
      <c r="G775" s="1"/>
      <c r="H775" s="1"/>
      <c r="K775" s="1"/>
    </row>
    <row r="776" spans="1:11" x14ac:dyDescent="0.2">
      <c r="A776" s="1"/>
      <c r="B776" s="1"/>
      <c r="C776" s="1"/>
      <c r="D776" s="1"/>
      <c r="E776" s="1"/>
      <c r="F776" s="1"/>
      <c r="G776" s="1"/>
      <c r="H776" s="1"/>
      <c r="K776" s="1"/>
    </row>
    <row r="777" spans="1:11" x14ac:dyDescent="0.2">
      <c r="A777" s="1"/>
      <c r="B777" s="1"/>
      <c r="C777" s="1"/>
      <c r="D777" s="1"/>
      <c r="E777" s="1"/>
      <c r="F777" s="1"/>
      <c r="G777" s="1"/>
      <c r="H777" s="1"/>
      <c r="K777" s="1"/>
    </row>
    <row r="778" spans="1:11" x14ac:dyDescent="0.2">
      <c r="A778" s="1"/>
      <c r="B778" s="1"/>
      <c r="C778" s="1"/>
      <c r="D778" s="1"/>
      <c r="E778" s="1"/>
      <c r="F778" s="1"/>
      <c r="G778" s="1"/>
      <c r="H778" s="1"/>
      <c r="K778" s="1"/>
    </row>
    <row r="779" spans="1:11" x14ac:dyDescent="0.2">
      <c r="A779" s="1"/>
      <c r="B779" s="1"/>
      <c r="C779" s="1"/>
      <c r="D779" s="1"/>
      <c r="E779" s="1"/>
      <c r="F779" s="1"/>
      <c r="G779" s="1"/>
      <c r="H779" s="1"/>
      <c r="K779" s="1"/>
    </row>
    <row r="780" spans="1:11" x14ac:dyDescent="0.2">
      <c r="A780" s="1"/>
      <c r="B780" s="1"/>
      <c r="C780" s="1"/>
      <c r="D780" s="1"/>
      <c r="E780" s="1"/>
      <c r="F780" s="1"/>
      <c r="G780" s="1"/>
      <c r="H780" s="1"/>
      <c r="K780" s="1"/>
    </row>
    <row r="781" spans="1:11" x14ac:dyDescent="0.2">
      <c r="A781" s="1"/>
      <c r="B781" s="1"/>
      <c r="C781" s="1"/>
      <c r="D781" s="1"/>
      <c r="E781" s="1"/>
      <c r="F781" s="1"/>
      <c r="G781" s="1"/>
      <c r="H781" s="1"/>
      <c r="K781" s="1"/>
    </row>
    <row r="782" spans="1:11" x14ac:dyDescent="0.2">
      <c r="A782" s="1"/>
      <c r="B782" s="1"/>
      <c r="C782" s="1"/>
      <c r="D782" s="1"/>
      <c r="E782" s="1"/>
      <c r="F782" s="1"/>
      <c r="G782" s="1"/>
      <c r="H782" s="1"/>
      <c r="K782" s="1"/>
    </row>
    <row r="783" spans="1:11" x14ac:dyDescent="0.2">
      <c r="A783" s="1"/>
      <c r="B783" s="1"/>
      <c r="C783" s="1"/>
      <c r="D783" s="1"/>
      <c r="E783" s="1"/>
      <c r="F783" s="1"/>
      <c r="G783" s="1"/>
      <c r="H783" s="1"/>
      <c r="K783" s="1"/>
    </row>
    <row r="784" spans="1:11" x14ac:dyDescent="0.2">
      <c r="A784" s="1"/>
      <c r="B784" s="1"/>
      <c r="C784" s="1"/>
      <c r="D784" s="1"/>
      <c r="E784" s="1"/>
      <c r="F784" s="1"/>
      <c r="G784" s="1"/>
      <c r="H784" s="1"/>
      <c r="K784" s="1"/>
    </row>
    <row r="785" spans="1:11" x14ac:dyDescent="0.2">
      <c r="A785" s="1"/>
      <c r="B785" s="1"/>
      <c r="C785" s="1"/>
      <c r="D785" s="1"/>
      <c r="E785" s="1"/>
      <c r="F785" s="1"/>
      <c r="G785" s="1"/>
      <c r="H785" s="1"/>
      <c r="K785" s="1"/>
    </row>
    <row r="786" spans="1:11" x14ac:dyDescent="0.2">
      <c r="A786" s="1"/>
      <c r="B786" s="1"/>
      <c r="C786" s="1"/>
      <c r="D786" s="1"/>
      <c r="E786" s="1"/>
      <c r="F786" s="1"/>
      <c r="G786" s="1"/>
      <c r="H786" s="1"/>
      <c r="K786" s="1"/>
    </row>
    <row r="787" spans="1:11" x14ac:dyDescent="0.2">
      <c r="A787" s="1"/>
      <c r="B787" s="1"/>
      <c r="C787" s="1"/>
      <c r="D787" s="1"/>
      <c r="E787" s="1"/>
      <c r="F787" s="1"/>
      <c r="G787" s="1"/>
      <c r="H787" s="1"/>
      <c r="K787" s="1"/>
    </row>
    <row r="788" spans="1:11" x14ac:dyDescent="0.2">
      <c r="A788" s="1"/>
      <c r="B788" s="1"/>
      <c r="C788" s="1"/>
      <c r="D788" s="1"/>
      <c r="E788" s="1"/>
      <c r="F788" s="1"/>
      <c r="G788" s="1"/>
      <c r="H788" s="1"/>
      <c r="K788" s="1"/>
    </row>
    <row r="789" spans="1:11" x14ac:dyDescent="0.2">
      <c r="A789" s="1"/>
      <c r="B789" s="1"/>
      <c r="C789" s="1"/>
      <c r="D789" s="1"/>
      <c r="E789" s="1"/>
      <c r="F789" s="1"/>
      <c r="G789" s="1"/>
      <c r="H789" s="1"/>
      <c r="K789" s="1"/>
    </row>
    <row r="790" spans="1:11" x14ac:dyDescent="0.2">
      <c r="A790" s="1"/>
      <c r="B790" s="1"/>
      <c r="C790" s="1"/>
      <c r="D790" s="1"/>
      <c r="E790" s="1"/>
      <c r="F790" s="1"/>
      <c r="G790" s="1"/>
      <c r="H790" s="1"/>
      <c r="K790" s="1"/>
    </row>
    <row r="791" spans="1:11" x14ac:dyDescent="0.2">
      <c r="A791" s="1"/>
      <c r="B791" s="1"/>
      <c r="C791" s="1"/>
      <c r="D791" s="1"/>
      <c r="E791" s="1"/>
      <c r="F791" s="1"/>
      <c r="G791" s="1"/>
      <c r="H791" s="1"/>
      <c r="K791" s="1"/>
    </row>
    <row r="792" spans="1:11" x14ac:dyDescent="0.2">
      <c r="A792" s="1"/>
      <c r="B792" s="1"/>
      <c r="C792" s="1"/>
      <c r="D792" s="1"/>
      <c r="E792" s="1"/>
      <c r="F792" s="1"/>
      <c r="G792" s="1"/>
      <c r="H792" s="1"/>
      <c r="K792" s="1"/>
    </row>
    <row r="793" spans="1:11" x14ac:dyDescent="0.2">
      <c r="A793" s="1"/>
      <c r="B793" s="1"/>
      <c r="C793" s="1"/>
      <c r="D793" s="1"/>
      <c r="E793" s="1"/>
      <c r="F793" s="1"/>
      <c r="G793" s="1"/>
      <c r="H793" s="1"/>
      <c r="K793" s="1"/>
    </row>
    <row r="794" spans="1:11" x14ac:dyDescent="0.2">
      <c r="A794" s="1"/>
      <c r="B794" s="1"/>
      <c r="C794" s="1"/>
      <c r="D794" s="1"/>
      <c r="E794" s="1"/>
      <c r="F794" s="1"/>
      <c r="G794" s="1"/>
      <c r="H794" s="1"/>
      <c r="K794" s="1"/>
    </row>
    <row r="795" spans="1:11" x14ac:dyDescent="0.2">
      <c r="A795" s="1"/>
      <c r="B795" s="1"/>
      <c r="C795" s="1"/>
      <c r="D795" s="1"/>
      <c r="E795" s="1"/>
      <c r="F795" s="1"/>
      <c r="G795" s="1"/>
      <c r="H795" s="1"/>
      <c r="K795" s="1"/>
    </row>
    <row r="796" spans="1:11" x14ac:dyDescent="0.2">
      <c r="A796" s="1"/>
      <c r="B796" s="1"/>
      <c r="C796" s="1"/>
      <c r="D796" s="1"/>
      <c r="E796" s="1"/>
      <c r="F796" s="1"/>
      <c r="G796" s="1"/>
      <c r="H796" s="1"/>
      <c r="K796" s="1"/>
    </row>
    <row r="797" spans="1:11" x14ac:dyDescent="0.2">
      <c r="A797" s="1"/>
      <c r="B797" s="1"/>
      <c r="C797" s="1"/>
      <c r="D797" s="1"/>
      <c r="E797" s="1"/>
      <c r="F797" s="1"/>
      <c r="G797" s="1"/>
      <c r="H797" s="1"/>
      <c r="K797" s="1"/>
    </row>
    <row r="798" spans="1:11" x14ac:dyDescent="0.2">
      <c r="A798" s="1"/>
      <c r="B798" s="1"/>
      <c r="C798" s="1"/>
      <c r="D798" s="1"/>
      <c r="E798" s="1"/>
      <c r="F798" s="1"/>
      <c r="G798" s="1"/>
      <c r="H798" s="1"/>
      <c r="K798" s="1"/>
    </row>
    <row r="799" spans="1:11" x14ac:dyDescent="0.2">
      <c r="A799" s="1"/>
      <c r="B799" s="1"/>
      <c r="C799" s="1"/>
      <c r="D799" s="1"/>
      <c r="E799" s="1"/>
      <c r="F799" s="1"/>
      <c r="G799" s="1"/>
      <c r="H799" s="1"/>
      <c r="K799" s="1"/>
    </row>
    <row r="800" spans="1:11" x14ac:dyDescent="0.2">
      <c r="A800" s="1"/>
      <c r="B800" s="1"/>
      <c r="C800" s="1"/>
      <c r="D800" s="1"/>
      <c r="E800" s="1"/>
      <c r="F800" s="1"/>
      <c r="G800" s="1"/>
      <c r="H800" s="1"/>
      <c r="K800" s="1"/>
    </row>
    <row r="801" spans="1:11" x14ac:dyDescent="0.2">
      <c r="A801" s="1"/>
      <c r="B801" s="1"/>
      <c r="C801" s="1"/>
      <c r="D801" s="1"/>
      <c r="E801" s="1"/>
      <c r="F801" s="1"/>
      <c r="G801" s="1"/>
      <c r="H801" s="1"/>
      <c r="K801" s="1"/>
    </row>
    <row r="802" spans="1:11" x14ac:dyDescent="0.2">
      <c r="A802" s="1"/>
      <c r="B802" s="1"/>
      <c r="C802" s="1"/>
      <c r="D802" s="1"/>
      <c r="E802" s="1"/>
      <c r="F802" s="1"/>
      <c r="G802" s="1"/>
      <c r="H802" s="1"/>
      <c r="K802" s="1"/>
    </row>
    <row r="803" spans="1:11" x14ac:dyDescent="0.2">
      <c r="A803" s="1"/>
      <c r="B803" s="1"/>
      <c r="C803" s="1"/>
      <c r="D803" s="1"/>
      <c r="E803" s="1"/>
      <c r="F803" s="1"/>
      <c r="G803" s="1"/>
      <c r="H803" s="1"/>
      <c r="K803" s="1"/>
    </row>
    <row r="804" spans="1:11" x14ac:dyDescent="0.2">
      <c r="A804" s="1"/>
      <c r="B804" s="1"/>
      <c r="C804" s="1"/>
      <c r="D804" s="1"/>
      <c r="E804" s="1"/>
      <c r="F804" s="1"/>
      <c r="G804" s="1"/>
      <c r="H804" s="1"/>
      <c r="K804" s="1"/>
    </row>
    <row r="805" spans="1:11" x14ac:dyDescent="0.2">
      <c r="A805" s="1"/>
      <c r="B805" s="1"/>
      <c r="C805" s="1"/>
      <c r="D805" s="1"/>
      <c r="E805" s="1"/>
      <c r="F805" s="1"/>
      <c r="G805" s="1"/>
      <c r="H805" s="1"/>
      <c r="K805" s="1"/>
    </row>
    <row r="806" spans="1:11" x14ac:dyDescent="0.2">
      <c r="A806" s="1"/>
      <c r="B806" s="1"/>
      <c r="C806" s="1"/>
      <c r="D806" s="1"/>
      <c r="E806" s="1"/>
      <c r="F806" s="1"/>
      <c r="G806" s="1"/>
      <c r="H806" s="1"/>
      <c r="K806" s="1"/>
    </row>
    <row r="807" spans="1:11" x14ac:dyDescent="0.2">
      <c r="A807" s="1"/>
      <c r="B807" s="1"/>
      <c r="C807" s="1"/>
      <c r="D807" s="1"/>
      <c r="E807" s="1"/>
      <c r="F807" s="1"/>
      <c r="G807" s="1"/>
      <c r="H807" s="1"/>
      <c r="K807" s="1"/>
    </row>
    <row r="808" spans="1:11" x14ac:dyDescent="0.2">
      <c r="A808" s="1"/>
      <c r="B808" s="1"/>
      <c r="C808" s="1"/>
      <c r="D808" s="1"/>
      <c r="E808" s="1"/>
      <c r="F808" s="1"/>
      <c r="G808" s="1"/>
      <c r="H808" s="1"/>
      <c r="K808" s="1"/>
    </row>
    <row r="809" spans="1:11" x14ac:dyDescent="0.2">
      <c r="A809" s="1"/>
      <c r="B809" s="1"/>
      <c r="C809" s="1"/>
      <c r="D809" s="1"/>
      <c r="E809" s="1"/>
      <c r="F809" s="1"/>
      <c r="G809" s="1"/>
      <c r="H809" s="1"/>
      <c r="K809" s="1"/>
    </row>
    <row r="810" spans="1:11" x14ac:dyDescent="0.2">
      <c r="A810" s="1"/>
      <c r="B810" s="1"/>
      <c r="C810" s="1"/>
      <c r="D810" s="1"/>
      <c r="E810" s="1"/>
      <c r="F810" s="1"/>
      <c r="G810" s="1"/>
      <c r="H810" s="1"/>
      <c r="K810" s="1"/>
    </row>
    <row r="811" spans="1:11" x14ac:dyDescent="0.2">
      <c r="A811" s="1"/>
      <c r="B811" s="1"/>
      <c r="C811" s="1"/>
      <c r="D811" s="1"/>
      <c r="E811" s="1"/>
      <c r="F811" s="1"/>
      <c r="G811" s="1"/>
      <c r="H811" s="1"/>
      <c r="K811" s="1"/>
    </row>
    <row r="812" spans="1:11" x14ac:dyDescent="0.2">
      <c r="A812" s="1"/>
      <c r="B812" s="1"/>
      <c r="C812" s="1"/>
      <c r="D812" s="1"/>
      <c r="E812" s="1"/>
      <c r="F812" s="1"/>
      <c r="G812" s="1"/>
      <c r="H812" s="1"/>
      <c r="K812" s="1"/>
    </row>
    <row r="813" spans="1:11" x14ac:dyDescent="0.2">
      <c r="A813" s="1"/>
      <c r="B813" s="1"/>
      <c r="C813" s="1"/>
      <c r="D813" s="1"/>
      <c r="E813" s="1"/>
      <c r="F813" s="1"/>
      <c r="G813" s="1"/>
      <c r="H813" s="1"/>
      <c r="K813" s="1"/>
    </row>
    <row r="814" spans="1:11" x14ac:dyDescent="0.2">
      <c r="A814" s="1"/>
      <c r="B814" s="1"/>
      <c r="C814" s="1"/>
      <c r="D814" s="1"/>
      <c r="E814" s="1"/>
      <c r="F814" s="1"/>
      <c r="G814" s="1"/>
      <c r="H814" s="1"/>
      <c r="K814" s="1"/>
    </row>
    <row r="815" spans="1:11" x14ac:dyDescent="0.2">
      <c r="A815" s="1"/>
      <c r="B815" s="1"/>
      <c r="C815" s="1"/>
      <c r="D815" s="1"/>
      <c r="E815" s="1"/>
      <c r="F815" s="1"/>
      <c r="G815" s="1"/>
      <c r="H815" s="1"/>
      <c r="K815" s="1"/>
    </row>
    <row r="816" spans="1:11" x14ac:dyDescent="0.2">
      <c r="A816" s="1"/>
      <c r="B816" s="1"/>
      <c r="C816" s="1"/>
      <c r="D816" s="1"/>
      <c r="E816" s="1"/>
      <c r="F816" s="1"/>
      <c r="G816" s="1"/>
      <c r="H816" s="1"/>
      <c r="K816" s="1"/>
    </row>
    <row r="817" spans="1:11" x14ac:dyDescent="0.2">
      <c r="A817" s="1"/>
      <c r="B817" s="1"/>
      <c r="C817" s="1"/>
      <c r="D817" s="1"/>
      <c r="E817" s="1"/>
      <c r="F817" s="1"/>
      <c r="G817" s="1"/>
      <c r="H817" s="1"/>
      <c r="K817" s="1"/>
    </row>
    <row r="818" spans="1:11" x14ac:dyDescent="0.2">
      <c r="A818" s="1"/>
      <c r="B818" s="1"/>
      <c r="C818" s="1"/>
      <c r="D818" s="1"/>
      <c r="E818" s="1"/>
      <c r="F818" s="1"/>
      <c r="G818" s="1"/>
      <c r="H818" s="1"/>
      <c r="K818" s="1"/>
    </row>
    <row r="819" spans="1:11" x14ac:dyDescent="0.2">
      <c r="A819" s="1"/>
      <c r="B819" s="1"/>
      <c r="C819" s="1"/>
      <c r="D819" s="1"/>
      <c r="E819" s="1"/>
      <c r="F819" s="1"/>
      <c r="G819" s="1"/>
      <c r="H819" s="1"/>
      <c r="K819" s="1"/>
    </row>
    <row r="820" spans="1:11" x14ac:dyDescent="0.2">
      <c r="A820" s="1"/>
      <c r="B820" s="1"/>
      <c r="C820" s="1"/>
      <c r="D820" s="1"/>
      <c r="E820" s="1"/>
      <c r="F820" s="1"/>
      <c r="G820" s="1"/>
      <c r="H820" s="1"/>
      <c r="K820" s="1"/>
    </row>
    <row r="821" spans="1:11" x14ac:dyDescent="0.2">
      <c r="A821" s="1"/>
      <c r="B821" s="1"/>
      <c r="C821" s="1"/>
      <c r="D821" s="1"/>
      <c r="E821" s="1"/>
      <c r="F821" s="1"/>
      <c r="G821" s="1"/>
      <c r="H821" s="1"/>
      <c r="K821" s="1"/>
    </row>
    <row r="822" spans="1:11" x14ac:dyDescent="0.2">
      <c r="A822" s="1"/>
      <c r="B822" s="1"/>
      <c r="C822" s="1"/>
      <c r="D822" s="1"/>
      <c r="E822" s="1"/>
      <c r="F822" s="1"/>
      <c r="G822" s="1"/>
      <c r="H822" s="1"/>
      <c r="K822" s="1"/>
    </row>
    <row r="823" spans="1:11" x14ac:dyDescent="0.2">
      <c r="A823" s="1"/>
      <c r="B823" s="1"/>
      <c r="C823" s="1"/>
      <c r="D823" s="1"/>
      <c r="E823" s="1"/>
      <c r="F823" s="1"/>
      <c r="G823" s="1"/>
      <c r="H823" s="1"/>
      <c r="K823" s="1"/>
    </row>
    <row r="824" spans="1:11" x14ac:dyDescent="0.2">
      <c r="A824" s="1"/>
      <c r="B824" s="1"/>
      <c r="C824" s="1"/>
      <c r="D824" s="1"/>
      <c r="E824" s="1"/>
      <c r="F824" s="1"/>
      <c r="G824" s="1"/>
      <c r="H824" s="1"/>
      <c r="K824" s="1"/>
    </row>
    <row r="825" spans="1:11" x14ac:dyDescent="0.2">
      <c r="A825" s="1"/>
      <c r="B825" s="1"/>
      <c r="C825" s="1"/>
      <c r="D825" s="1"/>
      <c r="E825" s="1"/>
      <c r="F825" s="1"/>
      <c r="G825" s="1"/>
      <c r="H825" s="1"/>
      <c r="K825" s="1"/>
    </row>
    <row r="826" spans="1:11" x14ac:dyDescent="0.2">
      <c r="A826" s="1"/>
      <c r="B826" s="1"/>
      <c r="C826" s="1"/>
      <c r="D826" s="1"/>
      <c r="E826" s="1"/>
      <c r="F826" s="1"/>
      <c r="G826" s="1"/>
      <c r="H826" s="1"/>
      <c r="K826" s="1"/>
    </row>
    <row r="827" spans="1:11" x14ac:dyDescent="0.2">
      <c r="A827" s="1"/>
      <c r="B827" s="1"/>
      <c r="C827" s="1"/>
      <c r="D827" s="1"/>
      <c r="E827" s="1"/>
      <c r="F827" s="1"/>
      <c r="G827" s="1"/>
      <c r="H827" s="1"/>
      <c r="K827" s="1"/>
    </row>
    <row r="828" spans="1:11" x14ac:dyDescent="0.2">
      <c r="A828" s="1"/>
      <c r="B828" s="1"/>
      <c r="C828" s="1"/>
      <c r="D828" s="1"/>
      <c r="E828" s="1"/>
      <c r="F828" s="1"/>
      <c r="G828" s="1"/>
      <c r="H828" s="1"/>
      <c r="K828" s="1"/>
    </row>
    <row r="829" spans="1:11" x14ac:dyDescent="0.2">
      <c r="A829" s="1"/>
      <c r="B829" s="1"/>
      <c r="C829" s="1"/>
      <c r="D829" s="1"/>
      <c r="E829" s="1"/>
      <c r="F829" s="1"/>
      <c r="G829" s="1"/>
      <c r="H829" s="1"/>
      <c r="K829" s="1"/>
    </row>
    <row r="830" spans="1:11" x14ac:dyDescent="0.2">
      <c r="A830" s="1"/>
      <c r="B830" s="1"/>
      <c r="C830" s="1"/>
      <c r="D830" s="1"/>
      <c r="E830" s="1"/>
      <c r="F830" s="1"/>
      <c r="G830" s="1"/>
      <c r="H830" s="1"/>
      <c r="K830" s="1"/>
    </row>
    <row r="831" spans="1:11" x14ac:dyDescent="0.2">
      <c r="A831" s="1"/>
      <c r="B831" s="1"/>
      <c r="C831" s="1"/>
      <c r="D831" s="1"/>
      <c r="E831" s="1"/>
      <c r="F831" s="1"/>
      <c r="G831" s="1"/>
      <c r="H831" s="1"/>
      <c r="K831" s="1"/>
    </row>
    <row r="832" spans="1:11" x14ac:dyDescent="0.2">
      <c r="A832" s="1"/>
      <c r="B832" s="1"/>
      <c r="C832" s="1"/>
      <c r="D832" s="1"/>
      <c r="E832" s="1"/>
      <c r="F832" s="1"/>
      <c r="G832" s="1"/>
      <c r="H832" s="1"/>
      <c r="K832" s="1"/>
    </row>
    <row r="833" spans="1:11" x14ac:dyDescent="0.2">
      <c r="A833" s="1"/>
      <c r="B833" s="1"/>
      <c r="C833" s="1"/>
      <c r="D833" s="1"/>
      <c r="E833" s="1"/>
      <c r="F833" s="1"/>
      <c r="G833" s="1"/>
      <c r="H833" s="1"/>
      <c r="K833" s="1"/>
    </row>
    <row r="834" spans="1:11" x14ac:dyDescent="0.2">
      <c r="A834" s="1"/>
      <c r="B834" s="1"/>
      <c r="C834" s="1"/>
      <c r="D834" s="1"/>
      <c r="E834" s="1"/>
      <c r="F834" s="1"/>
      <c r="G834" s="1"/>
      <c r="H834" s="1"/>
      <c r="K834" s="1"/>
    </row>
    <row r="835" spans="1:11" x14ac:dyDescent="0.2">
      <c r="A835" s="1"/>
      <c r="B835" s="1"/>
      <c r="C835" s="1"/>
      <c r="D835" s="1"/>
      <c r="E835" s="1"/>
      <c r="F835" s="1"/>
      <c r="G835" s="1"/>
      <c r="H835" s="1"/>
      <c r="K835" s="1"/>
    </row>
    <row r="836" spans="1:11" x14ac:dyDescent="0.2">
      <c r="A836" s="1"/>
      <c r="B836" s="1"/>
      <c r="C836" s="1"/>
      <c r="D836" s="1"/>
      <c r="E836" s="1"/>
      <c r="F836" s="1"/>
      <c r="G836" s="1"/>
      <c r="H836" s="1"/>
      <c r="K836" s="1"/>
    </row>
    <row r="837" spans="1:11" x14ac:dyDescent="0.2">
      <c r="A837" s="1"/>
      <c r="B837" s="1"/>
      <c r="C837" s="1"/>
      <c r="D837" s="1"/>
      <c r="E837" s="1"/>
      <c r="F837" s="1"/>
      <c r="G837" s="1"/>
      <c r="H837" s="1"/>
      <c r="K837" s="1"/>
    </row>
    <row r="838" spans="1:11" x14ac:dyDescent="0.2">
      <c r="A838" s="1"/>
      <c r="B838" s="1"/>
      <c r="C838" s="1"/>
      <c r="D838" s="1"/>
      <c r="E838" s="1"/>
      <c r="F838" s="1"/>
      <c r="G838" s="1"/>
      <c r="H838" s="1"/>
      <c r="K838" s="1"/>
    </row>
    <row r="839" spans="1:11" x14ac:dyDescent="0.2">
      <c r="A839" s="1"/>
      <c r="B839" s="1"/>
      <c r="C839" s="1"/>
      <c r="D839" s="1"/>
      <c r="E839" s="1"/>
      <c r="F839" s="1"/>
      <c r="G839" s="1"/>
      <c r="H839" s="1"/>
      <c r="K839" s="1"/>
    </row>
    <row r="840" spans="1:11" x14ac:dyDescent="0.2">
      <c r="A840" s="1"/>
      <c r="B840" s="1"/>
      <c r="C840" s="1"/>
      <c r="D840" s="1"/>
      <c r="E840" s="1"/>
      <c r="F840" s="1"/>
      <c r="G840" s="1"/>
      <c r="H840" s="1"/>
      <c r="K840" s="1"/>
    </row>
    <row r="841" spans="1:11" x14ac:dyDescent="0.2">
      <c r="A841" s="1"/>
      <c r="B841" s="1"/>
      <c r="C841" s="1"/>
      <c r="D841" s="1"/>
      <c r="E841" s="1"/>
      <c r="F841" s="1"/>
      <c r="G841" s="1"/>
      <c r="H841" s="1"/>
      <c r="K841" s="1"/>
    </row>
    <row r="842" spans="1:11" x14ac:dyDescent="0.2">
      <c r="A842" s="1"/>
      <c r="B842" s="1"/>
      <c r="C842" s="1"/>
      <c r="D842" s="1"/>
      <c r="E842" s="1"/>
      <c r="F842" s="1"/>
      <c r="G842" s="1"/>
      <c r="H842" s="1"/>
      <c r="K842" s="1"/>
    </row>
    <row r="843" spans="1:11" x14ac:dyDescent="0.2">
      <c r="A843" s="1"/>
      <c r="B843" s="1"/>
      <c r="C843" s="1"/>
      <c r="D843" s="1"/>
      <c r="E843" s="1"/>
      <c r="F843" s="1"/>
      <c r="G843" s="1"/>
      <c r="H843" s="1"/>
      <c r="K843" s="1"/>
    </row>
    <row r="844" spans="1:11" x14ac:dyDescent="0.2">
      <c r="A844" s="1"/>
      <c r="B844" s="1"/>
      <c r="C844" s="1"/>
      <c r="D844" s="1"/>
      <c r="E844" s="1"/>
      <c r="F844" s="1"/>
      <c r="G844" s="1"/>
      <c r="H844" s="1"/>
      <c r="K844" s="1"/>
    </row>
    <row r="845" spans="1:11" x14ac:dyDescent="0.2">
      <c r="A845" s="1"/>
      <c r="B845" s="1"/>
      <c r="C845" s="1"/>
      <c r="D845" s="1"/>
      <c r="E845" s="1"/>
      <c r="F845" s="1"/>
      <c r="G845" s="1"/>
      <c r="H845" s="1"/>
      <c r="K845" s="1"/>
    </row>
    <row r="846" spans="1:11" x14ac:dyDescent="0.2">
      <c r="A846" s="1"/>
      <c r="B846" s="1"/>
      <c r="C846" s="1"/>
      <c r="D846" s="1"/>
      <c r="E846" s="1"/>
      <c r="F846" s="1"/>
      <c r="G846" s="1"/>
      <c r="H846" s="1"/>
      <c r="K846" s="1"/>
    </row>
    <row r="847" spans="1:11" x14ac:dyDescent="0.2">
      <c r="A847" s="1"/>
      <c r="B847" s="1"/>
      <c r="C847" s="1"/>
      <c r="D847" s="1"/>
      <c r="E847" s="1"/>
      <c r="F847" s="1"/>
      <c r="G847" s="1"/>
      <c r="H847" s="1"/>
      <c r="K847" s="1"/>
    </row>
    <row r="848" spans="1:11" x14ac:dyDescent="0.2">
      <c r="A848" s="1"/>
      <c r="B848" s="1"/>
      <c r="C848" s="1"/>
      <c r="D848" s="1"/>
      <c r="E848" s="1"/>
      <c r="F848" s="1"/>
      <c r="G848" s="1"/>
      <c r="H848" s="1"/>
      <c r="K848" s="1"/>
    </row>
    <row r="849" spans="1:11" x14ac:dyDescent="0.2">
      <c r="A849" s="1"/>
      <c r="B849" s="1"/>
      <c r="C849" s="1"/>
      <c r="D849" s="1"/>
      <c r="E849" s="1"/>
      <c r="F849" s="1"/>
      <c r="G849" s="1"/>
      <c r="H849" s="1"/>
      <c r="K849" s="1"/>
    </row>
    <row r="850" spans="1:11" x14ac:dyDescent="0.2">
      <c r="A850" s="1"/>
      <c r="B850" s="1"/>
      <c r="C850" s="1"/>
      <c r="D850" s="1"/>
      <c r="E850" s="1"/>
      <c r="F850" s="1"/>
      <c r="G850" s="1"/>
      <c r="H850" s="1"/>
      <c r="K850" s="1"/>
    </row>
    <row r="851" spans="1:11" x14ac:dyDescent="0.2">
      <c r="A851" s="1"/>
      <c r="B851" s="1"/>
      <c r="C851" s="1"/>
      <c r="D851" s="1"/>
      <c r="E851" s="1"/>
      <c r="F851" s="1"/>
      <c r="G851" s="1"/>
      <c r="H851" s="1"/>
      <c r="K851" s="1"/>
    </row>
    <row r="852" spans="1:11" x14ac:dyDescent="0.2">
      <c r="A852" s="1"/>
      <c r="B852" s="1"/>
      <c r="C852" s="1"/>
      <c r="D852" s="1"/>
      <c r="E852" s="1"/>
      <c r="F852" s="1"/>
      <c r="G852" s="1"/>
      <c r="H852" s="1"/>
      <c r="K852" s="1"/>
    </row>
    <row r="853" spans="1:11" x14ac:dyDescent="0.2">
      <c r="A853" s="1"/>
      <c r="B853" s="1"/>
      <c r="C853" s="1"/>
      <c r="D853" s="1"/>
      <c r="E853" s="1"/>
      <c r="F853" s="1"/>
      <c r="G853" s="1"/>
      <c r="H853" s="1"/>
      <c r="K853" s="1"/>
    </row>
    <row r="854" spans="1:11" x14ac:dyDescent="0.2">
      <c r="A854" s="1"/>
      <c r="B854" s="1"/>
      <c r="C854" s="1"/>
      <c r="D854" s="1"/>
      <c r="E854" s="1"/>
      <c r="F854" s="1"/>
      <c r="G854" s="1"/>
      <c r="H854" s="1"/>
      <c r="K854" s="1"/>
    </row>
    <row r="855" spans="1:11" x14ac:dyDescent="0.2">
      <c r="A855" s="1"/>
      <c r="B855" s="1"/>
      <c r="C855" s="1"/>
      <c r="D855" s="1"/>
      <c r="E855" s="1"/>
      <c r="F855" s="1"/>
      <c r="G855" s="1"/>
      <c r="H855" s="1"/>
      <c r="K855" s="1"/>
    </row>
    <row r="856" spans="1:11" x14ac:dyDescent="0.2">
      <c r="A856" s="1"/>
      <c r="B856" s="1"/>
      <c r="C856" s="1"/>
      <c r="D856" s="1"/>
      <c r="E856" s="1"/>
      <c r="F856" s="1"/>
      <c r="G856" s="1"/>
      <c r="H856" s="1"/>
      <c r="K856" s="1"/>
    </row>
    <row r="857" spans="1:11" x14ac:dyDescent="0.2">
      <c r="A857" s="1"/>
      <c r="B857" s="1"/>
      <c r="C857" s="1"/>
      <c r="D857" s="1"/>
      <c r="E857" s="1"/>
      <c r="F857" s="1"/>
      <c r="G857" s="1"/>
      <c r="H857" s="1"/>
      <c r="K857" s="1"/>
    </row>
    <row r="858" spans="1:11" x14ac:dyDescent="0.2">
      <c r="A858" s="1"/>
      <c r="B858" s="1"/>
      <c r="C858" s="1"/>
      <c r="D858" s="1"/>
      <c r="E858" s="1"/>
      <c r="F858" s="1"/>
      <c r="G858" s="1"/>
      <c r="H858" s="1"/>
      <c r="K858" s="1"/>
    </row>
    <row r="859" spans="1:11" x14ac:dyDescent="0.2">
      <c r="A859" s="1"/>
      <c r="B859" s="1"/>
      <c r="C859" s="1"/>
      <c r="D859" s="1"/>
      <c r="E859" s="1"/>
      <c r="F859" s="1"/>
      <c r="G859" s="1"/>
      <c r="H859" s="1"/>
      <c r="K859" s="1"/>
    </row>
    <row r="860" spans="1:11" x14ac:dyDescent="0.2">
      <c r="A860" s="1"/>
      <c r="B860" s="1"/>
      <c r="C860" s="1"/>
      <c r="D860" s="1"/>
      <c r="E860" s="1"/>
      <c r="F860" s="1"/>
      <c r="G860" s="1"/>
      <c r="H860" s="1"/>
      <c r="K860" s="1"/>
    </row>
    <row r="861" spans="1:11" x14ac:dyDescent="0.2">
      <c r="A861" s="1"/>
      <c r="B861" s="1"/>
      <c r="C861" s="1"/>
      <c r="D861" s="1"/>
      <c r="E861" s="1"/>
      <c r="F861" s="1"/>
      <c r="G861" s="1"/>
      <c r="H861" s="1"/>
      <c r="K861" s="1"/>
    </row>
    <row r="862" spans="1:11" x14ac:dyDescent="0.2">
      <c r="A862" s="1"/>
      <c r="B862" s="1"/>
      <c r="C862" s="1"/>
      <c r="D862" s="1"/>
      <c r="E862" s="1"/>
      <c r="F862" s="1"/>
      <c r="G862" s="1"/>
      <c r="H862" s="1"/>
      <c r="K862" s="1"/>
    </row>
    <row r="863" spans="1:11" x14ac:dyDescent="0.2">
      <c r="A863" s="1"/>
      <c r="B863" s="1"/>
      <c r="C863" s="1"/>
      <c r="D863" s="1"/>
      <c r="E863" s="1"/>
      <c r="F863" s="1"/>
      <c r="G863" s="1"/>
      <c r="H863" s="1"/>
      <c r="K863" s="1"/>
    </row>
    <row r="864" spans="1:11" x14ac:dyDescent="0.2">
      <c r="A864" s="1"/>
      <c r="B864" s="1"/>
      <c r="C864" s="1"/>
      <c r="D864" s="1"/>
      <c r="E864" s="1"/>
      <c r="F864" s="1"/>
      <c r="G864" s="1"/>
      <c r="H864" s="1"/>
      <c r="K864" s="1"/>
    </row>
    <row r="865" spans="1:11" x14ac:dyDescent="0.2">
      <c r="A865" s="1"/>
      <c r="B865" s="1"/>
      <c r="C865" s="1"/>
      <c r="D865" s="1"/>
      <c r="E865" s="1"/>
      <c r="F865" s="1"/>
      <c r="G865" s="1"/>
      <c r="H865" s="1"/>
      <c r="K865" s="1"/>
    </row>
    <row r="866" spans="1:11" x14ac:dyDescent="0.2">
      <c r="A866" s="1"/>
      <c r="B866" s="1"/>
      <c r="C866" s="1"/>
      <c r="D866" s="1"/>
      <c r="E866" s="1"/>
      <c r="F866" s="1"/>
      <c r="G866" s="1"/>
      <c r="H866" s="1"/>
      <c r="K866" s="1"/>
    </row>
    <row r="867" spans="1:11" x14ac:dyDescent="0.2">
      <c r="A867" s="1"/>
      <c r="B867" s="1"/>
      <c r="C867" s="1"/>
      <c r="D867" s="1"/>
      <c r="E867" s="1"/>
      <c r="F867" s="1"/>
      <c r="G867" s="1"/>
      <c r="H867" s="1"/>
      <c r="K867" s="1"/>
    </row>
    <row r="868" spans="1:11" x14ac:dyDescent="0.2">
      <c r="A868" s="1"/>
      <c r="B868" s="1"/>
      <c r="C868" s="1"/>
      <c r="D868" s="1"/>
      <c r="E868" s="1"/>
      <c r="F868" s="1"/>
      <c r="G868" s="1"/>
      <c r="H868" s="1"/>
      <c r="K868" s="1"/>
    </row>
    <row r="869" spans="1:11" x14ac:dyDescent="0.2">
      <c r="A869" s="1"/>
      <c r="B869" s="1"/>
      <c r="C869" s="1"/>
      <c r="D869" s="1"/>
      <c r="E869" s="1"/>
      <c r="F869" s="1"/>
      <c r="G869" s="1"/>
      <c r="H869" s="1"/>
      <c r="K869" s="1"/>
    </row>
    <row r="870" spans="1:11" x14ac:dyDescent="0.2">
      <c r="A870" s="1"/>
      <c r="B870" s="1"/>
      <c r="C870" s="1"/>
      <c r="D870" s="1"/>
      <c r="E870" s="1"/>
      <c r="F870" s="1"/>
      <c r="G870" s="1"/>
      <c r="H870" s="1"/>
      <c r="K870" s="1"/>
    </row>
    <row r="871" spans="1:11" x14ac:dyDescent="0.2">
      <c r="A871" s="1"/>
      <c r="B871" s="1"/>
      <c r="C871" s="1"/>
      <c r="D871" s="1"/>
      <c r="E871" s="1"/>
      <c r="F871" s="1"/>
      <c r="G871" s="1"/>
      <c r="H871" s="1"/>
      <c r="K871" s="1"/>
    </row>
    <row r="872" spans="1:11" x14ac:dyDescent="0.2">
      <c r="A872" s="1"/>
      <c r="B872" s="1"/>
      <c r="C872" s="1"/>
      <c r="D872" s="1"/>
      <c r="E872" s="1"/>
      <c r="F872" s="1"/>
      <c r="G872" s="1"/>
      <c r="H872" s="1"/>
      <c r="K872" s="1"/>
    </row>
    <row r="873" spans="1:11" x14ac:dyDescent="0.2">
      <c r="A873" s="1"/>
      <c r="B873" s="1"/>
      <c r="C873" s="1"/>
      <c r="D873" s="1"/>
      <c r="E873" s="1"/>
      <c r="F873" s="1"/>
      <c r="G873" s="1"/>
      <c r="H873" s="1"/>
      <c r="K873" s="1"/>
    </row>
    <row r="874" spans="1:11" x14ac:dyDescent="0.2">
      <c r="A874" s="1"/>
      <c r="B874" s="1"/>
      <c r="C874" s="1"/>
      <c r="D874" s="1"/>
      <c r="E874" s="1"/>
      <c r="F874" s="1"/>
      <c r="G874" s="1"/>
      <c r="H874" s="1"/>
      <c r="K874" s="1"/>
    </row>
    <row r="875" spans="1:11" x14ac:dyDescent="0.2">
      <c r="A875" s="1"/>
      <c r="B875" s="1"/>
      <c r="C875" s="1"/>
      <c r="D875" s="1"/>
      <c r="E875" s="1"/>
      <c r="F875" s="1"/>
      <c r="G875" s="1"/>
      <c r="H875" s="1"/>
      <c r="K875" s="1"/>
    </row>
    <row r="876" spans="1:11" x14ac:dyDescent="0.2">
      <c r="A876" s="1"/>
      <c r="B876" s="1"/>
      <c r="C876" s="1"/>
      <c r="D876" s="1"/>
      <c r="E876" s="1"/>
      <c r="F876" s="1"/>
      <c r="G876" s="1"/>
      <c r="H876" s="1"/>
      <c r="K876" s="1"/>
    </row>
    <row r="877" spans="1:11" x14ac:dyDescent="0.2">
      <c r="A877" s="1"/>
      <c r="B877" s="1"/>
      <c r="C877" s="1"/>
      <c r="D877" s="1"/>
      <c r="E877" s="1"/>
      <c r="F877" s="1"/>
      <c r="G877" s="1"/>
      <c r="H877" s="1"/>
      <c r="K877" s="1"/>
    </row>
    <row r="878" spans="1:11" x14ac:dyDescent="0.2">
      <c r="A878" s="1"/>
      <c r="B878" s="1"/>
      <c r="C878" s="1"/>
      <c r="D878" s="1"/>
      <c r="E878" s="1"/>
      <c r="F878" s="1"/>
      <c r="G878" s="1"/>
      <c r="H878" s="1"/>
      <c r="K878" s="1"/>
    </row>
    <row r="879" spans="1:11" x14ac:dyDescent="0.2">
      <c r="A879" s="1"/>
      <c r="B879" s="1"/>
      <c r="C879" s="1"/>
      <c r="D879" s="1"/>
      <c r="E879" s="1"/>
      <c r="F879" s="1"/>
      <c r="G879" s="1"/>
      <c r="H879" s="1"/>
      <c r="K879" s="1"/>
    </row>
    <row r="880" spans="1:11" x14ac:dyDescent="0.2">
      <c r="A880" s="1"/>
      <c r="B880" s="1"/>
      <c r="C880" s="1"/>
      <c r="D880" s="1"/>
      <c r="E880" s="1"/>
      <c r="F880" s="1"/>
      <c r="G880" s="1"/>
      <c r="H880" s="1"/>
      <c r="K880" s="1"/>
    </row>
    <row r="881" spans="1:11" x14ac:dyDescent="0.2">
      <c r="A881" s="1"/>
      <c r="B881" s="1"/>
      <c r="C881" s="1"/>
      <c r="D881" s="1"/>
      <c r="E881" s="1"/>
      <c r="F881" s="1"/>
      <c r="G881" s="1"/>
      <c r="H881" s="1"/>
      <c r="K881" s="1"/>
    </row>
    <row r="882" spans="1:11" x14ac:dyDescent="0.2">
      <c r="A882" s="1"/>
      <c r="B882" s="1"/>
      <c r="C882" s="1"/>
      <c r="D882" s="1"/>
      <c r="E882" s="1"/>
      <c r="F882" s="1"/>
      <c r="G882" s="1"/>
      <c r="H882" s="1"/>
      <c r="K882" s="1"/>
    </row>
    <row r="883" spans="1:11" x14ac:dyDescent="0.2">
      <c r="A883" s="1"/>
      <c r="B883" s="1"/>
      <c r="C883" s="1"/>
      <c r="D883" s="1"/>
      <c r="E883" s="1"/>
      <c r="F883" s="1"/>
      <c r="G883" s="1"/>
      <c r="H883" s="1"/>
      <c r="K883" s="1"/>
    </row>
    <row r="884" spans="1:11" x14ac:dyDescent="0.2">
      <c r="A884" s="1"/>
      <c r="B884" s="1"/>
      <c r="C884" s="1"/>
      <c r="D884" s="1"/>
      <c r="E884" s="1"/>
      <c r="F884" s="1"/>
      <c r="G884" s="1"/>
      <c r="H884" s="1"/>
      <c r="K884" s="1"/>
    </row>
    <row r="885" spans="1:11" x14ac:dyDescent="0.2">
      <c r="A885" s="1"/>
      <c r="B885" s="1"/>
      <c r="C885" s="1"/>
      <c r="D885" s="1"/>
      <c r="E885" s="1"/>
      <c r="F885" s="1"/>
      <c r="G885" s="1"/>
      <c r="H885" s="1"/>
      <c r="K885" s="1"/>
    </row>
    <row r="886" spans="1:11" x14ac:dyDescent="0.2">
      <c r="A886" s="1"/>
      <c r="B886" s="1"/>
      <c r="C886" s="1"/>
      <c r="D886" s="1"/>
      <c r="E886" s="1"/>
      <c r="F886" s="1"/>
      <c r="G886" s="1"/>
      <c r="H886" s="1"/>
      <c r="K886" s="1"/>
    </row>
    <row r="887" spans="1:11" x14ac:dyDescent="0.2">
      <c r="A887" s="1"/>
      <c r="B887" s="1"/>
      <c r="C887" s="1"/>
      <c r="D887" s="1"/>
      <c r="E887" s="1"/>
      <c r="F887" s="1"/>
      <c r="G887" s="1"/>
      <c r="H887" s="1"/>
      <c r="K887" s="1"/>
    </row>
    <row r="888" spans="1:11" x14ac:dyDescent="0.2">
      <c r="A888" s="1"/>
      <c r="B888" s="1"/>
      <c r="C888" s="1"/>
      <c r="D888" s="1"/>
      <c r="E888" s="1"/>
      <c r="F888" s="1"/>
      <c r="G888" s="1"/>
      <c r="H888" s="1"/>
      <c r="K888" s="1"/>
    </row>
    <row r="889" spans="1:11" x14ac:dyDescent="0.2">
      <c r="A889" s="1"/>
      <c r="B889" s="1"/>
      <c r="C889" s="1"/>
      <c r="D889" s="1"/>
      <c r="E889" s="1"/>
      <c r="F889" s="1"/>
      <c r="G889" s="1"/>
      <c r="H889" s="1"/>
      <c r="K889" s="1"/>
    </row>
    <row r="890" spans="1:11" x14ac:dyDescent="0.2">
      <c r="A890" s="1"/>
      <c r="B890" s="1"/>
      <c r="C890" s="1"/>
      <c r="D890" s="1"/>
      <c r="E890" s="1"/>
      <c r="F890" s="1"/>
      <c r="G890" s="1"/>
      <c r="H890" s="1"/>
      <c r="K890" s="1"/>
    </row>
    <row r="891" spans="1:11" x14ac:dyDescent="0.2">
      <c r="A891" s="1"/>
      <c r="B891" s="1"/>
      <c r="C891" s="1"/>
      <c r="D891" s="1"/>
      <c r="E891" s="1"/>
      <c r="F891" s="1"/>
      <c r="G891" s="1"/>
      <c r="H891" s="1"/>
      <c r="K891" s="1"/>
    </row>
    <row r="892" spans="1:11" x14ac:dyDescent="0.2">
      <c r="A892" s="1"/>
      <c r="B892" s="1"/>
      <c r="C892" s="1"/>
      <c r="D892" s="1"/>
      <c r="E892" s="1"/>
      <c r="F892" s="1"/>
      <c r="G892" s="1"/>
      <c r="H892" s="1"/>
      <c r="K892" s="1"/>
    </row>
    <row r="893" spans="1:11" x14ac:dyDescent="0.2">
      <c r="A893" s="1"/>
      <c r="B893" s="1"/>
      <c r="C893" s="1"/>
      <c r="D893" s="1"/>
      <c r="E893" s="1"/>
      <c r="F893" s="1"/>
      <c r="G893" s="1"/>
      <c r="H893" s="1"/>
      <c r="K893" s="1"/>
    </row>
    <row r="894" spans="1:11" x14ac:dyDescent="0.2">
      <c r="A894" s="1"/>
      <c r="B894" s="1"/>
      <c r="C894" s="1"/>
      <c r="D894" s="1"/>
      <c r="E894" s="1"/>
      <c r="F894" s="1"/>
      <c r="G894" s="1"/>
      <c r="H894" s="1"/>
      <c r="K894" s="1"/>
    </row>
    <row r="895" spans="1:11" x14ac:dyDescent="0.2">
      <c r="A895" s="1"/>
      <c r="B895" s="1"/>
      <c r="C895" s="1"/>
      <c r="D895" s="1"/>
      <c r="E895" s="1"/>
      <c r="F895" s="1"/>
      <c r="G895" s="1"/>
      <c r="H895" s="1"/>
      <c r="K895" s="1"/>
    </row>
    <row r="896" spans="1:11" x14ac:dyDescent="0.2">
      <c r="A896" s="1"/>
      <c r="B896" s="1"/>
      <c r="C896" s="1"/>
      <c r="D896" s="1"/>
      <c r="E896" s="1"/>
      <c r="F896" s="1"/>
      <c r="G896" s="1"/>
      <c r="H896" s="1"/>
      <c r="K896" s="1"/>
    </row>
    <row r="897" spans="1:11" x14ac:dyDescent="0.2">
      <c r="A897" s="1"/>
      <c r="B897" s="1"/>
      <c r="C897" s="1"/>
      <c r="D897" s="1"/>
      <c r="E897" s="1"/>
      <c r="F897" s="1"/>
      <c r="G897" s="1"/>
      <c r="H897" s="1"/>
      <c r="K897" s="1"/>
    </row>
    <row r="898" spans="1:11" x14ac:dyDescent="0.2">
      <c r="A898" s="1"/>
      <c r="B898" s="1"/>
      <c r="C898" s="1"/>
      <c r="D898" s="1"/>
      <c r="E898" s="1"/>
      <c r="F898" s="1"/>
      <c r="G898" s="1"/>
      <c r="H898" s="1"/>
      <c r="K898" s="1"/>
    </row>
    <row r="899" spans="1:11" x14ac:dyDescent="0.2">
      <c r="A899" s="1"/>
      <c r="B899" s="1"/>
      <c r="C899" s="1"/>
      <c r="D899" s="1"/>
      <c r="E899" s="1"/>
      <c r="F899" s="1"/>
      <c r="G899" s="1"/>
      <c r="H899" s="1"/>
      <c r="K899" s="1"/>
    </row>
    <row r="900" spans="1:11" x14ac:dyDescent="0.2">
      <c r="A900" s="1"/>
      <c r="B900" s="1"/>
      <c r="C900" s="1"/>
      <c r="D900" s="1"/>
      <c r="E900" s="1"/>
      <c r="F900" s="1"/>
      <c r="G900" s="1"/>
      <c r="H900" s="1"/>
      <c r="K900" s="1"/>
    </row>
    <row r="901" spans="1:11" x14ac:dyDescent="0.2">
      <c r="A901" s="1"/>
      <c r="B901" s="1"/>
      <c r="C901" s="1"/>
      <c r="D901" s="1"/>
      <c r="E901" s="1"/>
      <c r="F901" s="1"/>
      <c r="G901" s="1"/>
      <c r="H901" s="1"/>
      <c r="K901" s="1"/>
    </row>
    <row r="902" spans="1:11" x14ac:dyDescent="0.2">
      <c r="A902" s="1"/>
      <c r="B902" s="1"/>
      <c r="C902" s="1"/>
      <c r="D902" s="1"/>
      <c r="E902" s="1"/>
      <c r="F902" s="1"/>
      <c r="G902" s="1"/>
      <c r="H902" s="1"/>
      <c r="K902" s="1"/>
    </row>
    <row r="903" spans="1:11" x14ac:dyDescent="0.2">
      <c r="A903" s="1"/>
      <c r="B903" s="1"/>
      <c r="C903" s="1"/>
      <c r="D903" s="1"/>
      <c r="E903" s="1"/>
      <c r="F903" s="1"/>
      <c r="G903" s="1"/>
      <c r="H903" s="1"/>
      <c r="K903" s="1"/>
    </row>
    <row r="904" spans="1:11" x14ac:dyDescent="0.2">
      <c r="A904" s="1"/>
      <c r="B904" s="1"/>
      <c r="C904" s="1"/>
      <c r="D904" s="1"/>
      <c r="E904" s="1"/>
      <c r="F904" s="1"/>
      <c r="G904" s="1"/>
      <c r="H904" s="1"/>
      <c r="K904" s="1"/>
    </row>
    <row r="905" spans="1:11" x14ac:dyDescent="0.2">
      <c r="A905" s="1"/>
      <c r="B905" s="1"/>
      <c r="C905" s="1"/>
      <c r="D905" s="1"/>
      <c r="E905" s="1"/>
      <c r="F905" s="1"/>
      <c r="G905" s="1"/>
      <c r="H905" s="1"/>
      <c r="K905" s="1"/>
    </row>
    <row r="906" spans="1:11" x14ac:dyDescent="0.2">
      <c r="A906" s="1"/>
      <c r="B906" s="1"/>
      <c r="C906" s="1"/>
      <c r="D906" s="1"/>
      <c r="E906" s="1"/>
      <c r="F906" s="1"/>
      <c r="G906" s="1"/>
      <c r="H906" s="1"/>
      <c r="K906" s="1"/>
    </row>
    <row r="907" spans="1:11" x14ac:dyDescent="0.2">
      <c r="A907" s="1"/>
      <c r="B907" s="1"/>
      <c r="C907" s="1"/>
      <c r="D907" s="1"/>
      <c r="E907" s="1"/>
      <c r="F907" s="1"/>
      <c r="G907" s="1"/>
      <c r="H907" s="1"/>
      <c r="K907" s="1"/>
    </row>
    <row r="908" spans="1:11" x14ac:dyDescent="0.2">
      <c r="A908" s="1"/>
      <c r="B908" s="1"/>
      <c r="C908" s="1"/>
      <c r="D908" s="1"/>
      <c r="E908" s="1"/>
      <c r="F908" s="1"/>
      <c r="G908" s="1"/>
      <c r="H908" s="1"/>
      <c r="K908" s="1"/>
    </row>
    <row r="909" spans="1:11" x14ac:dyDescent="0.2">
      <c r="A909" s="1"/>
      <c r="B909" s="1"/>
      <c r="C909" s="1"/>
      <c r="D909" s="1"/>
      <c r="E909" s="1"/>
      <c r="F909" s="1"/>
      <c r="G909" s="1"/>
      <c r="H909" s="1"/>
      <c r="K909" s="1"/>
    </row>
    <row r="910" spans="1:11" x14ac:dyDescent="0.2">
      <c r="A910" s="1"/>
      <c r="B910" s="1"/>
      <c r="C910" s="1"/>
      <c r="D910" s="1"/>
      <c r="E910" s="1"/>
      <c r="F910" s="1"/>
      <c r="G910" s="1"/>
      <c r="H910" s="1"/>
      <c r="K910" s="1"/>
    </row>
    <row r="911" spans="1:11" x14ac:dyDescent="0.2">
      <c r="A911" s="1"/>
      <c r="B911" s="1"/>
      <c r="C911" s="1"/>
      <c r="D911" s="1"/>
      <c r="E911" s="1"/>
      <c r="F911" s="1"/>
      <c r="G911" s="1"/>
      <c r="H911" s="1"/>
      <c r="K911" s="1"/>
    </row>
    <row r="912" spans="1:11" x14ac:dyDescent="0.2">
      <c r="A912" s="1"/>
      <c r="B912" s="1"/>
      <c r="C912" s="1"/>
      <c r="D912" s="1"/>
      <c r="E912" s="1"/>
      <c r="F912" s="1"/>
      <c r="G912" s="1"/>
      <c r="H912" s="1"/>
      <c r="K912" s="1"/>
    </row>
    <row r="913" spans="1:11" x14ac:dyDescent="0.2">
      <c r="A913" s="1"/>
      <c r="B913" s="1"/>
      <c r="C913" s="1"/>
      <c r="D913" s="1"/>
      <c r="E913" s="1"/>
      <c r="F913" s="1"/>
      <c r="G913" s="1"/>
      <c r="H913" s="1"/>
      <c r="K913" s="1"/>
    </row>
    <row r="914" spans="1:11" x14ac:dyDescent="0.2">
      <c r="A914" s="1"/>
      <c r="B914" s="1"/>
      <c r="C914" s="1"/>
      <c r="D914" s="1"/>
      <c r="E914" s="1"/>
      <c r="F914" s="1"/>
      <c r="G914" s="1"/>
      <c r="H914" s="1"/>
      <c r="K914" s="1"/>
    </row>
    <row r="915" spans="1:11" x14ac:dyDescent="0.2">
      <c r="A915" s="1"/>
      <c r="B915" s="1"/>
      <c r="C915" s="1"/>
      <c r="D915" s="1"/>
      <c r="E915" s="1"/>
      <c r="F915" s="1"/>
      <c r="G915" s="1"/>
      <c r="H915" s="1"/>
      <c r="K915" s="1"/>
    </row>
    <row r="916" spans="1:11" x14ac:dyDescent="0.2">
      <c r="A916" s="1"/>
      <c r="B916" s="1"/>
      <c r="C916" s="1"/>
      <c r="D916" s="1"/>
      <c r="E916" s="1"/>
      <c r="F916" s="1"/>
      <c r="G916" s="1"/>
      <c r="H916" s="1"/>
      <c r="K916" s="1"/>
    </row>
    <row r="917" spans="1:11" x14ac:dyDescent="0.2">
      <c r="A917" s="1"/>
      <c r="B917" s="1"/>
      <c r="C917" s="1"/>
      <c r="D917" s="1"/>
      <c r="E917" s="1"/>
      <c r="F917" s="1"/>
      <c r="G917" s="1"/>
      <c r="H917" s="1"/>
      <c r="K917" s="1"/>
    </row>
    <row r="918" spans="1:11" x14ac:dyDescent="0.2">
      <c r="A918" s="1"/>
      <c r="B918" s="1"/>
      <c r="C918" s="1"/>
      <c r="D918" s="1"/>
      <c r="E918" s="1"/>
      <c r="F918" s="1"/>
      <c r="G918" s="1"/>
      <c r="H918" s="1"/>
      <c r="K918" s="1"/>
    </row>
    <row r="919" spans="1:11" x14ac:dyDescent="0.2">
      <c r="A919" s="1"/>
      <c r="B919" s="1"/>
      <c r="C919" s="1"/>
      <c r="D919" s="1"/>
      <c r="E919" s="1"/>
      <c r="F919" s="1"/>
      <c r="G919" s="1"/>
      <c r="H919" s="1"/>
      <c r="K919" s="1"/>
    </row>
    <row r="920" spans="1:11" x14ac:dyDescent="0.2">
      <c r="A920" s="1"/>
      <c r="B920" s="1"/>
      <c r="C920" s="1"/>
      <c r="D920" s="1"/>
      <c r="E920" s="1"/>
      <c r="F920" s="1"/>
      <c r="G920" s="1"/>
      <c r="H920" s="1"/>
      <c r="K920" s="1"/>
    </row>
    <row r="921" spans="1:11" x14ac:dyDescent="0.2">
      <c r="A921" s="1"/>
      <c r="B921" s="1"/>
      <c r="C921" s="1"/>
      <c r="D921" s="1"/>
      <c r="E921" s="1"/>
      <c r="F921" s="1"/>
      <c r="G921" s="1"/>
      <c r="H921" s="1"/>
      <c r="K921" s="1"/>
    </row>
    <row r="922" spans="1:11" x14ac:dyDescent="0.2">
      <c r="A922" s="1"/>
      <c r="B922" s="1"/>
      <c r="C922" s="1"/>
      <c r="D922" s="1"/>
      <c r="E922" s="1"/>
      <c r="F922" s="1"/>
      <c r="G922" s="1"/>
      <c r="H922" s="1"/>
      <c r="K922" s="1"/>
    </row>
    <row r="923" spans="1:11" x14ac:dyDescent="0.2">
      <c r="A923" s="1"/>
      <c r="B923" s="1"/>
      <c r="C923" s="1"/>
      <c r="D923" s="1"/>
      <c r="E923" s="1"/>
      <c r="F923" s="1"/>
      <c r="G923" s="1"/>
      <c r="H923" s="1"/>
      <c r="K923" s="1"/>
    </row>
    <row r="924" spans="1:11" x14ac:dyDescent="0.2">
      <c r="A924" s="1"/>
      <c r="B924" s="1"/>
      <c r="C924" s="1"/>
      <c r="D924" s="1"/>
      <c r="E924" s="1"/>
      <c r="F924" s="1"/>
      <c r="G924" s="1"/>
      <c r="H924" s="1"/>
      <c r="K924" s="1"/>
    </row>
    <row r="925" spans="1:11" x14ac:dyDescent="0.2">
      <c r="A925" s="1"/>
      <c r="B925" s="1"/>
      <c r="C925" s="1"/>
      <c r="D925" s="1"/>
      <c r="E925" s="1"/>
      <c r="F925" s="1"/>
      <c r="G925" s="1"/>
      <c r="H925" s="1"/>
      <c r="K925" s="1"/>
    </row>
    <row r="926" spans="1:11" x14ac:dyDescent="0.2">
      <c r="A926" s="1"/>
      <c r="B926" s="1"/>
      <c r="C926" s="1"/>
      <c r="D926" s="1"/>
      <c r="E926" s="1"/>
      <c r="F926" s="1"/>
      <c r="G926" s="1"/>
      <c r="H926" s="1"/>
      <c r="K926" s="1"/>
    </row>
    <row r="927" spans="1:11" x14ac:dyDescent="0.2">
      <c r="A927" s="1"/>
      <c r="B927" s="1"/>
      <c r="C927" s="1"/>
      <c r="D927" s="1"/>
      <c r="E927" s="1"/>
      <c r="F927" s="1"/>
      <c r="G927" s="1"/>
      <c r="H927" s="1"/>
      <c r="K927" s="1"/>
    </row>
    <row r="928" spans="1:11" x14ac:dyDescent="0.2">
      <c r="A928" s="1"/>
      <c r="B928" s="1"/>
      <c r="C928" s="1"/>
      <c r="D928" s="1"/>
      <c r="E928" s="1"/>
      <c r="F928" s="1"/>
      <c r="G928" s="1"/>
      <c r="H928" s="1"/>
      <c r="K928" s="1"/>
    </row>
    <row r="929" spans="1:11" x14ac:dyDescent="0.2">
      <c r="A929" s="1"/>
      <c r="B929" s="1"/>
      <c r="C929" s="1"/>
      <c r="D929" s="1"/>
      <c r="E929" s="1"/>
      <c r="F929" s="1"/>
      <c r="G929" s="1"/>
      <c r="H929" s="1"/>
      <c r="K929" s="1"/>
    </row>
    <row r="930" spans="1:11" x14ac:dyDescent="0.2">
      <c r="A930" s="1"/>
      <c r="B930" s="1"/>
      <c r="C930" s="1"/>
      <c r="D930" s="1"/>
      <c r="E930" s="1"/>
      <c r="F930" s="1"/>
      <c r="G930" s="1"/>
      <c r="H930" s="1"/>
      <c r="K930" s="1"/>
    </row>
    <row r="931" spans="1:11" x14ac:dyDescent="0.2">
      <c r="A931" s="1"/>
      <c r="B931" s="1"/>
      <c r="C931" s="1"/>
      <c r="D931" s="1"/>
      <c r="E931" s="1"/>
      <c r="F931" s="1"/>
      <c r="G931" s="1"/>
      <c r="H931" s="1"/>
      <c r="K931" s="1"/>
    </row>
    <row r="932" spans="1:11" x14ac:dyDescent="0.2">
      <c r="A932" s="1"/>
      <c r="B932" s="1"/>
      <c r="C932" s="1"/>
      <c r="D932" s="1"/>
      <c r="E932" s="1"/>
      <c r="F932" s="1"/>
      <c r="G932" s="1"/>
      <c r="H932" s="1"/>
      <c r="K932" s="1"/>
    </row>
    <row r="933" spans="1:11" x14ac:dyDescent="0.2">
      <c r="A933" s="1"/>
      <c r="B933" s="1"/>
      <c r="C933" s="1"/>
      <c r="D933" s="1"/>
      <c r="E933" s="1"/>
      <c r="F933" s="1"/>
      <c r="G933" s="1"/>
      <c r="H933" s="1"/>
      <c r="K933" s="1"/>
    </row>
    <row r="934" spans="1:11" x14ac:dyDescent="0.2">
      <c r="A934" s="1"/>
      <c r="B934" s="1"/>
      <c r="C934" s="1"/>
      <c r="D934" s="1"/>
      <c r="E934" s="1"/>
      <c r="F934" s="1"/>
      <c r="G934" s="1"/>
      <c r="H934" s="1"/>
      <c r="K934" s="1"/>
    </row>
    <row r="935" spans="1:11" x14ac:dyDescent="0.2">
      <c r="A935" s="1"/>
      <c r="B935" s="1"/>
      <c r="C935" s="1"/>
      <c r="D935" s="1"/>
      <c r="E935" s="1"/>
      <c r="F935" s="1"/>
      <c r="G935" s="1"/>
      <c r="H935" s="1"/>
      <c r="K935" s="1"/>
    </row>
    <row r="936" spans="1:11" x14ac:dyDescent="0.2">
      <c r="A936" s="1"/>
      <c r="B936" s="1"/>
      <c r="C936" s="1"/>
      <c r="D936" s="1"/>
      <c r="E936" s="1"/>
      <c r="F936" s="1"/>
      <c r="G936" s="1"/>
      <c r="H936" s="1"/>
      <c r="K936" s="1"/>
    </row>
    <row r="937" spans="1:11" x14ac:dyDescent="0.2">
      <c r="A937" s="1"/>
      <c r="B937" s="1"/>
      <c r="C937" s="1"/>
      <c r="D937" s="1"/>
      <c r="E937" s="1"/>
      <c r="F937" s="1"/>
      <c r="G937" s="1"/>
      <c r="H937" s="1"/>
      <c r="K937" s="1"/>
    </row>
    <row r="938" spans="1:11" x14ac:dyDescent="0.2">
      <c r="A938" s="1"/>
      <c r="B938" s="1"/>
      <c r="C938" s="1"/>
      <c r="D938" s="1"/>
      <c r="E938" s="1"/>
      <c r="F938" s="1"/>
      <c r="G938" s="1"/>
      <c r="H938" s="1"/>
      <c r="K938" s="1"/>
    </row>
    <row r="939" spans="1:11" x14ac:dyDescent="0.2">
      <c r="A939" s="1"/>
      <c r="B939" s="1"/>
      <c r="C939" s="1"/>
      <c r="D939" s="1"/>
      <c r="E939" s="1"/>
      <c r="F939" s="1"/>
      <c r="G939" s="1"/>
      <c r="H939" s="1"/>
      <c r="K939" s="1"/>
    </row>
    <row r="940" spans="1:11" x14ac:dyDescent="0.2">
      <c r="A940" s="1"/>
      <c r="B940" s="1"/>
      <c r="C940" s="1"/>
      <c r="D940" s="1"/>
      <c r="E940" s="1"/>
      <c r="F940" s="1"/>
      <c r="G940" s="1"/>
      <c r="H940" s="1"/>
      <c r="K940" s="1"/>
    </row>
    <row r="941" spans="1:11" x14ac:dyDescent="0.2">
      <c r="A941" s="1"/>
      <c r="B941" s="1"/>
      <c r="C941" s="1"/>
      <c r="D941" s="1"/>
      <c r="E941" s="1"/>
      <c r="F941" s="1"/>
      <c r="G941" s="1"/>
      <c r="H941" s="1"/>
      <c r="K941" s="1"/>
    </row>
    <row r="942" spans="1:11" x14ac:dyDescent="0.2">
      <c r="A942" s="1"/>
      <c r="B942" s="1"/>
      <c r="C942" s="1"/>
      <c r="D942" s="1"/>
      <c r="E942" s="1"/>
      <c r="F942" s="1"/>
      <c r="G942" s="1"/>
      <c r="H942" s="1"/>
      <c r="K942" s="1"/>
    </row>
    <row r="943" spans="1:11" x14ac:dyDescent="0.2">
      <c r="A943" s="1"/>
      <c r="B943" s="1"/>
      <c r="C943" s="1"/>
      <c r="D943" s="1"/>
      <c r="E943" s="1"/>
      <c r="F943" s="1"/>
      <c r="G943" s="1"/>
      <c r="H943" s="1"/>
      <c r="K943" s="1"/>
    </row>
    <row r="944" spans="1:11" x14ac:dyDescent="0.2">
      <c r="A944" s="1"/>
      <c r="B944" s="1"/>
      <c r="C944" s="1"/>
      <c r="D944" s="1"/>
      <c r="E944" s="1"/>
      <c r="F944" s="1"/>
      <c r="G944" s="1"/>
      <c r="H944" s="1"/>
      <c r="K944" s="1"/>
    </row>
    <row r="945" spans="1:11" x14ac:dyDescent="0.2">
      <c r="A945" s="1"/>
      <c r="B945" s="1"/>
      <c r="C945" s="1"/>
      <c r="D945" s="1"/>
      <c r="E945" s="1"/>
      <c r="F945" s="1"/>
      <c r="G945" s="1"/>
      <c r="H945" s="1"/>
      <c r="K945" s="1"/>
    </row>
    <row r="946" spans="1:11" x14ac:dyDescent="0.2">
      <c r="A946" s="1"/>
      <c r="B946" s="1"/>
      <c r="C946" s="1"/>
      <c r="D946" s="1"/>
      <c r="E946" s="1"/>
      <c r="F946" s="1"/>
      <c r="G946" s="1"/>
      <c r="H946" s="1"/>
      <c r="K946" s="1"/>
    </row>
    <row r="947" spans="1:11" x14ac:dyDescent="0.2">
      <c r="A947" s="1"/>
      <c r="B947" s="1"/>
      <c r="C947" s="1"/>
      <c r="D947" s="1"/>
      <c r="E947" s="1"/>
      <c r="F947" s="1"/>
      <c r="G947" s="1"/>
      <c r="H947" s="1"/>
      <c r="K947" s="1"/>
    </row>
    <row r="948" spans="1:11" x14ac:dyDescent="0.2">
      <c r="A948" s="1"/>
      <c r="B948" s="1"/>
      <c r="C948" s="1"/>
      <c r="D948" s="1"/>
      <c r="E948" s="1"/>
      <c r="F948" s="1"/>
      <c r="G948" s="1"/>
      <c r="H948" s="1"/>
      <c r="K948" s="1"/>
    </row>
    <row r="949" spans="1:11" x14ac:dyDescent="0.2">
      <c r="A949" s="1"/>
      <c r="B949" s="1"/>
      <c r="C949" s="1"/>
      <c r="D949" s="1"/>
      <c r="E949" s="1"/>
      <c r="F949" s="1"/>
      <c r="G949" s="1"/>
      <c r="H949" s="1"/>
      <c r="K949" s="1"/>
    </row>
    <row r="950" spans="1:11" x14ac:dyDescent="0.2">
      <c r="A950" s="1"/>
      <c r="B950" s="1"/>
      <c r="C950" s="1"/>
      <c r="D950" s="1"/>
      <c r="E950" s="1"/>
      <c r="F950" s="1"/>
      <c r="G950" s="1"/>
      <c r="H950" s="1"/>
      <c r="K950" s="1"/>
    </row>
    <row r="951" spans="1:11" x14ac:dyDescent="0.2">
      <c r="A951" s="1"/>
      <c r="B951" s="1"/>
      <c r="C951" s="1"/>
      <c r="D951" s="1"/>
      <c r="E951" s="1"/>
      <c r="F951" s="1"/>
      <c r="G951" s="1"/>
      <c r="H951" s="1"/>
      <c r="K951" s="1"/>
    </row>
    <row r="952" spans="1:11" x14ac:dyDescent="0.2">
      <c r="A952" s="1"/>
      <c r="B952" s="1"/>
      <c r="C952" s="1"/>
      <c r="D952" s="1"/>
      <c r="E952" s="1"/>
      <c r="F952" s="1"/>
      <c r="G952" s="1"/>
      <c r="H952" s="1"/>
      <c r="K952" s="1"/>
    </row>
    <row r="953" spans="1:11" x14ac:dyDescent="0.2">
      <c r="A953" s="1"/>
      <c r="B953" s="1"/>
      <c r="C953" s="1"/>
      <c r="D953" s="1"/>
      <c r="E953" s="1"/>
      <c r="F953" s="1"/>
      <c r="G953" s="1"/>
      <c r="H953" s="1"/>
      <c r="K953" s="1"/>
    </row>
    <row r="954" spans="1:11" x14ac:dyDescent="0.2">
      <c r="A954" s="1"/>
      <c r="B954" s="1"/>
      <c r="C954" s="1"/>
      <c r="D954" s="1"/>
      <c r="E954" s="1"/>
      <c r="F954" s="1"/>
      <c r="G954" s="1"/>
      <c r="H954" s="1"/>
      <c r="K954" s="1"/>
    </row>
    <row r="955" spans="1:11" x14ac:dyDescent="0.2">
      <c r="A955" s="1"/>
      <c r="B955" s="1"/>
      <c r="C955" s="1"/>
      <c r="D955" s="1"/>
      <c r="E955" s="1"/>
      <c r="F955" s="1"/>
      <c r="G955" s="1"/>
      <c r="H955" s="1"/>
      <c r="K955" s="1"/>
    </row>
    <row r="956" spans="1:11" x14ac:dyDescent="0.2">
      <c r="A956" s="1"/>
      <c r="B956" s="1"/>
      <c r="C956" s="1"/>
      <c r="D956" s="1"/>
      <c r="E956" s="1"/>
      <c r="F956" s="1"/>
      <c r="G956" s="1"/>
      <c r="H956" s="1"/>
      <c r="K956" s="1"/>
    </row>
    <row r="957" spans="1:11" x14ac:dyDescent="0.2">
      <c r="A957" s="1"/>
      <c r="B957" s="1"/>
      <c r="C957" s="1"/>
      <c r="D957" s="1"/>
      <c r="E957" s="1"/>
      <c r="F957" s="1"/>
      <c r="G957" s="1"/>
      <c r="H957" s="1"/>
      <c r="K957" s="1"/>
    </row>
    <row r="958" spans="1:11" x14ac:dyDescent="0.2">
      <c r="A958" s="1"/>
      <c r="B958" s="1"/>
      <c r="C958" s="1"/>
      <c r="D958" s="1"/>
      <c r="E958" s="1"/>
      <c r="F958" s="1"/>
      <c r="G958" s="1"/>
      <c r="H958" s="1"/>
      <c r="K958" s="1"/>
    </row>
    <row r="959" spans="1:11" x14ac:dyDescent="0.2">
      <c r="A959" s="1"/>
      <c r="B959" s="1"/>
      <c r="C959" s="1"/>
      <c r="D959" s="1"/>
      <c r="E959" s="1"/>
      <c r="F959" s="1"/>
      <c r="G959" s="1"/>
      <c r="H959" s="1"/>
      <c r="K959" s="1"/>
    </row>
    <row r="960" spans="1:11" x14ac:dyDescent="0.2">
      <c r="A960" s="1"/>
      <c r="B960" s="1"/>
      <c r="C960" s="1"/>
      <c r="D960" s="1"/>
      <c r="E960" s="1"/>
      <c r="F960" s="1"/>
      <c r="G960" s="1"/>
      <c r="H960" s="1"/>
      <c r="K960" s="1"/>
    </row>
    <row r="961" spans="1:11" x14ac:dyDescent="0.2">
      <c r="A961" s="1"/>
      <c r="B961" s="1"/>
      <c r="C961" s="1"/>
      <c r="D961" s="1"/>
      <c r="E961" s="1"/>
      <c r="F961" s="1"/>
      <c r="G961" s="1"/>
      <c r="H961" s="1"/>
      <c r="K961" s="1"/>
    </row>
    <row r="962" spans="1:11" x14ac:dyDescent="0.2">
      <c r="A962" s="1"/>
      <c r="B962" s="1"/>
      <c r="C962" s="1"/>
      <c r="D962" s="1"/>
      <c r="E962" s="1"/>
      <c r="F962" s="1"/>
      <c r="G962" s="1"/>
      <c r="H962" s="1"/>
      <c r="K962" s="1"/>
    </row>
    <row r="963" spans="1:11" x14ac:dyDescent="0.2">
      <c r="A963" s="1"/>
      <c r="B963" s="1"/>
      <c r="C963" s="1"/>
      <c r="D963" s="1"/>
      <c r="E963" s="1"/>
      <c r="F963" s="1"/>
      <c r="G963" s="1"/>
      <c r="H963" s="1"/>
      <c r="K963" s="1"/>
    </row>
    <row r="964" spans="1:11" x14ac:dyDescent="0.2">
      <c r="A964" s="1"/>
      <c r="B964" s="1"/>
      <c r="C964" s="1"/>
      <c r="D964" s="1"/>
      <c r="E964" s="1"/>
      <c r="F964" s="1"/>
      <c r="G964" s="1"/>
      <c r="H964" s="1"/>
      <c r="K964" s="1"/>
    </row>
    <row r="965" spans="1:11" x14ac:dyDescent="0.2">
      <c r="A965" s="1"/>
      <c r="B965" s="1"/>
      <c r="C965" s="1"/>
      <c r="D965" s="1"/>
      <c r="E965" s="1"/>
      <c r="F965" s="1"/>
      <c r="G965" s="1"/>
      <c r="H965" s="1"/>
      <c r="K965" s="1"/>
    </row>
    <row r="966" spans="1:11" x14ac:dyDescent="0.2">
      <c r="A966" s="1"/>
      <c r="B966" s="1"/>
      <c r="C966" s="1"/>
      <c r="D966" s="1"/>
      <c r="E966" s="1"/>
      <c r="F966" s="1"/>
      <c r="G966" s="1"/>
      <c r="H966" s="1"/>
      <c r="K966" s="1"/>
    </row>
    <row r="967" spans="1:11" x14ac:dyDescent="0.2">
      <c r="A967" s="1"/>
      <c r="B967" s="1"/>
      <c r="C967" s="1"/>
      <c r="D967" s="1"/>
      <c r="E967" s="1"/>
      <c r="F967" s="1"/>
      <c r="G967" s="1"/>
      <c r="H967" s="1"/>
      <c r="K967" s="1"/>
    </row>
    <row r="968" spans="1:11" x14ac:dyDescent="0.2">
      <c r="A968" s="1"/>
      <c r="B968" s="1"/>
      <c r="C968" s="1"/>
      <c r="D968" s="1"/>
      <c r="E968" s="1"/>
      <c r="F968" s="1"/>
      <c r="G968" s="1"/>
      <c r="H968" s="1"/>
      <c r="K968" s="1"/>
    </row>
    <row r="969" spans="1:11" x14ac:dyDescent="0.2">
      <c r="A969" s="1"/>
      <c r="B969" s="1"/>
      <c r="C969" s="1"/>
      <c r="D969" s="1"/>
      <c r="E969" s="1"/>
      <c r="F969" s="1"/>
      <c r="G969" s="1"/>
      <c r="H969" s="1"/>
      <c r="K969" s="1"/>
    </row>
    <row r="970" spans="1:11" x14ac:dyDescent="0.2">
      <c r="A970" s="1"/>
      <c r="B970" s="1"/>
      <c r="C970" s="1"/>
      <c r="D970" s="1"/>
      <c r="E970" s="1"/>
      <c r="F970" s="1"/>
      <c r="G970" s="1"/>
      <c r="H970" s="1"/>
      <c r="K970" s="1"/>
    </row>
    <row r="971" spans="1:11" x14ac:dyDescent="0.2">
      <c r="A971" s="1"/>
      <c r="B971" s="1"/>
      <c r="C971" s="1"/>
      <c r="D971" s="1"/>
      <c r="E971" s="1"/>
      <c r="F971" s="1"/>
      <c r="G971" s="1"/>
      <c r="H971" s="1"/>
      <c r="K971" s="1"/>
    </row>
    <row r="972" spans="1:11" x14ac:dyDescent="0.2">
      <c r="A972" s="1"/>
      <c r="B972" s="1"/>
      <c r="C972" s="1"/>
      <c r="D972" s="1"/>
      <c r="E972" s="1"/>
      <c r="F972" s="1"/>
      <c r="G972" s="1"/>
      <c r="H972" s="1"/>
      <c r="K972" s="1"/>
    </row>
    <row r="973" spans="1:11" x14ac:dyDescent="0.2">
      <c r="A973" s="1"/>
      <c r="B973" s="1"/>
      <c r="C973" s="1"/>
      <c r="D973" s="1"/>
      <c r="E973" s="1"/>
      <c r="F973" s="1"/>
      <c r="G973" s="1"/>
      <c r="H973" s="1"/>
      <c r="K973" s="1"/>
    </row>
    <row r="974" spans="1:11" x14ac:dyDescent="0.2">
      <c r="A974" s="1"/>
      <c r="B974" s="1"/>
      <c r="C974" s="1"/>
      <c r="D974" s="1"/>
      <c r="E974" s="1"/>
      <c r="F974" s="1"/>
      <c r="G974" s="1"/>
      <c r="H974" s="1"/>
      <c r="K974" s="1"/>
    </row>
    <row r="975" spans="1:11" x14ac:dyDescent="0.2">
      <c r="A975" s="1"/>
      <c r="B975" s="1"/>
      <c r="C975" s="1"/>
      <c r="D975" s="1"/>
      <c r="E975" s="1"/>
      <c r="F975" s="1"/>
      <c r="G975" s="1"/>
      <c r="H975" s="1"/>
      <c r="K975" s="1"/>
    </row>
    <row r="976" spans="1:11" x14ac:dyDescent="0.2">
      <c r="A976" s="1"/>
      <c r="B976" s="1"/>
      <c r="C976" s="1"/>
      <c r="D976" s="1"/>
      <c r="E976" s="1"/>
      <c r="F976" s="1"/>
      <c r="G976" s="1"/>
      <c r="H976" s="1"/>
      <c r="K976" s="1"/>
    </row>
    <row r="977" spans="1:11" x14ac:dyDescent="0.2">
      <c r="A977" s="1"/>
      <c r="B977" s="1"/>
      <c r="C977" s="1"/>
      <c r="D977" s="1"/>
      <c r="E977" s="1"/>
      <c r="F977" s="1"/>
      <c r="G977" s="1"/>
      <c r="H977" s="1"/>
      <c r="K977" s="1"/>
    </row>
    <row r="978" spans="1:11" x14ac:dyDescent="0.2">
      <c r="A978" s="1"/>
      <c r="B978" s="1"/>
      <c r="C978" s="1"/>
      <c r="D978" s="1"/>
      <c r="E978" s="1"/>
      <c r="F978" s="1"/>
      <c r="G978" s="1"/>
      <c r="H978" s="1"/>
      <c r="K978" s="1"/>
    </row>
    <row r="979" spans="1:11" x14ac:dyDescent="0.2">
      <c r="A979" s="1"/>
      <c r="B979" s="1"/>
      <c r="C979" s="1"/>
      <c r="D979" s="1"/>
      <c r="E979" s="1"/>
      <c r="F979" s="1"/>
      <c r="G979" s="1"/>
      <c r="H979" s="1"/>
      <c r="K979" s="1"/>
    </row>
    <row r="980" spans="1:11" x14ac:dyDescent="0.2">
      <c r="A980" s="1"/>
      <c r="B980" s="1"/>
      <c r="C980" s="1"/>
      <c r="D980" s="1"/>
      <c r="E980" s="1"/>
      <c r="F980" s="1"/>
      <c r="G980" s="1"/>
      <c r="H980" s="1"/>
      <c r="K980" s="1"/>
    </row>
    <row r="981" spans="1:11" x14ac:dyDescent="0.2">
      <c r="A981" s="1"/>
      <c r="B981" s="1"/>
      <c r="C981" s="1"/>
      <c r="D981" s="1"/>
      <c r="E981" s="1"/>
      <c r="F981" s="1"/>
      <c r="G981" s="1"/>
      <c r="H981" s="1"/>
      <c r="K981" s="1"/>
    </row>
    <row r="982" spans="1:11" x14ac:dyDescent="0.2">
      <c r="A982" s="1"/>
      <c r="B982" s="1"/>
      <c r="C982" s="1"/>
      <c r="D982" s="1"/>
      <c r="E982" s="1"/>
      <c r="F982" s="1"/>
      <c r="G982" s="1"/>
      <c r="H982" s="1"/>
      <c r="K982" s="1"/>
    </row>
    <row r="983" spans="1:11" x14ac:dyDescent="0.2">
      <c r="A983" s="1"/>
      <c r="B983" s="1"/>
      <c r="C983" s="1"/>
      <c r="D983" s="1"/>
      <c r="E983" s="1"/>
      <c r="F983" s="1"/>
      <c r="G983" s="1"/>
      <c r="H983" s="1"/>
      <c r="K983" s="1"/>
    </row>
    <row r="984" spans="1:11" x14ac:dyDescent="0.2">
      <c r="A984" s="1"/>
      <c r="B984" s="1"/>
      <c r="C984" s="1"/>
      <c r="D984" s="1"/>
      <c r="E984" s="1"/>
      <c r="F984" s="1"/>
      <c r="G984" s="1"/>
      <c r="H984" s="1"/>
      <c r="K984" s="1"/>
    </row>
    <row r="985" spans="1:11" x14ac:dyDescent="0.2">
      <c r="A985" s="1"/>
      <c r="B985" s="1"/>
      <c r="C985" s="1"/>
      <c r="D985" s="1"/>
      <c r="E985" s="1"/>
      <c r="F985" s="1"/>
      <c r="G985" s="1"/>
      <c r="H985" s="1"/>
      <c r="K985" s="1"/>
    </row>
    <row r="986" spans="1:11" x14ac:dyDescent="0.2">
      <c r="A986" s="1"/>
      <c r="B986" s="1"/>
      <c r="C986" s="1"/>
      <c r="D986" s="1"/>
      <c r="E986" s="1"/>
      <c r="F986" s="1"/>
      <c r="G986" s="1"/>
      <c r="H986" s="1"/>
      <c r="K986" s="1"/>
    </row>
    <row r="987" spans="1:11" x14ac:dyDescent="0.2">
      <c r="A987" s="1"/>
      <c r="B987" s="1"/>
      <c r="C987" s="1"/>
      <c r="D987" s="1"/>
      <c r="E987" s="1"/>
      <c r="F987" s="1"/>
      <c r="G987" s="1"/>
      <c r="H987" s="1"/>
      <c r="K987" s="1"/>
    </row>
    <row r="988" spans="1:11" x14ac:dyDescent="0.2">
      <c r="A988" s="1"/>
      <c r="B988" s="1"/>
      <c r="C988" s="1"/>
      <c r="D988" s="1"/>
      <c r="E988" s="1"/>
      <c r="F988" s="1"/>
      <c r="G988" s="1"/>
      <c r="H988" s="1"/>
      <c r="K988" s="1"/>
    </row>
    <row r="989" spans="1:11" x14ac:dyDescent="0.2">
      <c r="A989" s="1"/>
      <c r="B989" s="1"/>
      <c r="C989" s="1"/>
      <c r="D989" s="1"/>
      <c r="E989" s="1"/>
      <c r="F989" s="1"/>
      <c r="G989" s="1"/>
      <c r="H989" s="1"/>
      <c r="K989" s="1"/>
    </row>
    <row r="990" spans="1:11" x14ac:dyDescent="0.2">
      <c r="A990" s="1"/>
      <c r="B990" s="1"/>
      <c r="C990" s="1"/>
      <c r="D990" s="1"/>
      <c r="E990" s="1"/>
      <c r="F990" s="1"/>
      <c r="G990" s="1"/>
      <c r="H990" s="1"/>
      <c r="K990" s="1"/>
    </row>
    <row r="991" spans="1:11" x14ac:dyDescent="0.2">
      <c r="A991" s="1"/>
      <c r="B991" s="1"/>
      <c r="C991" s="1"/>
      <c r="D991" s="1"/>
      <c r="E991" s="1"/>
      <c r="F991" s="1"/>
      <c r="G991" s="1"/>
      <c r="H991" s="1"/>
      <c r="K991" s="1"/>
    </row>
    <row r="992" spans="1:11" x14ac:dyDescent="0.2">
      <c r="A992" s="1"/>
      <c r="B992" s="1"/>
      <c r="C992" s="1"/>
      <c r="D992" s="1"/>
      <c r="E992" s="1"/>
      <c r="F992" s="1"/>
      <c r="G992" s="1"/>
      <c r="H992" s="1"/>
      <c r="K992" s="1"/>
    </row>
    <row r="993" spans="1:11" x14ac:dyDescent="0.2">
      <c r="A993" s="1"/>
      <c r="B993" s="1"/>
      <c r="C993" s="1"/>
      <c r="D993" s="1"/>
      <c r="E993" s="1"/>
      <c r="F993" s="1"/>
      <c r="G993" s="1"/>
      <c r="H993" s="1"/>
      <c r="K993" s="1"/>
    </row>
    <row r="994" spans="1:11" x14ac:dyDescent="0.2">
      <c r="A994" s="1"/>
      <c r="B994" s="1"/>
      <c r="C994" s="1"/>
      <c r="D994" s="1"/>
      <c r="E994" s="1"/>
      <c r="F994" s="1"/>
      <c r="G994" s="1"/>
      <c r="H994" s="1"/>
      <c r="K994" s="1"/>
    </row>
    <row r="995" spans="1:11" x14ac:dyDescent="0.2">
      <c r="A995" s="1"/>
      <c r="B995" s="1"/>
      <c r="C995" s="1"/>
      <c r="D995" s="1"/>
      <c r="E995" s="1"/>
      <c r="F995" s="1"/>
      <c r="G995" s="1"/>
      <c r="H995" s="1"/>
      <c r="K995" s="1"/>
    </row>
    <row r="996" spans="1:11" x14ac:dyDescent="0.2">
      <c r="A996" s="1"/>
      <c r="B996" s="1"/>
      <c r="C996" s="1"/>
      <c r="D996" s="1"/>
      <c r="E996" s="1"/>
      <c r="F996" s="1"/>
      <c r="G996" s="1"/>
      <c r="H996" s="1"/>
      <c r="K996" s="1"/>
    </row>
    <row r="997" spans="1:11" x14ac:dyDescent="0.2">
      <c r="A997" s="1"/>
      <c r="B997" s="1"/>
      <c r="C997" s="1"/>
      <c r="D997" s="1"/>
      <c r="E997" s="1"/>
      <c r="F997" s="1"/>
      <c r="G997" s="1"/>
      <c r="H997" s="1"/>
      <c r="K997" s="1"/>
    </row>
    <row r="998" spans="1:11" x14ac:dyDescent="0.2">
      <c r="A998" s="1"/>
      <c r="B998" s="1"/>
      <c r="C998" s="1"/>
      <c r="D998" s="1"/>
      <c r="E998" s="1"/>
      <c r="F998" s="1"/>
      <c r="G998" s="1"/>
      <c r="H998" s="1"/>
      <c r="K998" s="1"/>
    </row>
    <row r="999" spans="1:11" x14ac:dyDescent="0.2">
      <c r="A999" s="1"/>
      <c r="B999" s="1"/>
      <c r="C999" s="1"/>
      <c r="D999" s="1"/>
      <c r="E999" s="1"/>
      <c r="F999" s="1"/>
      <c r="G999" s="1"/>
      <c r="H999" s="1"/>
      <c r="K999" s="1"/>
    </row>
    <row r="1000" spans="1:11" x14ac:dyDescent="0.2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baseColWidth="10" defaultColWidth="17.33203125" defaultRowHeight="15" customHeight="1" x14ac:dyDescent="0.2"/>
  <cols>
    <col min="1" max="1" width="17.83203125" customWidth="1"/>
    <col min="2" max="3" width="5" customWidth="1"/>
    <col min="4" max="4" width="3.6640625" customWidth="1"/>
    <col min="5" max="5" width="5" customWidth="1"/>
    <col min="6" max="19" width="3.6640625" customWidth="1"/>
    <col min="20" max="20" width="5" customWidth="1"/>
    <col min="21" max="22" width="4" customWidth="1"/>
    <col min="23" max="23" width="3.6640625" customWidth="1"/>
    <col min="24" max="25" width="4.5" customWidth="1"/>
    <col min="26" max="26" width="6" customWidth="1"/>
  </cols>
  <sheetData>
    <row r="1" spans="1:26" ht="95.25" customHeight="1" x14ac:dyDescent="0.2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 x14ac:dyDescent="0.2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 x14ac:dyDescent="0.2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 x14ac:dyDescent="0.2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 x14ac:dyDescent="0.2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 x14ac:dyDescent="0.2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 x14ac:dyDescent="0.2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 x14ac:dyDescent="0.2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 x14ac:dyDescent="0.2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A20" sqref="AA20"/>
    </sheetView>
  </sheetViews>
  <sheetFormatPr baseColWidth="10" defaultColWidth="17.33203125" defaultRowHeight="15" customHeight="1" x14ac:dyDescent="0.2"/>
  <cols>
    <col min="1" max="1" width="16.33203125" customWidth="1"/>
    <col min="2" max="2" width="5" customWidth="1"/>
    <col min="3" max="3" width="6.5" customWidth="1"/>
    <col min="4" max="4" width="3.6640625" customWidth="1"/>
    <col min="5" max="5" width="5" customWidth="1"/>
    <col min="6" max="7" width="3.6640625" customWidth="1"/>
    <col min="8" max="8" width="6" customWidth="1"/>
    <col min="9" max="10" width="3.6640625" customWidth="1"/>
    <col min="11" max="11" width="4" customWidth="1"/>
    <col min="12" max="12" width="5" customWidth="1"/>
    <col min="13" max="13" width="3.6640625" customWidth="1"/>
    <col min="14" max="14" width="4" customWidth="1"/>
    <col min="15" max="15" width="4.5" customWidth="1"/>
    <col min="16" max="16" width="5" customWidth="1"/>
    <col min="17" max="36" width="3.6640625" customWidth="1"/>
  </cols>
  <sheetData>
    <row r="1" spans="1:36" ht="93" customHeight="1" x14ac:dyDescent="0.2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 x14ac:dyDescent="0.2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 x14ac:dyDescent="0.2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 x14ac:dyDescent="0.2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 x14ac:dyDescent="0.2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 x14ac:dyDescent="0.2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 x14ac:dyDescent="0.2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 x14ac:dyDescent="0.2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 x14ac:dyDescent="0.2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 x14ac:dyDescent="0.2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4" width="4.5" customWidth="1"/>
    <col min="5" max="9" width="4.33203125" customWidth="1"/>
    <col min="10" max="10" width="5.33203125" customWidth="1"/>
    <col min="11" max="12" width="8.6640625" customWidth="1"/>
    <col min="13" max="13" width="23" customWidth="1"/>
    <col min="14" max="26" width="8.6640625" customWidth="1"/>
  </cols>
  <sheetData>
    <row r="1" spans="1:26" ht="93" customHeight="1" x14ac:dyDescent="0.2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 x14ac:dyDescent="0.2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 x14ac:dyDescent="0.2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 x14ac:dyDescent="0.2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 x14ac:dyDescent="0.2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 x14ac:dyDescent="0.2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 x14ac:dyDescent="0.2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 x14ac:dyDescent="0.2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 x14ac:dyDescent="0.2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baseColWidth="10" defaultColWidth="17.33203125" defaultRowHeight="15" customHeight="1" x14ac:dyDescent="0.2"/>
  <cols>
    <col min="1" max="26" width="8.6640625" customWidth="1"/>
  </cols>
  <sheetData>
    <row r="2" spans="1:5" x14ac:dyDescent="0.2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x14ac:dyDescent="0.2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x14ac:dyDescent="0.2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x14ac:dyDescent="0.2">
      <c r="A5" s="1">
        <v>-20</v>
      </c>
      <c r="B5" s="1">
        <f t="shared" si="0"/>
        <v>0.8</v>
      </c>
    </row>
    <row r="7" spans="1:5" x14ac:dyDescent="0.2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x14ac:dyDescent="0.2">
      <c r="A10" s="1">
        <f>SUM(A2:A5)</f>
        <v>-35</v>
      </c>
    </row>
    <row r="12" spans="1:5" x14ac:dyDescent="0.2">
      <c r="A12" s="1">
        <v>94.2</v>
      </c>
    </row>
    <row r="13" spans="1:5" x14ac:dyDescent="0.2">
      <c r="A13" s="1">
        <f>A12*A7</f>
        <v>10606.92</v>
      </c>
    </row>
    <row r="17" spans="1:6" x14ac:dyDescent="0.2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x14ac:dyDescent="0.2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x14ac:dyDescent="0.2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x14ac:dyDescent="0.2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baseColWidth="10" defaultColWidth="17.33203125" defaultRowHeight="15" customHeight="1" x14ac:dyDescent="0.2"/>
  <cols>
    <col min="1" max="1" width="5" customWidth="1"/>
    <col min="2" max="2" width="30.5" customWidth="1"/>
    <col min="3" max="3" width="10" customWidth="1"/>
    <col min="4" max="4" width="14.5" customWidth="1"/>
    <col min="5" max="6" width="18.5" customWidth="1"/>
    <col min="7" max="7" width="10.6640625" customWidth="1"/>
    <col min="8" max="8" width="13.83203125" customWidth="1"/>
    <col min="9" max="9" width="16.1640625" customWidth="1"/>
    <col min="10" max="10" width="17.33203125" customWidth="1"/>
    <col min="11" max="26" width="8.6640625" customWidth="1"/>
  </cols>
  <sheetData>
    <row r="1" spans="1:10" x14ac:dyDescent="0.2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x14ac:dyDescent="0.2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x14ac:dyDescent="0.2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x14ac:dyDescent="0.2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x14ac:dyDescent="0.2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x14ac:dyDescent="0.2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x14ac:dyDescent="0.2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x14ac:dyDescent="0.2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x14ac:dyDescent="0.2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x14ac:dyDescent="0.2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x14ac:dyDescent="0.2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x14ac:dyDescent="0.2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x14ac:dyDescent="0.2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x14ac:dyDescent="0.2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x14ac:dyDescent="0.2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x14ac:dyDescent="0.2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x14ac:dyDescent="0.2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x14ac:dyDescent="0.2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x14ac:dyDescent="0.2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x14ac:dyDescent="0.2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x14ac:dyDescent="0.2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x14ac:dyDescent="0.2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x14ac:dyDescent="0.2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x14ac:dyDescent="0.2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Analyzer</vt:lpstr>
      <vt:lpstr>Division Designer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delrieu</cp:lastModifiedBy>
  <dcterms:modified xsi:type="dcterms:W3CDTF">2021-09-20T21:13:35Z</dcterms:modified>
</cp:coreProperties>
</file>