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TQA58\99_OME\20_Electronic_Projects\P2_Pico_MoistureMeasurement\00_Datenblätter\Electronic\"/>
    </mc:Choice>
  </mc:AlternateContent>
  <xr:revisionPtr revIDLastSave="0" documentId="13_ncr:1_{7DF3D438-7C7B-423B-B950-69AA62B8D3CF}" xr6:coauthVersionLast="47" xr6:coauthVersionMax="47" xr10:uidLastSave="{00000000-0000-0000-0000-000000000000}"/>
  <bookViews>
    <workbookView xWindow="-108" yWindow="-108" windowWidth="23256" windowHeight="12576" xr2:uid="{BC4384FC-5034-4C38-A657-AEB59A576A90}"/>
  </bookViews>
  <sheets>
    <sheet name="Interpolation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B48" i="1"/>
  <c r="B49" i="1"/>
  <c r="B50" i="1"/>
  <c r="B51" i="1"/>
  <c r="B52" i="1"/>
  <c r="B53" i="1"/>
  <c r="B54" i="1"/>
  <c r="B55" i="1"/>
  <c r="B56" i="1"/>
  <c r="B57" i="1"/>
  <c r="B46" i="1"/>
  <c r="F47" i="1"/>
  <c r="F48" i="1"/>
  <c r="F49" i="1"/>
  <c r="F50" i="1"/>
  <c r="F51" i="1"/>
  <c r="F52" i="1"/>
  <c r="F53" i="1"/>
  <c r="F54" i="1"/>
  <c r="F55" i="1"/>
  <c r="F56" i="1"/>
  <c r="F57" i="1"/>
  <c r="F46" i="1"/>
  <c r="A47" i="1"/>
  <c r="A48" i="1"/>
  <c r="A49" i="1"/>
  <c r="A50" i="1"/>
  <c r="A51" i="1"/>
  <c r="A52" i="1"/>
  <c r="A53" i="1"/>
  <c r="A54" i="1"/>
  <c r="A55" i="1"/>
  <c r="A56" i="1"/>
  <c r="A57" i="1"/>
  <c r="A46" i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B28" i="1"/>
  <c r="B29" i="1"/>
  <c r="B30" i="1"/>
  <c r="B31" i="1"/>
  <c r="B32" i="1"/>
  <c r="B33" i="1"/>
  <c r="B34" i="1"/>
  <c r="B35" i="1"/>
  <c r="B36" i="1"/>
  <c r="B37" i="1"/>
  <c r="B38" i="1"/>
  <c r="B39" i="1"/>
</calcChain>
</file>

<file path=xl/sharedStrings.xml><?xml version="1.0" encoding="utf-8"?>
<sst xmlns="http://schemas.openxmlformats.org/spreadsheetml/2006/main" count="27" uniqueCount="21">
  <si>
    <t>y(x) = - 0,0003178x3 + 0,02817x2 - 1,195x + 27,31</t>
  </si>
  <si>
    <r>
      <t>y(x) = 0,00000463x</t>
    </r>
    <r>
      <rPr>
        <vertAlign val="superscript"/>
        <sz val="10"/>
        <color rgb="FF000000"/>
        <rFont val="Calibri"/>
        <family val="2"/>
        <scheme val="minor"/>
      </rPr>
      <t>4</t>
    </r>
    <r>
      <rPr>
        <sz val="10"/>
        <color rgb="FF000000"/>
        <rFont val="Calibri"/>
        <family val="2"/>
        <scheme val="minor"/>
      </rPr>
      <t> - 0,000503x</t>
    </r>
    <r>
      <rPr>
        <vertAlign val="superscript"/>
        <sz val="10"/>
        <color rgb="FF000000"/>
        <rFont val="Calibri"/>
        <family val="2"/>
        <scheme val="minor"/>
      </rPr>
      <t>3</t>
    </r>
    <r>
      <rPr>
        <sz val="10"/>
        <color rgb="FF000000"/>
        <rFont val="Calibri"/>
        <family val="2"/>
        <scheme val="minor"/>
      </rPr>
      <t> + 0,02905x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> - 1,175x + 27.26</t>
    </r>
  </si>
  <si>
    <t>kOhm</t>
  </si>
  <si>
    <t>Volt</t>
  </si>
  <si>
    <t>y(x) = 0.6956x4 - 7.798x3 + 32.35x2 - 76.66x + 70.6</t>
  </si>
  <si>
    <t>https://valdivia.staff.jade-hs.de/interpol.html</t>
  </si>
  <si>
    <t>Temp (°C)</t>
  </si>
  <si>
    <t>3rd degree polynomials</t>
  </si>
  <si>
    <t>4rd degree polynomials</t>
  </si>
  <si>
    <t>3rd degree result</t>
  </si>
  <si>
    <t>4th degree result</t>
  </si>
  <si>
    <t>serial R</t>
  </si>
  <si>
    <t>Voltage</t>
  </si>
  <si>
    <t>1. Data sheet values Temp. sensor 103AT2</t>
  </si>
  <si>
    <t>2. Interpolation of the sensor characteristic curve with polynomials, R = f(T)</t>
  </si>
  <si>
    <t>3. Using a voltage divider, parameters:</t>
  </si>
  <si>
    <t>4. Input for Pico ADC in Volt (4th degree result is considered accurate enough)</t>
  </si>
  <si>
    <t>5. Creating a formula for the algorithm to be implemented (Interpolation chapter 2), T = f(U)</t>
  </si>
  <si>
    <t>VBUS = VCC</t>
  </si>
  <si>
    <t>P12-13-AT-Thermistor.pdf (semitec-global.com)</t>
  </si>
  <si>
    <t>ADC value (hypothetical)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</si>
</sst>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0" borderId="0" xfId="1"/>
    <xf numFmtId="0" fontId="5" fillId="0" borderId="0" xfId="0" applyFont="1"/>
    <xf numFmtId="0" fontId="0" fillId="0" borderId="0" xfId="0" applyFill="1"/>
    <xf numFmtId="0" fontId="2" fillId="0" borderId="0" xfId="0" applyFont="1" applyFill="1"/>
    <xf numFmtId="2" fontId="0" fillId="0" borderId="0" xfId="0" applyNumberFormat="1" applyFill="1"/>
    <xf numFmtId="1" fontId="0" fillId="0" borderId="0" xfId="0" applyNumberFormat="1"/>
    <xf numFmtId="1" fontId="6" fillId="0" borderId="0" xfId="0" applyNumberFormat="1" applyFont="1"/>
    <xf numFmtId="1" fontId="0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Sensor</a:t>
            </a:r>
            <a:r>
              <a:rPr lang="de-DE" baseline="0"/>
              <a:t> characteristic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Interpolation!$A$3:$A$19</c:f>
              <c:numCache>
                <c:formatCode>General</c:formatCode>
                <c:ptCount val="17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</c:numCache>
            </c:numRef>
          </c:xVal>
          <c:yVal>
            <c:numRef>
              <c:f>Interpolation!$B$3:$B$19</c:f>
              <c:numCache>
                <c:formatCode>General</c:formatCode>
                <c:ptCount val="17"/>
                <c:pt idx="0">
                  <c:v>329.5</c:v>
                </c:pt>
                <c:pt idx="1">
                  <c:v>247.7</c:v>
                </c:pt>
                <c:pt idx="2">
                  <c:v>188.5</c:v>
                </c:pt>
                <c:pt idx="3">
                  <c:v>144.1</c:v>
                </c:pt>
                <c:pt idx="4">
                  <c:v>111.3</c:v>
                </c:pt>
                <c:pt idx="5">
                  <c:v>86.43</c:v>
                </c:pt>
                <c:pt idx="6">
                  <c:v>67.77</c:v>
                </c:pt>
                <c:pt idx="7">
                  <c:v>53.41</c:v>
                </c:pt>
                <c:pt idx="8">
                  <c:v>42.47</c:v>
                </c:pt>
                <c:pt idx="9">
                  <c:v>33.9</c:v>
                </c:pt>
                <c:pt idx="10">
                  <c:v>27.28</c:v>
                </c:pt>
                <c:pt idx="11">
                  <c:v>22.05</c:v>
                </c:pt>
                <c:pt idx="12">
                  <c:v>17.96</c:v>
                </c:pt>
                <c:pt idx="13">
                  <c:v>14.69</c:v>
                </c:pt>
                <c:pt idx="14">
                  <c:v>12.09</c:v>
                </c:pt>
                <c:pt idx="15">
                  <c:v>10</c:v>
                </c:pt>
                <c:pt idx="16">
                  <c:v>8.3130000000000006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9-44E5-8272-9FF565EB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31368"/>
        <c:axId val="385929728"/>
      </c:scatterChart>
      <c:valAx>
        <c:axId val="38593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929728"/>
        <c:crosses val="autoZero"/>
        <c:crossBetween val="midCat"/>
      </c:valAx>
      <c:valAx>
        <c:axId val="3859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93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192258</xdr:colOff>
      <xdr:row>2</xdr:row>
      <xdr:rowOff>9084</xdr:rowOff>
    </xdr:from>
    <xdr:to>
      <xdr:col>8</xdr:col>
      <xdr:colOff>371474</xdr:colOff>
      <xdr:row>18</xdr:row>
      <xdr:rowOff>38099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AB945AB-8271-4E4A-BA8E-71E50E9B6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emitec-global.com/uploads/2022/01/P12-13-AT-Thermistor.pdf" TargetMode="External"/><Relationship Id="rId1" Type="http://schemas.openxmlformats.org/officeDocument/2006/relationships/hyperlink" Target="https://valdivia.staff.jade-hs.de/interpo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11C5-A818-44E4-9A56-455E147352E3}">
  <dimension ref="A1:H60"/>
  <sheetViews>
    <sheetView tabSelected="1" zoomScaleNormal="100" workbookViewId="0">
      <selection activeCell="B46" sqref="B46"/>
    </sheetView>
  </sheetViews>
  <sheetFormatPr baseColWidth="10" defaultRowHeight="14.4" x14ac:dyDescent="0.3"/>
  <cols>
    <col min="1" max="1" width="15.5546875" customWidth="1"/>
    <col min="2" max="3" width="18" customWidth="1"/>
  </cols>
  <sheetData>
    <row r="1" spans="1:2" x14ac:dyDescent="0.3">
      <c r="A1" s="6" t="s">
        <v>13</v>
      </c>
    </row>
    <row r="2" spans="1:2" x14ac:dyDescent="0.3">
      <c r="A2" t="s">
        <v>6</v>
      </c>
      <c r="B2" t="s">
        <v>2</v>
      </c>
    </row>
    <row r="3" spans="1:2" x14ac:dyDescent="0.3">
      <c r="A3">
        <v>-50</v>
      </c>
      <c r="B3">
        <v>329.5</v>
      </c>
    </row>
    <row r="4" spans="1:2" x14ac:dyDescent="0.3">
      <c r="A4">
        <v>-45</v>
      </c>
      <c r="B4">
        <v>247.7</v>
      </c>
    </row>
    <row r="5" spans="1:2" x14ac:dyDescent="0.3">
      <c r="A5">
        <v>-40</v>
      </c>
      <c r="B5">
        <v>188.5</v>
      </c>
    </row>
    <row r="6" spans="1:2" x14ac:dyDescent="0.3">
      <c r="A6">
        <v>-35</v>
      </c>
      <c r="B6">
        <v>144.1</v>
      </c>
    </row>
    <row r="7" spans="1:2" x14ac:dyDescent="0.3">
      <c r="A7">
        <v>-30</v>
      </c>
      <c r="B7">
        <v>111.3</v>
      </c>
    </row>
    <row r="8" spans="1:2" x14ac:dyDescent="0.3">
      <c r="A8">
        <v>-25</v>
      </c>
      <c r="B8" s="2">
        <v>86.43</v>
      </c>
    </row>
    <row r="9" spans="1:2" x14ac:dyDescent="0.3">
      <c r="A9">
        <v>-20</v>
      </c>
      <c r="B9" s="2">
        <v>67.77</v>
      </c>
    </row>
    <row r="10" spans="1:2" x14ac:dyDescent="0.3">
      <c r="A10">
        <v>-15</v>
      </c>
      <c r="B10" s="2">
        <v>53.41</v>
      </c>
    </row>
    <row r="11" spans="1:2" x14ac:dyDescent="0.3">
      <c r="A11">
        <v>-10</v>
      </c>
      <c r="B11" s="2">
        <v>42.47</v>
      </c>
    </row>
    <row r="12" spans="1:2" x14ac:dyDescent="0.3">
      <c r="A12">
        <v>-5</v>
      </c>
      <c r="B12" s="2">
        <v>33.9</v>
      </c>
    </row>
    <row r="13" spans="1:2" x14ac:dyDescent="0.3">
      <c r="A13">
        <v>0</v>
      </c>
      <c r="B13" s="2">
        <v>27.28</v>
      </c>
    </row>
    <row r="14" spans="1:2" x14ac:dyDescent="0.3">
      <c r="A14">
        <v>5</v>
      </c>
      <c r="B14" s="2">
        <v>22.05</v>
      </c>
    </row>
    <row r="15" spans="1:2" x14ac:dyDescent="0.3">
      <c r="A15">
        <v>10</v>
      </c>
      <c r="B15" s="2">
        <v>17.96</v>
      </c>
    </row>
    <row r="16" spans="1:2" x14ac:dyDescent="0.3">
      <c r="A16">
        <v>15</v>
      </c>
      <c r="B16" s="2">
        <v>14.69</v>
      </c>
    </row>
    <row r="17" spans="1:8" x14ac:dyDescent="0.3">
      <c r="A17">
        <v>20</v>
      </c>
      <c r="B17" s="2">
        <v>12.09</v>
      </c>
    </row>
    <row r="18" spans="1:8" x14ac:dyDescent="0.3">
      <c r="A18">
        <v>25</v>
      </c>
      <c r="B18" s="2">
        <v>10</v>
      </c>
    </row>
    <row r="19" spans="1:8" x14ac:dyDescent="0.3">
      <c r="A19">
        <v>30</v>
      </c>
      <c r="B19" s="2">
        <v>8.3130000000000006</v>
      </c>
    </row>
    <row r="20" spans="1:8" x14ac:dyDescent="0.3">
      <c r="B20" s="7"/>
    </row>
    <row r="21" spans="1:8" x14ac:dyDescent="0.3">
      <c r="B21" s="7"/>
    </row>
    <row r="22" spans="1:8" x14ac:dyDescent="0.3">
      <c r="A22" s="6" t="s">
        <v>14</v>
      </c>
      <c r="B22" s="7"/>
      <c r="F22" s="6" t="s">
        <v>15</v>
      </c>
    </row>
    <row r="23" spans="1:8" x14ac:dyDescent="0.3">
      <c r="B23" s="5"/>
      <c r="F23" t="s">
        <v>18</v>
      </c>
      <c r="G23">
        <v>5</v>
      </c>
      <c r="H23" t="s">
        <v>3</v>
      </c>
    </row>
    <row r="24" spans="1:8" x14ac:dyDescent="0.3">
      <c r="A24" t="s">
        <v>7</v>
      </c>
      <c r="C24" s="8" t="s">
        <v>0</v>
      </c>
      <c r="F24" t="s">
        <v>11</v>
      </c>
      <c r="G24">
        <v>50</v>
      </c>
      <c r="H24" t="s">
        <v>2</v>
      </c>
    </row>
    <row r="25" spans="1:8" ht="15" x14ac:dyDescent="0.3">
      <c r="A25" s="7" t="s">
        <v>8</v>
      </c>
      <c r="B25" s="7"/>
      <c r="C25" s="8" t="s">
        <v>1</v>
      </c>
    </row>
    <row r="26" spans="1:8" x14ac:dyDescent="0.3">
      <c r="A26" s="1"/>
      <c r="B26" t="s">
        <v>9</v>
      </c>
      <c r="C26" s="2" t="s">
        <v>10</v>
      </c>
    </row>
    <row r="27" spans="1:8" x14ac:dyDescent="0.3">
      <c r="A27" t="s">
        <v>6</v>
      </c>
      <c r="B27" t="s">
        <v>2</v>
      </c>
      <c r="C27" t="s">
        <v>2</v>
      </c>
      <c r="F27" s="6" t="s">
        <v>16</v>
      </c>
    </row>
    <row r="28" spans="1:8" x14ac:dyDescent="0.3">
      <c r="A28">
        <v>-25</v>
      </c>
      <c r="B28" s="3">
        <f t="shared" ref="B28:B39" si="0">(-1)*0.0003178*POWER(A28,3)+0.02817*POWER(A28,2)-1.195*(A28)+27.31</f>
        <v>79.756874999999994</v>
      </c>
      <c r="C28" s="4">
        <f t="shared" ref="C28:C39" si="1">0.00000463*POWER(A28,4)-0.000503*POWER(A28,3)+0.02905*POWER(A28,2)-1.175*POWER(A28,1)+27.26</f>
        <v>84.459218750000005</v>
      </c>
      <c r="D28" s="3"/>
      <c r="E28" s="3"/>
      <c r="F28" s="3">
        <f>($G$23/(C28+$G$24))*C28</f>
        <v>3.1407001890675503</v>
      </c>
      <c r="G28" s="11"/>
    </row>
    <row r="29" spans="1:8" x14ac:dyDescent="0.3">
      <c r="A29">
        <v>-20</v>
      </c>
      <c r="B29" s="3">
        <f t="shared" si="0"/>
        <v>65.020400000000009</v>
      </c>
      <c r="C29" s="4">
        <f t="shared" si="1"/>
        <v>67.144800000000004</v>
      </c>
      <c r="D29" s="3"/>
      <c r="E29" s="3"/>
      <c r="F29" s="3">
        <f t="shared" ref="F29:F39" si="2">($G$23/(C29+$G$24))*C29</f>
        <v>2.8658890535474044</v>
      </c>
      <c r="G29" s="11"/>
    </row>
    <row r="30" spans="1:8" x14ac:dyDescent="0.3">
      <c r="A30">
        <v>-15</v>
      </c>
      <c r="B30" s="3">
        <f t="shared" si="0"/>
        <v>52.645825000000002</v>
      </c>
      <c r="C30" s="4">
        <f t="shared" si="1"/>
        <v>53.353268749999998</v>
      </c>
      <c r="D30" s="3"/>
      <c r="E30" s="3"/>
      <c r="F30" s="3">
        <f t="shared" si="2"/>
        <v>2.5811118213907482</v>
      </c>
      <c r="G30" s="11"/>
    </row>
    <row r="31" spans="1:8" x14ac:dyDescent="0.3">
      <c r="A31">
        <v>-10</v>
      </c>
      <c r="B31" s="3">
        <f t="shared" si="0"/>
        <v>42.394800000000004</v>
      </c>
      <c r="C31" s="4">
        <f t="shared" si="1"/>
        <v>42.464300000000001</v>
      </c>
      <c r="D31" s="3"/>
      <c r="E31" s="3"/>
      <c r="F31" s="3">
        <f t="shared" si="2"/>
        <v>2.2962537974115413</v>
      </c>
      <c r="G31" s="11"/>
    </row>
    <row r="32" spans="1:8" x14ac:dyDescent="0.3">
      <c r="A32">
        <v>-5</v>
      </c>
      <c r="B32" s="3">
        <f t="shared" si="0"/>
        <v>34.028975000000003</v>
      </c>
      <c r="C32" s="4">
        <f t="shared" si="1"/>
        <v>33.927018750000002</v>
      </c>
      <c r="D32" s="3"/>
      <c r="E32" s="3"/>
      <c r="F32" s="3">
        <f t="shared" si="2"/>
        <v>2.0212214883422153</v>
      </c>
      <c r="G32" s="11"/>
    </row>
    <row r="33" spans="1:7" x14ac:dyDescent="0.3">
      <c r="A33">
        <v>0</v>
      </c>
      <c r="B33" s="3">
        <f t="shared" si="0"/>
        <v>27.31</v>
      </c>
      <c r="C33" s="4">
        <f t="shared" si="1"/>
        <v>27.26</v>
      </c>
      <c r="D33" s="3"/>
      <c r="E33" s="3"/>
      <c r="F33" s="3">
        <f t="shared" si="2"/>
        <v>1.7641729225990164</v>
      </c>
      <c r="G33" s="11"/>
    </row>
    <row r="34" spans="1:7" x14ac:dyDescent="0.3">
      <c r="A34">
        <v>5</v>
      </c>
      <c r="B34" s="3">
        <f t="shared" si="0"/>
        <v>21.999524999999998</v>
      </c>
      <c r="C34" s="4">
        <f t="shared" si="1"/>
        <v>22.051268750000002</v>
      </c>
      <c r="D34" s="3"/>
      <c r="E34" s="3"/>
      <c r="F34" s="3">
        <f t="shared" si="2"/>
        <v>1.5302484697745173</v>
      </c>
      <c r="G34" s="11"/>
    </row>
    <row r="35" spans="1:7" x14ac:dyDescent="0.3">
      <c r="A35">
        <v>10</v>
      </c>
      <c r="B35" s="3">
        <f t="shared" si="0"/>
        <v>17.859199999999998</v>
      </c>
      <c r="C35" s="4">
        <f t="shared" si="1"/>
        <v>17.958300000000001</v>
      </c>
      <c r="D35" s="3"/>
      <c r="E35" s="3"/>
      <c r="F35" s="3">
        <f t="shared" si="2"/>
        <v>1.3212734868294234</v>
      </c>
      <c r="G35" s="11"/>
    </row>
    <row r="36" spans="1:7" x14ac:dyDescent="0.3">
      <c r="A36">
        <v>15</v>
      </c>
      <c r="B36" s="3">
        <f t="shared" si="0"/>
        <v>14.650674999999998</v>
      </c>
      <c r="C36" s="4">
        <f t="shared" si="1"/>
        <v>14.708018750000001</v>
      </c>
      <c r="D36" s="3"/>
      <c r="E36" s="3"/>
      <c r="F36" s="3">
        <f t="shared" si="2"/>
        <v>1.1364911980093657</v>
      </c>
      <c r="G36" s="11"/>
    </row>
    <row r="37" spans="1:7" x14ac:dyDescent="0.3">
      <c r="A37">
        <v>20</v>
      </c>
      <c r="B37" s="3">
        <f t="shared" si="0"/>
        <v>12.135599999999997</v>
      </c>
      <c r="C37" s="4">
        <f t="shared" si="1"/>
        <v>12.096800000000002</v>
      </c>
      <c r="D37" s="3"/>
      <c r="E37" s="3"/>
      <c r="F37" s="3">
        <f t="shared" si="2"/>
        <v>0.97402764715734158</v>
      </c>
      <c r="G37" s="11"/>
    </row>
    <row r="38" spans="1:7" x14ac:dyDescent="0.3">
      <c r="A38">
        <v>25</v>
      </c>
      <c r="B38" s="3">
        <f t="shared" si="0"/>
        <v>10.075624999999999</v>
      </c>
      <c r="C38" s="4">
        <f t="shared" si="1"/>
        <v>9.9904687500000016</v>
      </c>
      <c r="D38" s="3"/>
      <c r="E38" s="3"/>
      <c r="F38" s="3">
        <f t="shared" si="2"/>
        <v>0.8326713358111576</v>
      </c>
      <c r="G38" s="11"/>
    </row>
    <row r="39" spans="1:7" x14ac:dyDescent="0.3">
      <c r="A39">
        <v>30</v>
      </c>
      <c r="B39" s="3">
        <f t="shared" si="0"/>
        <v>8.2323999999999984</v>
      </c>
      <c r="C39" s="4">
        <f t="shared" si="1"/>
        <v>8.3243000000000009</v>
      </c>
      <c r="D39" s="3"/>
      <c r="E39" s="3"/>
      <c r="F39" s="3">
        <f t="shared" si="2"/>
        <v>0.71362193802583151</v>
      </c>
      <c r="G39" s="11"/>
    </row>
    <row r="40" spans="1:7" x14ac:dyDescent="0.3">
      <c r="B40" s="3"/>
      <c r="C40" s="9"/>
      <c r="D40" s="3"/>
      <c r="E40" s="3"/>
      <c r="F40" s="3"/>
    </row>
    <row r="41" spans="1:7" x14ac:dyDescent="0.3">
      <c r="B41" s="3"/>
      <c r="C41" s="9"/>
      <c r="D41" s="3"/>
      <c r="E41" s="3"/>
      <c r="F41" s="3"/>
    </row>
    <row r="42" spans="1:7" x14ac:dyDescent="0.3">
      <c r="A42" s="6" t="s">
        <v>17</v>
      </c>
    </row>
    <row r="43" spans="1:7" x14ac:dyDescent="0.3">
      <c r="A43" s="6"/>
    </row>
    <row r="44" spans="1:7" x14ac:dyDescent="0.3">
      <c r="A44" s="7" t="s">
        <v>8</v>
      </c>
      <c r="C44" s="8" t="s">
        <v>4</v>
      </c>
    </row>
    <row r="45" spans="1:7" x14ac:dyDescent="0.3">
      <c r="A45" t="s">
        <v>12</v>
      </c>
      <c r="B45" t="s">
        <v>6</v>
      </c>
      <c r="F45" t="s">
        <v>20</v>
      </c>
    </row>
    <row r="46" spans="1:7" x14ac:dyDescent="0.3">
      <c r="A46" s="3">
        <f>F28</f>
        <v>3.1407001890675503</v>
      </c>
      <c r="B46" s="3">
        <f>0.7*POWER(A46,4)-7.8*POWER(A46,3)+32.5*POWER(A46,2)-76.5*POWER(A46,1)+70.6</f>
        <v>-22.617627906685271</v>
      </c>
      <c r="F46" s="12">
        <f t="shared" ref="F46:F57" si="3">(4095/3.3)*F28</f>
        <v>3897.3234164338241</v>
      </c>
    </row>
    <row r="47" spans="1:7" x14ac:dyDescent="0.3">
      <c r="A47" s="3">
        <f t="shared" ref="A47:A57" si="4">F29</f>
        <v>2.8658890535474044</v>
      </c>
      <c r="B47" s="3">
        <f t="shared" ref="B47:B57" si="5">0.7*POWER(A47,4)-7.8*POWER(A47,3)+32.5*POWER(A47,2)-76.5*POWER(A47,1)+70.6</f>
        <v>-18.086591619243848</v>
      </c>
      <c r="F47" s="12">
        <f t="shared" si="3"/>
        <v>3556.307780083825</v>
      </c>
    </row>
    <row r="48" spans="1:7" x14ac:dyDescent="0.3">
      <c r="A48" s="3">
        <f t="shared" si="4"/>
        <v>2.5811118213907482</v>
      </c>
      <c r="B48" s="3">
        <f t="shared" si="5"/>
        <v>-13.393346887627573</v>
      </c>
      <c r="F48" s="12">
        <f t="shared" si="3"/>
        <v>3202.9251238167012</v>
      </c>
    </row>
    <row r="49" spans="1:7" x14ac:dyDescent="0.3">
      <c r="A49" s="3">
        <f t="shared" si="4"/>
        <v>2.2962537974115413</v>
      </c>
      <c r="B49" s="3">
        <f t="shared" si="5"/>
        <v>-8.6760868124437565</v>
      </c>
      <c r="F49" s="12">
        <f t="shared" si="3"/>
        <v>2849.442212242504</v>
      </c>
    </row>
    <row r="50" spans="1:7" x14ac:dyDescent="0.3">
      <c r="A50" s="3">
        <f t="shared" si="4"/>
        <v>2.0212214883422153</v>
      </c>
      <c r="B50" s="3">
        <f t="shared" si="5"/>
        <v>-3.9745153484541618</v>
      </c>
      <c r="F50" s="12">
        <f t="shared" si="3"/>
        <v>2508.1521196246581</v>
      </c>
    </row>
    <row r="51" spans="1:7" x14ac:dyDescent="0.3">
      <c r="A51" s="3">
        <f t="shared" si="4"/>
        <v>1.7641729225990164</v>
      </c>
      <c r="B51" s="3">
        <f t="shared" si="5"/>
        <v>0.74419421446341971</v>
      </c>
      <c r="F51" s="12">
        <f t="shared" si="3"/>
        <v>2189.1782175887797</v>
      </c>
    </row>
    <row r="52" spans="1:7" x14ac:dyDescent="0.3">
      <c r="A52" s="3">
        <f t="shared" si="4"/>
        <v>1.5302484697745173</v>
      </c>
      <c r="B52" s="3">
        <f t="shared" si="5"/>
        <v>5.5284024658177486</v>
      </c>
      <c r="F52" s="12">
        <f t="shared" si="3"/>
        <v>1898.8992374929239</v>
      </c>
    </row>
    <row r="53" spans="1:7" x14ac:dyDescent="0.3">
      <c r="A53" s="3">
        <f t="shared" si="4"/>
        <v>1.3212734868294234</v>
      </c>
      <c r="B53" s="3">
        <f t="shared" si="5"/>
        <v>10.40155626587368</v>
      </c>
      <c r="F53" s="12">
        <f t="shared" si="3"/>
        <v>1639.5802813837845</v>
      </c>
    </row>
    <row r="54" spans="1:7" x14ac:dyDescent="0.3">
      <c r="A54" s="3">
        <f t="shared" si="4"/>
        <v>1.1364911980093657</v>
      </c>
      <c r="B54" s="3">
        <f t="shared" si="5"/>
        <v>15.353938409854678</v>
      </c>
      <c r="F54" s="12">
        <f t="shared" si="3"/>
        <v>1410.2822593479857</v>
      </c>
    </row>
    <row r="55" spans="1:7" x14ac:dyDescent="0.3">
      <c r="A55" s="3">
        <f t="shared" si="4"/>
        <v>0.97402764715734158</v>
      </c>
      <c r="B55" s="3">
        <f t="shared" si="5"/>
        <v>20.342772134121972</v>
      </c>
      <c r="F55" s="12">
        <f t="shared" si="3"/>
        <v>1208.6797621543376</v>
      </c>
    </row>
    <row r="56" spans="1:7" x14ac:dyDescent="0.3">
      <c r="A56" s="3">
        <f t="shared" si="4"/>
        <v>0.8326713358111576</v>
      </c>
      <c r="B56" s="3">
        <f t="shared" si="5"/>
        <v>25.267609082860673</v>
      </c>
      <c r="F56" s="12">
        <f t="shared" si="3"/>
        <v>1033.2694303474821</v>
      </c>
    </row>
    <row r="57" spans="1:7" x14ac:dyDescent="0.3">
      <c r="A57" s="3">
        <f t="shared" si="4"/>
        <v>0.71362193802583151</v>
      </c>
      <c r="B57" s="3">
        <f t="shared" si="5"/>
        <v>29.905641610410385</v>
      </c>
      <c r="F57" s="12">
        <f t="shared" si="3"/>
        <v>885.5399503684182</v>
      </c>
    </row>
    <row r="58" spans="1:7" x14ac:dyDescent="0.3">
      <c r="A58" s="3"/>
      <c r="B58" s="3"/>
      <c r="G58" s="10"/>
    </row>
    <row r="60" spans="1:7" x14ac:dyDescent="0.3">
      <c r="A60" s="3"/>
      <c r="B60" s="3"/>
    </row>
  </sheetData>
  <pageMargins left="0.7" right="0.7" top="0.78740157499999996" bottom="0.78740157499999996" header="0.3" footer="0.3"/>
  <pageSetup orientation="portrait" r:id="rId1"/>
  <headerFooter>
    <oddHeader>&amp;L&amp;"Arial"&amp;8&amp;K000000INTERNAL&amp;1#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B9DF-6FCC-40BC-AE3E-0301AC9344D5}">
  <dimension ref="A1:A2"/>
  <sheetViews>
    <sheetView workbookViewId="0"/>
  </sheetViews>
  <sheetFormatPr baseColWidth="10" defaultRowHeight="14.4" x14ac:dyDescent="0.3"/>
  <sheetData>
    <row r="1" spans="1:1" x14ac:dyDescent="0.3">
      <c r="A1" s="5" t="s">
        <v>5</v>
      </c>
    </row>
    <row r="2" spans="1:1" x14ac:dyDescent="0.3">
      <c r="A2" s="5" t="s">
        <v>19</v>
      </c>
    </row>
  </sheetData>
  <hyperlinks>
    <hyperlink ref="A1" r:id="rId1" xr:uid="{9388D83C-7D6F-41E2-8465-5B9FC4D280BB}"/>
    <hyperlink ref="A2" r:id="rId2" display="https://www.semitec-global.com/uploads/2022/01/P12-13-AT-Thermistor.pdf" xr:uid="{3AC661CC-00F2-4D90-B90E-6CB1F891782F}"/>
  </hyperlinks>
  <pageMargins left="0.7" right="0.7" top="0.78740157499999996" bottom="0.78740157499999996" header="0.3" footer="0.3"/>
  <pageSetup orientation="portrait" r:id="rId3"/>
  <headerFooter>
    <oddHeader>&amp;L&amp;"Arial"&amp;8&amp;K000000INTERNAL&amp;1#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Interpolation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Dirnberger, Florian (EFS-GT3)</dc:creator>
  <cp:lastModifiedBy>Dirnberger, Florian (EFS-GT3)</cp:lastModifiedBy>
  <dcterms:created xsi:type="dcterms:W3CDTF">2022-08-19T12:49:27Z</dcterms:created>
  <dcterms:modified xsi:type="dcterms:W3CDTF">2022-08-25T09:38:17Z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c9b508-7c6e-42bd-bedf-808292653d6c_Enabled">
    <vt:lpwstr>true</vt:lpwstr>
  </property>
  <property fmtid="{D5CDD505-2E9C-101B-9397-08002B2CF9AE}" pid="3" name="MSIP_Label_b1c9b508-7c6e-42bd-bedf-808292653d6c_SetDate">
    <vt:lpwstr>2022-08-25T09:38:17Z</vt:lpwstr>
  </property>
  <property fmtid="{D5CDD505-2E9C-101B-9397-08002B2CF9AE}" pid="4" name="MSIP_Label_b1c9b508-7c6e-42bd-bedf-808292653d6c_Method">
    <vt:lpwstr>Standard</vt:lpwstr>
  </property>
  <property fmtid="{D5CDD505-2E9C-101B-9397-08002B2CF9AE}" pid="5" name="MSIP_Label_b1c9b508-7c6e-42bd-bedf-808292653d6c_Name">
    <vt:lpwstr>b1c9b508-7c6e-42bd-bedf-808292653d6c</vt:lpwstr>
  </property>
  <property fmtid="{D5CDD505-2E9C-101B-9397-08002B2CF9AE}" pid="6" name="MSIP_Label_b1c9b508-7c6e-42bd-bedf-808292653d6c_SiteId">
    <vt:lpwstr>2882be50-2012-4d88-ac86-544124e120c8</vt:lpwstr>
  </property>
  <property fmtid="{D5CDD505-2E9C-101B-9397-08002B2CF9AE}" pid="7" name="MSIP_Label_b1c9b508-7c6e-42bd-bedf-808292653d6c_ActionId">
    <vt:lpwstr>c1335c04-5f9a-44ec-8c49-0962993ad273</vt:lpwstr>
  </property>
  <property fmtid="{D5CDD505-2E9C-101B-9397-08002B2CF9AE}" pid="8" name="MSIP_Label_b1c9b508-7c6e-42bd-bedf-808292653d6c_ContentBits">
    <vt:lpwstr>3</vt:lpwstr>
  </property>
</Properties>
</file>