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esktop/"/>
    </mc:Choice>
  </mc:AlternateContent>
  <xr:revisionPtr revIDLastSave="0" documentId="13_ncr:1_{E6019F68-04A9-0643-A05E-459CFB0B502C}" xr6:coauthVersionLast="47" xr6:coauthVersionMax="47" xr10:uidLastSave="{00000000-0000-0000-0000-000000000000}"/>
  <bookViews>
    <workbookView xWindow="0" yWindow="500" windowWidth="76800" windowHeight="31500" xr2:uid="{AE6E3211-F782-5F4C-B9E1-338AA6603C2D}"/>
  </bookViews>
  <sheets>
    <sheet name="First Path" sheetId="1" r:id="rId1"/>
    <sheet name="Second Path" sheetId="2" r:id="rId2"/>
    <sheet name="Reduce Comparison" sheetId="4" r:id="rId3"/>
  </sheets>
  <definedNames>
    <definedName name="_xlchart.v2.0" hidden="1">'First Path'!$AA$21:$AA$23</definedName>
    <definedName name="_xlchart.v2.1" hidden="1">'First Path'!$Z$21:$Z$23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AA22" i="1"/>
  <c r="AA21" i="1"/>
  <c r="AB23" i="1"/>
  <c r="AB22" i="1"/>
  <c r="AB21" i="1"/>
  <c r="X11" i="2"/>
  <c r="X14" i="2"/>
  <c r="N67" i="4"/>
  <c r="L14" i="4"/>
  <c r="O15" i="4"/>
  <c r="O33" i="4"/>
  <c r="O51" i="4"/>
  <c r="O68" i="4"/>
  <c r="N56" i="4"/>
  <c r="O56" i="4" s="1"/>
  <c r="N39" i="4"/>
  <c r="O39" i="4" s="1"/>
  <c r="N21" i="4"/>
  <c r="O21" i="4" s="1"/>
  <c r="N3" i="4"/>
  <c r="O3" i="4" s="1"/>
  <c r="L21" i="4"/>
  <c r="M21" i="4" s="1"/>
  <c r="N66" i="4"/>
  <c r="O66" i="4" s="1"/>
  <c r="L66" i="4"/>
  <c r="M66" i="4" s="1"/>
  <c r="N65" i="4"/>
  <c r="O65" i="4" s="1"/>
  <c r="L65" i="4"/>
  <c r="M65" i="4" s="1"/>
  <c r="N64" i="4"/>
  <c r="O64" i="4" s="1"/>
  <c r="L64" i="4"/>
  <c r="M64" i="4" s="1"/>
  <c r="N63" i="4"/>
  <c r="O63" i="4" s="1"/>
  <c r="L63" i="4"/>
  <c r="M63" i="4" s="1"/>
  <c r="N62" i="4"/>
  <c r="O62" i="4" s="1"/>
  <c r="L62" i="4"/>
  <c r="M62" i="4" s="1"/>
  <c r="N61" i="4"/>
  <c r="O61" i="4" s="1"/>
  <c r="L61" i="4"/>
  <c r="M61" i="4" s="1"/>
  <c r="N60" i="4"/>
  <c r="O60" i="4" s="1"/>
  <c r="L60" i="4"/>
  <c r="M60" i="4" s="1"/>
  <c r="N59" i="4"/>
  <c r="O59" i="4" s="1"/>
  <c r="L59" i="4"/>
  <c r="M59" i="4" s="1"/>
  <c r="N58" i="4"/>
  <c r="O58" i="4" s="1"/>
  <c r="L58" i="4"/>
  <c r="M58" i="4" s="1"/>
  <c r="N57" i="4"/>
  <c r="O57" i="4" s="1"/>
  <c r="O67" i="4" s="1"/>
  <c r="L57" i="4"/>
  <c r="M57" i="4" s="1"/>
  <c r="M67" i="4" s="1"/>
  <c r="L56" i="4"/>
  <c r="M56" i="4" s="1"/>
  <c r="W6" i="2"/>
  <c r="H67" i="2"/>
  <c r="M67" i="2"/>
  <c r="C67" i="2"/>
  <c r="O67" i="2"/>
  <c r="W5" i="1"/>
  <c r="C53" i="1"/>
  <c r="H53" i="1"/>
  <c r="M53" i="1"/>
  <c r="N67" i="2"/>
  <c r="X11" i="1"/>
  <c r="E53" i="1"/>
  <c r="N49" i="4"/>
  <c r="O49" i="4" s="1"/>
  <c r="L49" i="4"/>
  <c r="M49" i="4" s="1"/>
  <c r="N48" i="4"/>
  <c r="O48" i="4" s="1"/>
  <c r="L48" i="4"/>
  <c r="M48" i="4" s="1"/>
  <c r="N47" i="4"/>
  <c r="O47" i="4" s="1"/>
  <c r="L47" i="4"/>
  <c r="M47" i="4" s="1"/>
  <c r="N46" i="4"/>
  <c r="O46" i="4" s="1"/>
  <c r="L46" i="4"/>
  <c r="M46" i="4" s="1"/>
  <c r="N45" i="4"/>
  <c r="O45" i="4" s="1"/>
  <c r="L45" i="4"/>
  <c r="M45" i="4" s="1"/>
  <c r="N44" i="4"/>
  <c r="O44" i="4" s="1"/>
  <c r="L44" i="4"/>
  <c r="M44" i="4" s="1"/>
  <c r="N43" i="4"/>
  <c r="O43" i="4" s="1"/>
  <c r="L43" i="4"/>
  <c r="M43" i="4" s="1"/>
  <c r="N42" i="4"/>
  <c r="O42" i="4" s="1"/>
  <c r="L42" i="4"/>
  <c r="M42" i="4" s="1"/>
  <c r="N41" i="4"/>
  <c r="O41" i="4" s="1"/>
  <c r="L41" i="4"/>
  <c r="M41" i="4" s="1"/>
  <c r="N40" i="4"/>
  <c r="O40" i="4" s="1"/>
  <c r="O50" i="4" s="1"/>
  <c r="L40" i="4"/>
  <c r="M40" i="4" s="1"/>
  <c r="L39" i="4"/>
  <c r="M39" i="4" s="1"/>
  <c r="N31" i="4"/>
  <c r="O31" i="4" s="1"/>
  <c r="L31" i="4"/>
  <c r="M31" i="4" s="1"/>
  <c r="N30" i="4"/>
  <c r="O30" i="4" s="1"/>
  <c r="L30" i="4"/>
  <c r="M30" i="4" s="1"/>
  <c r="N29" i="4"/>
  <c r="O29" i="4" s="1"/>
  <c r="L29" i="4"/>
  <c r="M29" i="4" s="1"/>
  <c r="N28" i="4"/>
  <c r="O28" i="4" s="1"/>
  <c r="L28" i="4"/>
  <c r="M28" i="4" s="1"/>
  <c r="N27" i="4"/>
  <c r="O27" i="4" s="1"/>
  <c r="L27" i="4"/>
  <c r="M27" i="4" s="1"/>
  <c r="N26" i="4"/>
  <c r="O26" i="4" s="1"/>
  <c r="L26" i="4"/>
  <c r="M26" i="4" s="1"/>
  <c r="N25" i="4"/>
  <c r="O25" i="4" s="1"/>
  <c r="L25" i="4"/>
  <c r="M25" i="4" s="1"/>
  <c r="N24" i="4"/>
  <c r="O24" i="4" s="1"/>
  <c r="L24" i="4"/>
  <c r="M24" i="4" s="1"/>
  <c r="N23" i="4"/>
  <c r="O23" i="4" s="1"/>
  <c r="O32" i="4" s="1"/>
  <c r="L23" i="4"/>
  <c r="M23" i="4" s="1"/>
  <c r="M32" i="4" s="1"/>
  <c r="N22" i="4"/>
  <c r="O22" i="4" s="1"/>
  <c r="L22" i="4"/>
  <c r="M22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4" i="4"/>
  <c r="O4" i="4" s="1"/>
  <c r="O1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4" i="4"/>
  <c r="M4" i="4" s="1"/>
  <c r="M14" i="4" s="1"/>
  <c r="L3" i="4"/>
  <c r="M3" i="4" s="1"/>
  <c r="AA11" i="2"/>
  <c r="AB11" i="2"/>
  <c r="W11" i="2"/>
  <c r="T11" i="2"/>
  <c r="S11" i="2"/>
  <c r="J67" i="2"/>
  <c r="I67" i="2"/>
  <c r="D67" i="2"/>
  <c r="E67" i="2"/>
  <c r="AB11" i="1"/>
  <c r="AA11" i="1"/>
  <c r="W11" i="1"/>
  <c r="T11" i="1"/>
  <c r="S11" i="1"/>
  <c r="O53" i="1"/>
  <c r="N53" i="1"/>
  <c r="J53" i="1"/>
  <c r="I53" i="1"/>
  <c r="D53" i="1"/>
  <c r="N32" i="4" l="1"/>
  <c r="L32" i="4"/>
  <c r="N14" i="4"/>
  <c r="L67" i="4"/>
  <c r="N50" i="4"/>
  <c r="L50" i="4"/>
  <c r="M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tc={E46FF52D-AF20-C948-B64C-3068848C8CEC}</author>
    <author>tc={BB52C841-284D-F14B-AC7C-7BB62EB6AC56}</author>
    <author>tc={D7B741A3-2F58-BD43-91C7-54EC6B969495}</author>
    <author>tc={91B6B533-D8FD-9F44-90F2-E470B0AF218A}</author>
    <author>tc={AD5A0D0C-F3CF-4648-89FD-DFA2FA86EFBB}</author>
    <author>tc={D3F180A4-23C8-9C4F-BE42-C5E8C367CDDA}</author>
    <author>tc={BDD2CA77-DA56-2040-9E54-B6610C878006}</author>
  </authors>
  <commentList>
    <comment ref="C3" authorId="0" shapeId="0" xr:uid="{E46FF52D-AF20-C948-B64C-3068848C8C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>
      </text>
    </comment>
    <comment ref="C4" authorId="1" shapeId="0" xr:uid="{BB52C841-284D-F14B-AC7C-7BB62EB6AC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>
      </text>
    </comment>
    <comment ref="D21" authorId="2" shapeId="0" xr:uid="{D7B741A3-2F58-BD43-91C7-54EC6B96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>
      </text>
    </comment>
    <comment ref="D22" authorId="3" shapeId="0" xr:uid="{91B6B533-D8FD-9F44-90F2-E470B0AF21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>
      </text>
    </comment>
    <comment ref="C39" authorId="4" shapeId="0" xr:uid="{AD5A0D0C-F3CF-4648-89FD-DFA2FA86E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>
      </text>
    </comment>
    <comment ref="C40" authorId="5" shapeId="0" xr:uid="{D3F180A4-23C8-9C4F-BE42-C5E8C367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query __REDUCED__Contract($id: ID!) {
  Contract(id: $id) {
    id
    payPeriod
    payPeriodAdvance
    Customer {
      id
      postal
      street
      vatNumber
    }
  }
}</t>
      </text>
    </comment>
    <comment ref="C57" authorId="6" shapeId="0" xr:uid="{BDD2CA77-DA56-2040-9E54-B6610C878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query __REDUCED__User($id: ID!) {
  User(id: $id) {
    id
    phone
    birthdate
    Address {
      id
      streetName
      postalCode
      location
      Country {
        id
      }
    }
  }
}
</t>
      </text>
    </comment>
  </commentList>
</comments>
</file>

<file path=xl/sharedStrings.xml><?xml version="1.0" encoding="utf-8"?>
<sst xmlns="http://schemas.openxmlformats.org/spreadsheetml/2006/main" count="565" uniqueCount="55">
  <si>
    <t>Reduction, Shared Cache</t>
  </si>
  <si>
    <t>No Reduction Shared Cache</t>
  </si>
  <si>
    <t>Query</t>
  </si>
  <si>
    <t>_allContactsMeta</t>
  </si>
  <si>
    <t>_allInvoicesMeta</t>
  </si>
  <si>
    <t>_allContractsMeta</t>
  </si>
  <si>
    <t>_allUsersMeta</t>
  </si>
  <si>
    <t>allEmailTypes</t>
  </si>
  <si>
    <t>allSalutations</t>
  </si>
  <si>
    <t>allContactsSubset</t>
  </si>
  <si>
    <t>contactTitlesAggregated</t>
  </si>
  <si>
    <t>allTitles</t>
  </si>
  <si>
    <t>allContractsSubset</t>
  </si>
  <si>
    <t>allInvoicesSubset</t>
  </si>
  <si>
    <t>contactCountriesAggregated</t>
  </si>
  <si>
    <t>allCountries</t>
  </si>
  <si>
    <t>allArticleUnits</t>
  </si>
  <si>
    <t>allCurrencies</t>
  </si>
  <si>
    <t>allVats</t>
  </si>
  <si>
    <t>allSalesCountries</t>
  </si>
  <si>
    <t>allInvoiceTypes</t>
  </si>
  <si>
    <t>allUsersSubset</t>
  </si>
  <si>
    <t>allPaymentMethods</t>
  </si>
  <si>
    <t>allContacts</t>
  </si>
  <si>
    <t>Contact</t>
  </si>
  <si>
    <t>allInvoices</t>
  </si>
  <si>
    <t>Invoice</t>
  </si>
  <si>
    <t>allContracts</t>
  </si>
  <si>
    <t>Contract</t>
  </si>
  <si>
    <t>allUsers</t>
  </si>
  <si>
    <t>User</t>
  </si>
  <si>
    <t>Request Size</t>
  </si>
  <si>
    <t>Response Size</t>
  </si>
  <si>
    <t>Result</t>
  </si>
  <si>
    <t>No Reduction, No Shared Cache</t>
  </si>
  <si>
    <t>No Reduction, Shared Cache</t>
  </si>
  <si>
    <t>Diff</t>
  </si>
  <si>
    <t>Path: Dashboard - Contacts - Second Contact Page - Open First Contact Detail - Invoices - Second Invoice Page - Open First Invoice Detail - Contracts - Second Contract Page - Open Fist Contract Detail - Users - Second Users Page - Open First User Detail</t>
  </si>
  <si>
    <t>userByToken</t>
  </si>
  <si>
    <t xml:space="preserve">User </t>
  </si>
  <si>
    <t>Results</t>
  </si>
  <si>
    <t xml:space="preserve">    </t>
  </si>
  <si>
    <t>B</t>
  </si>
  <si>
    <t>MB</t>
  </si>
  <si>
    <t>Result Set size</t>
  </si>
  <si>
    <t>Records</t>
  </si>
  <si>
    <t>43 fields, 12 Fields Removed, 31 remaining</t>
  </si>
  <si>
    <t>38 fields, 13 Fields Removed, 25 remaining</t>
  </si>
  <si>
    <t>17 fields, 10 Fields Removed, 7 remaining</t>
  </si>
  <si>
    <t>16 fields, 8 Fields Removed, 8 remaining</t>
  </si>
  <si>
    <t>AVG</t>
  </si>
  <si>
    <t>Request Diff</t>
  </si>
  <si>
    <t>Response Diff</t>
  </si>
  <si>
    <t>Request Diff %</t>
  </si>
  <si>
    <t>Response 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</si>
</sst>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/>
    <xf numFmtId="0" fontId="3" fillId="0" borderId="0" xfId="0" applyFont="1"/>
    <xf numFmtId="0" fontId="3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7" xfId="0" applyFill="1" applyBorder="1"/>
    <xf numFmtId="0" fontId="3" fillId="2" borderId="0" xfId="0" applyFont="1" applyFill="1"/>
    <xf numFmtId="0" fontId="0" fillId="2" borderId="5" xfId="0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14" xfId="0" applyBorder="1"/>
    <xf numFmtId="0" fontId="2" fillId="0" borderId="7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10" xfId="0" applyFont="1" applyBorder="1"/>
    <xf numFmtId="0" fontId="0" fillId="0" borderId="15" xfId="0" applyBorder="1"/>
    <xf numFmtId="9" fontId="0" fillId="0" borderId="2" xfId="1" applyFont="1" applyBorder="1"/>
    <xf numFmtId="9" fontId="6" fillId="0" borderId="10" xfId="1" applyFont="1" applyBorder="1"/>
    <xf numFmtId="9" fontId="0" fillId="0" borderId="11" xfId="1" applyFont="1" applyBorder="1"/>
    <xf numFmtId="0" fontId="6" fillId="0" borderId="16" xfId="0" applyFont="1" applyBorder="1"/>
    <xf numFmtId="9" fontId="6" fillId="0" borderId="16" xfId="1" applyFont="1" applyBorder="1"/>
    <xf numFmtId="2" fontId="6" fillId="0" borderId="16" xfId="0" applyNumberFormat="1" applyFont="1" applyBorder="1"/>
    <xf numFmtId="9" fontId="6" fillId="0" borderId="16" xfId="1" applyFont="1" applyFill="1" applyBorder="1" applyAlignment="1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0" fillId="0" borderId="2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Size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Path'!$Z$21:$Z$23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Path'!$AB$21:$AB$23</c:f>
              <c:numCache>
                <c:formatCode>0.00</c:formatCode>
                <c:ptCount val="3"/>
                <c:pt idx="0">
                  <c:v>8.3747629999999997</c:v>
                </c:pt>
                <c:pt idx="1">
                  <c:v>8.4372109999999996</c:v>
                </c:pt>
                <c:pt idx="2">
                  <c:v>10.780656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F74C-900B-AB26283C8D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67680"/>
        <c:axId val="254069328"/>
      </c:barChart>
      <c:catAx>
        <c:axId val="254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9328"/>
        <c:crosses val="autoZero"/>
        <c:auto val="1"/>
        <c:lblAlgn val="ctr"/>
        <c:lblOffset val="100"/>
        <c:noMultiLvlLbl val="0"/>
      </c:catAx>
      <c:valAx>
        <c:axId val="254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Size (KB)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Path'!$Z$21:$Z$23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Path'!$AA$21:$AA$23</c:f>
              <c:numCache>
                <c:formatCode>0.00</c:formatCode>
                <c:ptCount val="3"/>
                <c:pt idx="0">
                  <c:v>13.532999999999999</c:v>
                </c:pt>
                <c:pt idx="1">
                  <c:v>15.176</c:v>
                </c:pt>
                <c:pt idx="2">
                  <c:v>17.462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F45-A164-8B71ECAA83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92976"/>
        <c:axId val="254194624"/>
      </c:barChart>
      <c:catAx>
        <c:axId val="254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4624"/>
        <c:crosses val="autoZero"/>
        <c:auto val="1"/>
        <c:lblAlgn val="ctr"/>
        <c:lblOffset val="100"/>
        <c:noMultiLvlLbl val="0"/>
      </c:catAx>
      <c:valAx>
        <c:axId val="25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81139</xdr:colOff>
      <xdr:row>17</xdr:row>
      <xdr:rowOff>32456</xdr:rowOff>
    </xdr:from>
    <xdr:to>
      <xdr:col>21</xdr:col>
      <xdr:colOff>243417</xdr:colOff>
      <xdr:row>30</xdr:row>
      <xdr:rowOff>87489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D5DC1-515C-7C14-EE68-33F941E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1224140</xdr:colOff>
      <xdr:row>26</xdr:row>
      <xdr:rowOff>103012</xdr:rowOff>
    </xdr:from>
    <xdr:to>
      <xdr:col>25</xdr:col>
      <xdr:colOff>1386417</xdr:colOff>
      <xdr:row>39</xdr:row>
      <xdr:rowOff>186267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282B5-655D-8B9D-BDBD-1BD1CAB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ian Mold" id="{AE1A273A-EE81-4841-BDDF-AB08C47471A9}" userId="S::florian.mold@agnet.at::75274d94-71a2-46a5-8e60-f1f117ad4ec8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03T21:33:12.02" personId="{AE1A273A-EE81-4841-BDDF-AB08C47471A9}" id="{E46FF52D-AF20-C948-B64C-3068848C8CEC}">
    <text>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ext>
  </threadedComment>
  <threadedComment ref="C4" dT="2023-01-03T21:32:56.81" personId="{AE1A273A-EE81-4841-BDDF-AB08C47471A9}" id="{BB52C841-284D-F14B-AC7C-7BB62EB6AC56}">
    <text>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ext>
  </threadedComment>
  <threadedComment ref="D21" dT="2023-01-03T22:04:28.74" personId="{AE1A273A-EE81-4841-BDDF-AB08C47471A9}" id="{D7B741A3-2F58-BD43-91C7-54EC6B969495}">
    <text>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ext>
  </threadedComment>
  <threadedComment ref="D22" dT="2023-01-03T22:04:13.67" personId="{AE1A273A-EE81-4841-BDDF-AB08C47471A9}" id="{91B6B533-D8FD-9F44-90F2-E470B0AF218A}">
    <text>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ext>
  </threadedComment>
  <threadedComment ref="C39" dT="2023-01-03T22:07:20.02" personId="{AE1A273A-EE81-4841-BDDF-AB08C47471A9}" id="{AD5A0D0C-F3CF-4648-89FD-DFA2FA86EFBB}">
    <text>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ext>
  </threadedComment>
  <threadedComment ref="C40" dT="2023-01-03T22:07:29.67" personId="{AE1A273A-EE81-4841-BDDF-AB08C47471A9}" id="{D3F180A4-23C8-9C4F-BE42-C5E8C367CDDA}">
    <text>Contract query __REDUCED__Contract($id: ID!) {
  Contract(id: $id) {
    id
    payPeriod
    payPeriodAdvance
    Customer {
      id
      postal
      street
      vatNumber
    }
  }
}</text>
  </threadedComment>
  <threadedComment ref="C57" dT="2023-01-05T09:27:57.41" personId="{AE1A273A-EE81-4841-BDDF-AB08C47471A9}" id="{BDD2CA77-DA56-2040-9E54-B6610C878006}">
    <text xml:space="preserve">query __REDUCED__User($id: ID!) {
  User(id: $id) {
    id
    phone
    birthdate
    Address {
      id
      streetName
      postalCode
      location
      Country {
        id
      }
    }
  }
}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34E6-658D-5C4E-A515-16DA469C88DF}">
  <dimension ref="A1:AC58"/>
  <sheetViews>
    <sheetView tabSelected="1" topLeftCell="I1" zoomScale="180" zoomScaleNormal="180" workbookViewId="0">
      <selection activeCell="Z39" sqref="Z39"/>
    </sheetView>
  </sheetViews>
  <sheetFormatPr baseColWidth="10" defaultRowHeight="16" x14ac:dyDescent="0.2"/>
  <cols>
    <col min="1" max="1" width="3.1640625" bestFit="1" customWidth="1"/>
    <col min="2" max="2" width="25.33203125" customWidth="1"/>
    <col min="3" max="3" width="13.1640625" bestFit="1" customWidth="1"/>
    <col min="4" max="4" width="11.83203125" bestFit="1" customWidth="1"/>
    <col min="5" max="5" width="13" bestFit="1" customWidth="1"/>
    <col min="6" max="6" width="4" bestFit="1" customWidth="1"/>
    <col min="7" max="7" width="25" bestFit="1" customWidth="1"/>
    <col min="8" max="8" width="13.1640625" bestFit="1" customWidth="1"/>
    <col min="9" max="9" width="11.83203125" bestFit="1" customWidth="1"/>
    <col min="10" max="10" width="13" bestFit="1" customWidth="1"/>
    <col min="11" max="11" width="4" bestFit="1" customWidth="1"/>
    <col min="12" max="12" width="27.6640625" bestFit="1" customWidth="1"/>
    <col min="13" max="13" width="13.1640625" bestFit="1" customWidth="1"/>
    <col min="14" max="14" width="11.83203125" bestFit="1" customWidth="1"/>
    <col min="15" max="15" width="13" bestFit="1" customWidth="1"/>
    <col min="16" max="16" width="4" bestFit="1" customWidth="1"/>
    <col min="18" max="18" width="29.33203125" bestFit="1" customWidth="1"/>
    <col min="19" max="19" width="11.6640625" bestFit="1" customWidth="1"/>
    <col min="20" max="20" width="12.83203125" bestFit="1" customWidth="1"/>
    <col min="21" max="21" width="4" customWidth="1"/>
    <col min="22" max="22" width="29.33203125" bestFit="1" customWidth="1"/>
    <col min="23" max="23" width="11.6640625" bestFit="1" customWidth="1"/>
    <col min="24" max="24" width="12.83203125" bestFit="1" customWidth="1"/>
    <col min="25" max="25" width="4" bestFit="1" customWidth="1"/>
    <col min="26" max="26" width="29.33203125" bestFit="1" customWidth="1"/>
    <col min="27" max="27" width="11.6640625" bestFit="1" customWidth="1"/>
    <col min="28" max="28" width="12.83203125" bestFit="1" customWidth="1"/>
  </cols>
  <sheetData>
    <row r="1" spans="1:29" x14ac:dyDescent="0.2">
      <c r="B1" s="50" t="s">
        <v>0</v>
      </c>
      <c r="C1" s="50"/>
      <c r="D1" s="50"/>
      <c r="E1" s="50"/>
      <c r="F1" s="10"/>
      <c r="G1" s="50" t="s">
        <v>1</v>
      </c>
      <c r="H1" s="50"/>
      <c r="I1" s="50"/>
      <c r="J1" s="50"/>
      <c r="K1" s="12"/>
      <c r="L1" s="51" t="s">
        <v>34</v>
      </c>
      <c r="M1" s="50"/>
      <c r="N1" s="50"/>
      <c r="O1" s="52"/>
    </row>
    <row r="2" spans="1:29" x14ac:dyDescent="0.2">
      <c r="B2" s="2" t="s">
        <v>2</v>
      </c>
      <c r="C2" s="2" t="s">
        <v>44</v>
      </c>
      <c r="D2" s="2" t="s">
        <v>31</v>
      </c>
      <c r="E2" s="2" t="s">
        <v>32</v>
      </c>
      <c r="F2" s="11"/>
      <c r="G2" s="2" t="s">
        <v>2</v>
      </c>
      <c r="H2" s="2" t="s">
        <v>44</v>
      </c>
      <c r="I2" s="2" t="s">
        <v>31</v>
      </c>
      <c r="J2" s="2" t="s">
        <v>32</v>
      </c>
      <c r="K2" s="12"/>
      <c r="L2" s="7" t="s">
        <v>2</v>
      </c>
      <c r="M2" s="2" t="s">
        <v>44</v>
      </c>
      <c r="N2" s="2" t="s">
        <v>31</v>
      </c>
      <c r="O2" s="16" t="s">
        <v>32</v>
      </c>
      <c r="W2" t="s">
        <v>45</v>
      </c>
    </row>
    <row r="3" spans="1:29" x14ac:dyDescent="0.2">
      <c r="A3" s="2">
        <v>1</v>
      </c>
      <c r="B3" t="s">
        <v>7</v>
      </c>
      <c r="C3">
        <v>3</v>
      </c>
      <c r="D3">
        <v>131</v>
      </c>
      <c r="E3">
        <v>151</v>
      </c>
      <c r="F3" s="12"/>
      <c r="G3" t="s">
        <v>7</v>
      </c>
      <c r="H3">
        <v>3</v>
      </c>
      <c r="I3">
        <v>131</v>
      </c>
      <c r="J3">
        <v>151</v>
      </c>
      <c r="K3" s="12"/>
      <c r="L3" s="8" t="s">
        <v>10</v>
      </c>
      <c r="M3">
        <v>10000</v>
      </c>
      <c r="N3" s="17">
        <v>197</v>
      </c>
      <c r="O3" s="18">
        <v>1140187</v>
      </c>
      <c r="R3" s="6" t="s">
        <v>40</v>
      </c>
      <c r="S3" s="6" t="s">
        <v>31</v>
      </c>
      <c r="T3" s="6" t="s">
        <v>32</v>
      </c>
      <c r="W3">
        <v>61426</v>
      </c>
    </row>
    <row r="4" spans="1:29" x14ac:dyDescent="0.2">
      <c r="A4" s="2">
        <v>2</v>
      </c>
      <c r="B4" t="s">
        <v>8</v>
      </c>
      <c r="C4">
        <v>3</v>
      </c>
      <c r="D4">
        <v>134</v>
      </c>
      <c r="E4">
        <v>151</v>
      </c>
      <c r="F4" s="12"/>
      <c r="G4" t="s">
        <v>8</v>
      </c>
      <c r="H4">
        <v>3</v>
      </c>
      <c r="I4">
        <v>134</v>
      </c>
      <c r="J4">
        <v>151</v>
      </c>
      <c r="K4" s="12"/>
      <c r="L4" s="8" t="s">
        <v>21</v>
      </c>
      <c r="M4">
        <v>100</v>
      </c>
      <c r="N4">
        <v>442</v>
      </c>
      <c r="O4" s="14">
        <v>13542</v>
      </c>
      <c r="R4" s="6" t="s">
        <v>0</v>
      </c>
      <c r="S4" s="5">
        <v>13533</v>
      </c>
      <c r="T4" s="5">
        <v>8374763</v>
      </c>
      <c r="W4">
        <v>51319</v>
      </c>
    </row>
    <row r="5" spans="1:29" x14ac:dyDescent="0.2">
      <c r="A5" s="2">
        <v>3</v>
      </c>
      <c r="B5" t="s">
        <v>9</v>
      </c>
      <c r="C5">
        <v>100</v>
      </c>
      <c r="D5">
        <v>485</v>
      </c>
      <c r="E5">
        <v>15198</v>
      </c>
      <c r="F5" s="12"/>
      <c r="G5" t="s">
        <v>9</v>
      </c>
      <c r="H5">
        <v>100</v>
      </c>
      <c r="I5">
        <v>485</v>
      </c>
      <c r="J5">
        <v>15198</v>
      </c>
      <c r="K5" s="12"/>
      <c r="L5" s="8" t="s">
        <v>14</v>
      </c>
      <c r="M5">
        <v>10000</v>
      </c>
      <c r="N5" s="17">
        <v>315</v>
      </c>
      <c r="O5" s="18">
        <v>2779618</v>
      </c>
      <c r="R5" s="6" t="s">
        <v>35</v>
      </c>
      <c r="S5" s="5">
        <v>15176</v>
      </c>
      <c r="T5" s="5">
        <v>8437211</v>
      </c>
      <c r="V5" s="34" t="s">
        <v>36</v>
      </c>
      <c r="W5" s="2">
        <f>W3-W4</f>
        <v>10107</v>
      </c>
    </row>
    <row r="6" spans="1:29" x14ac:dyDescent="0.2">
      <c r="A6" s="2">
        <v>4</v>
      </c>
      <c r="B6" t="s">
        <v>10</v>
      </c>
      <c r="C6">
        <v>10000</v>
      </c>
      <c r="D6">
        <v>197</v>
      </c>
      <c r="E6">
        <v>1140187</v>
      </c>
      <c r="F6" s="12"/>
      <c r="G6" t="s">
        <v>10</v>
      </c>
      <c r="H6">
        <v>10000</v>
      </c>
      <c r="I6">
        <v>197</v>
      </c>
      <c r="J6">
        <v>1140187</v>
      </c>
      <c r="K6" s="12"/>
      <c r="L6" s="8" t="s">
        <v>13</v>
      </c>
      <c r="M6">
        <v>100</v>
      </c>
      <c r="N6">
        <v>476</v>
      </c>
      <c r="O6" s="14">
        <v>14742</v>
      </c>
      <c r="R6" s="6" t="s">
        <v>34</v>
      </c>
      <c r="S6" s="5">
        <v>17462</v>
      </c>
      <c r="T6" s="5">
        <v>10780656</v>
      </c>
    </row>
    <row r="7" spans="1:29" x14ac:dyDescent="0.2">
      <c r="A7" s="2">
        <v>5</v>
      </c>
      <c r="B7" t="s">
        <v>11</v>
      </c>
      <c r="C7">
        <v>84</v>
      </c>
      <c r="D7">
        <v>119</v>
      </c>
      <c r="E7">
        <v>3134</v>
      </c>
      <c r="F7" s="12"/>
      <c r="G7" t="s">
        <v>11</v>
      </c>
      <c r="H7">
        <v>84</v>
      </c>
      <c r="I7">
        <v>119</v>
      </c>
      <c r="J7">
        <v>3134</v>
      </c>
      <c r="K7" s="12"/>
      <c r="L7" s="8" t="s">
        <v>18</v>
      </c>
      <c r="M7">
        <v>10000</v>
      </c>
      <c r="N7">
        <v>137</v>
      </c>
      <c r="O7" s="14">
        <v>1389264</v>
      </c>
    </row>
    <row r="8" spans="1:29" x14ac:dyDescent="0.2">
      <c r="A8" s="2">
        <v>6</v>
      </c>
      <c r="B8" t="s">
        <v>12</v>
      </c>
      <c r="C8">
        <v>100</v>
      </c>
      <c r="D8">
        <v>590</v>
      </c>
      <c r="E8">
        <v>34975</v>
      </c>
      <c r="F8" s="12"/>
      <c r="G8" t="s">
        <v>12</v>
      </c>
      <c r="H8">
        <v>100</v>
      </c>
      <c r="I8">
        <v>590</v>
      </c>
      <c r="J8">
        <v>34975</v>
      </c>
      <c r="K8" s="12"/>
      <c r="L8" s="8" t="s">
        <v>19</v>
      </c>
      <c r="M8">
        <v>7</v>
      </c>
      <c r="N8">
        <v>186</v>
      </c>
      <c r="O8" s="14">
        <v>736</v>
      </c>
      <c r="R8" s="5"/>
      <c r="S8" s="5" t="s">
        <v>31</v>
      </c>
      <c r="T8" s="5" t="s">
        <v>32</v>
      </c>
      <c r="V8" s="5"/>
      <c r="W8" s="5" t="s">
        <v>31</v>
      </c>
      <c r="X8" s="5" t="s">
        <v>32</v>
      </c>
      <c r="Z8" s="5"/>
      <c r="AA8" s="5" t="s">
        <v>31</v>
      </c>
      <c r="AB8" s="5" t="s">
        <v>32</v>
      </c>
    </row>
    <row r="9" spans="1:29" x14ac:dyDescent="0.2">
      <c r="A9" s="2">
        <v>7</v>
      </c>
      <c r="B9" t="s">
        <v>13</v>
      </c>
      <c r="C9">
        <v>100</v>
      </c>
      <c r="D9">
        <v>476</v>
      </c>
      <c r="E9">
        <v>14742</v>
      </c>
      <c r="F9" s="12"/>
      <c r="G9" t="s">
        <v>13</v>
      </c>
      <c r="H9">
        <v>100</v>
      </c>
      <c r="I9">
        <v>476</v>
      </c>
      <c r="J9">
        <v>14742</v>
      </c>
      <c r="K9" s="12"/>
      <c r="L9" s="8" t="s">
        <v>9</v>
      </c>
      <c r="M9">
        <v>100</v>
      </c>
      <c r="N9">
        <v>485</v>
      </c>
      <c r="O9" s="14">
        <v>15198</v>
      </c>
      <c r="R9" s="6" t="s">
        <v>35</v>
      </c>
      <c r="S9" s="5">
        <v>15176</v>
      </c>
      <c r="T9" s="5">
        <v>8437211</v>
      </c>
      <c r="V9" s="6" t="s">
        <v>34</v>
      </c>
      <c r="W9" s="5">
        <v>17462</v>
      </c>
      <c r="X9" s="5">
        <v>10780656</v>
      </c>
      <c r="Z9" s="6" t="s">
        <v>34</v>
      </c>
      <c r="AA9" s="5">
        <v>17462</v>
      </c>
      <c r="AB9" s="5">
        <v>10780656</v>
      </c>
    </row>
    <row r="10" spans="1:29" ht="17" thickBot="1" x14ac:dyDescent="0.25">
      <c r="A10" s="2">
        <v>8</v>
      </c>
      <c r="B10" t="s">
        <v>14</v>
      </c>
      <c r="C10">
        <v>10000</v>
      </c>
      <c r="D10">
        <v>315</v>
      </c>
      <c r="E10">
        <v>2779618</v>
      </c>
      <c r="F10" s="12"/>
      <c r="G10" t="s">
        <v>14</v>
      </c>
      <c r="H10">
        <v>10000</v>
      </c>
      <c r="I10">
        <v>315</v>
      </c>
      <c r="J10">
        <v>2779618</v>
      </c>
      <c r="K10" s="12"/>
      <c r="L10" s="8" t="s">
        <v>22</v>
      </c>
      <c r="M10">
        <v>10000</v>
      </c>
      <c r="N10">
        <v>235</v>
      </c>
      <c r="O10" s="14">
        <v>2201900</v>
      </c>
      <c r="R10" s="32" t="s">
        <v>0</v>
      </c>
      <c r="S10" s="33">
        <v>13533</v>
      </c>
      <c r="T10" s="33">
        <v>8374763</v>
      </c>
      <c r="V10" s="32" t="s">
        <v>0</v>
      </c>
      <c r="W10" s="33">
        <v>13533</v>
      </c>
      <c r="X10" s="33">
        <v>8374763</v>
      </c>
      <c r="Z10" s="32" t="s">
        <v>35</v>
      </c>
      <c r="AA10" s="33">
        <v>15176</v>
      </c>
      <c r="AB10" s="33">
        <v>8437211</v>
      </c>
    </row>
    <row r="11" spans="1:29" x14ac:dyDescent="0.2">
      <c r="A11" s="2">
        <v>9</v>
      </c>
      <c r="B11" t="s">
        <v>15</v>
      </c>
      <c r="C11">
        <v>10000</v>
      </c>
      <c r="D11">
        <v>128</v>
      </c>
      <c r="E11">
        <v>435655</v>
      </c>
      <c r="F11" s="12"/>
      <c r="G11" t="s">
        <v>15</v>
      </c>
      <c r="H11">
        <v>10000</v>
      </c>
      <c r="I11">
        <v>128</v>
      </c>
      <c r="J11">
        <v>435655</v>
      </c>
      <c r="K11" s="12"/>
      <c r="L11" s="8" t="s">
        <v>12</v>
      </c>
      <c r="M11">
        <v>100</v>
      </c>
      <c r="N11">
        <v>590</v>
      </c>
      <c r="O11" s="14">
        <v>34975</v>
      </c>
      <c r="R11" s="19" t="s">
        <v>36</v>
      </c>
      <c r="S11" s="31">
        <f>S9-S10</f>
        <v>1643</v>
      </c>
      <c r="T11" s="31">
        <f>T9-T10</f>
        <v>62448</v>
      </c>
      <c r="U11" t="s">
        <v>42</v>
      </c>
      <c r="V11" s="19" t="s">
        <v>36</v>
      </c>
      <c r="W11" s="31">
        <f>W9-W10</f>
        <v>3929</v>
      </c>
      <c r="X11" s="31">
        <f>X9-X10</f>
        <v>2405893</v>
      </c>
      <c r="Y11" t="s">
        <v>42</v>
      </c>
      <c r="Z11" s="19" t="s">
        <v>36</v>
      </c>
      <c r="AA11" s="31">
        <f>AA9-AA10</f>
        <v>2286</v>
      </c>
      <c r="AB11" s="31">
        <f>AB9-AB10</f>
        <v>2343445</v>
      </c>
      <c r="AC11" t="s">
        <v>42</v>
      </c>
    </row>
    <row r="12" spans="1:29" x14ac:dyDescent="0.2">
      <c r="A12" s="2">
        <v>10</v>
      </c>
      <c r="B12" t="s">
        <v>16</v>
      </c>
      <c r="C12">
        <v>3</v>
      </c>
      <c r="D12">
        <v>166</v>
      </c>
      <c r="E12">
        <v>260</v>
      </c>
      <c r="F12" s="12"/>
      <c r="G12" t="s">
        <v>16</v>
      </c>
      <c r="H12">
        <v>3</v>
      </c>
      <c r="I12">
        <v>166</v>
      </c>
      <c r="J12">
        <v>260</v>
      </c>
      <c r="K12" s="12"/>
      <c r="L12" s="8" t="s">
        <v>17</v>
      </c>
      <c r="M12">
        <v>3</v>
      </c>
      <c r="N12">
        <v>160</v>
      </c>
      <c r="O12" s="14">
        <v>265</v>
      </c>
      <c r="S12">
        <v>1.6429999999999999E-3</v>
      </c>
      <c r="T12">
        <v>6.2447999999999997E-2</v>
      </c>
      <c r="U12" t="s">
        <v>43</v>
      </c>
      <c r="W12">
        <v>3.9290000000000002E-3</v>
      </c>
      <c r="X12">
        <v>2.4058929999999998</v>
      </c>
      <c r="Y12" t="s">
        <v>43</v>
      </c>
      <c r="AA12">
        <v>2.2859999999999998E-3</v>
      </c>
      <c r="AB12">
        <v>2.343445</v>
      </c>
      <c r="AC12" t="s">
        <v>43</v>
      </c>
    </row>
    <row r="13" spans="1:29" x14ac:dyDescent="0.2">
      <c r="A13" s="2">
        <v>11</v>
      </c>
      <c r="B13" t="s">
        <v>17</v>
      </c>
      <c r="C13">
        <v>3</v>
      </c>
      <c r="D13">
        <v>160</v>
      </c>
      <c r="E13">
        <v>265</v>
      </c>
      <c r="F13" s="12"/>
      <c r="G13" t="s">
        <v>17</v>
      </c>
      <c r="H13">
        <v>3</v>
      </c>
      <c r="I13">
        <v>160</v>
      </c>
      <c r="J13">
        <v>265</v>
      </c>
      <c r="K13" s="12"/>
      <c r="L13" s="8" t="s">
        <v>20</v>
      </c>
      <c r="M13">
        <v>4</v>
      </c>
      <c r="N13">
        <v>137</v>
      </c>
      <c r="O13" s="14">
        <v>206</v>
      </c>
    </row>
    <row r="14" spans="1:29" x14ac:dyDescent="0.2">
      <c r="A14" s="2">
        <v>12</v>
      </c>
      <c r="B14" t="s">
        <v>18</v>
      </c>
      <c r="C14">
        <v>10000</v>
      </c>
      <c r="D14">
        <v>137</v>
      </c>
      <c r="E14">
        <v>1389264</v>
      </c>
      <c r="F14" s="12"/>
      <c r="G14" t="s">
        <v>18</v>
      </c>
      <c r="H14">
        <v>10000</v>
      </c>
      <c r="I14">
        <v>137</v>
      </c>
      <c r="J14">
        <v>1389264</v>
      </c>
      <c r="K14" s="12"/>
      <c r="L14" s="8" t="s">
        <v>16</v>
      </c>
      <c r="M14">
        <v>3</v>
      </c>
      <c r="N14">
        <v>166</v>
      </c>
      <c r="O14" s="14">
        <v>260</v>
      </c>
    </row>
    <row r="15" spans="1:29" x14ac:dyDescent="0.2">
      <c r="A15" s="2">
        <v>13</v>
      </c>
      <c r="B15" t="s">
        <v>19</v>
      </c>
      <c r="C15">
        <v>7</v>
      </c>
      <c r="D15">
        <v>186</v>
      </c>
      <c r="E15">
        <v>736</v>
      </c>
      <c r="F15" s="12"/>
      <c r="G15" t="s">
        <v>19</v>
      </c>
      <c r="H15">
        <v>7</v>
      </c>
      <c r="I15">
        <v>186</v>
      </c>
      <c r="J15">
        <v>736</v>
      </c>
      <c r="K15" s="12"/>
      <c r="L15" s="8" t="s">
        <v>8</v>
      </c>
      <c r="M15">
        <v>3</v>
      </c>
      <c r="N15">
        <v>134</v>
      </c>
      <c r="O15" s="14">
        <v>151</v>
      </c>
    </row>
    <row r="16" spans="1:29" x14ac:dyDescent="0.2">
      <c r="A16" s="2">
        <v>14</v>
      </c>
      <c r="B16" t="s">
        <v>20</v>
      </c>
      <c r="C16">
        <v>4</v>
      </c>
      <c r="D16">
        <v>137</v>
      </c>
      <c r="E16">
        <v>206</v>
      </c>
      <c r="F16" s="12"/>
      <c r="G16" t="s">
        <v>20</v>
      </c>
      <c r="H16">
        <v>4</v>
      </c>
      <c r="I16">
        <v>137</v>
      </c>
      <c r="J16">
        <v>206</v>
      </c>
      <c r="K16" s="12"/>
      <c r="L16" s="8" t="s">
        <v>7</v>
      </c>
      <c r="M16">
        <v>3</v>
      </c>
      <c r="N16">
        <v>131</v>
      </c>
      <c r="O16" s="14">
        <v>151</v>
      </c>
    </row>
    <row r="17" spans="1:28" x14ac:dyDescent="0.2">
      <c r="A17" s="2">
        <v>15</v>
      </c>
      <c r="B17" t="s">
        <v>21</v>
      </c>
      <c r="C17">
        <v>100</v>
      </c>
      <c r="D17">
        <v>442</v>
      </c>
      <c r="E17">
        <v>13542</v>
      </c>
      <c r="F17" s="12"/>
      <c r="G17" t="s">
        <v>21</v>
      </c>
      <c r="H17">
        <v>100</v>
      </c>
      <c r="I17">
        <v>442</v>
      </c>
      <c r="J17">
        <v>13542</v>
      </c>
      <c r="K17" s="12"/>
      <c r="L17" s="8" t="s">
        <v>11</v>
      </c>
      <c r="M17">
        <v>84</v>
      </c>
      <c r="N17">
        <v>119</v>
      </c>
      <c r="O17" s="14">
        <v>3134</v>
      </c>
    </row>
    <row r="18" spans="1:28" ht="17" thickBot="1" x14ac:dyDescent="0.25">
      <c r="A18" s="3">
        <v>16</v>
      </c>
      <c r="B18" s="4" t="s">
        <v>22</v>
      </c>
      <c r="C18" s="4">
        <v>10000</v>
      </c>
      <c r="D18" s="4">
        <v>235</v>
      </c>
      <c r="E18" s="4">
        <v>2201900</v>
      </c>
      <c r="F18" s="13"/>
      <c r="G18" s="4" t="s">
        <v>22</v>
      </c>
      <c r="H18" s="4">
        <v>10000</v>
      </c>
      <c r="I18" s="4">
        <v>235</v>
      </c>
      <c r="J18" s="4">
        <v>2201900</v>
      </c>
      <c r="K18" s="13"/>
      <c r="L18" s="9" t="s">
        <v>15</v>
      </c>
      <c r="M18" s="4">
        <v>10000</v>
      </c>
      <c r="N18" s="4">
        <v>128</v>
      </c>
      <c r="O18" s="15">
        <v>435655</v>
      </c>
    </row>
    <row r="19" spans="1:28" x14ac:dyDescent="0.2">
      <c r="A19" s="2">
        <v>17</v>
      </c>
      <c r="B19" t="s">
        <v>3</v>
      </c>
      <c r="C19">
        <v>1</v>
      </c>
      <c r="D19">
        <v>272</v>
      </c>
      <c r="E19">
        <v>73</v>
      </c>
      <c r="F19" s="12"/>
      <c r="G19" t="s">
        <v>3</v>
      </c>
      <c r="H19">
        <v>1</v>
      </c>
      <c r="I19">
        <v>272</v>
      </c>
      <c r="J19">
        <v>73</v>
      </c>
      <c r="K19" s="12"/>
      <c r="L19" s="8" t="s">
        <v>3</v>
      </c>
      <c r="M19">
        <v>1</v>
      </c>
      <c r="N19">
        <v>272</v>
      </c>
      <c r="O19" s="14">
        <v>73</v>
      </c>
    </row>
    <row r="20" spans="1:28" x14ac:dyDescent="0.2">
      <c r="A20" s="2">
        <v>18</v>
      </c>
      <c r="B20" t="s">
        <v>23</v>
      </c>
      <c r="C20">
        <v>100</v>
      </c>
      <c r="D20">
        <v>476</v>
      </c>
      <c r="E20" s="35">
        <v>15787</v>
      </c>
      <c r="F20" s="12"/>
      <c r="G20" t="s">
        <v>23</v>
      </c>
      <c r="H20">
        <v>100</v>
      </c>
      <c r="I20">
        <v>684</v>
      </c>
      <c r="J20" s="35">
        <v>41914</v>
      </c>
      <c r="K20" s="12"/>
      <c r="L20" s="8" t="s">
        <v>23</v>
      </c>
      <c r="M20">
        <v>100</v>
      </c>
      <c r="N20">
        <v>684</v>
      </c>
      <c r="O20" s="14">
        <v>41914</v>
      </c>
      <c r="Z20" s="6" t="s">
        <v>40</v>
      </c>
      <c r="AA20" s="6" t="s">
        <v>31</v>
      </c>
      <c r="AB20" s="6" t="s">
        <v>32</v>
      </c>
    </row>
    <row r="21" spans="1:28" x14ac:dyDescent="0.2">
      <c r="A21" s="2">
        <v>19</v>
      </c>
      <c r="B21" t="s">
        <v>3</v>
      </c>
      <c r="C21">
        <v>1</v>
      </c>
      <c r="D21">
        <v>272</v>
      </c>
      <c r="E21">
        <v>73</v>
      </c>
      <c r="F21" s="12"/>
      <c r="G21" t="s">
        <v>3</v>
      </c>
      <c r="H21">
        <v>1</v>
      </c>
      <c r="I21">
        <v>272</v>
      </c>
      <c r="J21">
        <v>73</v>
      </c>
      <c r="K21" s="12"/>
      <c r="L21" s="8" t="s">
        <v>15</v>
      </c>
      <c r="N21">
        <v>128</v>
      </c>
      <c r="O21" s="14">
        <v>435655</v>
      </c>
      <c r="Z21" s="6" t="s">
        <v>0</v>
      </c>
      <c r="AA21" s="58">
        <f>13533/1000</f>
        <v>13.532999999999999</v>
      </c>
      <c r="AB21" s="58">
        <f>8374763/1000000</f>
        <v>8.3747629999999997</v>
      </c>
    </row>
    <row r="22" spans="1:28" x14ac:dyDescent="0.2">
      <c r="A22" s="2">
        <v>20</v>
      </c>
      <c r="B22" t="s">
        <v>23</v>
      </c>
      <c r="C22">
        <v>100</v>
      </c>
      <c r="D22">
        <v>684</v>
      </c>
      <c r="E22">
        <v>42174</v>
      </c>
      <c r="F22" s="12"/>
      <c r="G22" t="s">
        <v>23</v>
      </c>
      <c r="H22">
        <v>100</v>
      </c>
      <c r="I22">
        <v>684</v>
      </c>
      <c r="J22">
        <v>42174</v>
      </c>
      <c r="K22" s="12"/>
      <c r="L22" s="8" t="s">
        <v>8</v>
      </c>
      <c r="M22">
        <v>3</v>
      </c>
      <c r="N22">
        <v>134</v>
      </c>
      <c r="O22" s="14">
        <v>151</v>
      </c>
      <c r="Z22" s="6" t="s">
        <v>35</v>
      </c>
      <c r="AA22" s="58">
        <f>15176/1000</f>
        <v>15.176</v>
      </c>
      <c r="AB22" s="58">
        <f>8437211/1000000</f>
        <v>8.4372109999999996</v>
      </c>
    </row>
    <row r="23" spans="1:28" x14ac:dyDescent="0.2">
      <c r="A23" s="2">
        <v>21</v>
      </c>
      <c r="B23" s="23" t="s">
        <v>24</v>
      </c>
      <c r="C23" s="23">
        <v>1</v>
      </c>
      <c r="D23" s="23">
        <v>763</v>
      </c>
      <c r="E23" s="23">
        <v>916</v>
      </c>
      <c r="F23" s="29"/>
      <c r="G23" s="23" t="s">
        <v>24</v>
      </c>
      <c r="H23" s="23">
        <v>1</v>
      </c>
      <c r="I23" s="23">
        <v>1106</v>
      </c>
      <c r="J23" s="23">
        <v>1379</v>
      </c>
      <c r="K23" s="12"/>
      <c r="L23" s="8" t="s">
        <v>11</v>
      </c>
      <c r="N23">
        <v>119</v>
      </c>
      <c r="O23" s="14">
        <v>3134</v>
      </c>
      <c r="Z23" s="6" t="s">
        <v>34</v>
      </c>
      <c r="AA23" s="58">
        <f>17462/1000</f>
        <v>17.462</v>
      </c>
      <c r="AB23" s="58">
        <f>10780656/1000000</f>
        <v>10.780656</v>
      </c>
    </row>
    <row r="24" spans="1:28" x14ac:dyDescent="0.2">
      <c r="A24" s="2"/>
      <c r="F24" s="12"/>
      <c r="K24" s="12"/>
      <c r="L24" s="8" t="s">
        <v>3</v>
      </c>
      <c r="M24">
        <v>1</v>
      </c>
      <c r="N24">
        <v>272</v>
      </c>
      <c r="O24" s="14">
        <v>73</v>
      </c>
    </row>
    <row r="25" spans="1:28" x14ac:dyDescent="0.2">
      <c r="A25" s="2"/>
      <c r="F25" s="12"/>
      <c r="K25" s="12"/>
      <c r="L25" s="8" t="s">
        <v>23</v>
      </c>
      <c r="M25">
        <v>100</v>
      </c>
      <c r="N25">
        <v>684</v>
      </c>
      <c r="O25" s="14">
        <v>42174</v>
      </c>
    </row>
    <row r="26" spans="1:28" ht="17" thickBot="1" x14ac:dyDescent="0.25">
      <c r="A26" s="3"/>
      <c r="B26" s="4"/>
      <c r="C26" s="4"/>
      <c r="D26" s="4"/>
      <c r="E26" s="4"/>
      <c r="F26" s="13"/>
      <c r="G26" s="4"/>
      <c r="H26" s="4"/>
      <c r="I26" s="4"/>
      <c r="J26" s="4"/>
      <c r="K26" s="13"/>
      <c r="L26" s="25" t="s">
        <v>24</v>
      </c>
      <c r="M26" s="26">
        <v>1</v>
      </c>
      <c r="N26" s="26">
        <v>1106</v>
      </c>
      <c r="O26" s="27">
        <v>1379</v>
      </c>
    </row>
    <row r="27" spans="1:28" x14ac:dyDescent="0.2">
      <c r="A27" s="2">
        <v>22</v>
      </c>
      <c r="B27" t="s">
        <v>4</v>
      </c>
      <c r="C27">
        <v>1</v>
      </c>
      <c r="D27">
        <v>263</v>
      </c>
      <c r="E27">
        <v>73</v>
      </c>
      <c r="F27" s="12"/>
      <c r="G27" t="s">
        <v>4</v>
      </c>
      <c r="H27">
        <v>1</v>
      </c>
      <c r="I27">
        <v>263</v>
      </c>
      <c r="J27">
        <v>73</v>
      </c>
      <c r="K27" s="12"/>
      <c r="L27" s="8" t="s">
        <v>4</v>
      </c>
      <c r="M27">
        <v>1</v>
      </c>
      <c r="N27">
        <v>263</v>
      </c>
      <c r="O27" s="14">
        <v>73</v>
      </c>
    </row>
    <row r="28" spans="1:28" x14ac:dyDescent="0.2">
      <c r="A28" s="2">
        <v>23</v>
      </c>
      <c r="B28" t="s">
        <v>25</v>
      </c>
      <c r="C28">
        <v>100</v>
      </c>
      <c r="D28">
        <v>809</v>
      </c>
      <c r="E28" s="35">
        <v>67224</v>
      </c>
      <c r="F28" s="12"/>
      <c r="G28" t="s">
        <v>25</v>
      </c>
      <c r="H28">
        <v>100</v>
      </c>
      <c r="I28">
        <v>875</v>
      </c>
      <c r="J28" s="35">
        <v>75040</v>
      </c>
      <c r="K28" s="12"/>
      <c r="L28" s="8" t="s">
        <v>25</v>
      </c>
      <c r="M28">
        <v>100</v>
      </c>
      <c r="N28">
        <v>875</v>
      </c>
      <c r="O28" s="14">
        <v>75040</v>
      </c>
    </row>
    <row r="29" spans="1:28" x14ac:dyDescent="0.2">
      <c r="A29" s="2">
        <v>24</v>
      </c>
      <c r="B29" t="s">
        <v>4</v>
      </c>
      <c r="C29">
        <v>1</v>
      </c>
      <c r="D29">
        <v>263</v>
      </c>
      <c r="E29">
        <v>73</v>
      </c>
      <c r="F29" s="12"/>
      <c r="G29" t="s">
        <v>4</v>
      </c>
      <c r="H29">
        <v>1</v>
      </c>
      <c r="I29">
        <v>263</v>
      </c>
      <c r="J29">
        <v>73</v>
      </c>
      <c r="K29" s="12"/>
      <c r="L29" s="8" t="s">
        <v>16</v>
      </c>
      <c r="M29">
        <v>3</v>
      </c>
      <c r="N29">
        <v>166</v>
      </c>
      <c r="O29" s="14">
        <v>260</v>
      </c>
    </row>
    <row r="30" spans="1:28" x14ac:dyDescent="0.2">
      <c r="A30" s="2">
        <v>25</v>
      </c>
      <c r="B30" t="s">
        <v>25</v>
      </c>
      <c r="C30">
        <v>100</v>
      </c>
      <c r="D30">
        <v>875</v>
      </c>
      <c r="E30">
        <v>74991</v>
      </c>
      <c r="F30" s="12"/>
      <c r="G30" t="s">
        <v>25</v>
      </c>
      <c r="H30">
        <v>100</v>
      </c>
      <c r="I30">
        <v>875</v>
      </c>
      <c r="J30">
        <v>74991</v>
      </c>
      <c r="K30" s="12"/>
      <c r="L30" s="8" t="s">
        <v>17</v>
      </c>
      <c r="M30">
        <v>3</v>
      </c>
      <c r="N30">
        <v>160</v>
      </c>
      <c r="O30" s="14">
        <v>265</v>
      </c>
    </row>
    <row r="31" spans="1:28" x14ac:dyDescent="0.2">
      <c r="A31" s="2">
        <v>26</v>
      </c>
      <c r="B31" s="23" t="s">
        <v>26</v>
      </c>
      <c r="C31" s="23">
        <v>1</v>
      </c>
      <c r="D31" s="23">
        <v>823</v>
      </c>
      <c r="E31" s="23">
        <v>1824</v>
      </c>
      <c r="F31" s="29"/>
      <c r="G31" s="23" t="s">
        <v>26</v>
      </c>
      <c r="H31" s="23">
        <v>1</v>
      </c>
      <c r="I31" s="23">
        <v>1267</v>
      </c>
      <c r="J31" s="23">
        <v>2444</v>
      </c>
      <c r="K31" s="12"/>
      <c r="L31" s="8" t="s">
        <v>18</v>
      </c>
      <c r="M31">
        <v>10000</v>
      </c>
      <c r="N31">
        <v>137</v>
      </c>
      <c r="O31" s="14">
        <v>1389264</v>
      </c>
    </row>
    <row r="32" spans="1:28" x14ac:dyDescent="0.2">
      <c r="A32" s="2">
        <v>27</v>
      </c>
      <c r="B32" t="s">
        <v>5</v>
      </c>
      <c r="C32">
        <v>1</v>
      </c>
      <c r="D32">
        <v>266</v>
      </c>
      <c r="E32">
        <v>74</v>
      </c>
      <c r="F32" s="12"/>
      <c r="G32" t="s">
        <v>5</v>
      </c>
      <c r="H32">
        <v>1</v>
      </c>
      <c r="I32">
        <v>266</v>
      </c>
      <c r="J32">
        <v>74</v>
      </c>
      <c r="K32" s="12"/>
      <c r="L32" s="8" t="s">
        <v>19</v>
      </c>
      <c r="M32">
        <v>7</v>
      </c>
      <c r="N32">
        <v>186</v>
      </c>
      <c r="O32" s="14">
        <v>736</v>
      </c>
    </row>
    <row r="33" spans="1:15" x14ac:dyDescent="0.2">
      <c r="A33" s="2">
        <v>28</v>
      </c>
      <c r="B33" t="s">
        <v>27</v>
      </c>
      <c r="C33">
        <v>100</v>
      </c>
      <c r="D33">
        <v>539</v>
      </c>
      <c r="E33" s="35">
        <v>32242</v>
      </c>
      <c r="F33" s="12"/>
      <c r="G33" t="s">
        <v>27</v>
      </c>
      <c r="H33">
        <v>100</v>
      </c>
      <c r="I33">
        <v>664</v>
      </c>
      <c r="J33" s="35">
        <v>52090</v>
      </c>
      <c r="K33" s="12"/>
      <c r="L33" s="8" t="s">
        <v>20</v>
      </c>
      <c r="M33">
        <v>4</v>
      </c>
      <c r="N33">
        <v>875</v>
      </c>
      <c r="O33" s="14">
        <v>75040</v>
      </c>
    </row>
    <row r="34" spans="1:15" x14ac:dyDescent="0.2">
      <c r="A34" s="2">
        <v>29</v>
      </c>
      <c r="B34" t="s">
        <v>5</v>
      </c>
      <c r="C34">
        <v>1</v>
      </c>
      <c r="D34">
        <v>266</v>
      </c>
      <c r="E34">
        <v>74</v>
      </c>
      <c r="F34" s="12"/>
      <c r="G34" t="s">
        <v>5</v>
      </c>
      <c r="H34">
        <v>1</v>
      </c>
      <c r="I34">
        <v>266</v>
      </c>
      <c r="J34">
        <v>74</v>
      </c>
      <c r="K34" s="12"/>
      <c r="L34" s="8" t="s">
        <v>4</v>
      </c>
      <c r="M34">
        <v>1</v>
      </c>
      <c r="N34">
        <v>263</v>
      </c>
      <c r="O34" s="14">
        <v>73</v>
      </c>
    </row>
    <row r="35" spans="1:15" x14ac:dyDescent="0.2">
      <c r="A35" s="2">
        <v>30</v>
      </c>
      <c r="B35" t="s">
        <v>27</v>
      </c>
      <c r="C35">
        <v>100</v>
      </c>
      <c r="D35">
        <v>664</v>
      </c>
      <c r="E35">
        <v>51839</v>
      </c>
      <c r="F35" s="12"/>
      <c r="G35" t="s">
        <v>27</v>
      </c>
      <c r="H35">
        <v>100</v>
      </c>
      <c r="I35">
        <v>664</v>
      </c>
      <c r="J35">
        <v>51839</v>
      </c>
      <c r="K35" s="12"/>
      <c r="L35" s="8" t="s">
        <v>25</v>
      </c>
      <c r="M35">
        <v>100</v>
      </c>
      <c r="N35">
        <v>875</v>
      </c>
      <c r="O35" s="14">
        <v>74991</v>
      </c>
    </row>
    <row r="36" spans="1:15" x14ac:dyDescent="0.2">
      <c r="A36" s="2">
        <v>31</v>
      </c>
      <c r="B36" s="23" t="s">
        <v>28</v>
      </c>
      <c r="C36" s="23">
        <v>1</v>
      </c>
      <c r="D36" s="23">
        <v>311</v>
      </c>
      <c r="E36" s="23">
        <v>280</v>
      </c>
      <c r="F36" s="29"/>
      <c r="G36" s="23" t="s">
        <v>28</v>
      </c>
      <c r="H36" s="23">
        <v>1</v>
      </c>
      <c r="I36" s="23">
        <v>540</v>
      </c>
      <c r="J36" s="23">
        <v>688</v>
      </c>
      <c r="K36" s="12"/>
      <c r="L36" s="22" t="s">
        <v>26</v>
      </c>
      <c r="M36" s="23">
        <v>1</v>
      </c>
      <c r="N36" s="23">
        <v>1267</v>
      </c>
      <c r="O36" s="24">
        <v>2444</v>
      </c>
    </row>
    <row r="37" spans="1:15" x14ac:dyDescent="0.2">
      <c r="A37" s="2"/>
      <c r="F37" s="12"/>
      <c r="K37" s="12"/>
      <c r="L37" s="8" t="s">
        <v>5</v>
      </c>
      <c r="M37">
        <v>1</v>
      </c>
      <c r="N37">
        <v>266</v>
      </c>
      <c r="O37" s="14">
        <v>74</v>
      </c>
    </row>
    <row r="38" spans="1:15" x14ac:dyDescent="0.2">
      <c r="A38" s="2"/>
      <c r="F38" s="12"/>
      <c r="K38" s="12"/>
      <c r="L38" s="8" t="s">
        <v>27</v>
      </c>
      <c r="M38">
        <v>100</v>
      </c>
      <c r="N38">
        <v>664</v>
      </c>
      <c r="O38" s="14">
        <v>52090</v>
      </c>
    </row>
    <row r="39" spans="1:15" x14ac:dyDescent="0.2">
      <c r="A39" s="2"/>
      <c r="F39" s="12"/>
      <c r="K39" s="12"/>
      <c r="L39" s="8" t="s">
        <v>5</v>
      </c>
      <c r="M39">
        <v>1</v>
      </c>
      <c r="N39">
        <v>266</v>
      </c>
      <c r="O39" s="14">
        <v>74</v>
      </c>
    </row>
    <row r="40" spans="1:15" x14ac:dyDescent="0.2">
      <c r="A40" s="2"/>
      <c r="F40" s="12"/>
      <c r="K40" s="12"/>
      <c r="L40" s="8" t="s">
        <v>27</v>
      </c>
      <c r="M40">
        <v>100</v>
      </c>
      <c r="N40">
        <v>664</v>
      </c>
      <c r="O40" s="14">
        <v>51839</v>
      </c>
    </row>
    <row r="41" spans="1:15" ht="17" thickBot="1" x14ac:dyDescent="0.25">
      <c r="A41" s="3"/>
      <c r="B41" s="4"/>
      <c r="C41" s="4"/>
      <c r="D41" s="4"/>
      <c r="E41" s="4"/>
      <c r="F41" s="13"/>
      <c r="G41" s="4"/>
      <c r="H41" s="4"/>
      <c r="I41" s="4"/>
      <c r="J41" s="4"/>
      <c r="K41" s="13"/>
      <c r="L41" s="25" t="s">
        <v>28</v>
      </c>
      <c r="M41" s="26">
        <v>1</v>
      </c>
      <c r="N41" s="26">
        <v>540</v>
      </c>
      <c r="O41" s="27">
        <v>688</v>
      </c>
    </row>
    <row r="42" spans="1:15" x14ac:dyDescent="0.2">
      <c r="A42" s="2">
        <v>32</v>
      </c>
      <c r="B42" t="s">
        <v>6</v>
      </c>
      <c r="C42">
        <v>1</v>
      </c>
      <c r="D42">
        <v>253</v>
      </c>
      <c r="E42">
        <v>70</v>
      </c>
      <c r="F42" s="12"/>
      <c r="G42" t="s">
        <v>6</v>
      </c>
      <c r="H42">
        <v>1</v>
      </c>
      <c r="I42">
        <v>253</v>
      </c>
      <c r="J42">
        <v>70</v>
      </c>
      <c r="K42" s="12"/>
      <c r="L42" s="8" t="s">
        <v>6</v>
      </c>
      <c r="M42">
        <v>1</v>
      </c>
      <c r="N42">
        <v>253</v>
      </c>
      <c r="O42" s="14">
        <v>70</v>
      </c>
    </row>
    <row r="43" spans="1:15" x14ac:dyDescent="0.2">
      <c r="A43" s="2">
        <v>33</v>
      </c>
      <c r="B43" t="s">
        <v>29</v>
      </c>
      <c r="C43">
        <v>100</v>
      </c>
      <c r="D43">
        <v>523</v>
      </c>
      <c r="E43" s="35">
        <v>24881</v>
      </c>
      <c r="F43" s="12"/>
      <c r="G43" t="s">
        <v>29</v>
      </c>
      <c r="H43">
        <v>100</v>
      </c>
      <c r="I43">
        <v>568</v>
      </c>
      <c r="J43" s="35">
        <v>31800</v>
      </c>
      <c r="K43" s="12"/>
      <c r="L43" s="8" t="s">
        <v>29</v>
      </c>
      <c r="M43">
        <v>100</v>
      </c>
      <c r="N43">
        <v>568</v>
      </c>
      <c r="O43" s="14">
        <v>31800</v>
      </c>
    </row>
    <row r="44" spans="1:15" x14ac:dyDescent="0.2">
      <c r="A44" s="2">
        <v>34</v>
      </c>
      <c r="B44" t="s">
        <v>6</v>
      </c>
      <c r="C44">
        <v>1</v>
      </c>
      <c r="D44">
        <v>253</v>
      </c>
      <c r="E44">
        <v>70</v>
      </c>
      <c r="F44" s="12"/>
      <c r="G44" t="s">
        <v>6</v>
      </c>
      <c r="H44">
        <v>1</v>
      </c>
      <c r="I44">
        <v>253</v>
      </c>
      <c r="J44">
        <v>70</v>
      </c>
      <c r="K44" s="12"/>
      <c r="L44" s="8" t="s">
        <v>15</v>
      </c>
      <c r="N44">
        <v>128</v>
      </c>
      <c r="O44" s="14">
        <v>435655</v>
      </c>
    </row>
    <row r="45" spans="1:15" x14ac:dyDescent="0.2">
      <c r="A45" s="2">
        <v>35</v>
      </c>
      <c r="B45" t="s">
        <v>29</v>
      </c>
      <c r="C45">
        <v>100</v>
      </c>
      <c r="D45">
        <v>568</v>
      </c>
      <c r="E45">
        <v>31676</v>
      </c>
      <c r="F45" s="12"/>
      <c r="G45" t="s">
        <v>29</v>
      </c>
      <c r="H45">
        <v>100</v>
      </c>
      <c r="I45">
        <v>568</v>
      </c>
      <c r="J45">
        <v>31676</v>
      </c>
      <c r="K45" s="12"/>
      <c r="L45" s="8" t="s">
        <v>8</v>
      </c>
      <c r="M45">
        <v>3</v>
      </c>
      <c r="N45">
        <v>134</v>
      </c>
      <c r="O45" s="14">
        <v>151</v>
      </c>
    </row>
    <row r="46" spans="1:15" x14ac:dyDescent="0.2">
      <c r="A46" s="2">
        <v>36</v>
      </c>
      <c r="B46" s="23" t="s">
        <v>30</v>
      </c>
      <c r="C46" s="23">
        <v>1</v>
      </c>
      <c r="D46" s="23">
        <v>352</v>
      </c>
      <c r="E46" s="23">
        <v>365</v>
      </c>
      <c r="F46" s="29"/>
      <c r="G46" s="23" t="s">
        <v>30</v>
      </c>
      <c r="H46" s="23">
        <v>1</v>
      </c>
      <c r="I46" s="23">
        <v>535</v>
      </c>
      <c r="J46" s="23">
        <v>612</v>
      </c>
      <c r="K46" s="12"/>
      <c r="L46" s="8" t="s">
        <v>11</v>
      </c>
      <c r="M46">
        <v>84</v>
      </c>
      <c r="N46">
        <v>119</v>
      </c>
      <c r="O46" s="14">
        <v>3134</v>
      </c>
    </row>
    <row r="47" spans="1:15" x14ac:dyDescent="0.2">
      <c r="F47" s="12"/>
      <c r="K47" s="12"/>
      <c r="L47" s="8" t="s">
        <v>6</v>
      </c>
      <c r="M47">
        <v>1</v>
      </c>
      <c r="N47">
        <v>253</v>
      </c>
      <c r="O47" s="14">
        <v>70</v>
      </c>
    </row>
    <row r="48" spans="1:15" x14ac:dyDescent="0.2">
      <c r="F48" s="12"/>
      <c r="K48" s="12"/>
      <c r="L48" s="8" t="s">
        <v>29</v>
      </c>
      <c r="M48">
        <v>100</v>
      </c>
      <c r="N48">
        <v>568</v>
      </c>
      <c r="O48" s="14">
        <v>31676</v>
      </c>
    </row>
    <row r="49" spans="1:16" ht="17" thickBot="1" x14ac:dyDescent="0.25">
      <c r="A49" s="4"/>
      <c r="B49" s="4"/>
      <c r="C49" s="4"/>
      <c r="D49" s="4"/>
      <c r="E49" s="4"/>
      <c r="F49" s="13"/>
      <c r="G49" s="4"/>
      <c r="H49" s="4"/>
      <c r="I49" s="4"/>
      <c r="J49" s="4"/>
      <c r="K49" s="13"/>
      <c r="L49" s="25" t="s">
        <v>30</v>
      </c>
      <c r="M49" s="26">
        <v>1</v>
      </c>
      <c r="N49" s="26">
        <v>535</v>
      </c>
      <c r="O49" s="27">
        <v>612</v>
      </c>
    </row>
    <row r="53" spans="1:16" x14ac:dyDescent="0.2">
      <c r="B53" t="s">
        <v>33</v>
      </c>
      <c r="C53">
        <f>SUM(C3:C46)</f>
        <v>51319</v>
      </c>
      <c r="D53">
        <f>SUM(D3:D47)</f>
        <v>13533</v>
      </c>
      <c r="E53">
        <f>SUM(E3:E47)</f>
        <v>8374763</v>
      </c>
      <c r="F53" t="s">
        <v>42</v>
      </c>
      <c r="G53" t="s">
        <v>33</v>
      </c>
      <c r="H53">
        <f>SUM(H3:H49)</f>
        <v>51319</v>
      </c>
      <c r="I53">
        <f>SUM(I3:I47)</f>
        <v>15176</v>
      </c>
      <c r="J53">
        <f>SUM(J3:J47)</f>
        <v>8437211</v>
      </c>
      <c r="K53" t="s">
        <v>42</v>
      </c>
      <c r="L53" t="s">
        <v>33</v>
      </c>
      <c r="M53">
        <f>SUM(M3:M49)</f>
        <v>61426</v>
      </c>
      <c r="N53">
        <f>SUM(N3:N52)</f>
        <v>17462</v>
      </c>
      <c r="O53">
        <f>SUM(O3:O52)</f>
        <v>10780656</v>
      </c>
      <c r="P53" t="s">
        <v>42</v>
      </c>
    </row>
    <row r="54" spans="1:16" x14ac:dyDescent="0.2">
      <c r="D54">
        <v>1.3533E-2</v>
      </c>
      <c r="E54">
        <v>8.3747629999999997</v>
      </c>
      <c r="F54" t="s">
        <v>43</v>
      </c>
      <c r="I54">
        <v>1.5176E-2</v>
      </c>
      <c r="J54">
        <v>8.4372109999999996</v>
      </c>
      <c r="K54" t="s">
        <v>43</v>
      </c>
      <c r="N54">
        <v>1.7461999999999998E-2</v>
      </c>
      <c r="O54">
        <v>10.780656</v>
      </c>
      <c r="P54" t="s">
        <v>43</v>
      </c>
    </row>
    <row r="56" spans="1:16" x14ac:dyDescent="0.2">
      <c r="B56" t="s">
        <v>41</v>
      </c>
    </row>
    <row r="58" spans="1:16" x14ac:dyDescent="0.2">
      <c r="B58" t="s">
        <v>37</v>
      </c>
    </row>
  </sheetData>
  <mergeCells count="3">
    <mergeCell ref="B1:E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2F39-706D-F543-87F8-5CFD39BD3134}">
  <dimension ref="A1:AC68"/>
  <sheetViews>
    <sheetView topLeftCell="M1" zoomScale="130" zoomScaleNormal="130" workbookViewId="0">
      <selection activeCell="W13" sqref="W13"/>
    </sheetView>
  </sheetViews>
  <sheetFormatPr baseColWidth="10" defaultRowHeight="16" x14ac:dyDescent="0.2"/>
  <cols>
    <col min="1" max="1" width="3.1640625" bestFit="1" customWidth="1"/>
    <col min="2" max="2" width="25" bestFit="1" customWidth="1"/>
    <col min="3" max="3" width="13.1640625" bestFit="1" customWidth="1"/>
    <col min="4" max="4" width="11.83203125" bestFit="1" customWidth="1"/>
    <col min="5" max="5" width="13" bestFit="1" customWidth="1"/>
    <col min="6" max="6" width="4" bestFit="1" customWidth="1"/>
    <col min="7" max="7" width="25" bestFit="1" customWidth="1"/>
    <col min="8" max="8" width="13.1640625" bestFit="1" customWidth="1"/>
    <col min="9" max="9" width="11.83203125" bestFit="1" customWidth="1"/>
    <col min="10" max="10" width="13" bestFit="1" customWidth="1"/>
    <col min="11" max="11" width="4" bestFit="1" customWidth="1"/>
    <col min="12" max="12" width="25" bestFit="1" customWidth="1"/>
    <col min="13" max="13" width="13.1640625" bestFit="1" customWidth="1"/>
    <col min="14" max="14" width="11.83203125" bestFit="1" customWidth="1"/>
    <col min="15" max="15" width="13" bestFit="1" customWidth="1"/>
    <col min="16" max="16" width="4" bestFit="1" customWidth="1"/>
    <col min="18" max="18" width="29.33203125" bestFit="1" customWidth="1"/>
    <col min="19" max="19" width="11.83203125" bestFit="1" customWidth="1"/>
    <col min="20" max="20" width="13" bestFit="1" customWidth="1"/>
    <col min="21" max="21" width="4" bestFit="1" customWidth="1"/>
    <col min="22" max="22" width="29.33203125" bestFit="1" customWidth="1"/>
    <col min="23" max="23" width="11.83203125" bestFit="1" customWidth="1"/>
    <col min="24" max="24" width="13" bestFit="1" customWidth="1"/>
    <col min="25" max="25" width="4" bestFit="1" customWidth="1"/>
    <col min="26" max="26" width="29.33203125" bestFit="1" customWidth="1"/>
    <col min="27" max="27" width="11.83203125" bestFit="1" customWidth="1"/>
    <col min="28" max="28" width="13" bestFit="1" customWidth="1"/>
  </cols>
  <sheetData>
    <row r="1" spans="1:29" x14ac:dyDescent="0.2">
      <c r="B1" s="51" t="s">
        <v>0</v>
      </c>
      <c r="C1" s="50"/>
      <c r="D1" s="50"/>
      <c r="E1" s="52"/>
      <c r="F1" s="1"/>
      <c r="G1" s="51" t="s">
        <v>1</v>
      </c>
      <c r="H1" s="50"/>
      <c r="I1" s="50"/>
      <c r="J1" s="52"/>
      <c r="L1" s="51" t="s">
        <v>34</v>
      </c>
      <c r="M1" s="50"/>
      <c r="N1" s="50"/>
      <c r="O1" s="52"/>
    </row>
    <row r="2" spans="1:29" x14ac:dyDescent="0.2">
      <c r="B2" s="7" t="s">
        <v>2</v>
      </c>
      <c r="C2" s="2" t="s">
        <v>44</v>
      </c>
      <c r="D2" s="2" t="s">
        <v>31</v>
      </c>
      <c r="E2" s="16" t="s">
        <v>32</v>
      </c>
      <c r="F2" s="2"/>
      <c r="G2" s="7" t="s">
        <v>2</v>
      </c>
      <c r="H2" s="2" t="s">
        <v>44</v>
      </c>
      <c r="I2" s="2" t="s">
        <v>31</v>
      </c>
      <c r="J2" s="16" t="s">
        <v>32</v>
      </c>
      <c r="L2" s="7" t="s">
        <v>2</v>
      </c>
      <c r="M2" s="2" t="s">
        <v>44</v>
      </c>
      <c r="N2" s="2" t="s">
        <v>31</v>
      </c>
      <c r="O2" s="16" t="s">
        <v>32</v>
      </c>
    </row>
    <row r="3" spans="1:29" x14ac:dyDescent="0.2">
      <c r="A3" s="2">
        <v>1</v>
      </c>
      <c r="B3" s="8" t="s">
        <v>38</v>
      </c>
      <c r="C3">
        <v>1</v>
      </c>
      <c r="D3">
        <v>253</v>
      </c>
      <c r="E3" s="14">
        <v>180</v>
      </c>
      <c r="G3" s="8" t="s">
        <v>38</v>
      </c>
      <c r="H3">
        <v>1</v>
      </c>
      <c r="I3">
        <v>253</v>
      </c>
      <c r="J3" s="14">
        <v>180</v>
      </c>
      <c r="L3" s="8" t="s">
        <v>38</v>
      </c>
      <c r="M3">
        <v>1</v>
      </c>
      <c r="N3">
        <v>253</v>
      </c>
      <c r="O3" s="14">
        <v>180</v>
      </c>
      <c r="R3" s="6" t="s">
        <v>40</v>
      </c>
      <c r="S3" s="6" t="s">
        <v>31</v>
      </c>
      <c r="T3" s="6" t="s">
        <v>32</v>
      </c>
      <c r="W3" t="s">
        <v>45</v>
      </c>
    </row>
    <row r="4" spans="1:29" x14ac:dyDescent="0.2">
      <c r="A4" s="2">
        <v>2</v>
      </c>
      <c r="B4" s="8" t="s">
        <v>6</v>
      </c>
      <c r="C4">
        <v>1</v>
      </c>
      <c r="D4">
        <v>253</v>
      </c>
      <c r="E4" s="14">
        <v>70</v>
      </c>
      <c r="G4" s="8" t="s">
        <v>6</v>
      </c>
      <c r="H4">
        <v>1</v>
      </c>
      <c r="I4">
        <v>253</v>
      </c>
      <c r="J4" s="14">
        <v>70</v>
      </c>
      <c r="L4" s="8" t="s">
        <v>6</v>
      </c>
      <c r="M4">
        <v>1</v>
      </c>
      <c r="N4">
        <v>253</v>
      </c>
      <c r="O4" s="14">
        <v>70</v>
      </c>
      <c r="R4" s="6" t="s">
        <v>0</v>
      </c>
      <c r="S4" s="5">
        <v>14718</v>
      </c>
      <c r="T4" s="5">
        <v>8361306</v>
      </c>
      <c r="W4">
        <v>60809</v>
      </c>
    </row>
    <row r="5" spans="1:29" x14ac:dyDescent="0.2">
      <c r="A5" s="2">
        <v>3</v>
      </c>
      <c r="B5" s="8" t="s">
        <v>29</v>
      </c>
      <c r="C5">
        <v>100</v>
      </c>
      <c r="D5">
        <v>568</v>
      </c>
      <c r="E5" s="14">
        <v>31800</v>
      </c>
      <c r="G5" s="8" t="s">
        <v>29</v>
      </c>
      <c r="H5">
        <v>100</v>
      </c>
      <c r="I5">
        <v>568</v>
      </c>
      <c r="J5" s="14">
        <v>31800</v>
      </c>
      <c r="L5" s="8" t="s">
        <v>29</v>
      </c>
      <c r="M5">
        <v>100</v>
      </c>
      <c r="N5">
        <v>568</v>
      </c>
      <c r="O5" s="14">
        <v>31800</v>
      </c>
      <c r="R5" s="6" t="s">
        <v>35</v>
      </c>
      <c r="S5" s="5">
        <v>16884</v>
      </c>
      <c r="T5" s="5">
        <v>8364416</v>
      </c>
      <c r="W5">
        <v>30003</v>
      </c>
    </row>
    <row r="6" spans="1:29" x14ac:dyDescent="0.2">
      <c r="A6" s="2">
        <v>4</v>
      </c>
      <c r="B6" s="8" t="s">
        <v>15</v>
      </c>
      <c r="C6">
        <v>10000</v>
      </c>
      <c r="D6">
        <v>128</v>
      </c>
      <c r="E6" s="14">
        <v>435655</v>
      </c>
      <c r="G6" s="8" t="s">
        <v>15</v>
      </c>
      <c r="H6">
        <v>10000</v>
      </c>
      <c r="I6">
        <v>128</v>
      </c>
      <c r="J6" s="14">
        <v>435655</v>
      </c>
      <c r="L6" s="8" t="s">
        <v>15</v>
      </c>
      <c r="M6">
        <v>10000</v>
      </c>
      <c r="N6">
        <v>128</v>
      </c>
      <c r="O6" s="14">
        <v>435655</v>
      </c>
      <c r="R6" s="6" t="s">
        <v>34</v>
      </c>
      <c r="S6" s="5">
        <v>22955</v>
      </c>
      <c r="T6" s="5">
        <v>10713304</v>
      </c>
      <c r="V6" s="34" t="s">
        <v>36</v>
      </c>
      <c r="W6" s="2">
        <f>W4-W5</f>
        <v>30806</v>
      </c>
    </row>
    <row r="7" spans="1:29" x14ac:dyDescent="0.2">
      <c r="A7" s="2">
        <v>5</v>
      </c>
      <c r="B7" s="8" t="s">
        <v>8</v>
      </c>
      <c r="C7">
        <v>3</v>
      </c>
      <c r="D7">
        <v>134</v>
      </c>
      <c r="E7" s="14">
        <v>151</v>
      </c>
      <c r="G7" s="8" t="s">
        <v>8</v>
      </c>
      <c r="H7">
        <v>3</v>
      </c>
      <c r="I7">
        <v>134</v>
      </c>
      <c r="J7" s="14">
        <v>151</v>
      </c>
      <c r="L7" s="8" t="s">
        <v>8</v>
      </c>
      <c r="M7">
        <v>3</v>
      </c>
      <c r="N7">
        <v>134</v>
      </c>
      <c r="O7" s="14">
        <v>151</v>
      </c>
    </row>
    <row r="8" spans="1:29" x14ac:dyDescent="0.2">
      <c r="A8" s="2">
        <v>6</v>
      </c>
      <c r="B8" s="8" t="s">
        <v>11</v>
      </c>
      <c r="C8">
        <v>84</v>
      </c>
      <c r="D8">
        <v>119</v>
      </c>
      <c r="E8" s="14">
        <v>3134</v>
      </c>
      <c r="G8" s="8" t="s">
        <v>11</v>
      </c>
      <c r="H8">
        <v>84</v>
      </c>
      <c r="I8">
        <v>119</v>
      </c>
      <c r="J8" s="14">
        <v>3134</v>
      </c>
      <c r="L8" s="8" t="s">
        <v>11</v>
      </c>
      <c r="M8">
        <v>84</v>
      </c>
      <c r="N8">
        <v>119</v>
      </c>
      <c r="O8" s="14">
        <v>3134</v>
      </c>
      <c r="R8" s="5"/>
      <c r="S8" s="6" t="s">
        <v>31</v>
      </c>
      <c r="T8" s="6" t="s">
        <v>32</v>
      </c>
      <c r="V8" s="5"/>
      <c r="W8" s="6" t="s">
        <v>31</v>
      </c>
      <c r="X8" s="6" t="s">
        <v>32</v>
      </c>
      <c r="Z8" s="5"/>
      <c r="AA8" s="6" t="s">
        <v>31</v>
      </c>
      <c r="AB8" s="6" t="s">
        <v>32</v>
      </c>
    </row>
    <row r="9" spans="1:29" x14ac:dyDescent="0.2">
      <c r="A9" s="2">
        <v>7</v>
      </c>
      <c r="B9" s="8" t="s">
        <v>6</v>
      </c>
      <c r="C9">
        <v>1</v>
      </c>
      <c r="D9">
        <v>253</v>
      </c>
      <c r="E9" s="14">
        <v>70</v>
      </c>
      <c r="G9" s="8" t="s">
        <v>6</v>
      </c>
      <c r="H9">
        <v>1</v>
      </c>
      <c r="I9">
        <v>253</v>
      </c>
      <c r="J9" s="14">
        <v>70</v>
      </c>
      <c r="L9" s="8" t="s">
        <v>6</v>
      </c>
      <c r="M9">
        <v>1</v>
      </c>
      <c r="N9">
        <v>253</v>
      </c>
      <c r="O9" s="14">
        <v>70</v>
      </c>
      <c r="R9" s="6" t="s">
        <v>35</v>
      </c>
      <c r="S9" s="5">
        <v>16884</v>
      </c>
      <c r="T9" s="5">
        <v>8364416</v>
      </c>
      <c r="V9" s="6" t="s">
        <v>34</v>
      </c>
      <c r="W9" s="5">
        <v>22955</v>
      </c>
      <c r="X9" s="5">
        <v>10713304</v>
      </c>
      <c r="Z9" s="6" t="s">
        <v>34</v>
      </c>
      <c r="AA9" s="5">
        <v>22955</v>
      </c>
      <c r="AB9" s="5">
        <v>10713304</v>
      </c>
    </row>
    <row r="10" spans="1:29" x14ac:dyDescent="0.2">
      <c r="A10" s="2">
        <v>8</v>
      </c>
      <c r="B10" s="8" t="s">
        <v>29</v>
      </c>
      <c r="C10">
        <v>100</v>
      </c>
      <c r="D10">
        <v>568</v>
      </c>
      <c r="E10" s="14">
        <v>31676</v>
      </c>
      <c r="G10" s="8" t="s">
        <v>29</v>
      </c>
      <c r="H10">
        <v>100</v>
      </c>
      <c r="I10">
        <v>568</v>
      </c>
      <c r="J10" s="14">
        <v>31676</v>
      </c>
      <c r="L10" s="8" t="s">
        <v>29</v>
      </c>
      <c r="M10">
        <v>100</v>
      </c>
      <c r="N10">
        <v>568</v>
      </c>
      <c r="O10" s="14">
        <v>31676</v>
      </c>
      <c r="R10" s="6" t="s">
        <v>0</v>
      </c>
      <c r="S10" s="5">
        <v>14718</v>
      </c>
      <c r="T10" s="5">
        <v>8361306</v>
      </c>
      <c r="V10" s="6" t="s">
        <v>0</v>
      </c>
      <c r="W10" s="5">
        <v>14718</v>
      </c>
      <c r="X10" s="5">
        <v>8361306</v>
      </c>
      <c r="Z10" s="6" t="s">
        <v>35</v>
      </c>
      <c r="AA10" s="5">
        <v>16884</v>
      </c>
      <c r="AB10" s="5">
        <v>8364416</v>
      </c>
    </row>
    <row r="11" spans="1:29" x14ac:dyDescent="0.2">
      <c r="A11" s="2">
        <v>9</v>
      </c>
      <c r="B11" s="22" t="s">
        <v>39</v>
      </c>
      <c r="C11" s="23">
        <v>1</v>
      </c>
      <c r="D11" s="23">
        <v>352</v>
      </c>
      <c r="E11" s="24">
        <v>365</v>
      </c>
      <c r="G11" s="22" t="s">
        <v>39</v>
      </c>
      <c r="H11" s="23">
        <v>1</v>
      </c>
      <c r="I11" s="23">
        <v>535</v>
      </c>
      <c r="J11" s="24">
        <v>612</v>
      </c>
      <c r="L11" s="22" t="s">
        <v>39</v>
      </c>
      <c r="M11" s="23">
        <v>1</v>
      </c>
      <c r="N11" s="23">
        <v>535</v>
      </c>
      <c r="O11" s="24">
        <v>612</v>
      </c>
      <c r="R11" s="5" t="s">
        <v>36</v>
      </c>
      <c r="S11" s="30">
        <f>S9-S10</f>
        <v>2166</v>
      </c>
      <c r="T11" s="30">
        <f>T9-T10</f>
        <v>3110</v>
      </c>
      <c r="U11" t="s">
        <v>42</v>
      </c>
      <c r="V11" s="5" t="s">
        <v>36</v>
      </c>
      <c r="W11" s="30">
        <f>W9-W10</f>
        <v>8237</v>
      </c>
      <c r="X11" s="30">
        <f>X9-X10</f>
        <v>2351998</v>
      </c>
      <c r="Y11" t="s">
        <v>42</v>
      </c>
      <c r="Z11" s="5" t="s">
        <v>36</v>
      </c>
      <c r="AA11" s="30">
        <f>AA9-AA10</f>
        <v>6071</v>
      </c>
      <c r="AB11" s="30">
        <f>AB9-AB10</f>
        <v>2348888</v>
      </c>
      <c r="AC11" t="s">
        <v>42</v>
      </c>
    </row>
    <row r="12" spans="1:29" ht="17" thickBot="1" x14ac:dyDescent="0.25">
      <c r="A12" s="2">
        <v>10</v>
      </c>
      <c r="B12" s="25" t="s">
        <v>30</v>
      </c>
      <c r="C12" s="26">
        <v>1</v>
      </c>
      <c r="D12" s="26">
        <v>352</v>
      </c>
      <c r="E12" s="27">
        <v>369</v>
      </c>
      <c r="F12" s="4"/>
      <c r="G12" s="25" t="s">
        <v>30</v>
      </c>
      <c r="H12" s="26">
        <v>1</v>
      </c>
      <c r="I12" s="26">
        <v>535</v>
      </c>
      <c r="J12" s="27">
        <v>624</v>
      </c>
      <c r="K12" s="4"/>
      <c r="L12" s="25" t="s">
        <v>30</v>
      </c>
      <c r="M12" s="26">
        <v>1</v>
      </c>
      <c r="N12" s="26">
        <v>535</v>
      </c>
      <c r="O12" s="27">
        <v>624</v>
      </c>
      <c r="S12">
        <v>2.166E-3</v>
      </c>
      <c r="T12">
        <v>3.1099999999999999E-3</v>
      </c>
      <c r="U12" t="s">
        <v>43</v>
      </c>
      <c r="W12">
        <v>8.2369999999999995E-3</v>
      </c>
      <c r="X12">
        <v>2.351998</v>
      </c>
      <c r="Y12" t="s">
        <v>43</v>
      </c>
      <c r="AA12">
        <v>6.071E-3</v>
      </c>
      <c r="AB12">
        <v>2.3488880000000001</v>
      </c>
      <c r="AC12" t="s">
        <v>43</v>
      </c>
    </row>
    <row r="13" spans="1:29" x14ac:dyDescent="0.2">
      <c r="A13" s="2">
        <v>11</v>
      </c>
      <c r="B13" s="8" t="s">
        <v>4</v>
      </c>
      <c r="C13">
        <v>1</v>
      </c>
      <c r="D13">
        <v>263</v>
      </c>
      <c r="E13" s="14">
        <v>73</v>
      </c>
      <c r="G13" s="8" t="s">
        <v>4</v>
      </c>
      <c r="H13">
        <v>1</v>
      </c>
      <c r="I13">
        <v>263</v>
      </c>
      <c r="J13" s="14">
        <v>73</v>
      </c>
      <c r="L13" s="8" t="s">
        <v>38</v>
      </c>
      <c r="M13">
        <v>1</v>
      </c>
      <c r="N13">
        <v>253</v>
      </c>
      <c r="O13" s="14">
        <v>180</v>
      </c>
    </row>
    <row r="14" spans="1:29" x14ac:dyDescent="0.2">
      <c r="A14" s="2">
        <v>12</v>
      </c>
      <c r="B14" s="8" t="s">
        <v>25</v>
      </c>
      <c r="C14">
        <v>100</v>
      </c>
      <c r="D14">
        <v>875</v>
      </c>
      <c r="E14" s="14">
        <v>75040</v>
      </c>
      <c r="G14" s="8" t="s">
        <v>25</v>
      </c>
      <c r="H14">
        <v>100</v>
      </c>
      <c r="I14">
        <v>875</v>
      </c>
      <c r="J14" s="14">
        <v>75040</v>
      </c>
      <c r="L14" s="8" t="s">
        <v>4</v>
      </c>
      <c r="M14">
        <v>1</v>
      </c>
      <c r="N14">
        <v>263</v>
      </c>
      <c r="O14" s="14">
        <v>73</v>
      </c>
      <c r="X14">
        <f>1-(X10/X9)</f>
        <v>0.21953992904523201</v>
      </c>
    </row>
    <row r="15" spans="1:29" x14ac:dyDescent="0.2">
      <c r="A15" s="2">
        <v>13</v>
      </c>
      <c r="B15" s="8" t="s">
        <v>16</v>
      </c>
      <c r="C15">
        <v>3</v>
      </c>
      <c r="D15">
        <v>166</v>
      </c>
      <c r="E15" s="14">
        <v>260</v>
      </c>
      <c r="G15" s="8" t="s">
        <v>16</v>
      </c>
      <c r="H15">
        <v>3</v>
      </c>
      <c r="I15">
        <v>166</v>
      </c>
      <c r="J15" s="14">
        <v>260</v>
      </c>
      <c r="L15" s="8" t="s">
        <v>25</v>
      </c>
      <c r="M15">
        <v>100</v>
      </c>
      <c r="N15">
        <v>875</v>
      </c>
      <c r="O15" s="14">
        <v>75040</v>
      </c>
    </row>
    <row r="16" spans="1:29" x14ac:dyDescent="0.2">
      <c r="A16" s="2">
        <v>14</v>
      </c>
      <c r="B16" s="8" t="s">
        <v>17</v>
      </c>
      <c r="C16">
        <v>3</v>
      </c>
      <c r="D16">
        <v>160</v>
      </c>
      <c r="E16" s="14">
        <v>265</v>
      </c>
      <c r="G16" s="8" t="s">
        <v>17</v>
      </c>
      <c r="H16">
        <v>3</v>
      </c>
      <c r="I16">
        <v>160</v>
      </c>
      <c r="J16" s="14">
        <v>265</v>
      </c>
      <c r="L16" s="8" t="s">
        <v>16</v>
      </c>
      <c r="M16">
        <v>3</v>
      </c>
      <c r="N16">
        <v>166</v>
      </c>
      <c r="O16" s="14">
        <v>260</v>
      </c>
    </row>
    <row r="17" spans="1:24" x14ac:dyDescent="0.2">
      <c r="A17" s="2">
        <v>15</v>
      </c>
      <c r="B17" s="8" t="s">
        <v>18</v>
      </c>
      <c r="C17">
        <v>10000</v>
      </c>
      <c r="D17">
        <v>137</v>
      </c>
      <c r="E17" s="14">
        <v>1389264</v>
      </c>
      <c r="G17" s="8" t="s">
        <v>18</v>
      </c>
      <c r="H17">
        <v>10000</v>
      </c>
      <c r="I17">
        <v>137</v>
      </c>
      <c r="J17" s="14">
        <v>1389264</v>
      </c>
      <c r="L17" s="8" t="s">
        <v>17</v>
      </c>
      <c r="M17">
        <v>3</v>
      </c>
      <c r="N17">
        <v>160</v>
      </c>
      <c r="O17" s="14">
        <v>265</v>
      </c>
    </row>
    <row r="18" spans="1:24" x14ac:dyDescent="0.2">
      <c r="A18" s="2">
        <v>16</v>
      </c>
      <c r="B18" s="8" t="s">
        <v>19</v>
      </c>
      <c r="C18">
        <v>7</v>
      </c>
      <c r="D18">
        <v>186</v>
      </c>
      <c r="E18" s="14">
        <v>736</v>
      </c>
      <c r="G18" s="8" t="s">
        <v>19</v>
      </c>
      <c r="H18">
        <v>7</v>
      </c>
      <c r="I18">
        <v>186</v>
      </c>
      <c r="J18" s="14">
        <v>736</v>
      </c>
      <c r="L18" s="8" t="s">
        <v>18</v>
      </c>
      <c r="M18">
        <v>10000</v>
      </c>
      <c r="N18">
        <v>137</v>
      </c>
      <c r="O18" s="14">
        <v>1389264</v>
      </c>
    </row>
    <row r="19" spans="1:24" x14ac:dyDescent="0.2">
      <c r="A19" s="2">
        <v>17</v>
      </c>
      <c r="B19" s="8" t="s">
        <v>20</v>
      </c>
      <c r="C19">
        <v>4</v>
      </c>
      <c r="D19">
        <v>137</v>
      </c>
      <c r="E19" s="14">
        <v>206</v>
      </c>
      <c r="G19" s="8" t="s">
        <v>20</v>
      </c>
      <c r="H19">
        <v>4</v>
      </c>
      <c r="I19">
        <v>137</v>
      </c>
      <c r="J19" s="14">
        <v>206</v>
      </c>
      <c r="L19" s="8" t="s">
        <v>19</v>
      </c>
      <c r="M19">
        <v>7</v>
      </c>
      <c r="N19">
        <v>186</v>
      </c>
      <c r="O19" s="14">
        <v>736</v>
      </c>
    </row>
    <row r="20" spans="1:24" x14ac:dyDescent="0.2">
      <c r="A20" s="2">
        <v>18</v>
      </c>
      <c r="B20" s="8" t="s">
        <v>4</v>
      </c>
      <c r="C20">
        <v>1</v>
      </c>
      <c r="D20">
        <v>263</v>
      </c>
      <c r="E20" s="14">
        <v>73</v>
      </c>
      <c r="G20" s="8" t="s">
        <v>4</v>
      </c>
      <c r="H20">
        <v>1</v>
      </c>
      <c r="I20">
        <v>263</v>
      </c>
      <c r="J20" s="14">
        <v>73</v>
      </c>
      <c r="L20" s="8" t="s">
        <v>20</v>
      </c>
      <c r="M20">
        <v>4</v>
      </c>
      <c r="N20">
        <v>137</v>
      </c>
      <c r="O20" s="14">
        <v>206</v>
      </c>
      <c r="X20" s="49">
        <v>3.7179999999999998E-4</v>
      </c>
    </row>
    <row r="21" spans="1:24" x14ac:dyDescent="0.2">
      <c r="A21" s="2">
        <v>19</v>
      </c>
      <c r="B21" s="8" t="s">
        <v>25</v>
      </c>
      <c r="C21">
        <v>100</v>
      </c>
      <c r="D21">
        <v>875</v>
      </c>
      <c r="E21" s="14">
        <v>74991</v>
      </c>
      <c r="G21" s="8" t="s">
        <v>25</v>
      </c>
      <c r="H21">
        <v>100</v>
      </c>
      <c r="I21">
        <v>875</v>
      </c>
      <c r="J21" s="14">
        <v>74991</v>
      </c>
      <c r="L21" s="8" t="s">
        <v>4</v>
      </c>
      <c r="M21">
        <v>1</v>
      </c>
      <c r="N21">
        <v>263</v>
      </c>
      <c r="O21" s="14">
        <v>73</v>
      </c>
    </row>
    <row r="22" spans="1:24" x14ac:dyDescent="0.2">
      <c r="A22" s="2">
        <v>20</v>
      </c>
      <c r="B22" s="22" t="s">
        <v>26</v>
      </c>
      <c r="C22" s="23">
        <v>1</v>
      </c>
      <c r="D22" s="23">
        <v>823</v>
      </c>
      <c r="E22" s="24">
        <v>1824</v>
      </c>
      <c r="G22" s="22" t="s">
        <v>26</v>
      </c>
      <c r="H22" s="23">
        <v>1</v>
      </c>
      <c r="I22" s="28">
        <v>1267</v>
      </c>
      <c r="J22" s="28">
        <v>2444</v>
      </c>
      <c r="L22" s="8" t="s">
        <v>25</v>
      </c>
      <c r="M22">
        <v>100</v>
      </c>
      <c r="N22">
        <v>875</v>
      </c>
      <c r="O22" s="14">
        <v>74991</v>
      </c>
    </row>
    <row r="23" spans="1:24" x14ac:dyDescent="0.2">
      <c r="A23" s="2">
        <v>21</v>
      </c>
      <c r="B23" s="22" t="s">
        <v>26</v>
      </c>
      <c r="C23" s="23">
        <v>1</v>
      </c>
      <c r="D23" s="23">
        <v>823</v>
      </c>
      <c r="E23" s="24">
        <v>2207</v>
      </c>
      <c r="G23" s="22" t="s">
        <v>26</v>
      </c>
      <c r="H23" s="23">
        <v>1</v>
      </c>
      <c r="I23" s="28">
        <v>1267</v>
      </c>
      <c r="J23" s="28">
        <v>2824</v>
      </c>
      <c r="L23" s="22" t="s">
        <v>26</v>
      </c>
      <c r="M23" s="23">
        <v>1</v>
      </c>
      <c r="N23" s="23">
        <v>1267</v>
      </c>
      <c r="O23" s="24">
        <v>2444</v>
      </c>
    </row>
    <row r="24" spans="1:24" x14ac:dyDescent="0.2">
      <c r="A24" s="2">
        <v>22</v>
      </c>
      <c r="B24" s="8" t="s">
        <v>5</v>
      </c>
      <c r="C24">
        <v>1</v>
      </c>
      <c r="D24">
        <v>266</v>
      </c>
      <c r="E24" s="14">
        <v>74</v>
      </c>
      <c r="G24" s="8" t="s">
        <v>5</v>
      </c>
      <c r="H24">
        <v>1</v>
      </c>
      <c r="I24">
        <v>266</v>
      </c>
      <c r="J24" s="14">
        <v>74</v>
      </c>
      <c r="L24" s="22" t="s">
        <v>26</v>
      </c>
      <c r="M24" s="23">
        <v>1</v>
      </c>
      <c r="N24" s="23">
        <v>1267</v>
      </c>
      <c r="O24" s="24">
        <v>2824</v>
      </c>
    </row>
    <row r="25" spans="1:24" x14ac:dyDescent="0.2">
      <c r="A25" s="2">
        <v>23</v>
      </c>
      <c r="B25" s="8" t="s">
        <v>27</v>
      </c>
      <c r="C25">
        <v>100</v>
      </c>
      <c r="D25">
        <v>664</v>
      </c>
      <c r="E25" s="14">
        <v>52090</v>
      </c>
      <c r="G25" s="8" t="s">
        <v>27</v>
      </c>
      <c r="H25">
        <v>100</v>
      </c>
      <c r="I25">
        <v>664</v>
      </c>
      <c r="J25" s="14">
        <v>52090</v>
      </c>
      <c r="L25" s="8" t="s">
        <v>5</v>
      </c>
      <c r="M25">
        <v>1</v>
      </c>
      <c r="N25">
        <v>266</v>
      </c>
      <c r="O25" s="14">
        <v>74</v>
      </c>
    </row>
    <row r="26" spans="1:24" x14ac:dyDescent="0.2">
      <c r="A26" s="2">
        <v>24</v>
      </c>
      <c r="B26" s="8" t="s">
        <v>5</v>
      </c>
      <c r="C26">
        <v>1</v>
      </c>
      <c r="D26">
        <v>266</v>
      </c>
      <c r="E26" s="14">
        <v>74</v>
      </c>
      <c r="G26" s="8" t="s">
        <v>5</v>
      </c>
      <c r="H26">
        <v>1</v>
      </c>
      <c r="I26">
        <v>266</v>
      </c>
      <c r="J26" s="14">
        <v>74</v>
      </c>
      <c r="L26" s="8" t="s">
        <v>27</v>
      </c>
      <c r="N26">
        <v>664</v>
      </c>
      <c r="O26" s="14">
        <v>52090</v>
      </c>
    </row>
    <row r="27" spans="1:24" x14ac:dyDescent="0.2">
      <c r="A27" s="16">
        <v>25</v>
      </c>
      <c r="B27" t="s">
        <v>27</v>
      </c>
      <c r="C27">
        <v>100</v>
      </c>
      <c r="D27">
        <v>664</v>
      </c>
      <c r="E27" s="14">
        <v>51839</v>
      </c>
      <c r="G27" s="8" t="s">
        <v>27</v>
      </c>
      <c r="H27">
        <v>100</v>
      </c>
      <c r="I27">
        <v>664</v>
      </c>
      <c r="J27">
        <v>51839</v>
      </c>
      <c r="K27" s="12"/>
      <c r="L27" t="s">
        <v>5</v>
      </c>
      <c r="M27">
        <v>1</v>
      </c>
      <c r="N27">
        <v>266</v>
      </c>
      <c r="O27" s="14">
        <v>74</v>
      </c>
    </row>
    <row r="28" spans="1:24" x14ac:dyDescent="0.2">
      <c r="A28" s="16">
        <v>26</v>
      </c>
      <c r="B28" s="23" t="s">
        <v>28</v>
      </c>
      <c r="C28" s="23">
        <v>1</v>
      </c>
      <c r="D28" s="23">
        <v>311</v>
      </c>
      <c r="E28" s="23">
        <v>280</v>
      </c>
      <c r="F28" s="12"/>
      <c r="G28" s="23" t="s">
        <v>28</v>
      </c>
      <c r="H28" s="23">
        <v>1</v>
      </c>
      <c r="I28" s="23">
        <v>540</v>
      </c>
      <c r="J28" s="23">
        <v>668</v>
      </c>
      <c r="K28" s="12"/>
      <c r="L28" t="s">
        <v>27</v>
      </c>
      <c r="N28">
        <v>664</v>
      </c>
      <c r="O28" s="14">
        <v>51839</v>
      </c>
    </row>
    <row r="29" spans="1:24" x14ac:dyDescent="0.2">
      <c r="A29" s="16">
        <v>27</v>
      </c>
      <c r="B29" s="23" t="s">
        <v>28</v>
      </c>
      <c r="C29" s="23">
        <v>1</v>
      </c>
      <c r="D29" s="23">
        <v>311</v>
      </c>
      <c r="E29" s="23">
        <v>282</v>
      </c>
      <c r="F29" s="12"/>
      <c r="G29" s="23" t="s">
        <v>28</v>
      </c>
      <c r="H29" s="23">
        <v>1</v>
      </c>
      <c r="I29" s="23">
        <v>540</v>
      </c>
      <c r="J29" s="23">
        <v>678</v>
      </c>
      <c r="K29" s="12"/>
      <c r="L29" s="23" t="s">
        <v>28</v>
      </c>
      <c r="M29" s="23">
        <v>1</v>
      </c>
      <c r="N29" s="23">
        <v>540</v>
      </c>
      <c r="O29" s="23">
        <v>688</v>
      </c>
    </row>
    <row r="30" spans="1:24" ht="17" thickBot="1" x14ac:dyDescent="0.25">
      <c r="A30" s="37"/>
      <c r="B30" s="4"/>
      <c r="C30" s="4"/>
      <c r="D30" s="4"/>
      <c r="E30" s="4"/>
      <c r="F30" s="13"/>
      <c r="G30" s="4"/>
      <c r="H30" s="4"/>
      <c r="I30" s="4"/>
      <c r="J30" s="4"/>
      <c r="K30" s="13"/>
      <c r="L30" s="26" t="s">
        <v>28</v>
      </c>
      <c r="M30" s="26">
        <v>1</v>
      </c>
      <c r="N30" s="26">
        <v>540</v>
      </c>
      <c r="O30" s="27">
        <v>678</v>
      </c>
    </row>
    <row r="31" spans="1:24" x14ac:dyDescent="0.2">
      <c r="A31" s="16">
        <v>28</v>
      </c>
      <c r="B31" t="s">
        <v>3</v>
      </c>
      <c r="C31">
        <v>1</v>
      </c>
      <c r="D31">
        <v>272</v>
      </c>
      <c r="E31">
        <v>73</v>
      </c>
      <c r="F31" s="36"/>
      <c r="G31" t="s">
        <v>3</v>
      </c>
      <c r="H31">
        <v>1</v>
      </c>
      <c r="I31">
        <v>272</v>
      </c>
      <c r="J31">
        <v>73</v>
      </c>
      <c r="K31" s="12"/>
      <c r="L31" t="s">
        <v>38</v>
      </c>
      <c r="M31">
        <v>1</v>
      </c>
      <c r="N31">
        <v>253</v>
      </c>
      <c r="O31" s="14">
        <v>180</v>
      </c>
    </row>
    <row r="32" spans="1:24" x14ac:dyDescent="0.2">
      <c r="A32" s="16">
        <v>29</v>
      </c>
      <c r="B32" t="s">
        <v>23</v>
      </c>
      <c r="C32">
        <v>100</v>
      </c>
      <c r="D32">
        <v>684</v>
      </c>
      <c r="E32">
        <v>41914</v>
      </c>
      <c r="F32" s="12"/>
      <c r="G32" t="s">
        <v>23</v>
      </c>
      <c r="H32">
        <v>100</v>
      </c>
      <c r="I32">
        <v>684</v>
      </c>
      <c r="J32">
        <v>41914</v>
      </c>
      <c r="K32" s="12"/>
      <c r="L32" t="s">
        <v>3</v>
      </c>
      <c r="M32">
        <v>1</v>
      </c>
      <c r="N32">
        <v>272</v>
      </c>
      <c r="O32" s="14">
        <v>73</v>
      </c>
    </row>
    <row r="33" spans="1:15" x14ac:dyDescent="0.2">
      <c r="A33" s="16">
        <v>30</v>
      </c>
      <c r="B33" t="s">
        <v>3</v>
      </c>
      <c r="C33">
        <v>1</v>
      </c>
      <c r="D33">
        <v>272</v>
      </c>
      <c r="E33">
        <v>73</v>
      </c>
      <c r="F33" s="12"/>
      <c r="G33" t="s">
        <v>3</v>
      </c>
      <c r="H33">
        <v>1</v>
      </c>
      <c r="I33">
        <v>272</v>
      </c>
      <c r="J33" s="14">
        <v>73</v>
      </c>
      <c r="K33" s="12"/>
      <c r="L33" t="s">
        <v>23</v>
      </c>
      <c r="M33">
        <v>100</v>
      </c>
      <c r="N33">
        <v>684</v>
      </c>
      <c r="O33" s="14">
        <v>41914</v>
      </c>
    </row>
    <row r="34" spans="1:15" x14ac:dyDescent="0.2">
      <c r="A34" s="16">
        <v>31</v>
      </c>
      <c r="B34" t="s">
        <v>23</v>
      </c>
      <c r="C34">
        <v>100</v>
      </c>
      <c r="D34">
        <v>684</v>
      </c>
      <c r="E34">
        <v>42174</v>
      </c>
      <c r="F34" s="12"/>
      <c r="G34" t="s">
        <v>23</v>
      </c>
      <c r="H34">
        <v>100</v>
      </c>
      <c r="I34">
        <v>684</v>
      </c>
      <c r="J34" s="14">
        <v>42174</v>
      </c>
      <c r="L34" s="8" t="s">
        <v>15</v>
      </c>
      <c r="M34">
        <v>10000</v>
      </c>
      <c r="N34">
        <v>128</v>
      </c>
      <c r="O34" s="14">
        <v>435655</v>
      </c>
    </row>
    <row r="35" spans="1:15" x14ac:dyDescent="0.2">
      <c r="A35" s="16">
        <v>32</v>
      </c>
      <c r="B35" s="23" t="s">
        <v>24</v>
      </c>
      <c r="C35" s="23">
        <v>1</v>
      </c>
      <c r="D35" s="23">
        <v>879</v>
      </c>
      <c r="E35" s="23">
        <v>1073</v>
      </c>
      <c r="F35" s="12"/>
      <c r="G35" s="23" t="s">
        <v>24</v>
      </c>
      <c r="H35" s="23">
        <v>1</v>
      </c>
      <c r="I35" s="23">
        <v>1106</v>
      </c>
      <c r="J35" s="24">
        <v>1379</v>
      </c>
      <c r="L35" s="8" t="s">
        <v>8</v>
      </c>
      <c r="M35">
        <v>3</v>
      </c>
      <c r="N35">
        <v>134</v>
      </c>
      <c r="O35" s="14">
        <v>151</v>
      </c>
    </row>
    <row r="36" spans="1:15" x14ac:dyDescent="0.2">
      <c r="A36" s="16">
        <v>33</v>
      </c>
      <c r="B36" s="23" t="s">
        <v>24</v>
      </c>
      <c r="C36" s="23">
        <v>1</v>
      </c>
      <c r="D36" s="23">
        <v>879</v>
      </c>
      <c r="E36" s="23">
        <v>1095</v>
      </c>
      <c r="F36" s="12"/>
      <c r="G36" s="23" t="s">
        <v>24</v>
      </c>
      <c r="H36" s="23">
        <v>1</v>
      </c>
      <c r="I36" s="23">
        <v>1106</v>
      </c>
      <c r="J36" s="23">
        <v>1376</v>
      </c>
      <c r="K36" s="12"/>
      <c r="L36" s="8" t="s">
        <v>11</v>
      </c>
      <c r="M36">
        <v>84</v>
      </c>
      <c r="N36">
        <v>119</v>
      </c>
      <c r="O36" s="14">
        <v>3134</v>
      </c>
    </row>
    <row r="37" spans="1:15" x14ac:dyDescent="0.2">
      <c r="A37" s="16"/>
      <c r="F37" s="12"/>
      <c r="K37" s="12"/>
      <c r="L37" s="8" t="s">
        <v>3</v>
      </c>
      <c r="M37">
        <v>1</v>
      </c>
      <c r="N37">
        <v>272</v>
      </c>
      <c r="O37" s="14">
        <v>73</v>
      </c>
    </row>
    <row r="38" spans="1:15" x14ac:dyDescent="0.2">
      <c r="A38" s="14"/>
      <c r="F38" s="12"/>
      <c r="K38" s="12"/>
      <c r="L38" s="8" t="s">
        <v>23</v>
      </c>
      <c r="M38">
        <v>100</v>
      </c>
      <c r="N38">
        <v>684</v>
      </c>
      <c r="O38" s="14">
        <v>42174</v>
      </c>
    </row>
    <row r="39" spans="1:15" x14ac:dyDescent="0.2">
      <c r="A39" s="14"/>
      <c r="F39" s="12"/>
      <c r="K39" s="12"/>
      <c r="L39" s="22" t="s">
        <v>24</v>
      </c>
      <c r="M39" s="23">
        <v>1</v>
      </c>
      <c r="N39" s="23">
        <v>1106</v>
      </c>
      <c r="O39" s="24">
        <v>1379</v>
      </c>
    </row>
    <row r="40" spans="1:15" ht="17" thickBot="1" x14ac:dyDescent="0.25">
      <c r="A40" s="4"/>
      <c r="B40" s="9"/>
      <c r="C40" s="4"/>
      <c r="D40" s="4"/>
      <c r="E40" s="4"/>
      <c r="F40" s="13"/>
      <c r="G40" s="4"/>
      <c r="H40" s="4"/>
      <c r="I40" s="4"/>
      <c r="J40" s="15"/>
      <c r="K40" s="4"/>
      <c r="L40" s="25" t="s">
        <v>24</v>
      </c>
      <c r="M40" s="26">
        <v>1</v>
      </c>
      <c r="N40" s="26">
        <v>1106</v>
      </c>
      <c r="O40" s="27">
        <v>1376</v>
      </c>
    </row>
    <row r="41" spans="1:15" x14ac:dyDescent="0.2">
      <c r="A41" s="2">
        <v>34</v>
      </c>
      <c r="B41" s="8" t="s">
        <v>10</v>
      </c>
      <c r="C41">
        <v>10000</v>
      </c>
      <c r="D41">
        <v>197</v>
      </c>
      <c r="E41" s="14">
        <v>1140187</v>
      </c>
      <c r="G41" s="8" t="s">
        <v>10</v>
      </c>
      <c r="H41">
        <v>10000</v>
      </c>
      <c r="I41">
        <v>197</v>
      </c>
      <c r="J41" s="14">
        <v>1140187</v>
      </c>
      <c r="L41" s="8" t="s">
        <v>38</v>
      </c>
      <c r="M41">
        <v>1</v>
      </c>
      <c r="N41">
        <v>253</v>
      </c>
      <c r="O41" s="14">
        <v>180</v>
      </c>
    </row>
    <row r="42" spans="1:15" x14ac:dyDescent="0.2">
      <c r="A42" s="2">
        <v>35</v>
      </c>
      <c r="B42" s="8" t="s">
        <v>14</v>
      </c>
      <c r="C42">
        <v>10000</v>
      </c>
      <c r="D42" s="17">
        <v>315</v>
      </c>
      <c r="E42" s="18">
        <v>2779618</v>
      </c>
      <c r="G42" s="8" t="s">
        <v>14</v>
      </c>
      <c r="H42">
        <v>10000</v>
      </c>
      <c r="I42" s="17">
        <v>315</v>
      </c>
      <c r="J42" s="18">
        <v>2779618</v>
      </c>
      <c r="L42" s="8" t="s">
        <v>10</v>
      </c>
      <c r="M42">
        <v>10000</v>
      </c>
      <c r="N42">
        <v>197</v>
      </c>
      <c r="O42" s="14">
        <v>1140187</v>
      </c>
    </row>
    <row r="43" spans="1:15" x14ac:dyDescent="0.2">
      <c r="A43" s="2">
        <v>36</v>
      </c>
      <c r="B43" s="8" t="s">
        <v>7</v>
      </c>
      <c r="C43">
        <v>3</v>
      </c>
      <c r="D43" s="17">
        <v>131</v>
      </c>
      <c r="E43" s="18">
        <v>151</v>
      </c>
      <c r="G43" s="8" t="s">
        <v>7</v>
      </c>
      <c r="H43">
        <v>3</v>
      </c>
      <c r="I43" s="17">
        <v>131</v>
      </c>
      <c r="J43" s="18">
        <v>151</v>
      </c>
      <c r="L43" s="8" t="s">
        <v>38</v>
      </c>
      <c r="M43">
        <v>1</v>
      </c>
      <c r="N43">
        <v>253</v>
      </c>
      <c r="O43" s="14">
        <v>180</v>
      </c>
    </row>
    <row r="44" spans="1:15" x14ac:dyDescent="0.2">
      <c r="A44" s="2">
        <v>37</v>
      </c>
      <c r="B44" s="8" t="s">
        <v>22</v>
      </c>
      <c r="C44">
        <v>10000</v>
      </c>
      <c r="D44" s="17">
        <v>235</v>
      </c>
      <c r="E44" s="18">
        <v>2201900</v>
      </c>
      <c r="G44" s="8" t="s">
        <v>22</v>
      </c>
      <c r="H44">
        <v>10000</v>
      </c>
      <c r="I44" s="17">
        <v>235</v>
      </c>
      <c r="J44" s="18">
        <v>2201900</v>
      </c>
      <c r="L44" s="8" t="s">
        <v>21</v>
      </c>
      <c r="M44">
        <v>100</v>
      </c>
      <c r="N44">
        <v>442</v>
      </c>
      <c r="O44" s="14">
        <v>13542</v>
      </c>
    </row>
    <row r="45" spans="1:15" x14ac:dyDescent="0.2">
      <c r="B45" s="8"/>
      <c r="E45" s="14"/>
      <c r="G45" s="8"/>
      <c r="J45" s="14"/>
      <c r="L45" s="8" t="s">
        <v>38</v>
      </c>
      <c r="M45">
        <v>1</v>
      </c>
      <c r="N45">
        <v>253</v>
      </c>
      <c r="O45" s="14">
        <v>180</v>
      </c>
    </row>
    <row r="46" spans="1:15" x14ac:dyDescent="0.2">
      <c r="B46" s="8"/>
      <c r="E46" s="14"/>
      <c r="G46" s="8"/>
      <c r="J46" s="14"/>
      <c r="L46" s="8" t="s">
        <v>14</v>
      </c>
      <c r="M46">
        <v>10000</v>
      </c>
      <c r="N46" s="17">
        <v>315</v>
      </c>
      <c r="O46" s="18">
        <v>2779618</v>
      </c>
    </row>
    <row r="47" spans="1:15" x14ac:dyDescent="0.2">
      <c r="B47" s="8"/>
      <c r="E47" s="14"/>
      <c r="G47" s="8"/>
      <c r="J47" s="14"/>
      <c r="L47" s="8" t="s">
        <v>38</v>
      </c>
      <c r="M47">
        <v>1</v>
      </c>
      <c r="N47">
        <v>253</v>
      </c>
      <c r="O47" s="14">
        <v>180</v>
      </c>
    </row>
    <row r="48" spans="1:15" x14ac:dyDescent="0.2">
      <c r="B48" s="8"/>
      <c r="E48" s="14"/>
      <c r="G48" s="8"/>
      <c r="J48" s="14"/>
      <c r="L48" s="8" t="s">
        <v>8</v>
      </c>
      <c r="M48">
        <v>3</v>
      </c>
      <c r="N48" s="17">
        <v>134</v>
      </c>
      <c r="O48" s="18">
        <v>151</v>
      </c>
    </row>
    <row r="49" spans="1:15" x14ac:dyDescent="0.2">
      <c r="B49" s="8"/>
      <c r="E49" s="14"/>
      <c r="G49" s="8"/>
      <c r="J49" s="14"/>
      <c r="L49" s="8" t="s">
        <v>7</v>
      </c>
      <c r="M49">
        <v>3</v>
      </c>
      <c r="N49" s="17">
        <v>131</v>
      </c>
      <c r="O49" s="18">
        <v>151</v>
      </c>
    </row>
    <row r="50" spans="1:15" x14ac:dyDescent="0.2">
      <c r="B50" s="8"/>
      <c r="E50" s="14"/>
      <c r="G50" s="8"/>
      <c r="J50" s="14"/>
      <c r="L50" s="8" t="s">
        <v>38</v>
      </c>
      <c r="M50">
        <v>1</v>
      </c>
      <c r="N50">
        <v>253</v>
      </c>
      <c r="O50" s="14">
        <v>180</v>
      </c>
    </row>
    <row r="51" spans="1:15" x14ac:dyDescent="0.2">
      <c r="B51" s="8"/>
      <c r="E51" s="14"/>
      <c r="G51" s="8"/>
      <c r="J51" s="14"/>
      <c r="L51" s="8" t="s">
        <v>16</v>
      </c>
      <c r="M51">
        <v>3</v>
      </c>
      <c r="N51">
        <v>166</v>
      </c>
      <c r="O51" s="14">
        <v>260</v>
      </c>
    </row>
    <row r="52" spans="1:15" x14ac:dyDescent="0.2">
      <c r="B52" s="8"/>
      <c r="E52" s="14"/>
      <c r="G52" s="8"/>
      <c r="J52" s="14"/>
      <c r="L52" s="8" t="s">
        <v>17</v>
      </c>
      <c r="M52">
        <v>3</v>
      </c>
      <c r="N52">
        <v>160</v>
      </c>
      <c r="O52" s="14">
        <v>265</v>
      </c>
    </row>
    <row r="53" spans="1:15" x14ac:dyDescent="0.2">
      <c r="B53" s="8"/>
      <c r="E53" s="14"/>
      <c r="G53" s="8"/>
      <c r="J53" s="14"/>
      <c r="L53" s="8" t="s">
        <v>20</v>
      </c>
      <c r="M53">
        <v>4</v>
      </c>
      <c r="N53">
        <v>137</v>
      </c>
      <c r="O53" s="14">
        <v>206</v>
      </c>
    </row>
    <row r="54" spans="1:15" x14ac:dyDescent="0.2">
      <c r="B54" s="8"/>
      <c r="E54" s="14"/>
      <c r="G54" s="8"/>
      <c r="J54" s="14"/>
      <c r="L54" s="8" t="s">
        <v>19</v>
      </c>
      <c r="M54">
        <v>7</v>
      </c>
      <c r="N54">
        <v>186</v>
      </c>
      <c r="O54" s="14">
        <v>736</v>
      </c>
    </row>
    <row r="55" spans="1:15" x14ac:dyDescent="0.2">
      <c r="B55" s="8"/>
      <c r="E55" s="14"/>
      <c r="G55" s="8"/>
      <c r="J55" s="14"/>
      <c r="L55" s="8" t="s">
        <v>18</v>
      </c>
      <c r="M55">
        <v>10000</v>
      </c>
      <c r="N55">
        <v>137</v>
      </c>
      <c r="O55" s="14">
        <v>1389264</v>
      </c>
    </row>
    <row r="56" spans="1:15" x14ac:dyDescent="0.2">
      <c r="B56" s="8"/>
      <c r="E56" s="14"/>
      <c r="G56" s="8"/>
      <c r="J56" s="14"/>
      <c r="L56" s="8" t="s">
        <v>38</v>
      </c>
      <c r="M56">
        <v>1</v>
      </c>
      <c r="N56">
        <v>253</v>
      </c>
      <c r="O56" s="14">
        <v>180</v>
      </c>
    </row>
    <row r="57" spans="1:15" x14ac:dyDescent="0.2">
      <c r="B57" s="8"/>
      <c r="E57" s="14"/>
      <c r="G57" s="8"/>
      <c r="J57" s="14"/>
      <c r="L57" s="8" t="s">
        <v>13</v>
      </c>
      <c r="M57">
        <v>100</v>
      </c>
      <c r="N57" s="17">
        <v>476</v>
      </c>
      <c r="O57" s="18">
        <v>14742</v>
      </c>
    </row>
    <row r="58" spans="1:15" x14ac:dyDescent="0.2">
      <c r="B58" s="8"/>
      <c r="E58" s="14"/>
      <c r="G58" s="8"/>
      <c r="J58" s="14"/>
      <c r="L58" s="8" t="s">
        <v>38</v>
      </c>
      <c r="M58">
        <v>1</v>
      </c>
      <c r="N58">
        <v>253</v>
      </c>
      <c r="O58" s="14">
        <v>180</v>
      </c>
    </row>
    <row r="59" spans="1:15" x14ac:dyDescent="0.2">
      <c r="B59" s="8"/>
      <c r="E59" s="14"/>
      <c r="G59" s="8"/>
      <c r="J59" s="14"/>
      <c r="L59" s="8" t="s">
        <v>9</v>
      </c>
      <c r="M59">
        <v>100</v>
      </c>
      <c r="N59" s="17">
        <v>485</v>
      </c>
      <c r="O59" s="18">
        <v>15198</v>
      </c>
    </row>
    <row r="60" spans="1:15" x14ac:dyDescent="0.2">
      <c r="B60" s="8"/>
      <c r="E60" s="14"/>
      <c r="G60" s="8"/>
      <c r="J60" s="14"/>
      <c r="L60" s="8" t="s">
        <v>38</v>
      </c>
      <c r="M60">
        <v>1</v>
      </c>
      <c r="N60">
        <v>253</v>
      </c>
      <c r="O60" s="14">
        <v>180</v>
      </c>
    </row>
    <row r="61" spans="1:15" x14ac:dyDescent="0.2">
      <c r="B61" s="8"/>
      <c r="E61" s="14"/>
      <c r="G61" s="8"/>
      <c r="J61" s="14"/>
      <c r="L61" s="8" t="s">
        <v>12</v>
      </c>
      <c r="M61">
        <v>100</v>
      </c>
      <c r="N61" s="17">
        <v>590</v>
      </c>
      <c r="O61" s="18">
        <v>34975</v>
      </c>
    </row>
    <row r="62" spans="1:15" x14ac:dyDescent="0.2">
      <c r="B62" s="8"/>
      <c r="E62" s="14"/>
      <c r="G62" s="8"/>
      <c r="J62" s="14"/>
      <c r="L62" s="8" t="s">
        <v>22</v>
      </c>
      <c r="M62">
        <v>10000</v>
      </c>
      <c r="N62" s="17">
        <v>235</v>
      </c>
      <c r="O62" s="18">
        <v>2201900</v>
      </c>
    </row>
    <row r="63" spans="1:15" x14ac:dyDescent="0.2">
      <c r="B63" s="8"/>
      <c r="E63" s="14"/>
      <c r="G63" s="8"/>
      <c r="J63" s="14"/>
      <c r="L63" s="8" t="s">
        <v>11</v>
      </c>
      <c r="M63">
        <v>84</v>
      </c>
      <c r="N63">
        <v>119</v>
      </c>
      <c r="O63" s="14">
        <v>3134</v>
      </c>
    </row>
    <row r="64" spans="1:15" ht="17" thickBot="1" x14ac:dyDescent="0.25">
      <c r="A64" s="4"/>
      <c r="B64" s="9"/>
      <c r="C64" s="4"/>
      <c r="D64" s="4"/>
      <c r="E64" s="15"/>
      <c r="F64" s="4"/>
      <c r="G64" s="9"/>
      <c r="H64" s="4"/>
      <c r="I64" s="4"/>
      <c r="J64" s="15"/>
      <c r="K64" s="15"/>
      <c r="L64" s="9" t="s">
        <v>15</v>
      </c>
      <c r="M64" s="4">
        <v>10000</v>
      </c>
      <c r="N64" s="4">
        <v>128</v>
      </c>
      <c r="O64" s="15">
        <v>435655</v>
      </c>
    </row>
    <row r="67" spans="2:16" x14ac:dyDescent="0.2">
      <c r="B67" t="s">
        <v>33</v>
      </c>
      <c r="C67">
        <f>SUM(C41:C66)</f>
        <v>30003</v>
      </c>
      <c r="D67">
        <f>SUM(D3:D66)</f>
        <v>14718</v>
      </c>
      <c r="E67">
        <f>SUM(E3:E66)</f>
        <v>8361306</v>
      </c>
      <c r="F67" t="s">
        <v>42</v>
      </c>
      <c r="G67" t="s">
        <v>33</v>
      </c>
      <c r="H67">
        <f>SUM(H41:H66)</f>
        <v>30003</v>
      </c>
      <c r="I67">
        <f>SUM(I3:I66)</f>
        <v>16884</v>
      </c>
      <c r="J67">
        <f>SUM(J3:J66)</f>
        <v>8364416</v>
      </c>
      <c r="K67" t="s">
        <v>42</v>
      </c>
      <c r="L67" t="s">
        <v>33</v>
      </c>
      <c r="M67">
        <f>SUM(M29:M66)</f>
        <v>60809</v>
      </c>
      <c r="N67">
        <f>SUM(N3:N66)</f>
        <v>22955</v>
      </c>
      <c r="O67">
        <f>SUM(O3:O66)</f>
        <v>10713304</v>
      </c>
      <c r="P67" t="s">
        <v>42</v>
      </c>
    </row>
    <row r="68" spans="2:16" x14ac:dyDescent="0.2">
      <c r="D68">
        <v>1.4718E-2</v>
      </c>
      <c r="E68">
        <v>8.3613060000000008</v>
      </c>
      <c r="F68" t="s">
        <v>43</v>
      </c>
      <c r="I68">
        <v>1.6884E-2</v>
      </c>
      <c r="J68">
        <v>8.3644160000000003</v>
      </c>
      <c r="K68" t="s">
        <v>43</v>
      </c>
      <c r="N68">
        <v>2.2449E-2</v>
      </c>
      <c r="O68">
        <v>10.712944</v>
      </c>
      <c r="P68" t="s">
        <v>43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C750-B429-D641-A0A7-E566E08CC586}">
  <dimension ref="B1:O68"/>
  <sheetViews>
    <sheetView zoomScale="130" zoomScaleNormal="130" workbookViewId="0">
      <selection activeCell="K68" sqref="K68:N68"/>
    </sheetView>
  </sheetViews>
  <sheetFormatPr baseColWidth="10" defaultRowHeight="16" x14ac:dyDescent="0.2"/>
  <cols>
    <col min="1" max="1" width="3.33203125" customWidth="1"/>
    <col min="2" max="2" width="3.1640625" bestFit="1" customWidth="1"/>
    <col min="4" max="4" width="11.83203125" bestFit="1" customWidth="1"/>
    <col min="5" max="5" width="13" bestFit="1" customWidth="1"/>
    <col min="8" max="8" width="11.83203125" bestFit="1" customWidth="1"/>
    <col min="9" max="9" width="13" bestFit="1" customWidth="1"/>
    <col min="12" max="12" width="11.83203125" bestFit="1" customWidth="1"/>
    <col min="13" max="13" width="13.6640625" bestFit="1" customWidth="1"/>
    <col min="14" max="14" width="15" bestFit="1" customWidth="1"/>
    <col min="15" max="15" width="14.83203125" bestFit="1" customWidth="1"/>
  </cols>
  <sheetData>
    <row r="1" spans="2:15" x14ac:dyDescent="0.2">
      <c r="B1" s="5"/>
      <c r="C1" s="54" t="s">
        <v>0</v>
      </c>
      <c r="D1" s="54"/>
      <c r="E1" s="54"/>
      <c r="G1" s="54" t="s">
        <v>35</v>
      </c>
      <c r="H1" s="54"/>
      <c r="I1" s="54"/>
      <c r="K1" s="51" t="s">
        <v>36</v>
      </c>
      <c r="L1" s="50"/>
      <c r="M1" s="50"/>
      <c r="N1" s="50"/>
      <c r="O1" s="50"/>
    </row>
    <row r="2" spans="2:15" x14ac:dyDescent="0.2">
      <c r="B2" s="5"/>
      <c r="C2" s="6" t="s">
        <v>2</v>
      </c>
      <c r="D2" s="6" t="s">
        <v>31</v>
      </c>
      <c r="E2" s="6" t="s">
        <v>32</v>
      </c>
      <c r="G2" s="6" t="s">
        <v>2</v>
      </c>
      <c r="H2" s="6" t="s">
        <v>31</v>
      </c>
      <c r="I2" s="6" t="s">
        <v>32</v>
      </c>
      <c r="K2" s="6" t="s">
        <v>2</v>
      </c>
      <c r="L2" s="6" t="s">
        <v>51</v>
      </c>
      <c r="M2" s="6" t="s">
        <v>53</v>
      </c>
      <c r="N2" s="6" t="s">
        <v>52</v>
      </c>
      <c r="O2" s="6" t="s">
        <v>54</v>
      </c>
    </row>
    <row r="3" spans="2:15" x14ac:dyDescent="0.2">
      <c r="B3" s="5">
        <v>1</v>
      </c>
      <c r="C3" s="5" t="s">
        <v>23</v>
      </c>
      <c r="D3" s="5">
        <v>684</v>
      </c>
      <c r="E3" s="5">
        <v>41914</v>
      </c>
      <c r="G3" s="5" t="s">
        <v>23</v>
      </c>
      <c r="H3" s="5">
        <v>684</v>
      </c>
      <c r="I3" s="5">
        <v>41914</v>
      </c>
      <c r="K3" s="5" t="s">
        <v>23</v>
      </c>
      <c r="L3" s="5">
        <f>D3-H3</f>
        <v>0</v>
      </c>
      <c r="M3" s="5">
        <f>L3/H3</f>
        <v>0</v>
      </c>
      <c r="N3" s="5">
        <f t="shared" ref="N3:N13" si="0">I3-E3</f>
        <v>0</v>
      </c>
      <c r="O3" s="5">
        <f>N3/I3</f>
        <v>0</v>
      </c>
    </row>
    <row r="4" spans="2:15" x14ac:dyDescent="0.2">
      <c r="B4" s="5">
        <v>2</v>
      </c>
      <c r="C4" s="5" t="s">
        <v>24</v>
      </c>
      <c r="D4" s="5">
        <v>901</v>
      </c>
      <c r="E4" s="5">
        <v>1269</v>
      </c>
      <c r="G4" s="5" t="s">
        <v>24</v>
      </c>
      <c r="H4" s="5">
        <v>1106</v>
      </c>
      <c r="I4" s="5">
        <v>1539</v>
      </c>
      <c r="K4" s="5" t="s">
        <v>24</v>
      </c>
      <c r="L4" s="5">
        <f t="shared" ref="L4:L13" si="1">H4-D4</f>
        <v>205</v>
      </c>
      <c r="M4" s="42">
        <f>L4/H4</f>
        <v>0.18535262206148281</v>
      </c>
      <c r="N4" s="5">
        <f t="shared" si="0"/>
        <v>270</v>
      </c>
      <c r="O4" s="42">
        <f>N4/I4</f>
        <v>0.17543859649122806</v>
      </c>
    </row>
    <row r="5" spans="2:15" x14ac:dyDescent="0.2">
      <c r="B5" s="5">
        <v>3</v>
      </c>
      <c r="C5" s="5" t="s">
        <v>24</v>
      </c>
      <c r="D5" s="5">
        <v>901</v>
      </c>
      <c r="E5" s="5">
        <v>1112</v>
      </c>
      <c r="G5" s="5" t="s">
        <v>24</v>
      </c>
      <c r="H5" s="5">
        <v>1106</v>
      </c>
      <c r="I5" s="5">
        <v>1383</v>
      </c>
      <c r="K5" s="5" t="s">
        <v>24</v>
      </c>
      <c r="L5" s="5">
        <f t="shared" si="1"/>
        <v>205</v>
      </c>
      <c r="M5" s="42">
        <f t="shared" ref="M5:M13" si="2">L5/H5</f>
        <v>0.18535262206148281</v>
      </c>
      <c r="N5" s="5">
        <f t="shared" si="0"/>
        <v>271</v>
      </c>
      <c r="O5" s="42">
        <f t="shared" ref="O5:O13" si="3">N5/I5</f>
        <v>0.19595083152566883</v>
      </c>
    </row>
    <row r="6" spans="2:15" x14ac:dyDescent="0.2">
      <c r="B6" s="5">
        <v>4</v>
      </c>
      <c r="C6" s="5" t="s">
        <v>24</v>
      </c>
      <c r="D6" s="5">
        <v>901</v>
      </c>
      <c r="E6" s="5">
        <v>1295</v>
      </c>
      <c r="G6" s="5" t="s">
        <v>24</v>
      </c>
      <c r="H6" s="5">
        <v>1106</v>
      </c>
      <c r="I6" s="5">
        <v>1567</v>
      </c>
      <c r="K6" s="5" t="s">
        <v>24</v>
      </c>
      <c r="L6" s="5">
        <f t="shared" si="1"/>
        <v>205</v>
      </c>
      <c r="M6" s="42">
        <f t="shared" si="2"/>
        <v>0.18535262206148281</v>
      </c>
      <c r="N6" s="5">
        <f t="shared" si="0"/>
        <v>272</v>
      </c>
      <c r="O6" s="42">
        <f t="shared" si="3"/>
        <v>0.17358008934269303</v>
      </c>
    </row>
    <row r="7" spans="2:15" x14ac:dyDescent="0.2">
      <c r="B7" s="5">
        <v>5</v>
      </c>
      <c r="C7" s="5" t="s">
        <v>24</v>
      </c>
      <c r="D7" s="5">
        <v>901</v>
      </c>
      <c r="E7" s="5">
        <v>851</v>
      </c>
      <c r="G7" s="5" t="s">
        <v>24</v>
      </c>
      <c r="H7" s="5">
        <v>1106</v>
      </c>
      <c r="I7" s="5">
        <v>1113</v>
      </c>
      <c r="K7" s="5" t="s">
        <v>24</v>
      </c>
      <c r="L7" s="5">
        <f t="shared" si="1"/>
        <v>205</v>
      </c>
      <c r="M7" s="42">
        <f t="shared" si="2"/>
        <v>0.18535262206148281</v>
      </c>
      <c r="N7" s="5">
        <f t="shared" si="0"/>
        <v>262</v>
      </c>
      <c r="O7" s="42">
        <f t="shared" si="3"/>
        <v>0.23539982030548068</v>
      </c>
    </row>
    <row r="8" spans="2:15" x14ac:dyDescent="0.2">
      <c r="B8" s="5">
        <v>6</v>
      </c>
      <c r="C8" s="5" t="s">
        <v>24</v>
      </c>
      <c r="D8" s="5">
        <v>901</v>
      </c>
      <c r="E8" s="5">
        <v>870</v>
      </c>
      <c r="G8" s="5" t="s">
        <v>24</v>
      </c>
      <c r="H8" s="5">
        <v>1106</v>
      </c>
      <c r="I8" s="5">
        <v>1133</v>
      </c>
      <c r="K8" s="5" t="s">
        <v>24</v>
      </c>
      <c r="L8" s="5">
        <f t="shared" si="1"/>
        <v>205</v>
      </c>
      <c r="M8" s="42">
        <f t="shared" si="2"/>
        <v>0.18535262206148281</v>
      </c>
      <c r="N8" s="5">
        <f t="shared" si="0"/>
        <v>263</v>
      </c>
      <c r="O8" s="42">
        <f t="shared" si="3"/>
        <v>0.2321270962047661</v>
      </c>
    </row>
    <row r="9" spans="2:15" x14ac:dyDescent="0.2">
      <c r="B9" s="5">
        <v>7</v>
      </c>
      <c r="C9" s="5" t="s">
        <v>24</v>
      </c>
      <c r="D9" s="5">
        <v>901</v>
      </c>
      <c r="E9" s="5">
        <v>1548</v>
      </c>
      <c r="G9" s="5" t="s">
        <v>24</v>
      </c>
      <c r="H9" s="5">
        <v>1106</v>
      </c>
      <c r="I9" s="5">
        <v>1812</v>
      </c>
      <c r="K9" s="5" t="s">
        <v>24</v>
      </c>
      <c r="L9" s="5">
        <f t="shared" si="1"/>
        <v>205</v>
      </c>
      <c r="M9" s="42">
        <f t="shared" si="2"/>
        <v>0.18535262206148281</v>
      </c>
      <c r="N9" s="5">
        <f t="shared" si="0"/>
        <v>264</v>
      </c>
      <c r="O9" s="42">
        <f t="shared" si="3"/>
        <v>0.14569536423841059</v>
      </c>
    </row>
    <row r="10" spans="2:15" x14ac:dyDescent="0.2">
      <c r="B10" s="5">
        <v>8</v>
      </c>
      <c r="C10" s="5" t="s">
        <v>24</v>
      </c>
      <c r="D10" s="5">
        <v>901</v>
      </c>
      <c r="E10" s="5">
        <v>1076</v>
      </c>
      <c r="G10" s="5" t="s">
        <v>24</v>
      </c>
      <c r="H10" s="5">
        <v>1106</v>
      </c>
      <c r="I10" s="5">
        <v>1349</v>
      </c>
      <c r="K10" s="5" t="s">
        <v>24</v>
      </c>
      <c r="L10" s="5">
        <f t="shared" si="1"/>
        <v>205</v>
      </c>
      <c r="M10" s="42">
        <f t="shared" si="2"/>
        <v>0.18535262206148281</v>
      </c>
      <c r="N10" s="5">
        <f t="shared" si="0"/>
        <v>273</v>
      </c>
      <c r="O10" s="42">
        <f t="shared" si="3"/>
        <v>0.20237212750185324</v>
      </c>
    </row>
    <row r="11" spans="2:15" x14ac:dyDescent="0.2">
      <c r="B11" s="5">
        <v>9</v>
      </c>
      <c r="C11" s="5" t="s">
        <v>24</v>
      </c>
      <c r="D11" s="5">
        <v>901</v>
      </c>
      <c r="E11" s="5">
        <v>1705</v>
      </c>
      <c r="G11" s="5" t="s">
        <v>24</v>
      </c>
      <c r="H11" s="5">
        <v>1106</v>
      </c>
      <c r="I11" s="5">
        <v>1996</v>
      </c>
      <c r="K11" s="5" t="s">
        <v>24</v>
      </c>
      <c r="L11" s="5">
        <f t="shared" si="1"/>
        <v>205</v>
      </c>
      <c r="M11" s="42">
        <f t="shared" si="2"/>
        <v>0.18535262206148281</v>
      </c>
      <c r="N11" s="5">
        <f t="shared" si="0"/>
        <v>291</v>
      </c>
      <c r="O11" s="42">
        <f t="shared" si="3"/>
        <v>0.14579158316633267</v>
      </c>
    </row>
    <row r="12" spans="2:15" x14ac:dyDescent="0.2">
      <c r="B12" s="5">
        <v>10</v>
      </c>
      <c r="C12" s="5" t="s">
        <v>24</v>
      </c>
      <c r="D12" s="5">
        <v>901</v>
      </c>
      <c r="E12" s="5">
        <v>856</v>
      </c>
      <c r="G12" s="5" t="s">
        <v>24</v>
      </c>
      <c r="H12" s="5">
        <v>1106</v>
      </c>
      <c r="I12" s="5">
        <v>1144</v>
      </c>
      <c r="K12" s="5" t="s">
        <v>24</v>
      </c>
      <c r="L12" s="5">
        <f t="shared" si="1"/>
        <v>205</v>
      </c>
      <c r="M12" s="42">
        <f t="shared" si="2"/>
        <v>0.18535262206148281</v>
      </c>
      <c r="N12" s="5">
        <f t="shared" si="0"/>
        <v>288</v>
      </c>
      <c r="O12" s="42">
        <f t="shared" si="3"/>
        <v>0.25174825174825177</v>
      </c>
    </row>
    <row r="13" spans="2:15" ht="17" thickBot="1" x14ac:dyDescent="0.25">
      <c r="B13" s="5">
        <v>11</v>
      </c>
      <c r="C13" s="5" t="s">
        <v>24</v>
      </c>
      <c r="D13" s="5">
        <v>901</v>
      </c>
      <c r="E13" s="5">
        <v>851</v>
      </c>
      <c r="G13" s="5" t="s">
        <v>24</v>
      </c>
      <c r="H13" s="5">
        <v>1106</v>
      </c>
      <c r="I13" s="5">
        <v>1117</v>
      </c>
      <c r="K13" s="33" t="s">
        <v>24</v>
      </c>
      <c r="L13" s="33">
        <f t="shared" si="1"/>
        <v>205</v>
      </c>
      <c r="M13" s="44">
        <f t="shared" si="2"/>
        <v>0.18535262206148281</v>
      </c>
      <c r="N13" s="33">
        <f t="shared" si="0"/>
        <v>266</v>
      </c>
      <c r="O13" s="44">
        <f t="shared" si="3"/>
        <v>0.23813786929274844</v>
      </c>
    </row>
    <row r="14" spans="2:15" ht="17" thickBot="1" x14ac:dyDescent="0.25">
      <c r="B14" s="41"/>
      <c r="C14" s="41"/>
      <c r="D14" s="41"/>
      <c r="E14" s="41"/>
      <c r="K14" s="45" t="s">
        <v>50</v>
      </c>
      <c r="L14" s="45">
        <f>AVERAGE(L4:L12)</f>
        <v>205</v>
      </c>
      <c r="M14" s="48">
        <f>AVERAGE(M4:M12)</f>
        <v>0.18535262206148279</v>
      </c>
      <c r="N14" s="47">
        <f>AVERAGE(N4:N12)</f>
        <v>272.66666666666669</v>
      </c>
      <c r="O14" s="48">
        <f>AVERAGE(O4:O12)</f>
        <v>0.19534486228052053</v>
      </c>
    </row>
    <row r="15" spans="2:15" x14ac:dyDescent="0.2">
      <c r="B15" s="38"/>
      <c r="C15" s="38"/>
      <c r="D15" s="38"/>
      <c r="E15" s="38"/>
      <c r="K15" s="53" t="s">
        <v>46</v>
      </c>
      <c r="L15" s="53"/>
      <c r="M15" s="53"/>
      <c r="N15" s="53"/>
      <c r="O15" s="43">
        <f>12/43</f>
        <v>0.27906976744186046</v>
      </c>
    </row>
    <row r="19" spans="2:15" x14ac:dyDescent="0.2">
      <c r="B19" s="5"/>
      <c r="C19" s="54" t="s">
        <v>0</v>
      </c>
      <c r="D19" s="54"/>
      <c r="E19" s="54"/>
      <c r="G19" s="54" t="s">
        <v>35</v>
      </c>
      <c r="H19" s="54"/>
      <c r="I19" s="54"/>
      <c r="K19" s="54" t="s">
        <v>36</v>
      </c>
      <c r="L19" s="54"/>
      <c r="M19" s="54"/>
      <c r="N19" s="54"/>
      <c r="O19" s="54"/>
    </row>
    <row r="20" spans="2:15" x14ac:dyDescent="0.2">
      <c r="B20" s="5"/>
      <c r="C20" s="6" t="s">
        <v>2</v>
      </c>
      <c r="D20" s="6" t="s">
        <v>31</v>
      </c>
      <c r="E20" s="6" t="s">
        <v>32</v>
      </c>
      <c r="G20" s="6" t="s">
        <v>2</v>
      </c>
      <c r="H20" s="6" t="s">
        <v>31</v>
      </c>
      <c r="I20" s="6" t="s">
        <v>32</v>
      </c>
      <c r="K20" s="6" t="s">
        <v>2</v>
      </c>
      <c r="L20" s="6" t="s">
        <v>51</v>
      </c>
      <c r="M20" s="6" t="s">
        <v>53</v>
      </c>
      <c r="N20" s="6" t="s">
        <v>52</v>
      </c>
      <c r="O20" s="6" t="s">
        <v>54</v>
      </c>
    </row>
    <row r="21" spans="2:15" x14ac:dyDescent="0.2">
      <c r="B21" s="5">
        <v>1</v>
      </c>
      <c r="C21" s="5" t="s">
        <v>25</v>
      </c>
      <c r="D21" s="5">
        <v>875</v>
      </c>
      <c r="E21" s="5">
        <v>75040</v>
      </c>
      <c r="G21" s="5" t="s">
        <v>25</v>
      </c>
      <c r="H21" s="5">
        <v>875</v>
      </c>
      <c r="I21" s="5">
        <v>75040</v>
      </c>
      <c r="K21" s="5" t="s">
        <v>25</v>
      </c>
      <c r="L21" s="5">
        <f>D21-H21</f>
        <v>0</v>
      </c>
      <c r="M21" s="5">
        <f>L21/H21</f>
        <v>0</v>
      </c>
      <c r="N21" s="5">
        <f t="shared" ref="N21:N31" si="4">I21-E21</f>
        <v>0</v>
      </c>
      <c r="O21" s="5">
        <f>N21/I21</f>
        <v>0</v>
      </c>
    </row>
    <row r="22" spans="2:15" x14ac:dyDescent="0.2">
      <c r="B22" s="5">
        <v>2</v>
      </c>
      <c r="C22" s="5" t="s">
        <v>26</v>
      </c>
      <c r="D22" s="20">
        <v>845</v>
      </c>
      <c r="E22" s="5">
        <v>490</v>
      </c>
      <c r="G22" s="5" t="s">
        <v>26</v>
      </c>
      <c r="H22" s="20">
        <v>1267</v>
      </c>
      <c r="I22" s="5">
        <v>1115</v>
      </c>
      <c r="K22" s="5" t="s">
        <v>26</v>
      </c>
      <c r="L22" s="5">
        <f t="shared" ref="L22:L31" si="5">H22-D22</f>
        <v>422</v>
      </c>
      <c r="M22" s="42">
        <f>L22/H22</f>
        <v>0.33307024467245461</v>
      </c>
      <c r="N22" s="5">
        <f t="shared" si="4"/>
        <v>625</v>
      </c>
      <c r="O22" s="42">
        <f>N22/I22</f>
        <v>0.5605381165919282</v>
      </c>
    </row>
    <row r="23" spans="2:15" x14ac:dyDescent="0.2">
      <c r="B23" s="5">
        <v>3</v>
      </c>
      <c r="C23" s="5" t="s">
        <v>26</v>
      </c>
      <c r="D23" s="20">
        <v>845</v>
      </c>
      <c r="E23" s="5">
        <v>1642</v>
      </c>
      <c r="G23" s="5" t="s">
        <v>26</v>
      </c>
      <c r="H23" s="20">
        <v>1267</v>
      </c>
      <c r="I23" s="5">
        <v>2285</v>
      </c>
      <c r="K23" s="5" t="s">
        <v>26</v>
      </c>
      <c r="L23" s="5">
        <f t="shared" si="5"/>
        <v>422</v>
      </c>
      <c r="M23" s="42">
        <f t="shared" ref="M23:M31" si="6">L23/H23</f>
        <v>0.33307024467245461</v>
      </c>
      <c r="N23" s="5">
        <f t="shared" si="4"/>
        <v>643</v>
      </c>
      <c r="O23" s="42">
        <f t="shared" ref="O23:O31" si="7">N23/I23</f>
        <v>0.28140043763676148</v>
      </c>
    </row>
    <row r="24" spans="2:15" x14ac:dyDescent="0.2">
      <c r="B24" s="5">
        <v>4</v>
      </c>
      <c r="C24" s="5" t="s">
        <v>26</v>
      </c>
      <c r="D24" s="20">
        <v>845</v>
      </c>
      <c r="E24" s="5">
        <v>750</v>
      </c>
      <c r="G24" s="5" t="s">
        <v>26</v>
      </c>
      <c r="H24" s="20">
        <v>1267</v>
      </c>
      <c r="I24" s="5">
        <v>1383</v>
      </c>
      <c r="K24" s="5" t="s">
        <v>26</v>
      </c>
      <c r="L24" s="5">
        <f t="shared" si="5"/>
        <v>422</v>
      </c>
      <c r="M24" s="42">
        <f t="shared" si="6"/>
        <v>0.33307024467245461</v>
      </c>
      <c r="N24" s="5">
        <f t="shared" si="4"/>
        <v>633</v>
      </c>
      <c r="O24" s="42">
        <f t="shared" si="7"/>
        <v>0.45770065075921906</v>
      </c>
    </row>
    <row r="25" spans="2:15" x14ac:dyDescent="0.2">
      <c r="B25" s="5">
        <v>5</v>
      </c>
      <c r="C25" s="5" t="s">
        <v>26</v>
      </c>
      <c r="D25" s="20">
        <v>845</v>
      </c>
      <c r="E25" s="5">
        <v>1342</v>
      </c>
      <c r="G25" s="5" t="s">
        <v>26</v>
      </c>
      <c r="H25" s="20">
        <v>1267</v>
      </c>
      <c r="I25" s="5">
        <v>1966</v>
      </c>
      <c r="K25" s="5" t="s">
        <v>26</v>
      </c>
      <c r="L25" s="5">
        <f t="shared" si="5"/>
        <v>422</v>
      </c>
      <c r="M25" s="42">
        <f t="shared" si="6"/>
        <v>0.33307024467245461</v>
      </c>
      <c r="N25" s="5">
        <f t="shared" si="4"/>
        <v>624</v>
      </c>
      <c r="O25" s="42">
        <f t="shared" si="7"/>
        <v>0.31739572736520855</v>
      </c>
    </row>
    <row r="26" spans="2:15" x14ac:dyDescent="0.2">
      <c r="B26" s="5">
        <v>6</v>
      </c>
      <c r="C26" s="5" t="s">
        <v>26</v>
      </c>
      <c r="D26" s="20">
        <v>845</v>
      </c>
      <c r="E26" s="5">
        <v>1102</v>
      </c>
      <c r="G26" s="5" t="s">
        <v>26</v>
      </c>
      <c r="H26" s="20">
        <v>1267</v>
      </c>
      <c r="I26" s="5">
        <v>1743</v>
      </c>
      <c r="K26" s="5" t="s">
        <v>26</v>
      </c>
      <c r="L26" s="5">
        <f t="shared" si="5"/>
        <v>422</v>
      </c>
      <c r="M26" s="42">
        <f t="shared" si="6"/>
        <v>0.33307024467245461</v>
      </c>
      <c r="N26" s="5">
        <f t="shared" si="4"/>
        <v>641</v>
      </c>
      <c r="O26" s="42">
        <f t="shared" si="7"/>
        <v>0.36775674125071717</v>
      </c>
    </row>
    <row r="27" spans="2:15" x14ac:dyDescent="0.2">
      <c r="B27" s="5">
        <v>7</v>
      </c>
      <c r="C27" s="5" t="s">
        <v>26</v>
      </c>
      <c r="D27" s="20">
        <v>845</v>
      </c>
      <c r="E27" s="5">
        <v>1112</v>
      </c>
      <c r="G27" s="5" t="s">
        <v>26</v>
      </c>
      <c r="H27" s="20">
        <v>1267</v>
      </c>
      <c r="I27" s="5">
        <v>1739</v>
      </c>
      <c r="K27" s="5" t="s">
        <v>26</v>
      </c>
      <c r="L27" s="5">
        <f t="shared" si="5"/>
        <v>422</v>
      </c>
      <c r="M27" s="42">
        <f t="shared" si="6"/>
        <v>0.33307024467245461</v>
      </c>
      <c r="N27" s="5">
        <f t="shared" si="4"/>
        <v>627</v>
      </c>
      <c r="O27" s="42">
        <f t="shared" si="7"/>
        <v>0.36055204140310521</v>
      </c>
    </row>
    <row r="28" spans="2:15" x14ac:dyDescent="0.2">
      <c r="B28" s="5">
        <v>8</v>
      </c>
      <c r="C28" s="5" t="s">
        <v>26</v>
      </c>
      <c r="D28" s="20">
        <v>845</v>
      </c>
      <c r="E28" s="5">
        <v>271</v>
      </c>
      <c r="G28" s="5" t="s">
        <v>26</v>
      </c>
      <c r="H28" s="20">
        <v>1267</v>
      </c>
      <c r="I28" s="5">
        <v>884</v>
      </c>
      <c r="K28" s="5" t="s">
        <v>26</v>
      </c>
      <c r="L28" s="5">
        <f t="shared" si="5"/>
        <v>422</v>
      </c>
      <c r="M28" s="42">
        <f t="shared" si="6"/>
        <v>0.33307024467245461</v>
      </c>
      <c r="N28" s="5">
        <f t="shared" si="4"/>
        <v>613</v>
      </c>
      <c r="O28" s="42">
        <f>N28/I28</f>
        <v>0.6934389140271493</v>
      </c>
    </row>
    <row r="29" spans="2:15" x14ac:dyDescent="0.2">
      <c r="B29" s="5">
        <v>9</v>
      </c>
      <c r="C29" s="5" t="s">
        <v>26</v>
      </c>
      <c r="D29" s="20">
        <v>845</v>
      </c>
      <c r="E29" s="5">
        <v>1075</v>
      </c>
      <c r="G29" s="5" t="s">
        <v>26</v>
      </c>
      <c r="H29" s="20">
        <v>1267</v>
      </c>
      <c r="I29" s="5">
        <v>1697</v>
      </c>
      <c r="K29" s="5" t="s">
        <v>26</v>
      </c>
      <c r="L29" s="5">
        <f t="shared" si="5"/>
        <v>422</v>
      </c>
      <c r="M29" s="42">
        <f t="shared" si="6"/>
        <v>0.33307024467245461</v>
      </c>
      <c r="N29" s="5">
        <f t="shared" si="4"/>
        <v>622</v>
      </c>
      <c r="O29" s="42">
        <f t="shared" si="7"/>
        <v>0.36652916912197997</v>
      </c>
    </row>
    <row r="30" spans="2:15" x14ac:dyDescent="0.2">
      <c r="B30" s="5">
        <v>10</v>
      </c>
      <c r="C30" s="5" t="s">
        <v>26</v>
      </c>
      <c r="D30" s="20">
        <v>845</v>
      </c>
      <c r="E30" s="5">
        <v>460</v>
      </c>
      <c r="G30" s="5" t="s">
        <v>26</v>
      </c>
      <c r="H30" s="5">
        <v>1267</v>
      </c>
      <c r="I30" s="5">
        <v>1076</v>
      </c>
      <c r="K30" s="5" t="s">
        <v>26</v>
      </c>
      <c r="L30" s="5">
        <f t="shared" si="5"/>
        <v>422</v>
      </c>
      <c r="M30" s="42">
        <f t="shared" si="6"/>
        <v>0.33307024467245461</v>
      </c>
      <c r="N30" s="5">
        <f t="shared" si="4"/>
        <v>616</v>
      </c>
      <c r="O30" s="42">
        <f t="shared" si="7"/>
        <v>0.57249070631970256</v>
      </c>
    </row>
    <row r="31" spans="2:15" ht="17" thickBot="1" x14ac:dyDescent="0.25">
      <c r="B31" s="5">
        <v>11</v>
      </c>
      <c r="C31" s="5" t="s">
        <v>26</v>
      </c>
      <c r="D31" s="20">
        <v>845</v>
      </c>
      <c r="E31" s="5">
        <v>1181</v>
      </c>
      <c r="G31" s="5" t="s">
        <v>26</v>
      </c>
      <c r="H31" s="5">
        <v>1267</v>
      </c>
      <c r="I31" s="5">
        <v>1807</v>
      </c>
      <c r="K31" s="33" t="s">
        <v>26</v>
      </c>
      <c r="L31" s="33">
        <f t="shared" si="5"/>
        <v>422</v>
      </c>
      <c r="M31" s="44">
        <f t="shared" si="6"/>
        <v>0.33307024467245461</v>
      </c>
      <c r="N31" s="33">
        <f t="shared" si="4"/>
        <v>626</v>
      </c>
      <c r="O31" s="44">
        <f t="shared" si="7"/>
        <v>0.34643054786939681</v>
      </c>
    </row>
    <row r="32" spans="2:15" ht="17" thickBot="1" x14ac:dyDescent="0.25">
      <c r="D32" s="21"/>
      <c r="K32" s="45" t="s">
        <v>50</v>
      </c>
      <c r="L32" s="45">
        <f>AVERAGE(L22:L30)</f>
        <v>422</v>
      </c>
      <c r="M32" s="46">
        <f>AVERAGE(M22:M30)</f>
        <v>0.33307024467245455</v>
      </c>
      <c r="N32" s="47">
        <f>AVERAGE(N22:N30)</f>
        <v>627.11111111111109</v>
      </c>
      <c r="O32" s="46">
        <f>AVERAGE(O22:O30)</f>
        <v>0.4419780560528635</v>
      </c>
    </row>
    <row r="33" spans="2:15" x14ac:dyDescent="0.2">
      <c r="K33" s="53" t="s">
        <v>47</v>
      </c>
      <c r="L33" s="53"/>
      <c r="M33" s="53"/>
      <c r="N33" s="53"/>
      <c r="O33" s="43">
        <f>13/38</f>
        <v>0.34210526315789475</v>
      </c>
    </row>
    <row r="37" spans="2:15" x14ac:dyDescent="0.2">
      <c r="B37" s="5"/>
      <c r="C37" s="54" t="s">
        <v>0</v>
      </c>
      <c r="D37" s="54"/>
      <c r="E37" s="54"/>
      <c r="G37" s="54" t="s">
        <v>35</v>
      </c>
      <c r="H37" s="54"/>
      <c r="I37" s="54"/>
      <c r="K37" s="54" t="s">
        <v>36</v>
      </c>
      <c r="L37" s="54"/>
      <c r="M37" s="54"/>
      <c r="N37" s="54"/>
      <c r="O37" s="54"/>
    </row>
    <row r="38" spans="2:15" x14ac:dyDescent="0.2">
      <c r="B38" s="5"/>
      <c r="C38" s="6" t="s">
        <v>2</v>
      </c>
      <c r="D38" s="6" t="s">
        <v>31</v>
      </c>
      <c r="E38" s="6" t="s">
        <v>32</v>
      </c>
      <c r="G38" s="6" t="s">
        <v>2</v>
      </c>
      <c r="H38" s="6" t="s">
        <v>31</v>
      </c>
      <c r="I38" s="6" t="s">
        <v>32</v>
      </c>
      <c r="K38" s="40" t="s">
        <v>2</v>
      </c>
      <c r="L38" s="6" t="s">
        <v>51</v>
      </c>
      <c r="M38" s="6" t="s">
        <v>53</v>
      </c>
      <c r="N38" s="6" t="s">
        <v>52</v>
      </c>
      <c r="O38" s="6" t="s">
        <v>54</v>
      </c>
    </row>
    <row r="39" spans="2:15" x14ac:dyDescent="0.2">
      <c r="B39" s="5">
        <v>1</v>
      </c>
      <c r="C39" s="5" t="s">
        <v>27</v>
      </c>
      <c r="D39" s="5">
        <v>664</v>
      </c>
      <c r="E39" s="5">
        <v>52090</v>
      </c>
      <c r="G39" s="5" t="s">
        <v>27</v>
      </c>
      <c r="H39" s="5">
        <v>664</v>
      </c>
      <c r="I39" s="5">
        <v>52090</v>
      </c>
      <c r="K39" s="5" t="s">
        <v>27</v>
      </c>
      <c r="L39" s="5">
        <f>D39-H39</f>
        <v>0</v>
      </c>
      <c r="M39" s="5">
        <f>L39/H39</f>
        <v>0</v>
      </c>
      <c r="N39" s="5">
        <f t="shared" ref="N39:N49" si="8">I39-E39</f>
        <v>0</v>
      </c>
      <c r="O39" s="5">
        <f>N39/I39</f>
        <v>0</v>
      </c>
    </row>
    <row r="40" spans="2:15" x14ac:dyDescent="0.2">
      <c r="B40" s="5">
        <v>2</v>
      </c>
      <c r="C40" s="5" t="s">
        <v>28</v>
      </c>
      <c r="D40" s="5">
        <v>333</v>
      </c>
      <c r="E40" s="5">
        <v>283</v>
      </c>
      <c r="G40" s="5" t="s">
        <v>28</v>
      </c>
      <c r="H40" s="5">
        <v>540</v>
      </c>
      <c r="I40" s="5">
        <v>677</v>
      </c>
      <c r="K40" s="5" t="s">
        <v>28</v>
      </c>
      <c r="L40" s="5">
        <f t="shared" ref="L40:L49" si="9">H40-D40</f>
        <v>207</v>
      </c>
      <c r="M40" s="42">
        <f>L40/H40</f>
        <v>0.38333333333333336</v>
      </c>
      <c r="N40" s="5">
        <f t="shared" si="8"/>
        <v>394</v>
      </c>
      <c r="O40" s="42">
        <f>N40/I40</f>
        <v>0.58197932053175772</v>
      </c>
    </row>
    <row r="41" spans="2:15" x14ac:dyDescent="0.2">
      <c r="B41" s="5">
        <v>3</v>
      </c>
      <c r="C41" s="5" t="s">
        <v>28</v>
      </c>
      <c r="D41" s="5">
        <v>333</v>
      </c>
      <c r="E41" s="5">
        <v>279</v>
      </c>
      <c r="G41" s="5" t="s">
        <v>28</v>
      </c>
      <c r="H41" s="5">
        <v>540</v>
      </c>
      <c r="I41" s="5">
        <v>657</v>
      </c>
      <c r="K41" s="5" t="s">
        <v>28</v>
      </c>
      <c r="L41" s="5">
        <f t="shared" si="9"/>
        <v>207</v>
      </c>
      <c r="M41" s="42">
        <f t="shared" ref="M41:M49" si="10">L41/H41</f>
        <v>0.38333333333333336</v>
      </c>
      <c r="N41" s="5">
        <f t="shared" si="8"/>
        <v>378</v>
      </c>
      <c r="O41" s="42">
        <f t="shared" ref="O41:O49" si="11">N41/I41</f>
        <v>0.57534246575342463</v>
      </c>
    </row>
    <row r="42" spans="2:15" x14ac:dyDescent="0.2">
      <c r="B42" s="5">
        <v>4</v>
      </c>
      <c r="C42" s="5" t="s">
        <v>28</v>
      </c>
      <c r="D42" s="5">
        <v>333</v>
      </c>
      <c r="E42" s="5">
        <v>281</v>
      </c>
      <c r="G42" s="5" t="s">
        <v>28</v>
      </c>
      <c r="H42" s="5">
        <v>540</v>
      </c>
      <c r="I42" s="5">
        <v>684</v>
      </c>
      <c r="K42" s="5" t="s">
        <v>28</v>
      </c>
      <c r="L42" s="5">
        <f t="shared" si="9"/>
        <v>207</v>
      </c>
      <c r="M42" s="42">
        <f t="shared" si="10"/>
        <v>0.38333333333333336</v>
      </c>
      <c r="N42" s="5">
        <f t="shared" si="8"/>
        <v>403</v>
      </c>
      <c r="O42" s="42">
        <f t="shared" si="11"/>
        <v>0.58918128654970758</v>
      </c>
    </row>
    <row r="43" spans="2:15" x14ac:dyDescent="0.2">
      <c r="B43" s="5">
        <v>5</v>
      </c>
      <c r="C43" s="5" t="s">
        <v>28</v>
      </c>
      <c r="D43" s="5">
        <v>333</v>
      </c>
      <c r="E43" s="5">
        <v>277</v>
      </c>
      <c r="G43" s="5" t="s">
        <v>28</v>
      </c>
      <c r="H43" s="5">
        <v>540</v>
      </c>
      <c r="I43" s="5">
        <v>685</v>
      </c>
      <c r="K43" s="5" t="s">
        <v>28</v>
      </c>
      <c r="L43" s="5">
        <f t="shared" si="9"/>
        <v>207</v>
      </c>
      <c r="M43" s="42">
        <f t="shared" si="10"/>
        <v>0.38333333333333336</v>
      </c>
      <c r="N43" s="5">
        <f t="shared" si="8"/>
        <v>408</v>
      </c>
      <c r="O43" s="42">
        <f t="shared" si="11"/>
        <v>0.59562043795620434</v>
      </c>
    </row>
    <row r="44" spans="2:15" x14ac:dyDescent="0.2">
      <c r="B44" s="5">
        <v>6</v>
      </c>
      <c r="C44" s="5" t="s">
        <v>28</v>
      </c>
      <c r="D44" s="5">
        <v>333</v>
      </c>
      <c r="E44" s="5">
        <v>278</v>
      </c>
      <c r="G44" s="5" t="s">
        <v>28</v>
      </c>
      <c r="H44" s="5">
        <v>540</v>
      </c>
      <c r="I44" s="5">
        <v>687</v>
      </c>
      <c r="K44" s="5" t="s">
        <v>28</v>
      </c>
      <c r="L44" s="5">
        <f t="shared" si="9"/>
        <v>207</v>
      </c>
      <c r="M44" s="42">
        <f t="shared" si="10"/>
        <v>0.38333333333333336</v>
      </c>
      <c r="N44" s="5">
        <f t="shared" si="8"/>
        <v>409</v>
      </c>
      <c r="O44" s="42">
        <f t="shared" si="11"/>
        <v>0.59534206695778746</v>
      </c>
    </row>
    <row r="45" spans="2:15" x14ac:dyDescent="0.2">
      <c r="B45" s="5">
        <v>7</v>
      </c>
      <c r="C45" s="5" t="s">
        <v>28</v>
      </c>
      <c r="D45" s="5">
        <v>333</v>
      </c>
      <c r="E45" s="5">
        <v>282</v>
      </c>
      <c r="G45" s="5" t="s">
        <v>28</v>
      </c>
      <c r="H45" s="5">
        <v>540</v>
      </c>
      <c r="I45" s="5">
        <v>652</v>
      </c>
      <c r="K45" s="5" t="s">
        <v>28</v>
      </c>
      <c r="L45" s="5">
        <f t="shared" si="9"/>
        <v>207</v>
      </c>
      <c r="M45" s="42">
        <f t="shared" si="10"/>
        <v>0.38333333333333336</v>
      </c>
      <c r="N45" s="5">
        <f t="shared" si="8"/>
        <v>370</v>
      </c>
      <c r="O45" s="42">
        <f t="shared" si="11"/>
        <v>0.56748466257668717</v>
      </c>
    </row>
    <row r="46" spans="2:15" x14ac:dyDescent="0.2">
      <c r="B46" s="5">
        <v>8</v>
      </c>
      <c r="C46" s="5" t="s">
        <v>28</v>
      </c>
      <c r="D46" s="5">
        <v>333</v>
      </c>
      <c r="E46" s="5">
        <v>282</v>
      </c>
      <c r="G46" s="5" t="s">
        <v>28</v>
      </c>
      <c r="H46" s="5">
        <v>540</v>
      </c>
      <c r="I46" s="5">
        <v>675</v>
      </c>
      <c r="K46" s="5" t="s">
        <v>28</v>
      </c>
      <c r="L46" s="5">
        <f t="shared" si="9"/>
        <v>207</v>
      </c>
      <c r="M46" s="42">
        <f t="shared" si="10"/>
        <v>0.38333333333333336</v>
      </c>
      <c r="N46" s="5">
        <f t="shared" si="8"/>
        <v>393</v>
      </c>
      <c r="O46" s="42">
        <f t="shared" si="11"/>
        <v>0.5822222222222222</v>
      </c>
    </row>
    <row r="47" spans="2:15" x14ac:dyDescent="0.2">
      <c r="B47" s="5">
        <v>9</v>
      </c>
      <c r="C47" s="5" t="s">
        <v>28</v>
      </c>
      <c r="D47" s="5">
        <v>333</v>
      </c>
      <c r="E47" s="5">
        <v>291</v>
      </c>
      <c r="G47" s="5" t="s">
        <v>28</v>
      </c>
      <c r="H47" s="5">
        <v>540</v>
      </c>
      <c r="I47" s="5">
        <v>698</v>
      </c>
      <c r="K47" s="5" t="s">
        <v>28</v>
      </c>
      <c r="L47" s="5">
        <f t="shared" si="9"/>
        <v>207</v>
      </c>
      <c r="M47" s="42">
        <f t="shared" si="10"/>
        <v>0.38333333333333336</v>
      </c>
      <c r="N47" s="5">
        <f t="shared" si="8"/>
        <v>407</v>
      </c>
      <c r="O47" s="42">
        <f t="shared" si="11"/>
        <v>0.58309455587392545</v>
      </c>
    </row>
    <row r="48" spans="2:15" x14ac:dyDescent="0.2">
      <c r="B48" s="5">
        <v>10</v>
      </c>
      <c r="C48" s="5" t="s">
        <v>28</v>
      </c>
      <c r="D48" s="5">
        <v>333</v>
      </c>
      <c r="E48" s="5">
        <v>280</v>
      </c>
      <c r="G48" s="5" t="s">
        <v>28</v>
      </c>
      <c r="H48" s="5">
        <v>540</v>
      </c>
      <c r="I48" s="5">
        <v>680</v>
      </c>
      <c r="K48" s="5" t="s">
        <v>28</v>
      </c>
      <c r="L48" s="5">
        <f t="shared" si="9"/>
        <v>207</v>
      </c>
      <c r="M48" s="42">
        <f t="shared" si="10"/>
        <v>0.38333333333333336</v>
      </c>
      <c r="N48" s="5">
        <f t="shared" si="8"/>
        <v>400</v>
      </c>
      <c r="O48" s="42">
        <f t="shared" si="11"/>
        <v>0.58823529411764708</v>
      </c>
    </row>
    <row r="49" spans="2:15" ht="17" thickBot="1" x14ac:dyDescent="0.25">
      <c r="B49" s="5">
        <v>11</v>
      </c>
      <c r="C49" s="5" t="s">
        <v>28</v>
      </c>
      <c r="D49" s="5">
        <v>333</v>
      </c>
      <c r="E49" s="5">
        <v>287</v>
      </c>
      <c r="G49" s="5" t="s">
        <v>28</v>
      </c>
      <c r="H49" s="5">
        <v>540</v>
      </c>
      <c r="I49" s="5">
        <v>676</v>
      </c>
      <c r="K49" s="33" t="s">
        <v>28</v>
      </c>
      <c r="L49" s="33">
        <f t="shared" si="9"/>
        <v>207</v>
      </c>
      <c r="M49" s="44">
        <f t="shared" si="10"/>
        <v>0.38333333333333336</v>
      </c>
      <c r="N49" s="33">
        <f t="shared" si="8"/>
        <v>389</v>
      </c>
      <c r="O49" s="44">
        <f t="shared" si="11"/>
        <v>0.57544378698224852</v>
      </c>
    </row>
    <row r="50" spans="2:15" ht="17" thickBot="1" x14ac:dyDescent="0.25">
      <c r="K50" s="45" t="s">
        <v>50</v>
      </c>
      <c r="L50" s="45">
        <f>AVERAGE(L40:L49)</f>
        <v>207</v>
      </c>
      <c r="M50" s="46">
        <f>AVERAGE(M40:M49)</f>
        <v>0.38333333333333336</v>
      </c>
      <c r="N50" s="45">
        <f>AVERAGE(N40:N49)</f>
        <v>395.1</v>
      </c>
      <c r="O50" s="46">
        <f>AVERAGE(O40:O49)</f>
        <v>0.58339460995216119</v>
      </c>
    </row>
    <row r="51" spans="2:15" x14ac:dyDescent="0.2">
      <c r="K51" s="53" t="s">
        <v>48</v>
      </c>
      <c r="L51" s="53"/>
      <c r="M51" s="53"/>
      <c r="N51" s="53"/>
      <c r="O51" s="43">
        <f>10/17</f>
        <v>0.58823529411764708</v>
      </c>
    </row>
    <row r="54" spans="2:15" x14ac:dyDescent="0.2">
      <c r="B54" s="5"/>
      <c r="C54" s="54" t="s">
        <v>0</v>
      </c>
      <c r="D54" s="54"/>
      <c r="E54" s="54"/>
      <c r="G54" s="54" t="s">
        <v>35</v>
      </c>
      <c r="H54" s="54"/>
      <c r="I54" s="54"/>
      <c r="K54" s="55" t="s">
        <v>36</v>
      </c>
      <c r="L54" s="56"/>
      <c r="M54" s="56"/>
      <c r="N54" s="56"/>
      <c r="O54" s="57"/>
    </row>
    <row r="55" spans="2:15" x14ac:dyDescent="0.2">
      <c r="B55" s="5"/>
      <c r="C55" s="6" t="s">
        <v>2</v>
      </c>
      <c r="D55" s="6" t="s">
        <v>31</v>
      </c>
      <c r="E55" s="6" t="s">
        <v>32</v>
      </c>
      <c r="G55" s="6" t="s">
        <v>2</v>
      </c>
      <c r="H55" s="6" t="s">
        <v>31</v>
      </c>
      <c r="I55" s="6" t="s">
        <v>32</v>
      </c>
      <c r="K55" s="6" t="s">
        <v>2</v>
      </c>
      <c r="L55" s="6" t="s">
        <v>51</v>
      </c>
      <c r="M55" s="6" t="s">
        <v>53</v>
      </c>
      <c r="N55" s="6" t="s">
        <v>52</v>
      </c>
      <c r="O55" s="6" t="s">
        <v>54</v>
      </c>
    </row>
    <row r="56" spans="2:15" x14ac:dyDescent="0.2">
      <c r="B56" s="5">
        <v>1</v>
      </c>
      <c r="C56" s="5" t="s">
        <v>29</v>
      </c>
      <c r="D56" s="5">
        <v>568</v>
      </c>
      <c r="E56" s="5">
        <v>31803</v>
      </c>
      <c r="G56" s="5" t="s">
        <v>29</v>
      </c>
      <c r="H56" s="5">
        <v>568</v>
      </c>
      <c r="I56" s="5">
        <v>31803</v>
      </c>
      <c r="K56" s="5" t="s">
        <v>29</v>
      </c>
      <c r="L56" s="5">
        <f>D56-H56</f>
        <v>0</v>
      </c>
      <c r="M56" s="5">
        <f>L56/H56</f>
        <v>0</v>
      </c>
      <c r="N56" s="5">
        <f t="shared" ref="N56:N66" si="12">I56-E56</f>
        <v>0</v>
      </c>
      <c r="O56" s="5">
        <f>N56/I56</f>
        <v>0</v>
      </c>
    </row>
    <row r="57" spans="2:15" x14ac:dyDescent="0.2">
      <c r="B57" s="5">
        <v>2</v>
      </c>
      <c r="C57" s="5" t="s">
        <v>30</v>
      </c>
      <c r="D57" s="5">
        <v>374</v>
      </c>
      <c r="E57" s="5">
        <v>352</v>
      </c>
      <c r="G57" s="5" t="s">
        <v>30</v>
      </c>
      <c r="H57" s="5">
        <v>535</v>
      </c>
      <c r="I57" s="5">
        <v>609</v>
      </c>
      <c r="K57" s="5" t="s">
        <v>30</v>
      </c>
      <c r="L57" s="5">
        <f t="shared" ref="L57:L66" si="13">H57-D57</f>
        <v>161</v>
      </c>
      <c r="M57" s="42">
        <f>L57/H57</f>
        <v>0.30093457943925234</v>
      </c>
      <c r="N57" s="5">
        <f t="shared" si="12"/>
        <v>257</v>
      </c>
      <c r="O57" s="42">
        <f>N57/I57</f>
        <v>0.42200328407224957</v>
      </c>
    </row>
    <row r="58" spans="2:15" x14ac:dyDescent="0.2">
      <c r="B58" s="5">
        <v>3</v>
      </c>
      <c r="C58" s="5" t="s">
        <v>30</v>
      </c>
      <c r="D58" s="5">
        <v>374</v>
      </c>
      <c r="E58" s="39">
        <v>352</v>
      </c>
      <c r="G58" s="5" t="s">
        <v>30</v>
      </c>
      <c r="H58" s="5">
        <v>535</v>
      </c>
      <c r="I58" s="5">
        <v>609</v>
      </c>
      <c r="K58" s="5" t="s">
        <v>30</v>
      </c>
      <c r="L58" s="5">
        <f t="shared" si="13"/>
        <v>161</v>
      </c>
      <c r="M58" s="42">
        <f t="shared" ref="M58:M65" si="14">L58/H58</f>
        <v>0.30093457943925234</v>
      </c>
      <c r="N58" s="5">
        <f t="shared" si="12"/>
        <v>257</v>
      </c>
      <c r="O58" s="42">
        <f t="shared" ref="O58:O66" si="15">N58/I58</f>
        <v>0.42200328407224957</v>
      </c>
    </row>
    <row r="59" spans="2:15" x14ac:dyDescent="0.2">
      <c r="B59" s="5">
        <v>4</v>
      </c>
      <c r="C59" s="5" t="s">
        <v>30</v>
      </c>
      <c r="D59" s="5">
        <v>374</v>
      </c>
      <c r="E59" s="39">
        <v>370</v>
      </c>
      <c r="G59" s="5" t="s">
        <v>30</v>
      </c>
      <c r="H59" s="5">
        <v>535</v>
      </c>
      <c r="I59" s="5">
        <v>627</v>
      </c>
      <c r="K59" s="5" t="s">
        <v>30</v>
      </c>
      <c r="L59" s="5">
        <f t="shared" si="13"/>
        <v>161</v>
      </c>
      <c r="M59" s="42">
        <f t="shared" si="14"/>
        <v>0.30093457943925234</v>
      </c>
      <c r="N59" s="5">
        <f t="shared" si="12"/>
        <v>257</v>
      </c>
      <c r="O59" s="42">
        <f t="shared" si="15"/>
        <v>0.4098883572567783</v>
      </c>
    </row>
    <row r="60" spans="2:15" x14ac:dyDescent="0.2">
      <c r="B60" s="5">
        <v>5</v>
      </c>
      <c r="C60" s="5" t="s">
        <v>30</v>
      </c>
      <c r="D60" s="5">
        <v>374</v>
      </c>
      <c r="E60" s="5">
        <v>354</v>
      </c>
      <c r="G60" s="5" t="s">
        <v>30</v>
      </c>
      <c r="H60" s="5">
        <v>535</v>
      </c>
      <c r="I60" s="5">
        <v>598</v>
      </c>
      <c r="K60" s="5" t="s">
        <v>30</v>
      </c>
      <c r="L60" s="5">
        <f t="shared" si="13"/>
        <v>161</v>
      </c>
      <c r="M60" s="42">
        <f t="shared" si="14"/>
        <v>0.30093457943925234</v>
      </c>
      <c r="N60" s="5">
        <f t="shared" si="12"/>
        <v>244</v>
      </c>
      <c r="O60" s="42">
        <f t="shared" si="15"/>
        <v>0.40802675585284282</v>
      </c>
    </row>
    <row r="61" spans="2:15" x14ac:dyDescent="0.2">
      <c r="B61" s="5">
        <v>6</v>
      </c>
      <c r="C61" s="5" t="s">
        <v>30</v>
      </c>
      <c r="D61" s="5">
        <v>374</v>
      </c>
      <c r="E61" s="5">
        <v>350</v>
      </c>
      <c r="G61" s="5" t="s">
        <v>30</v>
      </c>
      <c r="H61" s="5">
        <v>535</v>
      </c>
      <c r="I61" s="5">
        <v>601</v>
      </c>
      <c r="K61" s="5" t="s">
        <v>30</v>
      </c>
      <c r="L61" s="5">
        <f t="shared" si="13"/>
        <v>161</v>
      </c>
      <c r="M61" s="42">
        <f t="shared" si="14"/>
        <v>0.30093457943925234</v>
      </c>
      <c r="N61" s="5">
        <f t="shared" si="12"/>
        <v>251</v>
      </c>
      <c r="O61" s="42">
        <f t="shared" si="15"/>
        <v>0.41763727121464228</v>
      </c>
    </row>
    <row r="62" spans="2:15" x14ac:dyDescent="0.2">
      <c r="B62" s="5">
        <v>7</v>
      </c>
      <c r="C62" s="5" t="s">
        <v>30</v>
      </c>
      <c r="D62" s="5">
        <v>374</v>
      </c>
      <c r="E62" s="5">
        <v>357</v>
      </c>
      <c r="G62" s="5" t="s">
        <v>30</v>
      </c>
      <c r="H62" s="5">
        <v>535</v>
      </c>
      <c r="I62" s="5">
        <v>628</v>
      </c>
      <c r="K62" s="5" t="s">
        <v>30</v>
      </c>
      <c r="L62" s="5">
        <f t="shared" si="13"/>
        <v>161</v>
      </c>
      <c r="M62" s="42">
        <f t="shared" si="14"/>
        <v>0.30093457943925234</v>
      </c>
      <c r="N62" s="5">
        <f t="shared" si="12"/>
        <v>271</v>
      </c>
      <c r="O62" s="42">
        <f t="shared" si="15"/>
        <v>0.43152866242038218</v>
      </c>
    </row>
    <row r="63" spans="2:15" x14ac:dyDescent="0.2">
      <c r="B63" s="5">
        <v>8</v>
      </c>
      <c r="C63" s="5" t="s">
        <v>30</v>
      </c>
      <c r="D63" s="5">
        <v>374</v>
      </c>
      <c r="E63" s="5">
        <v>347</v>
      </c>
      <c r="G63" s="5" t="s">
        <v>30</v>
      </c>
      <c r="H63" s="5">
        <v>535</v>
      </c>
      <c r="I63" s="5">
        <v>596</v>
      </c>
      <c r="K63" s="5" t="s">
        <v>30</v>
      </c>
      <c r="L63" s="5">
        <f t="shared" si="13"/>
        <v>161</v>
      </c>
      <c r="M63" s="42">
        <f t="shared" si="14"/>
        <v>0.30093457943925234</v>
      </c>
      <c r="N63" s="5">
        <f t="shared" si="12"/>
        <v>249</v>
      </c>
      <c r="O63" s="42">
        <f t="shared" si="15"/>
        <v>0.41778523489932884</v>
      </c>
    </row>
    <row r="64" spans="2:15" x14ac:dyDescent="0.2">
      <c r="B64" s="5">
        <v>9</v>
      </c>
      <c r="C64" s="5" t="s">
        <v>30</v>
      </c>
      <c r="D64" s="5">
        <v>374</v>
      </c>
      <c r="E64" s="5">
        <v>357</v>
      </c>
      <c r="G64" s="5" t="s">
        <v>30</v>
      </c>
      <c r="H64" s="5">
        <v>535</v>
      </c>
      <c r="I64" s="5">
        <v>620</v>
      </c>
      <c r="K64" s="5" t="s">
        <v>30</v>
      </c>
      <c r="L64" s="5">
        <f t="shared" si="13"/>
        <v>161</v>
      </c>
      <c r="M64" s="42">
        <f t="shared" si="14"/>
        <v>0.30093457943925234</v>
      </c>
      <c r="N64" s="5">
        <f t="shared" si="12"/>
        <v>263</v>
      </c>
      <c r="O64" s="42">
        <f t="shared" si="15"/>
        <v>0.42419354838709677</v>
      </c>
    </row>
    <row r="65" spans="2:15" x14ac:dyDescent="0.2">
      <c r="B65" s="5">
        <v>10</v>
      </c>
      <c r="C65" s="5" t="s">
        <v>30</v>
      </c>
      <c r="D65" s="5">
        <v>374</v>
      </c>
      <c r="E65" s="5">
        <v>351</v>
      </c>
      <c r="G65" s="5" t="s">
        <v>30</v>
      </c>
      <c r="H65" s="5">
        <v>535</v>
      </c>
      <c r="I65" s="5">
        <v>599</v>
      </c>
      <c r="K65" s="5" t="s">
        <v>30</v>
      </c>
      <c r="L65" s="5">
        <f t="shared" si="13"/>
        <v>161</v>
      </c>
      <c r="M65" s="42">
        <f t="shared" si="14"/>
        <v>0.30093457943925234</v>
      </c>
      <c r="N65" s="5">
        <f t="shared" si="12"/>
        <v>248</v>
      </c>
      <c r="O65" s="42">
        <f t="shared" si="15"/>
        <v>0.41402337228714525</v>
      </c>
    </row>
    <row r="66" spans="2:15" ht="17" thickBot="1" x14ac:dyDescent="0.25">
      <c r="B66" s="5">
        <v>11</v>
      </c>
      <c r="C66" s="5" t="s">
        <v>30</v>
      </c>
      <c r="D66" s="5">
        <v>374</v>
      </c>
      <c r="E66" s="5">
        <v>358</v>
      </c>
      <c r="G66" s="5" t="s">
        <v>30</v>
      </c>
      <c r="H66" s="5">
        <v>535</v>
      </c>
      <c r="I66" s="5">
        <v>610</v>
      </c>
      <c r="K66" s="33" t="s">
        <v>30</v>
      </c>
      <c r="L66" s="33">
        <f t="shared" si="13"/>
        <v>161</v>
      </c>
      <c r="M66" s="44">
        <f>L66/H66</f>
        <v>0.30093457943925234</v>
      </c>
      <c r="N66" s="33">
        <f t="shared" si="12"/>
        <v>252</v>
      </c>
      <c r="O66" s="44">
        <f t="shared" si="15"/>
        <v>0.41311475409836068</v>
      </c>
    </row>
    <row r="67" spans="2:15" ht="17" thickBot="1" x14ac:dyDescent="0.25">
      <c r="K67" s="45" t="s">
        <v>50</v>
      </c>
      <c r="L67" s="45">
        <f t="shared" ref="L67:M67" si="16">AVERAGE(L57:L66)</f>
        <v>161</v>
      </c>
      <c r="M67" s="46">
        <f t="shared" si="16"/>
        <v>0.30093457943925234</v>
      </c>
      <c r="N67" s="45">
        <f>AVERAGE(N57:N66)</f>
        <v>254.9</v>
      </c>
      <c r="O67" s="46">
        <f>AVERAGE(O57:O66)</f>
        <v>0.41802045245610764</v>
      </c>
    </row>
    <row r="68" spans="2:15" x14ac:dyDescent="0.2">
      <c r="K68" s="53" t="s">
        <v>49</v>
      </c>
      <c r="L68" s="53"/>
      <c r="M68" s="53"/>
      <c r="N68" s="53"/>
      <c r="O68" s="43">
        <f>8/16</f>
        <v>0.5</v>
      </c>
    </row>
  </sheetData>
  <mergeCells count="16">
    <mergeCell ref="C54:E54"/>
    <mergeCell ref="G54:I54"/>
    <mergeCell ref="C1:E1"/>
    <mergeCell ref="G1:I1"/>
    <mergeCell ref="G19:I19"/>
    <mergeCell ref="G37:I37"/>
    <mergeCell ref="C19:E19"/>
    <mergeCell ref="C37:E37"/>
    <mergeCell ref="K68:N68"/>
    <mergeCell ref="K19:O19"/>
    <mergeCell ref="K1:O1"/>
    <mergeCell ref="K37:O37"/>
    <mergeCell ref="K54:O54"/>
    <mergeCell ref="K15:N15"/>
    <mergeCell ref="K33:N33"/>
    <mergeCell ref="K51:N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Path</vt:lpstr>
      <vt:lpstr>Second Path</vt:lpstr>
      <vt:lpstr>Reduce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2023-01-03T16:59:33Z</dcterms:created>
  <dcterms:modified xsi:type="dcterms:W3CDTF">2023-01-08T19:06:08Z</dcterms:modified>
</cp:coreProperties>
</file>