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projects/fh/master-thesis-graphql/"/>
    </mc:Choice>
  </mc:AlternateContent>
  <xr:revisionPtr revIDLastSave="0" documentId="13_ncr:1_{B62414DE-923C-E840-B4C0-6C53E45994C2}" xr6:coauthVersionLast="47" xr6:coauthVersionMax="47" xr10:uidLastSave="{00000000-0000-0000-0000-000000000000}"/>
  <bookViews>
    <workbookView xWindow="33600" yWindow="500" windowWidth="33600" windowHeight="27500" xr2:uid="{AE6E3211-F782-5F4C-B9E1-338AA6603C2D}"/>
  </bookViews>
  <sheets>
    <sheet name="First Path" sheetId="1" r:id="rId1"/>
    <sheet name="Second Path" sheetId="2" r:id="rId2"/>
    <sheet name="Reduce Comparison" sheetId="4" r:id="rId3"/>
    <sheet name="Sheet1" sheetId="5" r:id="rId4"/>
    <sheet name="Sheet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3" i="1" l="1"/>
  <c r="N53" i="1"/>
  <c r="G53" i="1"/>
  <c r="G67" i="2"/>
  <c r="N67" i="2"/>
  <c r="U67" i="2"/>
  <c r="U5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4" i="2"/>
  <c r="U55" i="2"/>
  <c r="U56" i="2"/>
  <c r="U57" i="2"/>
  <c r="U58" i="2"/>
  <c r="U59" i="2"/>
  <c r="U60" i="2"/>
  <c r="U61" i="2"/>
  <c r="U62" i="2"/>
  <c r="U63" i="2"/>
  <c r="U6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U3" i="2"/>
  <c r="T3" i="2"/>
  <c r="N22" i="2"/>
  <c r="N23" i="2"/>
  <c r="N32" i="2"/>
  <c r="N33" i="2"/>
  <c r="N42" i="2"/>
  <c r="N43" i="2"/>
  <c r="N52" i="2"/>
  <c r="N53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M23" i="2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M33" i="2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M43" i="2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M53" i="2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3" i="2"/>
  <c r="N3" i="2" s="1"/>
  <c r="G40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3" i="2"/>
  <c r="G3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" i="1"/>
  <c r="M2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" i="1"/>
  <c r="T3" i="1"/>
  <c r="U3" i="1"/>
  <c r="U17" i="1"/>
  <c r="U18" i="1"/>
  <c r="U19" i="1"/>
  <c r="U20" i="1"/>
  <c r="U28" i="1"/>
  <c r="U29" i="1"/>
  <c r="U30" i="1"/>
  <c r="U31" i="1"/>
  <c r="U32" i="1"/>
  <c r="U37" i="1"/>
  <c r="U38" i="1"/>
  <c r="U47" i="1"/>
  <c r="U48" i="1"/>
  <c r="U49" i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T18" i="1"/>
  <c r="T19" i="1"/>
  <c r="T20" i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T29" i="1"/>
  <c r="T30" i="1"/>
  <c r="T31" i="1"/>
  <c r="T32" i="1"/>
  <c r="T33" i="1"/>
  <c r="U33" i="1" s="1"/>
  <c r="T34" i="1"/>
  <c r="U34" i="1" s="1"/>
  <c r="T35" i="1"/>
  <c r="U35" i="1" s="1"/>
  <c r="T36" i="1"/>
  <c r="U36" i="1" s="1"/>
  <c r="T37" i="1"/>
  <c r="T38" i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T48" i="1"/>
  <c r="T49" i="1"/>
  <c r="T4" i="1"/>
  <c r="U4" i="1" s="1"/>
  <c r="J67" i="2"/>
  <c r="C67" i="2"/>
  <c r="Q67" i="2"/>
  <c r="C53" i="1"/>
  <c r="J53" i="1"/>
  <c r="Q53" i="1"/>
  <c r="AC4" i="1"/>
  <c r="AF23" i="1"/>
  <c r="AF22" i="1"/>
  <c r="AF21" i="1"/>
  <c r="AG23" i="1"/>
  <c r="AG22" i="1"/>
  <c r="AG21" i="1"/>
  <c r="AD11" i="2"/>
  <c r="AD14" i="2"/>
  <c r="N67" i="4"/>
  <c r="L14" i="4"/>
  <c r="O15" i="4"/>
  <c r="O33" i="4"/>
  <c r="O51" i="4"/>
  <c r="O68" i="4"/>
  <c r="N56" i="4"/>
  <c r="O56" i="4" s="1"/>
  <c r="N39" i="4"/>
  <c r="O39" i="4" s="1"/>
  <c r="N21" i="4"/>
  <c r="O21" i="4" s="1"/>
  <c r="N3" i="4"/>
  <c r="O3" i="4" s="1"/>
  <c r="L21" i="4"/>
  <c r="M21" i="4" s="1"/>
  <c r="N66" i="4"/>
  <c r="O66" i="4" s="1"/>
  <c r="L66" i="4"/>
  <c r="M66" i="4" s="1"/>
  <c r="N65" i="4"/>
  <c r="O65" i="4" s="1"/>
  <c r="L65" i="4"/>
  <c r="M65" i="4" s="1"/>
  <c r="N64" i="4"/>
  <c r="O64" i="4" s="1"/>
  <c r="L64" i="4"/>
  <c r="M64" i="4" s="1"/>
  <c r="N63" i="4"/>
  <c r="O63" i="4" s="1"/>
  <c r="L63" i="4"/>
  <c r="M63" i="4" s="1"/>
  <c r="N62" i="4"/>
  <c r="O62" i="4" s="1"/>
  <c r="L62" i="4"/>
  <c r="M62" i="4" s="1"/>
  <c r="N61" i="4"/>
  <c r="O61" i="4" s="1"/>
  <c r="L61" i="4"/>
  <c r="M61" i="4" s="1"/>
  <c r="N60" i="4"/>
  <c r="O60" i="4" s="1"/>
  <c r="L60" i="4"/>
  <c r="M60" i="4" s="1"/>
  <c r="N59" i="4"/>
  <c r="O59" i="4" s="1"/>
  <c r="L59" i="4"/>
  <c r="M59" i="4" s="1"/>
  <c r="N58" i="4"/>
  <c r="O58" i="4" s="1"/>
  <c r="L58" i="4"/>
  <c r="M58" i="4" s="1"/>
  <c r="N57" i="4"/>
  <c r="O57" i="4" s="1"/>
  <c r="O67" i="4" s="1"/>
  <c r="L57" i="4"/>
  <c r="M57" i="4" s="1"/>
  <c r="M67" i="4" s="1"/>
  <c r="L56" i="4"/>
  <c r="M56" i="4" s="1"/>
  <c r="AC6" i="2"/>
  <c r="S67" i="2"/>
  <c r="AB5" i="1"/>
  <c r="R67" i="2"/>
  <c r="AC11" i="1"/>
  <c r="E53" i="1"/>
  <c r="N49" i="4"/>
  <c r="O49" i="4" s="1"/>
  <c r="L49" i="4"/>
  <c r="M49" i="4" s="1"/>
  <c r="N48" i="4"/>
  <c r="O48" i="4" s="1"/>
  <c r="L48" i="4"/>
  <c r="M48" i="4" s="1"/>
  <c r="N47" i="4"/>
  <c r="O47" i="4" s="1"/>
  <c r="L47" i="4"/>
  <c r="M47" i="4" s="1"/>
  <c r="N46" i="4"/>
  <c r="O46" i="4" s="1"/>
  <c r="L46" i="4"/>
  <c r="M46" i="4" s="1"/>
  <c r="N45" i="4"/>
  <c r="O45" i="4" s="1"/>
  <c r="L45" i="4"/>
  <c r="M45" i="4" s="1"/>
  <c r="N44" i="4"/>
  <c r="O44" i="4" s="1"/>
  <c r="L44" i="4"/>
  <c r="M44" i="4" s="1"/>
  <c r="N43" i="4"/>
  <c r="O43" i="4" s="1"/>
  <c r="L43" i="4"/>
  <c r="M43" i="4" s="1"/>
  <c r="N42" i="4"/>
  <c r="O42" i="4" s="1"/>
  <c r="L42" i="4"/>
  <c r="M42" i="4" s="1"/>
  <c r="N41" i="4"/>
  <c r="O41" i="4" s="1"/>
  <c r="L41" i="4"/>
  <c r="M41" i="4" s="1"/>
  <c r="N40" i="4"/>
  <c r="O40" i="4" s="1"/>
  <c r="O50" i="4" s="1"/>
  <c r="L40" i="4"/>
  <c r="M40" i="4" s="1"/>
  <c r="L39" i="4"/>
  <c r="M39" i="4" s="1"/>
  <c r="N31" i="4"/>
  <c r="O31" i="4" s="1"/>
  <c r="L31" i="4"/>
  <c r="M31" i="4" s="1"/>
  <c r="N30" i="4"/>
  <c r="O30" i="4" s="1"/>
  <c r="L30" i="4"/>
  <c r="M30" i="4" s="1"/>
  <c r="N29" i="4"/>
  <c r="O29" i="4" s="1"/>
  <c r="L29" i="4"/>
  <c r="M29" i="4" s="1"/>
  <c r="N28" i="4"/>
  <c r="O28" i="4" s="1"/>
  <c r="L28" i="4"/>
  <c r="M28" i="4" s="1"/>
  <c r="N27" i="4"/>
  <c r="O27" i="4" s="1"/>
  <c r="L27" i="4"/>
  <c r="M27" i="4" s="1"/>
  <c r="N26" i="4"/>
  <c r="O26" i="4" s="1"/>
  <c r="L26" i="4"/>
  <c r="M26" i="4" s="1"/>
  <c r="N25" i="4"/>
  <c r="O25" i="4" s="1"/>
  <c r="L25" i="4"/>
  <c r="M25" i="4" s="1"/>
  <c r="N24" i="4"/>
  <c r="O24" i="4" s="1"/>
  <c r="L24" i="4"/>
  <c r="M24" i="4" s="1"/>
  <c r="N23" i="4"/>
  <c r="O23" i="4" s="1"/>
  <c r="O32" i="4" s="1"/>
  <c r="L23" i="4"/>
  <c r="M23" i="4" s="1"/>
  <c r="M32" i="4" s="1"/>
  <c r="N22" i="4"/>
  <c r="O22" i="4" s="1"/>
  <c r="L22" i="4"/>
  <c r="M22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4" i="4"/>
  <c r="O4" i="4" s="1"/>
  <c r="O1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4" i="4"/>
  <c r="M4" i="4" s="1"/>
  <c r="M14" i="4" s="1"/>
  <c r="L3" i="4"/>
  <c r="M3" i="4" s="1"/>
  <c r="AG11" i="2"/>
  <c r="AH11" i="2"/>
  <c r="AC11" i="2"/>
  <c r="Z11" i="2"/>
  <c r="Y11" i="2"/>
  <c r="L67" i="2"/>
  <c r="K67" i="2"/>
  <c r="D67" i="2"/>
  <c r="E67" i="2"/>
  <c r="AG11" i="1"/>
  <c r="AF11" i="1"/>
  <c r="AB11" i="1"/>
  <c r="Y11" i="1"/>
  <c r="X11" i="1"/>
  <c r="S53" i="1"/>
  <c r="R53" i="1"/>
  <c r="L53" i="1"/>
  <c r="K53" i="1"/>
  <c r="D53" i="1"/>
  <c r="N32" i="4" l="1"/>
  <c r="L32" i="4"/>
  <c r="N14" i="4"/>
  <c r="L67" i="4"/>
  <c r="N50" i="4"/>
  <c r="L50" i="4"/>
  <c r="M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tc={E46FF52D-AF20-C948-B64C-3068848C8CEC}</author>
    <author>tc={BB52C841-284D-F14B-AC7C-7BB62EB6AC56}</author>
    <author>tc={D7B741A3-2F58-BD43-91C7-54EC6B969495}</author>
    <author>tc={91B6B533-D8FD-9F44-90F2-E470B0AF218A}</author>
    <author>tc={AD5A0D0C-F3CF-4648-89FD-DFA2FA86EFBB}</author>
    <author>tc={D3F180A4-23C8-9C4F-BE42-C5E8C367CDDA}</author>
    <author>tc={BDD2CA77-DA56-2040-9E54-B6610C878006}</author>
  </authors>
  <commentList>
    <comment ref="C3" authorId="0" shapeId="0" xr:uid="{E46FF52D-AF20-C948-B64C-3068848C8CE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>
      </text>
    </comment>
    <comment ref="C4" authorId="1" shapeId="0" xr:uid="{BB52C841-284D-F14B-AC7C-7BB62EB6AC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>
      </text>
    </comment>
    <comment ref="D21" authorId="2" shapeId="0" xr:uid="{D7B741A3-2F58-BD43-91C7-54EC6B96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>
      </text>
    </comment>
    <comment ref="D22" authorId="3" shapeId="0" xr:uid="{91B6B533-D8FD-9F44-90F2-E470B0AF21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>
      </text>
    </comment>
    <comment ref="C39" authorId="4" shapeId="0" xr:uid="{AD5A0D0C-F3CF-4648-89FD-DFA2FA86E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>
      </text>
    </comment>
    <comment ref="C40" authorId="5" shapeId="0" xr:uid="{D3F180A4-23C8-9C4F-BE42-C5E8C367CD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query __REDUCED__Contract($id: ID!) {
  Contract(id: $id) {
    id
    payPeriod
    payPeriodAdvance
    Customer {
      id
      postal
      street
      vatNumber
    }
  }
}</t>
      </text>
    </comment>
    <comment ref="C57" authorId="6" shapeId="0" xr:uid="{BDD2CA77-DA56-2040-9E54-B6610C8780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query __REDUCED__User($id: ID!) {
  User(id: $id) {
    id
    phone
    birthdate
    Address {
      id
      streetName
      postalCode
      location
      Country {
        id
      }
    }
  }
}
</t>
      </text>
    </comment>
  </commentList>
</comments>
</file>

<file path=xl/sharedStrings.xml><?xml version="1.0" encoding="utf-8"?>
<sst xmlns="http://schemas.openxmlformats.org/spreadsheetml/2006/main" count="808" uniqueCount="143">
  <si>
    <t>Reduction, Shared Cache</t>
  </si>
  <si>
    <t>No Reduction Shared Cache</t>
  </si>
  <si>
    <t>Query</t>
  </si>
  <si>
    <t>_allContactsMeta</t>
  </si>
  <si>
    <t>_allInvoicesMeta</t>
  </si>
  <si>
    <t>_allContractsMeta</t>
  </si>
  <si>
    <t>_allUsersMeta</t>
  </si>
  <si>
    <t>allEmailTypes</t>
  </si>
  <si>
    <t>allSalutations</t>
  </si>
  <si>
    <t>allContactsSubset</t>
  </si>
  <si>
    <t>contactTitlesAggregated</t>
  </si>
  <si>
    <t>allTitles</t>
  </si>
  <si>
    <t>allContractsSubset</t>
  </si>
  <si>
    <t>allInvoicesSubset</t>
  </si>
  <si>
    <t>contactCountriesAggregated</t>
  </si>
  <si>
    <t>allCountries</t>
  </si>
  <si>
    <t>allArticleUnits</t>
  </si>
  <si>
    <t>allCurrencies</t>
  </si>
  <si>
    <t>allVats</t>
  </si>
  <si>
    <t>allSalesCountries</t>
  </si>
  <si>
    <t>allInvoiceTypes</t>
  </si>
  <si>
    <t>allUsersSubset</t>
  </si>
  <si>
    <t>allPaymentMethods</t>
  </si>
  <si>
    <t>allContacts</t>
  </si>
  <si>
    <t>Contact</t>
  </si>
  <si>
    <t>allInvoices</t>
  </si>
  <si>
    <t>Invoice</t>
  </si>
  <si>
    <t>allContracts</t>
  </si>
  <si>
    <t>Contract</t>
  </si>
  <si>
    <t>allUsers</t>
  </si>
  <si>
    <t>User</t>
  </si>
  <si>
    <t>Request Size</t>
  </si>
  <si>
    <t>Response Size</t>
  </si>
  <si>
    <t>Result</t>
  </si>
  <si>
    <t>No Reduction, No Shared Cache</t>
  </si>
  <si>
    <t>No Reduction, Shared Cache</t>
  </si>
  <si>
    <t>Diff</t>
  </si>
  <si>
    <t>Path: Dashboard - Contacts - Second Contact Page - Open First Contact Detail - Invoices - Second Invoice Page - Open First Invoice Detail - Contracts - Second Contract Page - Open Fist Contract Detail - Users - Second Users Page - Open First User Detail</t>
  </si>
  <si>
    <t>userByToken</t>
  </si>
  <si>
    <t xml:space="preserve">User </t>
  </si>
  <si>
    <t>Results</t>
  </si>
  <si>
    <t xml:space="preserve">    </t>
  </si>
  <si>
    <t>B</t>
  </si>
  <si>
    <t>MB</t>
  </si>
  <si>
    <t>Result Set size</t>
  </si>
  <si>
    <t>Records</t>
  </si>
  <si>
    <t>43 fields, 12 Fields Removed, 31 remaining</t>
  </si>
  <si>
    <t>38 fields, 13 Fields Removed, 25 remaining</t>
  </si>
  <si>
    <t>17 fields, 10 Fields Removed, 7 remaining</t>
  </si>
  <si>
    <t>16 fields, 8 Fields Removed, 8 remaining</t>
  </si>
  <si>
    <t>AVG</t>
  </si>
  <si>
    <t>Request Diff</t>
  </si>
  <si>
    <t>Response Diff</t>
  </si>
  <si>
    <t>Request Diff %</t>
  </si>
  <si>
    <t>Response Diff %</t>
  </si>
  <si>
    <t>d</t>
  </si>
  <si>
    <t>localhost</t>
  </si>
  <si>
    <t>605 ms</t>
  </si>
  <si>
    <t>606 ms</t>
  </si>
  <si>
    <t>607 ms</t>
  </si>
  <si>
    <t>609 ms</t>
  </si>
  <si>
    <t>612 ms</t>
  </si>
  <si>
    <t>622 ms</t>
  </si>
  <si>
    <t>652 ms</t>
  </si>
  <si>
    <t>653 ms</t>
  </si>
  <si>
    <t>658 ms</t>
  </si>
  <si>
    <t>664 ms</t>
  </si>
  <si>
    <t>669 ms</t>
  </si>
  <si>
    <t>684 ms</t>
  </si>
  <si>
    <t>717 ms</t>
  </si>
  <si>
    <t>732 ms</t>
  </si>
  <si>
    <t>796 ms</t>
  </si>
  <si>
    <t>832 ms</t>
  </si>
  <si>
    <t>909 ms</t>
  </si>
  <si>
    <t>591 ms</t>
  </si>
  <si>
    <t>592 ms</t>
  </si>
  <si>
    <t>593 ms</t>
  </si>
  <si>
    <t>594 ms</t>
  </si>
  <si>
    <t>599 ms</t>
  </si>
  <si>
    <t>602 ms</t>
  </si>
  <si>
    <t>1.02 s</t>
  </si>
  <si>
    <t>1.24 s</t>
  </si>
  <si>
    <t>1.33 s</t>
  </si>
  <si>
    <t>1.37 s</t>
  </si>
  <si>
    <t>1.39 s</t>
  </si>
  <si>
    <t>1.89 s</t>
  </si>
  <si>
    <t>2.74 s</t>
  </si>
  <si>
    <t>2.79 s</t>
  </si>
  <si>
    <t>3.00 s</t>
  </si>
  <si>
    <t>3.07 s</t>
  </si>
  <si>
    <t>4.01 s</t>
  </si>
  <si>
    <t>27.44 s</t>
  </si>
  <si>
    <t>27.46 s</t>
  </si>
  <si>
    <t>No Reduction, No shared cache</t>
  </si>
  <si>
    <t>file</t>
  </si>
  <si>
    <t>time</t>
  </si>
  <si>
    <t>No Reduction,  shared cache</t>
  </si>
  <si>
    <t xml:space="preserve"> Reduction,  shared cache</t>
  </si>
  <si>
    <t>596 ms</t>
  </si>
  <si>
    <t>598 ms</t>
  </si>
  <si>
    <t>601 ms</t>
  </si>
  <si>
    <t>604 ms</t>
  </si>
  <si>
    <t>611 ms</t>
  </si>
  <si>
    <t>644 ms</t>
  </si>
  <si>
    <t>647 ms</t>
  </si>
  <si>
    <t>663 ms</t>
  </si>
  <si>
    <t>687 ms</t>
  </si>
  <si>
    <t>782 ms</t>
  </si>
  <si>
    <t>819 ms</t>
  </si>
  <si>
    <t>894 ms</t>
  </si>
  <si>
    <t>1.04 s</t>
  </si>
  <si>
    <t>1.10 s</t>
  </si>
  <si>
    <t>1.30 s</t>
  </si>
  <si>
    <t>1.35 s</t>
  </si>
  <si>
    <t>2.67 s</t>
  </si>
  <si>
    <t>2.83 s</t>
  </si>
  <si>
    <t>3.02 s</t>
  </si>
  <si>
    <t>4.05 s</t>
  </si>
  <si>
    <t>27.45 s</t>
  </si>
  <si>
    <t>27.57 s</t>
  </si>
  <si>
    <t>45.85 s</t>
  </si>
  <si>
    <t>27.54 s</t>
  </si>
  <si>
    <t>45.84 s</t>
  </si>
  <si>
    <t>1.09 s</t>
  </si>
  <si>
    <t>688 ms</t>
  </si>
  <si>
    <t>1.31 s</t>
  </si>
  <si>
    <t>2.13 s</t>
  </si>
  <si>
    <t>4.00 s</t>
  </si>
  <si>
    <t>665 ms</t>
  </si>
  <si>
    <t>3.01 s</t>
  </si>
  <si>
    <t>840 ms</t>
  </si>
  <si>
    <t>614 ms</t>
  </si>
  <si>
    <t>661 ms</t>
  </si>
  <si>
    <t>589 ms</t>
  </si>
  <si>
    <t>1.01 s</t>
  </si>
  <si>
    <t>600 ms</t>
  </si>
  <si>
    <t>648 ms</t>
  </si>
  <si>
    <t>906 ms</t>
  </si>
  <si>
    <t>`</t>
  </si>
  <si>
    <t>662 ms</t>
  </si>
  <si>
    <t>Response Time</t>
  </si>
  <si>
    <t>Download Time</t>
  </si>
  <si>
    <t>1.5 MBIT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</si>
</sst>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303942"/>
      <name val="Helvetica Neue"/>
      <family val="2"/>
    </font>
    <font>
      <sz val="12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2" fillId="0" borderId="8" xfId="0" applyFont="1" applyBorder="1"/>
    <xf numFmtId="0" fontId="3" fillId="0" borderId="0" xfId="0" applyFont="1"/>
    <xf numFmtId="0" fontId="3" fillId="0" borderId="8" xfId="0" applyFont="1" applyBorder="1"/>
    <xf numFmtId="0" fontId="0" fillId="0" borderId="10" xfId="0" applyBorder="1"/>
    <xf numFmtId="0" fontId="4" fillId="0" borderId="2" xfId="0" applyFont="1" applyBorder="1"/>
    <xf numFmtId="0" fontId="4" fillId="0" borderId="0" xfId="0" applyFont="1"/>
    <xf numFmtId="0" fontId="0" fillId="2" borderId="3" xfId="0" applyFill="1" applyBorder="1"/>
    <xf numFmtId="0" fontId="0" fillId="2" borderId="0" xfId="0" applyFill="1"/>
    <xf numFmtId="0" fontId="0" fillId="2" borderId="8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7" xfId="0" applyFill="1" applyBorder="1"/>
    <xf numFmtId="0" fontId="3" fillId="2" borderId="0" xfId="0" applyFont="1" applyFill="1"/>
    <xf numFmtId="0" fontId="2" fillId="2" borderId="2" xfId="0" applyFont="1" applyFill="1" applyBorder="1"/>
    <xf numFmtId="0" fontId="2" fillId="2" borderId="10" xfId="0" applyFont="1" applyFill="1" applyBorder="1"/>
    <xf numFmtId="0" fontId="2" fillId="0" borderId="11" xfId="0" applyFont="1" applyBorder="1"/>
    <xf numFmtId="0" fontId="0" fillId="0" borderId="11" xfId="0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14" xfId="0" applyBorder="1"/>
    <xf numFmtId="0" fontId="2" fillId="0" borderId="7" xfId="0" applyFont="1" applyBorder="1"/>
    <xf numFmtId="0" fontId="2" fillId="0" borderId="15" xfId="0" applyFont="1" applyBorder="1"/>
    <xf numFmtId="0" fontId="5" fillId="0" borderId="2" xfId="0" applyFont="1" applyBorder="1"/>
    <xf numFmtId="0" fontId="2" fillId="0" borderId="10" xfId="0" applyFont="1" applyBorder="1"/>
    <xf numFmtId="0" fontId="0" fillId="0" borderId="15" xfId="0" applyBorder="1"/>
    <xf numFmtId="9" fontId="0" fillId="0" borderId="2" xfId="1" applyFont="1" applyBorder="1"/>
    <xf numFmtId="9" fontId="6" fillId="0" borderId="10" xfId="1" applyFont="1" applyBorder="1"/>
    <xf numFmtId="9" fontId="0" fillId="0" borderId="11" xfId="1" applyFont="1" applyBorder="1"/>
    <xf numFmtId="0" fontId="6" fillId="0" borderId="16" xfId="0" applyFont="1" applyBorder="1"/>
    <xf numFmtId="9" fontId="6" fillId="0" borderId="16" xfId="1" applyFont="1" applyBorder="1"/>
    <xf numFmtId="2" fontId="6" fillId="0" borderId="16" xfId="0" applyNumberFormat="1" applyFont="1" applyBorder="1"/>
    <xf numFmtId="9" fontId="6" fillId="0" borderId="16" xfId="1" applyFont="1" applyFill="1" applyBorder="1" applyAlignment="1"/>
    <xf numFmtId="9" fontId="0" fillId="0" borderId="0" xfId="1" applyFont="1"/>
    <xf numFmtId="2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2" fillId="0" borderId="3" xfId="0" applyFont="1" applyFill="1" applyBorder="1"/>
    <xf numFmtId="0" fontId="2" fillId="0" borderId="8" xfId="0" applyFont="1" applyFill="1" applyBorder="1"/>
    <xf numFmtId="0" fontId="2" fillId="0" borderId="17" xfId="0" applyFont="1" applyBorder="1" applyAlignment="1">
      <alignment horizontal="center"/>
    </xf>
    <xf numFmtId="0" fontId="0" fillId="0" borderId="19" xfId="0" applyBorder="1"/>
    <xf numFmtId="0" fontId="2" fillId="0" borderId="20" xfId="0" applyFont="1" applyFill="1" applyBorder="1"/>
    <xf numFmtId="0" fontId="2" fillId="0" borderId="18" xfId="0" applyFont="1" applyFill="1" applyBorder="1"/>
    <xf numFmtId="0" fontId="0" fillId="0" borderId="21" xfId="0" applyBorder="1"/>
    <xf numFmtId="2" fontId="0" fillId="0" borderId="0" xfId="0" applyNumberFormat="1" applyAlignment="1">
      <alignment horizontal="left" inden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</a:t>
            </a:r>
            <a:r>
              <a:rPr lang="en-GB" baseline="0"/>
              <a:t> Size (MB)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Path'!$AE$21:$AE$23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Path'!$AG$21:$AG$23</c:f>
              <c:numCache>
                <c:formatCode>0.00</c:formatCode>
                <c:ptCount val="3"/>
                <c:pt idx="0">
                  <c:v>8.3747629999999997</c:v>
                </c:pt>
                <c:pt idx="1">
                  <c:v>8.4372109999999996</c:v>
                </c:pt>
                <c:pt idx="2">
                  <c:v>10.780656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8-F74C-900B-AB26283C8D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67680"/>
        <c:axId val="254069328"/>
      </c:barChart>
      <c:catAx>
        <c:axId val="2540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069328"/>
        <c:crosses val="autoZero"/>
        <c:auto val="1"/>
        <c:lblAlgn val="ctr"/>
        <c:lblOffset val="100"/>
        <c:noMultiLvlLbl val="0"/>
      </c:catAx>
      <c:valAx>
        <c:axId val="2540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0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</a:t>
            </a:r>
            <a:r>
              <a:rPr lang="en-GB" baseline="0"/>
              <a:t> Size (KB)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Path'!$AE$21:$AE$23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Path'!$AF$21:$AF$23</c:f>
              <c:numCache>
                <c:formatCode>0.00</c:formatCode>
                <c:ptCount val="3"/>
                <c:pt idx="0">
                  <c:v>13.532999999999999</c:v>
                </c:pt>
                <c:pt idx="1">
                  <c:v>15.176</c:v>
                </c:pt>
                <c:pt idx="2">
                  <c:v>17.462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D-4F45-A164-8B71ECAA83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192976"/>
        <c:axId val="254194624"/>
      </c:barChart>
      <c:catAx>
        <c:axId val="2541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194624"/>
        <c:crosses val="autoZero"/>
        <c:auto val="1"/>
        <c:lblAlgn val="ctr"/>
        <c:lblOffset val="100"/>
        <c:noMultiLvlLbl val="0"/>
      </c:catAx>
      <c:valAx>
        <c:axId val="254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Size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1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81139</xdr:colOff>
      <xdr:row>17</xdr:row>
      <xdr:rowOff>32456</xdr:rowOff>
    </xdr:from>
    <xdr:to>
      <xdr:col>26</xdr:col>
      <xdr:colOff>243417</xdr:colOff>
      <xdr:row>30</xdr:row>
      <xdr:rowOff>87489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DD5DC1-515C-7C14-EE68-33F941EF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1224140</xdr:colOff>
      <xdr:row>26</xdr:row>
      <xdr:rowOff>103012</xdr:rowOff>
    </xdr:from>
    <xdr:to>
      <xdr:col>30</xdr:col>
      <xdr:colOff>1386417</xdr:colOff>
      <xdr:row>39</xdr:row>
      <xdr:rowOff>186267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A282B5-655D-8B9D-BDBD-1BD1CAB9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1" name="AutoShape 1" descr="XHR">
          <a:extLst>
            <a:ext uri="{FF2B5EF4-FFF2-40B4-BE49-F238E27FC236}">
              <a16:creationId xmlns:a16="http://schemas.microsoft.com/office/drawing/2014/main" id="{AD5E3084-ACF5-965B-E78C-960B8258CB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2" name="AutoShape 2" descr="XHR">
          <a:extLst>
            <a:ext uri="{FF2B5EF4-FFF2-40B4-BE49-F238E27FC236}">
              <a16:creationId xmlns:a16="http://schemas.microsoft.com/office/drawing/2014/main" id="{EFBE29C3-F683-B606-A792-F161E488DDD8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3" name="AutoShape 3" descr="XHR">
          <a:extLst>
            <a:ext uri="{FF2B5EF4-FFF2-40B4-BE49-F238E27FC236}">
              <a16:creationId xmlns:a16="http://schemas.microsoft.com/office/drawing/2014/main" id="{3BF5CDF8-C7D4-DA7D-D950-8895692D4884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4" name="AutoShape 4" descr="XHR">
          <a:extLst>
            <a:ext uri="{FF2B5EF4-FFF2-40B4-BE49-F238E27FC236}">
              <a16:creationId xmlns:a16="http://schemas.microsoft.com/office/drawing/2014/main" id="{718C4342-92CA-68E3-40C0-B37BB09A16E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5" name="AutoShape 5" descr="XHR">
          <a:extLst>
            <a:ext uri="{FF2B5EF4-FFF2-40B4-BE49-F238E27FC236}">
              <a16:creationId xmlns:a16="http://schemas.microsoft.com/office/drawing/2014/main" id="{1814EBE4-E8D5-E8CF-E92F-A58BB4B7FEC1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6" name="AutoShape 6" descr="XHR">
          <a:extLst>
            <a:ext uri="{FF2B5EF4-FFF2-40B4-BE49-F238E27FC236}">
              <a16:creationId xmlns:a16="http://schemas.microsoft.com/office/drawing/2014/main" id="{2E4764D0-1A7B-5748-4807-E86BD9E4F016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7" name="AutoShape 7" descr="XHR">
          <a:extLst>
            <a:ext uri="{FF2B5EF4-FFF2-40B4-BE49-F238E27FC236}">
              <a16:creationId xmlns:a16="http://schemas.microsoft.com/office/drawing/2014/main" id="{1E0D40D2-6A2D-D425-A2CF-36E9A96741CF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8" name="AutoShape 8" descr="XHR">
          <a:extLst>
            <a:ext uri="{FF2B5EF4-FFF2-40B4-BE49-F238E27FC236}">
              <a16:creationId xmlns:a16="http://schemas.microsoft.com/office/drawing/2014/main" id="{1BE169D6-0C72-A00E-436C-D4418B53E8F4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5129" name="AutoShape 9" descr="XHR">
          <a:extLst>
            <a:ext uri="{FF2B5EF4-FFF2-40B4-BE49-F238E27FC236}">
              <a16:creationId xmlns:a16="http://schemas.microsoft.com/office/drawing/2014/main" id="{7BD3022F-E370-58AC-8977-097FC6A89E71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5130" name="AutoShape 10" descr="XHR">
          <a:extLst>
            <a:ext uri="{FF2B5EF4-FFF2-40B4-BE49-F238E27FC236}">
              <a16:creationId xmlns:a16="http://schemas.microsoft.com/office/drawing/2014/main" id="{086C9FBC-3CCA-E540-723F-C9928710AEF3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5131" name="AutoShape 11" descr="XHR">
          <a:extLst>
            <a:ext uri="{FF2B5EF4-FFF2-40B4-BE49-F238E27FC236}">
              <a16:creationId xmlns:a16="http://schemas.microsoft.com/office/drawing/2014/main" id="{43ACE842-F0AC-2E60-083E-FCFB47CB36E5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5132" name="AutoShape 12" descr="XHR">
          <a:extLst>
            <a:ext uri="{FF2B5EF4-FFF2-40B4-BE49-F238E27FC236}">
              <a16:creationId xmlns:a16="http://schemas.microsoft.com/office/drawing/2014/main" id="{BC332F44-FD69-E468-03AF-D65965E17F2F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101600</xdr:rowOff>
    </xdr:to>
    <xdr:sp macro="" textlink="">
      <xdr:nvSpPr>
        <xdr:cNvPr id="5133" name="AutoShape 13" descr="XHR">
          <a:extLst>
            <a:ext uri="{FF2B5EF4-FFF2-40B4-BE49-F238E27FC236}">
              <a16:creationId xmlns:a16="http://schemas.microsoft.com/office/drawing/2014/main" id="{2D3F75DE-9BCB-A3E9-CD54-B56B91DAE88C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5134" name="AutoShape 14" descr="XHR">
          <a:extLst>
            <a:ext uri="{FF2B5EF4-FFF2-40B4-BE49-F238E27FC236}">
              <a16:creationId xmlns:a16="http://schemas.microsoft.com/office/drawing/2014/main" id="{300A0898-3E9C-63E6-65BB-38D87FE6DA76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135" name="AutoShape 15" descr="XHR">
          <a:extLst>
            <a:ext uri="{FF2B5EF4-FFF2-40B4-BE49-F238E27FC236}">
              <a16:creationId xmlns:a16="http://schemas.microsoft.com/office/drawing/2014/main" id="{D24AA072-581B-3E88-C720-AE980B430F3A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5136" name="AutoShape 16" descr="XHR">
          <a:extLst>
            <a:ext uri="{FF2B5EF4-FFF2-40B4-BE49-F238E27FC236}">
              <a16:creationId xmlns:a16="http://schemas.microsoft.com/office/drawing/2014/main" id="{7E0D972D-6B89-E092-989F-04492D717224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5137" name="AutoShape 17" descr="XHR">
          <a:extLst>
            <a:ext uri="{FF2B5EF4-FFF2-40B4-BE49-F238E27FC236}">
              <a16:creationId xmlns:a16="http://schemas.microsoft.com/office/drawing/2014/main" id="{C57406EC-8C26-343A-A1F4-B385B952771B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39" name="AutoShape 19" descr="XHR">
          <a:extLst>
            <a:ext uri="{FF2B5EF4-FFF2-40B4-BE49-F238E27FC236}">
              <a16:creationId xmlns:a16="http://schemas.microsoft.com/office/drawing/2014/main" id="{E93E6D0F-386E-C010-0EDF-D2DA487DE7DB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0" name="AutoShape 20" descr="XHR">
          <a:extLst>
            <a:ext uri="{FF2B5EF4-FFF2-40B4-BE49-F238E27FC236}">
              <a16:creationId xmlns:a16="http://schemas.microsoft.com/office/drawing/2014/main" id="{F9770C32-75D4-D86E-55B5-87499E517372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1" name="AutoShape 21" descr="Fetch">
          <a:extLst>
            <a:ext uri="{FF2B5EF4-FFF2-40B4-BE49-F238E27FC236}">
              <a16:creationId xmlns:a16="http://schemas.microsoft.com/office/drawing/2014/main" id="{483B6DDE-E41E-3489-96A7-BF8EE0FAAE96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2" name="AutoShape 22" descr="XHR">
          <a:extLst>
            <a:ext uri="{FF2B5EF4-FFF2-40B4-BE49-F238E27FC236}">
              <a16:creationId xmlns:a16="http://schemas.microsoft.com/office/drawing/2014/main" id="{FD1C0D72-41DC-1624-821A-D7F8788DAF11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3" name="AutoShape 23" descr="XHR">
          <a:extLst>
            <a:ext uri="{FF2B5EF4-FFF2-40B4-BE49-F238E27FC236}">
              <a16:creationId xmlns:a16="http://schemas.microsoft.com/office/drawing/2014/main" id="{6885DFC6-A7CD-1BD8-1E0C-347FE628D8D3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4" name="AutoShape 24" descr="XHR">
          <a:extLst>
            <a:ext uri="{FF2B5EF4-FFF2-40B4-BE49-F238E27FC236}">
              <a16:creationId xmlns:a16="http://schemas.microsoft.com/office/drawing/2014/main" id="{6E09ED68-B6E8-EA5B-F6BD-5A183E501F7A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5" name="AutoShape 25" descr="XHR">
          <a:extLst>
            <a:ext uri="{FF2B5EF4-FFF2-40B4-BE49-F238E27FC236}">
              <a16:creationId xmlns:a16="http://schemas.microsoft.com/office/drawing/2014/main" id="{690EB0E6-A1E5-9131-F64B-21DA72E24AE2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5146" name="AutoShape 26" descr="XHR">
          <a:extLst>
            <a:ext uri="{FF2B5EF4-FFF2-40B4-BE49-F238E27FC236}">
              <a16:creationId xmlns:a16="http://schemas.microsoft.com/office/drawing/2014/main" id="{0C5C2260-A422-1B8F-376C-681AD993F41E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5147" name="AutoShape 27" descr="XHR">
          <a:extLst>
            <a:ext uri="{FF2B5EF4-FFF2-40B4-BE49-F238E27FC236}">
              <a16:creationId xmlns:a16="http://schemas.microsoft.com/office/drawing/2014/main" id="{3BBCA6C3-317C-4348-AD9C-A39C0A524910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5148" name="AutoShape 28" descr="XHR">
          <a:extLst>
            <a:ext uri="{FF2B5EF4-FFF2-40B4-BE49-F238E27FC236}">
              <a16:creationId xmlns:a16="http://schemas.microsoft.com/office/drawing/2014/main" id="{56D7E318-EBF9-344B-DB01-EEFB33304321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5149" name="AutoShape 29" descr="XHR">
          <a:extLst>
            <a:ext uri="{FF2B5EF4-FFF2-40B4-BE49-F238E27FC236}">
              <a16:creationId xmlns:a16="http://schemas.microsoft.com/office/drawing/2014/main" id="{52E01963-BAC3-463F-BB65-AC05A3589AF8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2108200</xdr:colOff>
      <xdr:row>6</xdr:row>
      <xdr:rowOff>190500</xdr:rowOff>
    </xdr:from>
    <xdr:to>
      <xdr:col>1</xdr:col>
      <xdr:colOff>76200</xdr:colOff>
      <xdr:row>8</xdr:row>
      <xdr:rowOff>88900</xdr:rowOff>
    </xdr:to>
    <xdr:sp macro="" textlink="">
      <xdr:nvSpPr>
        <xdr:cNvPr id="5150" name="AutoShape 30" descr="XHR">
          <a:extLst>
            <a:ext uri="{FF2B5EF4-FFF2-40B4-BE49-F238E27FC236}">
              <a16:creationId xmlns:a16="http://schemas.microsoft.com/office/drawing/2014/main" id="{142929B6-8146-5E68-4817-9464FF2DFBE1}"/>
            </a:ext>
          </a:extLst>
        </xdr:cNvPr>
        <xdr:cNvSpPr>
          <a:spLocks noChangeAspect="1" noChangeArrowheads="1"/>
        </xdr:cNvSpPr>
      </xdr:nvSpPr>
      <xdr:spPr bwMode="auto">
        <a:xfrm>
          <a:off x="2108200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5151" name="AutoShape 31" descr="XHR">
          <a:extLst>
            <a:ext uri="{FF2B5EF4-FFF2-40B4-BE49-F238E27FC236}">
              <a16:creationId xmlns:a16="http://schemas.microsoft.com/office/drawing/2014/main" id="{868D869D-9B47-10DD-00D2-B25F81D5009A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152" name="AutoShape 32" descr="XHR">
          <a:extLst>
            <a:ext uri="{FF2B5EF4-FFF2-40B4-BE49-F238E27FC236}">
              <a16:creationId xmlns:a16="http://schemas.microsoft.com/office/drawing/2014/main" id="{90D07324-29CD-743A-2F6D-721B845167E9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5153" name="AutoShape 33" descr="XHR">
          <a:extLst>
            <a:ext uri="{FF2B5EF4-FFF2-40B4-BE49-F238E27FC236}">
              <a16:creationId xmlns:a16="http://schemas.microsoft.com/office/drawing/2014/main" id="{ECB221B5-6627-6BFF-6B69-5C484C21B896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5154" name="AutoShape 34" descr="XHR">
          <a:extLst>
            <a:ext uri="{FF2B5EF4-FFF2-40B4-BE49-F238E27FC236}">
              <a16:creationId xmlns:a16="http://schemas.microsoft.com/office/drawing/2014/main" id="{40713306-E796-9FF5-92C4-AE7597B721C9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101600</xdr:rowOff>
    </xdr:to>
    <xdr:sp macro="" textlink="">
      <xdr:nvSpPr>
        <xdr:cNvPr id="5155" name="AutoShape 35" descr="XHR">
          <a:extLst>
            <a:ext uri="{FF2B5EF4-FFF2-40B4-BE49-F238E27FC236}">
              <a16:creationId xmlns:a16="http://schemas.microsoft.com/office/drawing/2014/main" id="{01CF8216-431A-E456-F3DA-B7B9C2200EB8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101600</xdr:rowOff>
    </xdr:to>
    <xdr:sp macro="" textlink="">
      <xdr:nvSpPr>
        <xdr:cNvPr id="5156" name="AutoShape 36" descr="XHR">
          <a:extLst>
            <a:ext uri="{FF2B5EF4-FFF2-40B4-BE49-F238E27FC236}">
              <a16:creationId xmlns:a16="http://schemas.microsoft.com/office/drawing/2014/main" id="{BF9233F0-7113-510F-121A-281EA078CB3D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101600</xdr:rowOff>
    </xdr:to>
    <xdr:sp macro="" textlink="">
      <xdr:nvSpPr>
        <xdr:cNvPr id="5157" name="AutoShape 37" descr="XHR">
          <a:extLst>
            <a:ext uri="{FF2B5EF4-FFF2-40B4-BE49-F238E27FC236}">
              <a16:creationId xmlns:a16="http://schemas.microsoft.com/office/drawing/2014/main" id="{C3562016-6AE0-28E9-58DB-DADEA04D331E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101600</xdr:rowOff>
    </xdr:to>
    <xdr:sp macro="" textlink="">
      <xdr:nvSpPr>
        <xdr:cNvPr id="5158" name="AutoShape 38" descr="XHR">
          <a:extLst>
            <a:ext uri="{FF2B5EF4-FFF2-40B4-BE49-F238E27FC236}">
              <a16:creationId xmlns:a16="http://schemas.microsoft.com/office/drawing/2014/main" id="{757C6E7F-8280-9AC9-2875-80D5490E9FD6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101600</xdr:rowOff>
    </xdr:to>
    <xdr:sp macro="" textlink="">
      <xdr:nvSpPr>
        <xdr:cNvPr id="5159" name="AutoShape 39" descr="XHR">
          <a:extLst>
            <a:ext uri="{FF2B5EF4-FFF2-40B4-BE49-F238E27FC236}">
              <a16:creationId xmlns:a16="http://schemas.microsoft.com/office/drawing/2014/main" id="{86906722-D3EE-3D50-930B-055013AE16A4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101600</xdr:rowOff>
    </xdr:to>
    <xdr:sp macro="" textlink="">
      <xdr:nvSpPr>
        <xdr:cNvPr id="5160" name="AutoShape 40" descr="XHR">
          <a:extLst>
            <a:ext uri="{FF2B5EF4-FFF2-40B4-BE49-F238E27FC236}">
              <a16:creationId xmlns:a16="http://schemas.microsoft.com/office/drawing/2014/main" id="{6C67C8E6-6B95-2682-5D8B-21E21A5EAA90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101600</xdr:rowOff>
    </xdr:to>
    <xdr:sp macro="" textlink="">
      <xdr:nvSpPr>
        <xdr:cNvPr id="5161" name="AutoShape 41" descr="XHR">
          <a:extLst>
            <a:ext uri="{FF2B5EF4-FFF2-40B4-BE49-F238E27FC236}">
              <a16:creationId xmlns:a16="http://schemas.microsoft.com/office/drawing/2014/main" id="{C5155ED5-62BC-C67C-9A67-B1D715809580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101600</xdr:rowOff>
    </xdr:to>
    <xdr:sp macro="" textlink="">
      <xdr:nvSpPr>
        <xdr:cNvPr id="5162" name="AutoShape 42" descr="XHR">
          <a:extLst>
            <a:ext uri="{FF2B5EF4-FFF2-40B4-BE49-F238E27FC236}">
              <a16:creationId xmlns:a16="http://schemas.microsoft.com/office/drawing/2014/main" id="{5C1E641E-DC8C-E10C-F0F9-75E5BFD244F1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101600</xdr:rowOff>
    </xdr:to>
    <xdr:sp macro="" textlink="">
      <xdr:nvSpPr>
        <xdr:cNvPr id="5163" name="AutoShape 43" descr="XHR">
          <a:extLst>
            <a:ext uri="{FF2B5EF4-FFF2-40B4-BE49-F238E27FC236}">
              <a16:creationId xmlns:a16="http://schemas.microsoft.com/office/drawing/2014/main" id="{A6215B5C-EEA0-D8ED-423D-795A163DB893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101600</xdr:rowOff>
    </xdr:to>
    <xdr:sp macro="" textlink="">
      <xdr:nvSpPr>
        <xdr:cNvPr id="5164" name="AutoShape 44" descr="XHR">
          <a:extLst>
            <a:ext uri="{FF2B5EF4-FFF2-40B4-BE49-F238E27FC236}">
              <a16:creationId xmlns:a16="http://schemas.microsoft.com/office/drawing/2014/main" id="{FC821644-1B65-A657-0A3F-9656B403EB16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101600</xdr:rowOff>
    </xdr:to>
    <xdr:sp macro="" textlink="">
      <xdr:nvSpPr>
        <xdr:cNvPr id="5165" name="AutoShape 45" descr="XHR">
          <a:extLst>
            <a:ext uri="{FF2B5EF4-FFF2-40B4-BE49-F238E27FC236}">
              <a16:creationId xmlns:a16="http://schemas.microsoft.com/office/drawing/2014/main" id="{CE924A58-E5C3-C56C-4772-5E8AF5840E4B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101600</xdr:rowOff>
    </xdr:to>
    <xdr:sp macro="" textlink="">
      <xdr:nvSpPr>
        <xdr:cNvPr id="5166" name="AutoShape 46" descr="XHR">
          <a:extLst>
            <a:ext uri="{FF2B5EF4-FFF2-40B4-BE49-F238E27FC236}">
              <a16:creationId xmlns:a16="http://schemas.microsoft.com/office/drawing/2014/main" id="{D28AA3A9-E579-6334-FD10-3732259E8315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101600</xdr:rowOff>
    </xdr:to>
    <xdr:sp macro="" textlink="">
      <xdr:nvSpPr>
        <xdr:cNvPr id="5167" name="AutoShape 47" descr="XHR">
          <a:extLst>
            <a:ext uri="{FF2B5EF4-FFF2-40B4-BE49-F238E27FC236}">
              <a16:creationId xmlns:a16="http://schemas.microsoft.com/office/drawing/2014/main" id="{FC8F6AA8-E747-A6B9-DEA1-6F9369CFA63E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101600</xdr:rowOff>
    </xdr:to>
    <xdr:sp macro="" textlink="">
      <xdr:nvSpPr>
        <xdr:cNvPr id="5168" name="AutoShape 48" descr="XHR">
          <a:extLst>
            <a:ext uri="{FF2B5EF4-FFF2-40B4-BE49-F238E27FC236}">
              <a16:creationId xmlns:a16="http://schemas.microsoft.com/office/drawing/2014/main" id="{E3E69100-C3CE-0028-FEC5-4E95FDCB1F87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101600</xdr:rowOff>
    </xdr:to>
    <xdr:sp macro="" textlink="">
      <xdr:nvSpPr>
        <xdr:cNvPr id="5169" name="AutoShape 49" descr="XHR">
          <a:extLst>
            <a:ext uri="{FF2B5EF4-FFF2-40B4-BE49-F238E27FC236}">
              <a16:creationId xmlns:a16="http://schemas.microsoft.com/office/drawing/2014/main" id="{6D409D82-966D-9AFB-16A3-6D6588C23BAC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101600</xdr:rowOff>
    </xdr:to>
    <xdr:sp macro="" textlink="">
      <xdr:nvSpPr>
        <xdr:cNvPr id="5170" name="AutoShape 50" descr="XHR">
          <a:extLst>
            <a:ext uri="{FF2B5EF4-FFF2-40B4-BE49-F238E27FC236}">
              <a16:creationId xmlns:a16="http://schemas.microsoft.com/office/drawing/2014/main" id="{E6A91A47-9EED-D675-7024-31D4F67E90FC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101600</xdr:rowOff>
    </xdr:to>
    <xdr:sp macro="" textlink="">
      <xdr:nvSpPr>
        <xdr:cNvPr id="5171" name="AutoShape 51" descr="XHR">
          <a:extLst>
            <a:ext uri="{FF2B5EF4-FFF2-40B4-BE49-F238E27FC236}">
              <a16:creationId xmlns:a16="http://schemas.microsoft.com/office/drawing/2014/main" id="{BC3C14BA-8C55-F208-F868-773469753FAF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101600</xdr:rowOff>
    </xdr:to>
    <xdr:sp macro="" textlink="">
      <xdr:nvSpPr>
        <xdr:cNvPr id="5172" name="AutoShape 52" descr="XHR">
          <a:extLst>
            <a:ext uri="{FF2B5EF4-FFF2-40B4-BE49-F238E27FC236}">
              <a16:creationId xmlns:a16="http://schemas.microsoft.com/office/drawing/2014/main" id="{4FD2324B-9F86-26A0-EDF9-FC895AE6A00D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101600</xdr:rowOff>
    </xdr:to>
    <xdr:sp macro="" textlink="">
      <xdr:nvSpPr>
        <xdr:cNvPr id="5173" name="AutoShape 53" descr="XHR">
          <a:extLst>
            <a:ext uri="{FF2B5EF4-FFF2-40B4-BE49-F238E27FC236}">
              <a16:creationId xmlns:a16="http://schemas.microsoft.com/office/drawing/2014/main" id="{4CED94FE-3BA5-E445-A427-F2C8DBAD8E6A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101600</xdr:rowOff>
    </xdr:to>
    <xdr:sp macro="" textlink="">
      <xdr:nvSpPr>
        <xdr:cNvPr id="5174" name="AutoShape 54" descr="XHR">
          <a:extLst>
            <a:ext uri="{FF2B5EF4-FFF2-40B4-BE49-F238E27FC236}">
              <a16:creationId xmlns:a16="http://schemas.microsoft.com/office/drawing/2014/main" id="{9ACBB876-E983-0C0A-2138-2EBB8990D8FE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101600</xdr:rowOff>
    </xdr:to>
    <xdr:sp macro="" textlink="">
      <xdr:nvSpPr>
        <xdr:cNvPr id="5175" name="AutoShape 55" descr="XHR">
          <a:extLst>
            <a:ext uri="{FF2B5EF4-FFF2-40B4-BE49-F238E27FC236}">
              <a16:creationId xmlns:a16="http://schemas.microsoft.com/office/drawing/2014/main" id="{7D9B9D65-5632-A117-79B6-E089CC1A18DB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101600</xdr:rowOff>
    </xdr:to>
    <xdr:sp macro="" textlink="">
      <xdr:nvSpPr>
        <xdr:cNvPr id="5176" name="AutoShape 56" descr="XHR">
          <a:extLst>
            <a:ext uri="{FF2B5EF4-FFF2-40B4-BE49-F238E27FC236}">
              <a16:creationId xmlns:a16="http://schemas.microsoft.com/office/drawing/2014/main" id="{BE88FF19-DA86-BF41-392E-13BCC7DA5EFE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101600</xdr:rowOff>
    </xdr:to>
    <xdr:sp macro="" textlink="">
      <xdr:nvSpPr>
        <xdr:cNvPr id="5177" name="AutoShape 57" descr="XHR">
          <a:extLst>
            <a:ext uri="{FF2B5EF4-FFF2-40B4-BE49-F238E27FC236}">
              <a16:creationId xmlns:a16="http://schemas.microsoft.com/office/drawing/2014/main" id="{9EB61723-6FD0-EEBF-4006-E99D7099D464}"/>
            </a:ext>
          </a:extLst>
        </xdr:cNvPr>
        <xdr:cNvSpPr>
          <a:spLocks noChangeAspect="1" noChangeArrowheads="1"/>
        </xdr:cNvSpPr>
      </xdr:nvSpPr>
      <xdr:spPr bwMode="auto">
        <a:xfrm>
          <a:off x="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101600</xdr:rowOff>
    </xdr:to>
    <xdr:sp macro="" textlink="">
      <xdr:nvSpPr>
        <xdr:cNvPr id="5178" name="AutoShape 58" descr="XHR">
          <a:extLst>
            <a:ext uri="{FF2B5EF4-FFF2-40B4-BE49-F238E27FC236}">
              <a16:creationId xmlns:a16="http://schemas.microsoft.com/office/drawing/2014/main" id="{90426134-9BE1-91A4-205C-5BF26BFA83DC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101600</xdr:rowOff>
    </xdr:to>
    <xdr:sp macro="" textlink="">
      <xdr:nvSpPr>
        <xdr:cNvPr id="5179" name="AutoShape 59" descr="XHR">
          <a:extLst>
            <a:ext uri="{FF2B5EF4-FFF2-40B4-BE49-F238E27FC236}">
              <a16:creationId xmlns:a16="http://schemas.microsoft.com/office/drawing/2014/main" id="{3CD25C2D-69B3-47A9-8522-BFC391EDE70F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101600</xdr:rowOff>
    </xdr:to>
    <xdr:sp macro="" textlink="">
      <xdr:nvSpPr>
        <xdr:cNvPr id="5180" name="AutoShape 60" descr="Fetch">
          <a:extLst>
            <a:ext uri="{FF2B5EF4-FFF2-40B4-BE49-F238E27FC236}">
              <a16:creationId xmlns:a16="http://schemas.microsoft.com/office/drawing/2014/main" id="{0DA8D680-EDCE-4F8D-B321-F6D2D02CFAB5}"/>
            </a:ext>
          </a:extLst>
        </xdr:cNvPr>
        <xdr:cNvSpPr>
          <a:spLocks noChangeAspect="1" noChangeArrowheads="1"/>
        </xdr:cNvSpPr>
      </xdr:nvSpPr>
      <xdr:spPr bwMode="auto">
        <a:xfrm>
          <a:off x="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101600</xdr:rowOff>
    </xdr:to>
    <xdr:sp macro="" textlink="">
      <xdr:nvSpPr>
        <xdr:cNvPr id="5181" name="AutoShape 61" descr="XHR">
          <a:extLst>
            <a:ext uri="{FF2B5EF4-FFF2-40B4-BE49-F238E27FC236}">
              <a16:creationId xmlns:a16="http://schemas.microsoft.com/office/drawing/2014/main" id="{3B217CCF-C827-2E0A-0F80-61372AB182C9}"/>
            </a:ext>
          </a:extLst>
        </xdr:cNvPr>
        <xdr:cNvSpPr>
          <a:spLocks noChangeAspect="1" noChangeArrowheads="1"/>
        </xdr:cNvSpPr>
      </xdr:nvSpPr>
      <xdr:spPr bwMode="auto">
        <a:xfrm>
          <a:off x="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101600</xdr:rowOff>
    </xdr:to>
    <xdr:sp macro="" textlink="">
      <xdr:nvSpPr>
        <xdr:cNvPr id="5182" name="AutoShape 62" descr="XHR">
          <a:extLst>
            <a:ext uri="{FF2B5EF4-FFF2-40B4-BE49-F238E27FC236}">
              <a16:creationId xmlns:a16="http://schemas.microsoft.com/office/drawing/2014/main" id="{66E1C225-6041-8EA3-DF57-B3158F0504A9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" name="AutoShape 48" descr="XHR">
          <a:extLst>
            <a:ext uri="{FF2B5EF4-FFF2-40B4-BE49-F238E27FC236}">
              <a16:creationId xmlns:a16="http://schemas.microsoft.com/office/drawing/2014/main" id="{E7C9AF9F-5CF7-FA45-B0EC-368F6B95E8D8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3" name="AutoShape 63" descr="XHR">
          <a:extLst>
            <a:ext uri="{FF2B5EF4-FFF2-40B4-BE49-F238E27FC236}">
              <a16:creationId xmlns:a16="http://schemas.microsoft.com/office/drawing/2014/main" id="{2549D384-57FC-428A-ADF7-9AC302411B2C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4" name="AutoShape 64" descr="XHR">
          <a:extLst>
            <a:ext uri="{FF2B5EF4-FFF2-40B4-BE49-F238E27FC236}">
              <a16:creationId xmlns:a16="http://schemas.microsoft.com/office/drawing/2014/main" id="{F1E15DB7-3EFE-D7D7-ED38-520B0D285C9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5" name="AutoShape 65" descr="Fetch">
          <a:extLst>
            <a:ext uri="{FF2B5EF4-FFF2-40B4-BE49-F238E27FC236}">
              <a16:creationId xmlns:a16="http://schemas.microsoft.com/office/drawing/2014/main" id="{AB18F13F-D45E-D3AE-0555-FEF8086EC0C1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6" name="AutoShape 66" descr="XHR">
          <a:extLst>
            <a:ext uri="{FF2B5EF4-FFF2-40B4-BE49-F238E27FC236}">
              <a16:creationId xmlns:a16="http://schemas.microsoft.com/office/drawing/2014/main" id="{F5AD8B5A-F6D9-1AFC-2A00-E27318B3692A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7" name="AutoShape 67" descr="XHR">
          <a:extLst>
            <a:ext uri="{FF2B5EF4-FFF2-40B4-BE49-F238E27FC236}">
              <a16:creationId xmlns:a16="http://schemas.microsoft.com/office/drawing/2014/main" id="{BFB179C2-1BF3-BE4C-6783-702E0CF7B10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8" name="AutoShape 68" descr="XHR">
          <a:extLst>
            <a:ext uri="{FF2B5EF4-FFF2-40B4-BE49-F238E27FC236}">
              <a16:creationId xmlns:a16="http://schemas.microsoft.com/office/drawing/2014/main" id="{B5BB647B-8EDA-E910-C389-AC7708ECB97B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9" name="AutoShape 69" descr="XHR">
          <a:extLst>
            <a:ext uri="{FF2B5EF4-FFF2-40B4-BE49-F238E27FC236}">
              <a16:creationId xmlns:a16="http://schemas.microsoft.com/office/drawing/2014/main" id="{CF8895E7-D6DF-AF47-8AA6-62ECB76BE343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101600</xdr:rowOff>
    </xdr:to>
    <xdr:sp macro="" textlink="">
      <xdr:nvSpPr>
        <xdr:cNvPr id="5190" name="AutoShape 70" descr="XHR">
          <a:extLst>
            <a:ext uri="{FF2B5EF4-FFF2-40B4-BE49-F238E27FC236}">
              <a16:creationId xmlns:a16="http://schemas.microsoft.com/office/drawing/2014/main" id="{6EB55EE2-7197-1DAC-3660-16C17BFFFA10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101600</xdr:rowOff>
    </xdr:to>
    <xdr:sp macro="" textlink="">
      <xdr:nvSpPr>
        <xdr:cNvPr id="5191" name="AutoShape 71" descr="XHR">
          <a:extLst>
            <a:ext uri="{FF2B5EF4-FFF2-40B4-BE49-F238E27FC236}">
              <a16:creationId xmlns:a16="http://schemas.microsoft.com/office/drawing/2014/main" id="{B376AC5F-52FA-1473-B9F0-E32DDDAAA0BC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101600</xdr:rowOff>
    </xdr:to>
    <xdr:sp macro="" textlink="">
      <xdr:nvSpPr>
        <xdr:cNvPr id="5192" name="AutoShape 72" descr="XHR">
          <a:extLst>
            <a:ext uri="{FF2B5EF4-FFF2-40B4-BE49-F238E27FC236}">
              <a16:creationId xmlns:a16="http://schemas.microsoft.com/office/drawing/2014/main" id="{99B11926-8673-74E2-BC9C-92539B92500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101600</xdr:rowOff>
    </xdr:to>
    <xdr:sp macro="" textlink="">
      <xdr:nvSpPr>
        <xdr:cNvPr id="5193" name="AutoShape 73" descr="XHR">
          <a:extLst>
            <a:ext uri="{FF2B5EF4-FFF2-40B4-BE49-F238E27FC236}">
              <a16:creationId xmlns:a16="http://schemas.microsoft.com/office/drawing/2014/main" id="{9A684E33-205E-C8D8-7663-94457415B2B0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101600</xdr:rowOff>
    </xdr:to>
    <xdr:sp macro="" textlink="">
      <xdr:nvSpPr>
        <xdr:cNvPr id="5194" name="AutoShape 74" descr="XHR">
          <a:extLst>
            <a:ext uri="{FF2B5EF4-FFF2-40B4-BE49-F238E27FC236}">
              <a16:creationId xmlns:a16="http://schemas.microsoft.com/office/drawing/2014/main" id="{5B92470D-77BD-475D-EA22-8DC8E31AC58F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101600</xdr:rowOff>
    </xdr:to>
    <xdr:sp macro="" textlink="">
      <xdr:nvSpPr>
        <xdr:cNvPr id="5195" name="AutoShape 75" descr="XHR">
          <a:extLst>
            <a:ext uri="{FF2B5EF4-FFF2-40B4-BE49-F238E27FC236}">
              <a16:creationId xmlns:a16="http://schemas.microsoft.com/office/drawing/2014/main" id="{63E1B3F2-752D-F617-4856-AD7DF330CBE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101600</xdr:rowOff>
    </xdr:to>
    <xdr:sp macro="" textlink="">
      <xdr:nvSpPr>
        <xdr:cNvPr id="5196" name="AutoShape 76" descr="XHR">
          <a:extLst>
            <a:ext uri="{FF2B5EF4-FFF2-40B4-BE49-F238E27FC236}">
              <a16:creationId xmlns:a16="http://schemas.microsoft.com/office/drawing/2014/main" id="{8DF74506-80BD-73A1-7649-90E5DD9A87FB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101600</xdr:rowOff>
    </xdr:to>
    <xdr:sp macro="" textlink="">
      <xdr:nvSpPr>
        <xdr:cNvPr id="5197" name="AutoShape 77" descr="XHR">
          <a:extLst>
            <a:ext uri="{FF2B5EF4-FFF2-40B4-BE49-F238E27FC236}">
              <a16:creationId xmlns:a16="http://schemas.microsoft.com/office/drawing/2014/main" id="{CA224C1C-6E74-BF6B-D39F-37B9BADBBD99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101600</xdr:rowOff>
    </xdr:to>
    <xdr:sp macro="" textlink="">
      <xdr:nvSpPr>
        <xdr:cNvPr id="5198" name="AutoShape 78" descr="XHR">
          <a:extLst>
            <a:ext uri="{FF2B5EF4-FFF2-40B4-BE49-F238E27FC236}">
              <a16:creationId xmlns:a16="http://schemas.microsoft.com/office/drawing/2014/main" id="{55087D24-35EB-AA37-0B40-54DE84CF65D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101600</xdr:rowOff>
    </xdr:to>
    <xdr:sp macro="" textlink="">
      <xdr:nvSpPr>
        <xdr:cNvPr id="5199" name="AutoShape 79" descr="XHR">
          <a:extLst>
            <a:ext uri="{FF2B5EF4-FFF2-40B4-BE49-F238E27FC236}">
              <a16:creationId xmlns:a16="http://schemas.microsoft.com/office/drawing/2014/main" id="{9C00D917-02D3-11FE-A2DA-4C973D9B590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101600</xdr:rowOff>
    </xdr:to>
    <xdr:sp macro="" textlink="">
      <xdr:nvSpPr>
        <xdr:cNvPr id="5200" name="AutoShape 80" descr="XHR">
          <a:extLst>
            <a:ext uri="{FF2B5EF4-FFF2-40B4-BE49-F238E27FC236}">
              <a16:creationId xmlns:a16="http://schemas.microsoft.com/office/drawing/2014/main" id="{88173702-FEA0-9B59-8D9E-9464D8EB03DF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101600</xdr:rowOff>
    </xdr:to>
    <xdr:sp macro="" textlink="">
      <xdr:nvSpPr>
        <xdr:cNvPr id="5201" name="AutoShape 81" descr="XHR">
          <a:extLst>
            <a:ext uri="{FF2B5EF4-FFF2-40B4-BE49-F238E27FC236}">
              <a16:creationId xmlns:a16="http://schemas.microsoft.com/office/drawing/2014/main" id="{836088A3-7EED-FC1E-41CB-79A43A0BC51D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101600</xdr:rowOff>
    </xdr:to>
    <xdr:sp macro="" textlink="">
      <xdr:nvSpPr>
        <xdr:cNvPr id="5202" name="AutoShape 82" descr="XHR">
          <a:extLst>
            <a:ext uri="{FF2B5EF4-FFF2-40B4-BE49-F238E27FC236}">
              <a16:creationId xmlns:a16="http://schemas.microsoft.com/office/drawing/2014/main" id="{92064C04-2F4E-B341-8AA3-2801749E412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101600</xdr:rowOff>
    </xdr:to>
    <xdr:sp macro="" textlink="">
      <xdr:nvSpPr>
        <xdr:cNvPr id="5203" name="AutoShape 83" descr="XHR">
          <a:extLst>
            <a:ext uri="{FF2B5EF4-FFF2-40B4-BE49-F238E27FC236}">
              <a16:creationId xmlns:a16="http://schemas.microsoft.com/office/drawing/2014/main" id="{2B0ABEC6-21C3-C2A7-9584-94715AFF2C3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101600</xdr:rowOff>
    </xdr:to>
    <xdr:sp macro="" textlink="">
      <xdr:nvSpPr>
        <xdr:cNvPr id="5204" name="AutoShape 84" descr="XHR">
          <a:extLst>
            <a:ext uri="{FF2B5EF4-FFF2-40B4-BE49-F238E27FC236}">
              <a16:creationId xmlns:a16="http://schemas.microsoft.com/office/drawing/2014/main" id="{36547028-9BFE-96A1-DC55-AD0F5A7B9ECF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101600</xdr:rowOff>
    </xdr:to>
    <xdr:sp macro="" textlink="">
      <xdr:nvSpPr>
        <xdr:cNvPr id="5205" name="AutoShape 85" descr="XHR">
          <a:extLst>
            <a:ext uri="{FF2B5EF4-FFF2-40B4-BE49-F238E27FC236}">
              <a16:creationId xmlns:a16="http://schemas.microsoft.com/office/drawing/2014/main" id="{7BEFFA8D-F401-1B17-EDFC-D80FEF7072B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101600</xdr:rowOff>
    </xdr:to>
    <xdr:sp macro="" textlink="">
      <xdr:nvSpPr>
        <xdr:cNvPr id="5206" name="AutoShape 86" descr="XHR">
          <a:extLst>
            <a:ext uri="{FF2B5EF4-FFF2-40B4-BE49-F238E27FC236}">
              <a16:creationId xmlns:a16="http://schemas.microsoft.com/office/drawing/2014/main" id="{53823305-FACA-DC9C-6A35-42FE6DDDE79A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101600</xdr:rowOff>
    </xdr:to>
    <xdr:sp macro="" textlink="">
      <xdr:nvSpPr>
        <xdr:cNvPr id="5207" name="AutoShape 87" descr="XHR">
          <a:extLst>
            <a:ext uri="{FF2B5EF4-FFF2-40B4-BE49-F238E27FC236}">
              <a16:creationId xmlns:a16="http://schemas.microsoft.com/office/drawing/2014/main" id="{BCA927F9-DB23-EDE5-A011-2A7E4104B9E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101600</xdr:rowOff>
    </xdr:to>
    <xdr:sp macro="" textlink="">
      <xdr:nvSpPr>
        <xdr:cNvPr id="5208" name="AutoShape 88" descr="XHR">
          <a:extLst>
            <a:ext uri="{FF2B5EF4-FFF2-40B4-BE49-F238E27FC236}">
              <a16:creationId xmlns:a16="http://schemas.microsoft.com/office/drawing/2014/main" id="{CD505A02-8382-9323-18F2-A6533B94ACD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101600</xdr:rowOff>
    </xdr:to>
    <xdr:sp macro="" textlink="">
      <xdr:nvSpPr>
        <xdr:cNvPr id="5209" name="AutoShape 89" descr="XHR">
          <a:extLst>
            <a:ext uri="{FF2B5EF4-FFF2-40B4-BE49-F238E27FC236}">
              <a16:creationId xmlns:a16="http://schemas.microsoft.com/office/drawing/2014/main" id="{06AB57EC-12F9-EBF5-576B-3DF3390A014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101600</xdr:rowOff>
    </xdr:to>
    <xdr:sp macro="" textlink="">
      <xdr:nvSpPr>
        <xdr:cNvPr id="5210" name="AutoShape 90" descr="XHR">
          <a:extLst>
            <a:ext uri="{FF2B5EF4-FFF2-40B4-BE49-F238E27FC236}">
              <a16:creationId xmlns:a16="http://schemas.microsoft.com/office/drawing/2014/main" id="{CA9E6B51-5DE1-7D66-A849-0731ED78AA4B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101600</xdr:rowOff>
    </xdr:to>
    <xdr:sp macro="" textlink="">
      <xdr:nvSpPr>
        <xdr:cNvPr id="5211" name="AutoShape 91" descr="XHR">
          <a:extLst>
            <a:ext uri="{FF2B5EF4-FFF2-40B4-BE49-F238E27FC236}">
              <a16:creationId xmlns:a16="http://schemas.microsoft.com/office/drawing/2014/main" id="{A178E814-74F2-1FEB-2460-CDD96BC56AB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2019300</xdr:colOff>
      <xdr:row>28</xdr:row>
      <xdr:rowOff>0</xdr:rowOff>
    </xdr:from>
    <xdr:to>
      <xdr:col>3</xdr:col>
      <xdr:colOff>2324100</xdr:colOff>
      <xdr:row>29</xdr:row>
      <xdr:rowOff>101600</xdr:rowOff>
    </xdr:to>
    <xdr:sp macro="" textlink="">
      <xdr:nvSpPr>
        <xdr:cNvPr id="5212" name="AutoShape 92" descr="XHR">
          <a:extLst>
            <a:ext uri="{FF2B5EF4-FFF2-40B4-BE49-F238E27FC236}">
              <a16:creationId xmlns:a16="http://schemas.microsoft.com/office/drawing/2014/main" id="{16FB4956-3017-1597-E322-5FE64C07CD8B}"/>
            </a:ext>
          </a:extLst>
        </xdr:cNvPr>
        <xdr:cNvSpPr>
          <a:spLocks noChangeAspect="1" noChangeArrowheads="1"/>
        </xdr:cNvSpPr>
      </xdr:nvSpPr>
      <xdr:spPr bwMode="auto">
        <a:xfrm>
          <a:off x="60071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101600</xdr:rowOff>
    </xdr:to>
    <xdr:sp macro="" textlink="">
      <xdr:nvSpPr>
        <xdr:cNvPr id="5213" name="AutoShape 93" descr="Fetch">
          <a:extLst>
            <a:ext uri="{FF2B5EF4-FFF2-40B4-BE49-F238E27FC236}">
              <a16:creationId xmlns:a16="http://schemas.microsoft.com/office/drawing/2014/main" id="{A97DD45D-7EB6-1E2A-0157-7B855DE35EEC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101600</xdr:rowOff>
    </xdr:to>
    <xdr:sp macro="" textlink="">
      <xdr:nvSpPr>
        <xdr:cNvPr id="5214" name="AutoShape 94" descr="XHR">
          <a:extLst>
            <a:ext uri="{FF2B5EF4-FFF2-40B4-BE49-F238E27FC236}">
              <a16:creationId xmlns:a16="http://schemas.microsoft.com/office/drawing/2014/main" id="{2C15A6A7-2206-9220-DE19-61E2132997B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25400</xdr:colOff>
      <xdr:row>35</xdr:row>
      <xdr:rowOff>38100</xdr:rowOff>
    </xdr:from>
    <xdr:to>
      <xdr:col>3</xdr:col>
      <xdr:colOff>330200</xdr:colOff>
      <xdr:row>36</xdr:row>
      <xdr:rowOff>139700</xdr:rowOff>
    </xdr:to>
    <xdr:sp macro="" textlink="">
      <xdr:nvSpPr>
        <xdr:cNvPr id="5215" name="AutoShape 95" descr="XHR">
          <a:extLst>
            <a:ext uri="{FF2B5EF4-FFF2-40B4-BE49-F238E27FC236}">
              <a16:creationId xmlns:a16="http://schemas.microsoft.com/office/drawing/2014/main" id="{077AA3B7-A611-052B-2F50-9CDAD2DE3900}"/>
            </a:ext>
          </a:extLst>
        </xdr:cNvPr>
        <xdr:cNvSpPr>
          <a:spLocks noChangeAspect="1" noChangeArrowheads="1"/>
        </xdr:cNvSpPr>
      </xdr:nvSpPr>
      <xdr:spPr bwMode="auto">
        <a:xfrm>
          <a:off x="4013200" y="715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28</xdr:row>
      <xdr:rowOff>0</xdr:rowOff>
    </xdr:from>
    <xdr:ext cx="304800" cy="300382"/>
    <xdr:sp macro="" textlink="">
      <xdr:nvSpPr>
        <xdr:cNvPr id="4" name="AutoShape 91" descr="XHR">
          <a:extLst>
            <a:ext uri="{FF2B5EF4-FFF2-40B4-BE49-F238E27FC236}">
              <a16:creationId xmlns:a16="http://schemas.microsoft.com/office/drawing/2014/main" id="{4F2CF0AB-448A-0946-A9C2-6AD10C93D696}"/>
            </a:ext>
          </a:extLst>
        </xdr:cNvPr>
        <xdr:cNvSpPr>
          <a:spLocks noChangeAspect="1" noChangeArrowheads="1"/>
        </xdr:cNvSpPr>
      </xdr:nvSpPr>
      <xdr:spPr bwMode="auto">
        <a:xfrm>
          <a:off x="3997739" y="6162261"/>
          <a:ext cx="304800" cy="30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5" name="AutoShape 12" descr="XHR">
          <a:extLst>
            <a:ext uri="{FF2B5EF4-FFF2-40B4-BE49-F238E27FC236}">
              <a16:creationId xmlns:a16="http://schemas.microsoft.com/office/drawing/2014/main" id="{6A131A63-E8FC-884E-A8C4-C6BF76EC1C77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4800"/>
    <xdr:sp macro="" textlink="">
      <xdr:nvSpPr>
        <xdr:cNvPr id="6" name="AutoShape 13" descr="XHR">
          <a:extLst>
            <a:ext uri="{FF2B5EF4-FFF2-40B4-BE49-F238E27FC236}">
              <a16:creationId xmlns:a16="http://schemas.microsoft.com/office/drawing/2014/main" id="{622814C1-0519-CD4F-8646-38239F2DF72C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" name="AutoShape 14" descr="XHR">
          <a:extLst>
            <a:ext uri="{FF2B5EF4-FFF2-40B4-BE49-F238E27FC236}">
              <a16:creationId xmlns:a16="http://schemas.microsoft.com/office/drawing/2014/main" id="{E507AD52-4490-8D4D-B259-02ED2E725FE6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8" name="AutoShape 15" descr="XHR">
          <a:extLst>
            <a:ext uri="{FF2B5EF4-FFF2-40B4-BE49-F238E27FC236}">
              <a16:creationId xmlns:a16="http://schemas.microsoft.com/office/drawing/2014/main" id="{DE5210BA-417D-0B46-A96A-D4B69EC54108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9" name="AutoShape 16" descr="XHR">
          <a:extLst>
            <a:ext uri="{FF2B5EF4-FFF2-40B4-BE49-F238E27FC236}">
              <a16:creationId xmlns:a16="http://schemas.microsoft.com/office/drawing/2014/main" id="{4AD69B9F-19E9-7F47-A24E-A7071DF7701D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0" name="AutoShape 17" descr="XHR">
          <a:extLst>
            <a:ext uri="{FF2B5EF4-FFF2-40B4-BE49-F238E27FC236}">
              <a16:creationId xmlns:a16="http://schemas.microsoft.com/office/drawing/2014/main" id="{2C4259E9-D91F-1E41-A76E-A49BCEF95FD5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1" name="AutoShape 29" descr="XHR">
          <a:extLst>
            <a:ext uri="{FF2B5EF4-FFF2-40B4-BE49-F238E27FC236}">
              <a16:creationId xmlns:a16="http://schemas.microsoft.com/office/drawing/2014/main" id="{F361B146-4F59-9346-8669-E9594E8C4C9A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2108200</xdr:colOff>
      <xdr:row>5</xdr:row>
      <xdr:rowOff>190500</xdr:rowOff>
    </xdr:from>
    <xdr:ext cx="304800" cy="304800"/>
    <xdr:sp macro="" textlink="">
      <xdr:nvSpPr>
        <xdr:cNvPr id="12" name="AutoShape 30" descr="XHR">
          <a:extLst>
            <a:ext uri="{FF2B5EF4-FFF2-40B4-BE49-F238E27FC236}">
              <a16:creationId xmlns:a16="http://schemas.microsoft.com/office/drawing/2014/main" id="{06033E84-CC3C-9249-8F12-7D55EDD82396}"/>
            </a:ext>
          </a:extLst>
        </xdr:cNvPr>
        <xdr:cNvSpPr>
          <a:spLocks noChangeAspect="1" noChangeArrowheads="1"/>
        </xdr:cNvSpPr>
      </xdr:nvSpPr>
      <xdr:spPr bwMode="auto">
        <a:xfrm>
          <a:off x="2108200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13" name="AutoShape 31" descr="XHR">
          <a:extLst>
            <a:ext uri="{FF2B5EF4-FFF2-40B4-BE49-F238E27FC236}">
              <a16:creationId xmlns:a16="http://schemas.microsoft.com/office/drawing/2014/main" id="{34177BE5-3052-3040-A6D8-653A50DC7B9E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14" name="AutoShape 32" descr="XHR">
          <a:extLst>
            <a:ext uri="{FF2B5EF4-FFF2-40B4-BE49-F238E27FC236}">
              <a16:creationId xmlns:a16="http://schemas.microsoft.com/office/drawing/2014/main" id="{541B0218-D780-EF42-ACB7-9C70CA114571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5" name="AutoShape 33" descr="XHR">
          <a:extLst>
            <a:ext uri="{FF2B5EF4-FFF2-40B4-BE49-F238E27FC236}">
              <a16:creationId xmlns:a16="http://schemas.microsoft.com/office/drawing/2014/main" id="{39847FF7-87DE-8441-8CAE-4B5B771212DF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6" name="AutoShape 34" descr="XHR">
          <a:extLst>
            <a:ext uri="{FF2B5EF4-FFF2-40B4-BE49-F238E27FC236}">
              <a16:creationId xmlns:a16="http://schemas.microsoft.com/office/drawing/2014/main" id="{DBB98943-E867-2E4C-B2DA-78A752DF2CE4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17" name="AutoShape 35" descr="XHR">
          <a:extLst>
            <a:ext uri="{FF2B5EF4-FFF2-40B4-BE49-F238E27FC236}">
              <a16:creationId xmlns:a16="http://schemas.microsoft.com/office/drawing/2014/main" id="{4F7AAC21-CAC8-4A48-9A1F-43B8B09006F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18" name="AutoShape 36" descr="XHR">
          <a:extLst>
            <a:ext uri="{FF2B5EF4-FFF2-40B4-BE49-F238E27FC236}">
              <a16:creationId xmlns:a16="http://schemas.microsoft.com/office/drawing/2014/main" id="{D162C524-6FE4-3447-BB73-AED697FE6A1B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" name="AutoShape 37" descr="XHR">
          <a:extLst>
            <a:ext uri="{FF2B5EF4-FFF2-40B4-BE49-F238E27FC236}">
              <a16:creationId xmlns:a16="http://schemas.microsoft.com/office/drawing/2014/main" id="{8C514A2E-A78C-DB41-9F85-ACCF7B780947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0" name="AutoShape 38" descr="XHR">
          <a:extLst>
            <a:ext uri="{FF2B5EF4-FFF2-40B4-BE49-F238E27FC236}">
              <a16:creationId xmlns:a16="http://schemas.microsoft.com/office/drawing/2014/main" id="{4F775476-6172-3849-8AAC-7B041F31AEBF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" name="AutoShape 39" descr="XHR">
          <a:extLst>
            <a:ext uri="{FF2B5EF4-FFF2-40B4-BE49-F238E27FC236}">
              <a16:creationId xmlns:a16="http://schemas.microsoft.com/office/drawing/2014/main" id="{2EC8C873-C76A-B140-9628-63FFB5E14F2A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22" name="AutoShape 40" descr="XHR">
          <a:extLst>
            <a:ext uri="{FF2B5EF4-FFF2-40B4-BE49-F238E27FC236}">
              <a16:creationId xmlns:a16="http://schemas.microsoft.com/office/drawing/2014/main" id="{4888E6F2-18C4-FC44-A46D-474A3647675E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3" name="AutoShape 41" descr="XHR">
          <a:extLst>
            <a:ext uri="{FF2B5EF4-FFF2-40B4-BE49-F238E27FC236}">
              <a16:creationId xmlns:a16="http://schemas.microsoft.com/office/drawing/2014/main" id="{1DEFFC8C-5713-484C-9117-77B2CD02A085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24" name="AutoShape 42" descr="XHR">
          <a:extLst>
            <a:ext uri="{FF2B5EF4-FFF2-40B4-BE49-F238E27FC236}">
              <a16:creationId xmlns:a16="http://schemas.microsoft.com/office/drawing/2014/main" id="{00F48CEE-15EE-6140-A5B2-0806C3A7DC0A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25" name="AutoShape 43" descr="XHR">
          <a:extLst>
            <a:ext uri="{FF2B5EF4-FFF2-40B4-BE49-F238E27FC236}">
              <a16:creationId xmlns:a16="http://schemas.microsoft.com/office/drawing/2014/main" id="{03161702-B06D-3A4A-A9C4-FABDAB54451F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304800" cy="304800"/>
    <xdr:sp macro="" textlink="">
      <xdr:nvSpPr>
        <xdr:cNvPr id="26" name="AutoShape 44" descr="XHR">
          <a:extLst>
            <a:ext uri="{FF2B5EF4-FFF2-40B4-BE49-F238E27FC236}">
              <a16:creationId xmlns:a16="http://schemas.microsoft.com/office/drawing/2014/main" id="{C1095CA4-046D-8A42-9629-BEF417AF7509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" name="AutoShape 45" descr="XHR">
          <a:extLst>
            <a:ext uri="{FF2B5EF4-FFF2-40B4-BE49-F238E27FC236}">
              <a16:creationId xmlns:a16="http://schemas.microsoft.com/office/drawing/2014/main" id="{BBB24E44-B917-1C4F-93FF-07930CA31453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28" name="AutoShape 46" descr="XHR">
          <a:extLst>
            <a:ext uri="{FF2B5EF4-FFF2-40B4-BE49-F238E27FC236}">
              <a16:creationId xmlns:a16="http://schemas.microsoft.com/office/drawing/2014/main" id="{3A9DE7FD-D74F-004F-9B88-6C6D3C565094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29" name="AutoShape 47" descr="XHR">
          <a:extLst>
            <a:ext uri="{FF2B5EF4-FFF2-40B4-BE49-F238E27FC236}">
              <a16:creationId xmlns:a16="http://schemas.microsoft.com/office/drawing/2014/main" id="{29C12C9F-3F66-6149-A47D-38743F100475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30" name="AutoShape 48" descr="XHR">
          <a:extLst>
            <a:ext uri="{FF2B5EF4-FFF2-40B4-BE49-F238E27FC236}">
              <a16:creationId xmlns:a16="http://schemas.microsoft.com/office/drawing/2014/main" id="{4228492E-6C86-3843-9B62-F7284B150B45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31" name="AutoShape 49" descr="XHR">
          <a:extLst>
            <a:ext uri="{FF2B5EF4-FFF2-40B4-BE49-F238E27FC236}">
              <a16:creationId xmlns:a16="http://schemas.microsoft.com/office/drawing/2014/main" id="{58DBCA42-60FD-5D4E-B29B-8DE2353FF76C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32" name="AutoShape 50" descr="XHR">
          <a:extLst>
            <a:ext uri="{FF2B5EF4-FFF2-40B4-BE49-F238E27FC236}">
              <a16:creationId xmlns:a16="http://schemas.microsoft.com/office/drawing/2014/main" id="{6BD96814-95ED-434E-AD77-40841DC6F09D}"/>
            </a:ext>
          </a:extLst>
        </xdr:cNvPr>
        <xdr:cNvSpPr>
          <a:spLocks noChangeAspect="1" noChangeArrowheads="1"/>
        </xdr:cNvSpPr>
      </xdr:nvSpPr>
      <xdr:spPr bwMode="auto">
        <a:xfrm>
          <a:off x="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33" name="AutoShape 51" descr="XHR">
          <a:extLst>
            <a:ext uri="{FF2B5EF4-FFF2-40B4-BE49-F238E27FC236}">
              <a16:creationId xmlns:a16="http://schemas.microsoft.com/office/drawing/2014/main" id="{B4984AF8-9C9F-2E4D-996A-B3BDE44C23B5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34" name="AutoShape 52" descr="XHR">
          <a:extLst>
            <a:ext uri="{FF2B5EF4-FFF2-40B4-BE49-F238E27FC236}">
              <a16:creationId xmlns:a16="http://schemas.microsoft.com/office/drawing/2014/main" id="{C5068347-5361-294D-A311-3E32F6BB2C89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800"/>
    <xdr:sp macro="" textlink="">
      <xdr:nvSpPr>
        <xdr:cNvPr id="35" name="AutoShape 53" descr="XHR">
          <a:extLst>
            <a:ext uri="{FF2B5EF4-FFF2-40B4-BE49-F238E27FC236}">
              <a16:creationId xmlns:a16="http://schemas.microsoft.com/office/drawing/2014/main" id="{144453F3-A4E7-8A42-A94A-8BDA5AB53414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36" name="AutoShape 54" descr="XHR">
          <a:extLst>
            <a:ext uri="{FF2B5EF4-FFF2-40B4-BE49-F238E27FC236}">
              <a16:creationId xmlns:a16="http://schemas.microsoft.com/office/drawing/2014/main" id="{9660742B-C4C0-9A45-BF42-98DDA8F66B99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04800"/>
    <xdr:sp macro="" textlink="">
      <xdr:nvSpPr>
        <xdr:cNvPr id="37" name="AutoShape 55" descr="XHR">
          <a:extLst>
            <a:ext uri="{FF2B5EF4-FFF2-40B4-BE49-F238E27FC236}">
              <a16:creationId xmlns:a16="http://schemas.microsoft.com/office/drawing/2014/main" id="{46724340-554C-B341-BB7F-942B16ABED51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38" name="AutoShape 56" descr="XHR">
          <a:extLst>
            <a:ext uri="{FF2B5EF4-FFF2-40B4-BE49-F238E27FC236}">
              <a16:creationId xmlns:a16="http://schemas.microsoft.com/office/drawing/2014/main" id="{43144535-804F-6349-BD39-C010CCCF7469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800"/>
    <xdr:sp macro="" textlink="">
      <xdr:nvSpPr>
        <xdr:cNvPr id="39" name="AutoShape 57" descr="XHR">
          <a:extLst>
            <a:ext uri="{FF2B5EF4-FFF2-40B4-BE49-F238E27FC236}">
              <a16:creationId xmlns:a16="http://schemas.microsoft.com/office/drawing/2014/main" id="{DB302C5F-F9F3-D544-A398-619955E45435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40" name="AutoShape 58" descr="XHR">
          <a:extLst>
            <a:ext uri="{FF2B5EF4-FFF2-40B4-BE49-F238E27FC236}">
              <a16:creationId xmlns:a16="http://schemas.microsoft.com/office/drawing/2014/main" id="{358C5244-2EDB-294A-9F55-7400E5A33B67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1" name="AutoShape 59" descr="XHR">
          <a:extLst>
            <a:ext uri="{FF2B5EF4-FFF2-40B4-BE49-F238E27FC236}">
              <a16:creationId xmlns:a16="http://schemas.microsoft.com/office/drawing/2014/main" id="{5964A96F-4858-344E-A596-7F7479C23E8C}"/>
            </a:ext>
          </a:extLst>
        </xdr:cNvPr>
        <xdr:cNvSpPr>
          <a:spLocks noChangeAspect="1" noChangeArrowheads="1"/>
        </xdr:cNvSpPr>
      </xdr:nvSpPr>
      <xdr:spPr bwMode="auto">
        <a:xfrm>
          <a:off x="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2" name="AutoShape 60" descr="Fetch">
          <a:extLst>
            <a:ext uri="{FF2B5EF4-FFF2-40B4-BE49-F238E27FC236}">
              <a16:creationId xmlns:a16="http://schemas.microsoft.com/office/drawing/2014/main" id="{7E29D9CF-303A-1042-BC18-AED9CF7B2D7A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3" name="AutoShape 61" descr="XHR">
          <a:extLst>
            <a:ext uri="{FF2B5EF4-FFF2-40B4-BE49-F238E27FC236}">
              <a16:creationId xmlns:a16="http://schemas.microsoft.com/office/drawing/2014/main" id="{FDDF7E51-7C2E-0345-B533-E263A003A517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0</xdr:rowOff>
    </xdr:from>
    <xdr:ext cx="304800" cy="304800"/>
    <xdr:sp macro="" textlink="">
      <xdr:nvSpPr>
        <xdr:cNvPr id="44" name="AutoShape 62" descr="XHR">
          <a:extLst>
            <a:ext uri="{FF2B5EF4-FFF2-40B4-BE49-F238E27FC236}">
              <a16:creationId xmlns:a16="http://schemas.microsoft.com/office/drawing/2014/main" id="{8B2F39E6-3F52-CB43-BDD6-4072C2AA8549}"/>
            </a:ext>
          </a:extLst>
        </xdr:cNvPr>
        <xdr:cNvSpPr>
          <a:spLocks noChangeAspect="1" noChangeArrowheads="1"/>
        </xdr:cNvSpPr>
      </xdr:nvSpPr>
      <xdr:spPr bwMode="auto">
        <a:xfrm>
          <a:off x="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5" name="AutoShape 48" descr="XHR">
          <a:extLst>
            <a:ext uri="{FF2B5EF4-FFF2-40B4-BE49-F238E27FC236}">
              <a16:creationId xmlns:a16="http://schemas.microsoft.com/office/drawing/2014/main" id="{DF424B93-F1FC-454E-AD6D-ECD4B7375723}"/>
            </a:ext>
          </a:extLst>
        </xdr:cNvPr>
        <xdr:cNvSpPr>
          <a:spLocks noChangeAspect="1" noChangeArrowheads="1"/>
        </xdr:cNvSpPr>
      </xdr:nvSpPr>
      <xdr:spPr bwMode="auto">
        <a:xfrm>
          <a:off x="23368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101600</xdr:rowOff>
    </xdr:to>
    <xdr:sp macro="" textlink="">
      <xdr:nvSpPr>
        <xdr:cNvPr id="5216" name="AutoShape 96" descr="Fetch">
          <a:extLst>
            <a:ext uri="{FF2B5EF4-FFF2-40B4-BE49-F238E27FC236}">
              <a16:creationId xmlns:a16="http://schemas.microsoft.com/office/drawing/2014/main" id="{C3699BB8-3302-E8D6-0301-231220B47E3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17" name="AutoShape 97" descr="XHR">
          <a:extLst>
            <a:ext uri="{FF2B5EF4-FFF2-40B4-BE49-F238E27FC236}">
              <a16:creationId xmlns:a16="http://schemas.microsoft.com/office/drawing/2014/main" id="{B9A6E837-F384-89CA-A06A-7CAA6C2DBAA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18" name="AutoShape 98" descr="XHR">
          <a:extLst>
            <a:ext uri="{FF2B5EF4-FFF2-40B4-BE49-F238E27FC236}">
              <a16:creationId xmlns:a16="http://schemas.microsoft.com/office/drawing/2014/main" id="{232A00B4-5625-9844-01BE-9A37D79BBC6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101600</xdr:rowOff>
    </xdr:to>
    <xdr:sp macro="" textlink="">
      <xdr:nvSpPr>
        <xdr:cNvPr id="5219" name="AutoShape 99" descr="XHR">
          <a:extLst>
            <a:ext uri="{FF2B5EF4-FFF2-40B4-BE49-F238E27FC236}">
              <a16:creationId xmlns:a16="http://schemas.microsoft.com/office/drawing/2014/main" id="{D5F095F7-62AF-53EF-111D-F00107AF130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101600</xdr:rowOff>
    </xdr:to>
    <xdr:sp macro="" textlink="">
      <xdr:nvSpPr>
        <xdr:cNvPr id="5220" name="AutoShape 100" descr="XHR">
          <a:extLst>
            <a:ext uri="{FF2B5EF4-FFF2-40B4-BE49-F238E27FC236}">
              <a16:creationId xmlns:a16="http://schemas.microsoft.com/office/drawing/2014/main" id="{D9C99A09-E4AC-C47C-E4E2-CC1433FE9F1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21" name="AutoShape 101" descr="XHR">
          <a:extLst>
            <a:ext uri="{FF2B5EF4-FFF2-40B4-BE49-F238E27FC236}">
              <a16:creationId xmlns:a16="http://schemas.microsoft.com/office/drawing/2014/main" id="{5CC29393-2C76-3BE7-8FF7-DCD10C188B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22" name="AutoShape 102" descr="XHR">
          <a:extLst>
            <a:ext uri="{FF2B5EF4-FFF2-40B4-BE49-F238E27FC236}">
              <a16:creationId xmlns:a16="http://schemas.microsoft.com/office/drawing/2014/main" id="{3A336BE1-9A78-9ED4-B518-9FBA1E09100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5223" name="AutoShape 103" descr="XHR">
          <a:extLst>
            <a:ext uri="{FF2B5EF4-FFF2-40B4-BE49-F238E27FC236}">
              <a16:creationId xmlns:a16="http://schemas.microsoft.com/office/drawing/2014/main" id="{702F1F80-4055-440B-A238-BCF655CC5DC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101600</xdr:rowOff>
    </xdr:to>
    <xdr:sp macro="" textlink="">
      <xdr:nvSpPr>
        <xdr:cNvPr id="5224" name="AutoShape 104" descr="XHR">
          <a:extLst>
            <a:ext uri="{FF2B5EF4-FFF2-40B4-BE49-F238E27FC236}">
              <a16:creationId xmlns:a16="http://schemas.microsoft.com/office/drawing/2014/main" id="{8E2DD112-04DF-2DF9-9AF8-0CC31109219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101600</xdr:rowOff>
    </xdr:to>
    <xdr:sp macro="" textlink="">
      <xdr:nvSpPr>
        <xdr:cNvPr id="5225" name="AutoShape 105" descr="XHR">
          <a:extLst>
            <a:ext uri="{FF2B5EF4-FFF2-40B4-BE49-F238E27FC236}">
              <a16:creationId xmlns:a16="http://schemas.microsoft.com/office/drawing/2014/main" id="{55A227F7-E79A-AFB6-3173-73E95476529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26" name="AutoShape 106" descr="XHR">
          <a:extLst>
            <a:ext uri="{FF2B5EF4-FFF2-40B4-BE49-F238E27FC236}">
              <a16:creationId xmlns:a16="http://schemas.microsoft.com/office/drawing/2014/main" id="{32DD056F-6607-58BC-93AF-B898D400BD4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27" name="AutoShape 107" descr="XHR">
          <a:extLst>
            <a:ext uri="{FF2B5EF4-FFF2-40B4-BE49-F238E27FC236}">
              <a16:creationId xmlns:a16="http://schemas.microsoft.com/office/drawing/2014/main" id="{9AC5863A-0DBE-E90A-FD58-C82FE9ED4EE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101600</xdr:rowOff>
    </xdr:to>
    <xdr:sp macro="" textlink="">
      <xdr:nvSpPr>
        <xdr:cNvPr id="5228" name="AutoShape 108" descr="XHR">
          <a:extLst>
            <a:ext uri="{FF2B5EF4-FFF2-40B4-BE49-F238E27FC236}">
              <a16:creationId xmlns:a16="http://schemas.microsoft.com/office/drawing/2014/main" id="{85443D32-BA68-ED5B-BAC6-4DDBFACAAFD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101600</xdr:rowOff>
    </xdr:to>
    <xdr:sp macro="" textlink="">
      <xdr:nvSpPr>
        <xdr:cNvPr id="5229" name="AutoShape 109" descr="XHR">
          <a:extLst>
            <a:ext uri="{FF2B5EF4-FFF2-40B4-BE49-F238E27FC236}">
              <a16:creationId xmlns:a16="http://schemas.microsoft.com/office/drawing/2014/main" id="{3645C47D-2C96-4B86-C8B4-A272D816CE8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101600</xdr:rowOff>
    </xdr:to>
    <xdr:sp macro="" textlink="">
      <xdr:nvSpPr>
        <xdr:cNvPr id="5230" name="AutoShape 110" descr="XHR">
          <a:extLst>
            <a:ext uri="{FF2B5EF4-FFF2-40B4-BE49-F238E27FC236}">
              <a16:creationId xmlns:a16="http://schemas.microsoft.com/office/drawing/2014/main" id="{075B742E-9319-9F91-9207-D4F1E1754DB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31" name="AutoShape 111" descr="XHR">
          <a:extLst>
            <a:ext uri="{FF2B5EF4-FFF2-40B4-BE49-F238E27FC236}">
              <a16:creationId xmlns:a16="http://schemas.microsoft.com/office/drawing/2014/main" id="{3B6FF5EB-E340-F611-B4E9-1220F9B29D5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32" name="AutoShape 112" descr="XHR">
          <a:extLst>
            <a:ext uri="{FF2B5EF4-FFF2-40B4-BE49-F238E27FC236}">
              <a16:creationId xmlns:a16="http://schemas.microsoft.com/office/drawing/2014/main" id="{C366660A-B7D9-947B-0D8A-71D25DABAFB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33" name="AutoShape 113" descr="Fetch">
          <a:extLst>
            <a:ext uri="{FF2B5EF4-FFF2-40B4-BE49-F238E27FC236}">
              <a16:creationId xmlns:a16="http://schemas.microsoft.com/office/drawing/2014/main" id="{9A694306-3A5D-300E-6D20-D3386F4966F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34" name="AutoShape 114" descr="XHR">
          <a:extLst>
            <a:ext uri="{FF2B5EF4-FFF2-40B4-BE49-F238E27FC236}">
              <a16:creationId xmlns:a16="http://schemas.microsoft.com/office/drawing/2014/main" id="{4C40E7DC-BF64-7105-B256-0A977F268C6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35" name="AutoShape 115" descr="XHR">
          <a:extLst>
            <a:ext uri="{FF2B5EF4-FFF2-40B4-BE49-F238E27FC236}">
              <a16:creationId xmlns:a16="http://schemas.microsoft.com/office/drawing/2014/main" id="{688F5D01-EEAA-B8CB-26FD-96F98E0D0B3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36" name="AutoShape 116" descr="XHR">
          <a:extLst>
            <a:ext uri="{FF2B5EF4-FFF2-40B4-BE49-F238E27FC236}">
              <a16:creationId xmlns:a16="http://schemas.microsoft.com/office/drawing/2014/main" id="{626C7AB2-98DC-3436-383E-C1A47F003B0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38100</xdr:colOff>
      <xdr:row>17</xdr:row>
      <xdr:rowOff>190500</xdr:rowOff>
    </xdr:from>
    <xdr:to>
      <xdr:col>7</xdr:col>
      <xdr:colOff>342900</xdr:colOff>
      <xdr:row>19</xdr:row>
      <xdr:rowOff>88900</xdr:rowOff>
    </xdr:to>
    <xdr:sp macro="" textlink="">
      <xdr:nvSpPr>
        <xdr:cNvPr id="5237" name="AutoShape 117" descr="XHR">
          <a:extLst>
            <a:ext uri="{FF2B5EF4-FFF2-40B4-BE49-F238E27FC236}">
              <a16:creationId xmlns:a16="http://schemas.microsoft.com/office/drawing/2014/main" id="{7D639B68-DEDD-6DC4-A6F6-A99C7EA867FC}"/>
            </a:ext>
          </a:extLst>
        </xdr:cNvPr>
        <xdr:cNvSpPr>
          <a:spLocks noChangeAspect="1" noChangeArrowheads="1"/>
        </xdr:cNvSpPr>
      </xdr:nvSpPr>
      <xdr:spPr bwMode="auto">
        <a:xfrm>
          <a:off x="10985500" y="52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101600</xdr:rowOff>
    </xdr:to>
    <xdr:sp macro="" textlink="">
      <xdr:nvSpPr>
        <xdr:cNvPr id="5238" name="AutoShape 118" descr="XHR">
          <a:extLst>
            <a:ext uri="{FF2B5EF4-FFF2-40B4-BE49-F238E27FC236}">
              <a16:creationId xmlns:a16="http://schemas.microsoft.com/office/drawing/2014/main" id="{5965AEAF-B657-3F19-7276-C7E6711D776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101600</xdr:rowOff>
    </xdr:to>
    <xdr:sp macro="" textlink="">
      <xdr:nvSpPr>
        <xdr:cNvPr id="5239" name="AutoShape 119" descr="XHR">
          <a:extLst>
            <a:ext uri="{FF2B5EF4-FFF2-40B4-BE49-F238E27FC236}">
              <a16:creationId xmlns:a16="http://schemas.microsoft.com/office/drawing/2014/main" id="{59960D67-9FA7-2260-9396-4C9B23AFB34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101600</xdr:rowOff>
    </xdr:to>
    <xdr:sp macro="" textlink="">
      <xdr:nvSpPr>
        <xdr:cNvPr id="5240" name="AutoShape 120" descr="XHR">
          <a:extLst>
            <a:ext uri="{FF2B5EF4-FFF2-40B4-BE49-F238E27FC236}">
              <a16:creationId xmlns:a16="http://schemas.microsoft.com/office/drawing/2014/main" id="{B6475743-A260-276C-E3A6-32F20B07D4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41" name="AutoShape 121" descr="XHR">
          <a:extLst>
            <a:ext uri="{FF2B5EF4-FFF2-40B4-BE49-F238E27FC236}">
              <a16:creationId xmlns:a16="http://schemas.microsoft.com/office/drawing/2014/main" id="{F80203FC-7B84-5C1D-80E8-E07BA6A67BB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42" name="AutoShape 122" descr="XHR">
          <a:extLst>
            <a:ext uri="{FF2B5EF4-FFF2-40B4-BE49-F238E27FC236}">
              <a16:creationId xmlns:a16="http://schemas.microsoft.com/office/drawing/2014/main" id="{642E7A8A-C68D-0FE2-4291-B44CB3CA905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43" name="AutoShape 123" descr="XHR">
          <a:extLst>
            <a:ext uri="{FF2B5EF4-FFF2-40B4-BE49-F238E27FC236}">
              <a16:creationId xmlns:a16="http://schemas.microsoft.com/office/drawing/2014/main" id="{999E6A66-3E23-8CA6-D544-7FDF77465D9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2298700</xdr:colOff>
      <xdr:row>22</xdr:row>
      <xdr:rowOff>101600</xdr:rowOff>
    </xdr:from>
    <xdr:to>
      <xdr:col>7</xdr:col>
      <xdr:colOff>266700</xdr:colOff>
      <xdr:row>24</xdr:row>
      <xdr:rowOff>0</xdr:rowOff>
    </xdr:to>
    <xdr:sp macro="" textlink="">
      <xdr:nvSpPr>
        <xdr:cNvPr id="5244" name="AutoShape 124" descr="XHR">
          <a:extLst>
            <a:ext uri="{FF2B5EF4-FFF2-40B4-BE49-F238E27FC236}">
              <a16:creationId xmlns:a16="http://schemas.microsoft.com/office/drawing/2014/main" id="{7E46B315-2900-CBE1-6D5A-16F99E692F69}"/>
            </a:ext>
          </a:extLst>
        </xdr:cNvPr>
        <xdr:cNvSpPr>
          <a:spLocks noChangeAspect="1" noChangeArrowheads="1"/>
        </xdr:cNvSpPr>
      </xdr:nvSpPr>
      <xdr:spPr bwMode="auto">
        <a:xfrm>
          <a:off x="109093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101600</xdr:rowOff>
    </xdr:to>
    <xdr:sp macro="" textlink="">
      <xdr:nvSpPr>
        <xdr:cNvPr id="5245" name="AutoShape 125" descr="XHR">
          <a:extLst>
            <a:ext uri="{FF2B5EF4-FFF2-40B4-BE49-F238E27FC236}">
              <a16:creationId xmlns:a16="http://schemas.microsoft.com/office/drawing/2014/main" id="{A57251E2-E8B9-DBA4-943B-B86427EEE09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101600</xdr:rowOff>
    </xdr:to>
    <xdr:sp macro="" textlink="">
      <xdr:nvSpPr>
        <xdr:cNvPr id="5246" name="AutoShape 126" descr="XHR">
          <a:extLst>
            <a:ext uri="{FF2B5EF4-FFF2-40B4-BE49-F238E27FC236}">
              <a16:creationId xmlns:a16="http://schemas.microsoft.com/office/drawing/2014/main" id="{CC7698BD-5CC9-B391-9F12-251FC824A1D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101600</xdr:rowOff>
    </xdr:to>
    <xdr:sp macro="" textlink="">
      <xdr:nvSpPr>
        <xdr:cNvPr id="5247" name="AutoShape 127" descr="XHR">
          <a:extLst>
            <a:ext uri="{FF2B5EF4-FFF2-40B4-BE49-F238E27FC236}">
              <a16:creationId xmlns:a16="http://schemas.microsoft.com/office/drawing/2014/main" id="{9C926365-A5A2-35C8-6EBA-14346B35821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101600</xdr:rowOff>
    </xdr:to>
    <xdr:sp macro="" textlink="">
      <xdr:nvSpPr>
        <xdr:cNvPr id="5248" name="AutoShape 128" descr="XHR">
          <a:extLst>
            <a:ext uri="{FF2B5EF4-FFF2-40B4-BE49-F238E27FC236}">
              <a16:creationId xmlns:a16="http://schemas.microsoft.com/office/drawing/2014/main" id="{7C75736E-036C-B973-801F-5A9122C88C8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49" name="AutoShape 129" descr="XHR">
          <a:extLst>
            <a:ext uri="{FF2B5EF4-FFF2-40B4-BE49-F238E27FC236}">
              <a16:creationId xmlns:a16="http://schemas.microsoft.com/office/drawing/2014/main" id="{8E8F1555-CDEC-46D8-021C-7AA4D049C6D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50" name="AutoShape 130" descr="XHR">
          <a:extLst>
            <a:ext uri="{FF2B5EF4-FFF2-40B4-BE49-F238E27FC236}">
              <a16:creationId xmlns:a16="http://schemas.microsoft.com/office/drawing/2014/main" id="{E40EA9AA-371B-9843-339F-54AAC0E9B7E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5251" name="AutoShape 131" descr="XHR">
          <a:extLst>
            <a:ext uri="{FF2B5EF4-FFF2-40B4-BE49-F238E27FC236}">
              <a16:creationId xmlns:a16="http://schemas.microsoft.com/office/drawing/2014/main" id="{338056E1-4A11-233C-C9B9-29AEE53EEE8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101600</xdr:rowOff>
    </xdr:to>
    <xdr:sp macro="" textlink="">
      <xdr:nvSpPr>
        <xdr:cNvPr id="5252" name="AutoShape 132" descr="XHR">
          <a:extLst>
            <a:ext uri="{FF2B5EF4-FFF2-40B4-BE49-F238E27FC236}">
              <a16:creationId xmlns:a16="http://schemas.microsoft.com/office/drawing/2014/main" id="{11E151D8-9BD7-F562-A3AA-F61DC4DA94C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101600</xdr:rowOff>
    </xdr:to>
    <xdr:sp macro="" textlink="">
      <xdr:nvSpPr>
        <xdr:cNvPr id="5253" name="AutoShape 133" descr="XHR">
          <a:extLst>
            <a:ext uri="{FF2B5EF4-FFF2-40B4-BE49-F238E27FC236}">
              <a16:creationId xmlns:a16="http://schemas.microsoft.com/office/drawing/2014/main" id="{A8449972-D1EF-3C11-5C1A-2CCC92D72C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54" name="AutoShape 134" descr="XHR">
          <a:extLst>
            <a:ext uri="{FF2B5EF4-FFF2-40B4-BE49-F238E27FC236}">
              <a16:creationId xmlns:a16="http://schemas.microsoft.com/office/drawing/2014/main" id="{41E7998E-6EBD-41BE-5A4D-AC4E848E678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55" name="AutoShape 135" descr="XHR">
          <a:extLst>
            <a:ext uri="{FF2B5EF4-FFF2-40B4-BE49-F238E27FC236}">
              <a16:creationId xmlns:a16="http://schemas.microsoft.com/office/drawing/2014/main" id="{53BF4611-124A-6C5D-1A6C-FD3C1DA3C6C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101600</xdr:rowOff>
    </xdr:to>
    <xdr:sp macro="" textlink="">
      <xdr:nvSpPr>
        <xdr:cNvPr id="5256" name="AutoShape 136" descr="XHR">
          <a:extLst>
            <a:ext uri="{FF2B5EF4-FFF2-40B4-BE49-F238E27FC236}">
              <a16:creationId xmlns:a16="http://schemas.microsoft.com/office/drawing/2014/main" id="{A0A6031B-80BD-CB73-6247-BBDACFCC846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101600</xdr:rowOff>
    </xdr:to>
    <xdr:sp macro="" textlink="">
      <xdr:nvSpPr>
        <xdr:cNvPr id="5257" name="AutoShape 137" descr="XHR">
          <a:extLst>
            <a:ext uri="{FF2B5EF4-FFF2-40B4-BE49-F238E27FC236}">
              <a16:creationId xmlns:a16="http://schemas.microsoft.com/office/drawing/2014/main" id="{F159A892-F774-C612-57A5-99DA58AF8A5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101600</xdr:rowOff>
    </xdr:to>
    <xdr:sp macro="" textlink="">
      <xdr:nvSpPr>
        <xdr:cNvPr id="5258" name="AutoShape 138" descr="XHR">
          <a:extLst>
            <a:ext uri="{FF2B5EF4-FFF2-40B4-BE49-F238E27FC236}">
              <a16:creationId xmlns:a16="http://schemas.microsoft.com/office/drawing/2014/main" id="{9EC306C6-0903-E256-9663-B1BEB3434FD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59" name="AutoShape 139" descr="XHR">
          <a:extLst>
            <a:ext uri="{FF2B5EF4-FFF2-40B4-BE49-F238E27FC236}">
              <a16:creationId xmlns:a16="http://schemas.microsoft.com/office/drawing/2014/main" id="{7C7418F9-D561-6724-AB34-E18FF8DB405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60" name="AutoShape 140" descr="XHR">
          <a:extLst>
            <a:ext uri="{FF2B5EF4-FFF2-40B4-BE49-F238E27FC236}">
              <a16:creationId xmlns:a16="http://schemas.microsoft.com/office/drawing/2014/main" id="{75124447-A580-BA66-A1EC-E4E0F09FCEB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61" name="AutoShape 141" descr="XHR">
          <a:extLst>
            <a:ext uri="{FF2B5EF4-FFF2-40B4-BE49-F238E27FC236}">
              <a16:creationId xmlns:a16="http://schemas.microsoft.com/office/drawing/2014/main" id="{FD093621-2772-D9AD-5652-F944C3CE9BC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62" name="AutoShape 142" descr="XHR">
          <a:extLst>
            <a:ext uri="{FF2B5EF4-FFF2-40B4-BE49-F238E27FC236}">
              <a16:creationId xmlns:a16="http://schemas.microsoft.com/office/drawing/2014/main" id="{E91A056F-DE33-3DEF-F69E-35081323BB8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63" name="AutoShape 143" descr="XHR">
          <a:extLst>
            <a:ext uri="{FF2B5EF4-FFF2-40B4-BE49-F238E27FC236}">
              <a16:creationId xmlns:a16="http://schemas.microsoft.com/office/drawing/2014/main" id="{20513BFD-2057-320E-1DF2-551722D823B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101600</xdr:rowOff>
    </xdr:to>
    <xdr:sp macro="" textlink="">
      <xdr:nvSpPr>
        <xdr:cNvPr id="5264" name="AutoShape 144" descr="XHR">
          <a:extLst>
            <a:ext uri="{FF2B5EF4-FFF2-40B4-BE49-F238E27FC236}">
              <a16:creationId xmlns:a16="http://schemas.microsoft.com/office/drawing/2014/main" id="{AA72E7CD-184E-3AEB-2067-98EE24CFD53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101600</xdr:rowOff>
    </xdr:to>
    <xdr:sp macro="" textlink="">
      <xdr:nvSpPr>
        <xdr:cNvPr id="5265" name="AutoShape 145" descr="XHR">
          <a:extLst>
            <a:ext uri="{FF2B5EF4-FFF2-40B4-BE49-F238E27FC236}">
              <a16:creationId xmlns:a16="http://schemas.microsoft.com/office/drawing/2014/main" id="{4F86B8DE-EBB8-A602-28D0-1063CFE40A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101600</xdr:rowOff>
    </xdr:to>
    <xdr:sp macro="" textlink="">
      <xdr:nvSpPr>
        <xdr:cNvPr id="5266" name="AutoShape 146" descr="XHR">
          <a:extLst>
            <a:ext uri="{FF2B5EF4-FFF2-40B4-BE49-F238E27FC236}">
              <a16:creationId xmlns:a16="http://schemas.microsoft.com/office/drawing/2014/main" id="{FC828396-78A9-88D4-1DB2-12A7BD571B3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101600</xdr:rowOff>
    </xdr:to>
    <xdr:sp macro="" textlink="">
      <xdr:nvSpPr>
        <xdr:cNvPr id="5267" name="AutoShape 147" descr="XHR">
          <a:extLst>
            <a:ext uri="{FF2B5EF4-FFF2-40B4-BE49-F238E27FC236}">
              <a16:creationId xmlns:a16="http://schemas.microsoft.com/office/drawing/2014/main" id="{1461BDFE-DC6C-292F-1C42-50596C24C5C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68" name="AutoShape 148" descr="XHR">
          <a:extLst>
            <a:ext uri="{FF2B5EF4-FFF2-40B4-BE49-F238E27FC236}">
              <a16:creationId xmlns:a16="http://schemas.microsoft.com/office/drawing/2014/main" id="{08441EA8-3A9C-E3A5-9B8E-67788EDF5CF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69" name="AutoShape 149" descr="XHR">
          <a:extLst>
            <a:ext uri="{FF2B5EF4-FFF2-40B4-BE49-F238E27FC236}">
              <a16:creationId xmlns:a16="http://schemas.microsoft.com/office/drawing/2014/main" id="{0A2B5FE0-482B-98B6-0A19-F9665493EC2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101600</xdr:rowOff>
    </xdr:to>
    <xdr:sp macro="" textlink="">
      <xdr:nvSpPr>
        <xdr:cNvPr id="5270" name="AutoShape 150" descr="XHR">
          <a:extLst>
            <a:ext uri="{FF2B5EF4-FFF2-40B4-BE49-F238E27FC236}">
              <a16:creationId xmlns:a16="http://schemas.microsoft.com/office/drawing/2014/main" id="{9B48655B-51C5-04E3-DAE8-18AF53529F3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101600</xdr:rowOff>
    </xdr:to>
    <xdr:sp macro="" textlink="">
      <xdr:nvSpPr>
        <xdr:cNvPr id="5271" name="AutoShape 151" descr="XHR">
          <a:extLst>
            <a:ext uri="{FF2B5EF4-FFF2-40B4-BE49-F238E27FC236}">
              <a16:creationId xmlns:a16="http://schemas.microsoft.com/office/drawing/2014/main" id="{D8C4ED30-7CD0-D341-2851-5876E1CE5FF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101600</xdr:rowOff>
    </xdr:to>
    <xdr:sp macro="" textlink="">
      <xdr:nvSpPr>
        <xdr:cNvPr id="5272" name="AutoShape 152" descr="XHR">
          <a:extLst>
            <a:ext uri="{FF2B5EF4-FFF2-40B4-BE49-F238E27FC236}">
              <a16:creationId xmlns:a16="http://schemas.microsoft.com/office/drawing/2014/main" id="{86471596-155B-B552-BBFB-EBAC811863B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101600</xdr:rowOff>
    </xdr:to>
    <xdr:sp macro="" textlink="">
      <xdr:nvSpPr>
        <xdr:cNvPr id="5273" name="AutoShape 153" descr="XHR">
          <a:extLst>
            <a:ext uri="{FF2B5EF4-FFF2-40B4-BE49-F238E27FC236}">
              <a16:creationId xmlns:a16="http://schemas.microsoft.com/office/drawing/2014/main" id="{89078DCB-DB8C-0A1C-B4FB-60606BEA12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101600</xdr:rowOff>
    </xdr:to>
    <xdr:sp macro="" textlink="">
      <xdr:nvSpPr>
        <xdr:cNvPr id="5274" name="AutoShape 154" descr="XHR">
          <a:extLst>
            <a:ext uri="{FF2B5EF4-FFF2-40B4-BE49-F238E27FC236}">
              <a16:creationId xmlns:a16="http://schemas.microsoft.com/office/drawing/2014/main" id="{E441EA30-E6D0-BECB-F4A1-C9FC04DBB54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101600</xdr:rowOff>
    </xdr:to>
    <xdr:sp macro="" textlink="">
      <xdr:nvSpPr>
        <xdr:cNvPr id="5275" name="AutoShape 155" descr="XHR">
          <a:extLst>
            <a:ext uri="{FF2B5EF4-FFF2-40B4-BE49-F238E27FC236}">
              <a16:creationId xmlns:a16="http://schemas.microsoft.com/office/drawing/2014/main" id="{EDFBC8C5-69D0-7FF7-22EF-59DD3088BF0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101600</xdr:rowOff>
    </xdr:to>
    <xdr:sp macro="" textlink="">
      <xdr:nvSpPr>
        <xdr:cNvPr id="5276" name="AutoShape 156" descr="XHR">
          <a:extLst>
            <a:ext uri="{FF2B5EF4-FFF2-40B4-BE49-F238E27FC236}">
              <a16:creationId xmlns:a16="http://schemas.microsoft.com/office/drawing/2014/main" id="{48B50139-3970-8C93-E472-4FB603CB91B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101600</xdr:rowOff>
    </xdr:to>
    <xdr:sp macro="" textlink="">
      <xdr:nvSpPr>
        <xdr:cNvPr id="5277" name="AutoShape 157" descr="Fetch">
          <a:extLst>
            <a:ext uri="{FF2B5EF4-FFF2-40B4-BE49-F238E27FC236}">
              <a16:creationId xmlns:a16="http://schemas.microsoft.com/office/drawing/2014/main" id="{0A5CD8F7-8904-ACB2-02BA-8CBE9550839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101600</xdr:rowOff>
    </xdr:to>
    <xdr:sp macro="" textlink="">
      <xdr:nvSpPr>
        <xdr:cNvPr id="5278" name="AutoShape 158" descr="XHR">
          <a:extLst>
            <a:ext uri="{FF2B5EF4-FFF2-40B4-BE49-F238E27FC236}">
              <a16:creationId xmlns:a16="http://schemas.microsoft.com/office/drawing/2014/main" id="{C7DC8676-BA50-5A03-FA0E-EA83023A29B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101600</xdr:rowOff>
    </xdr:to>
    <xdr:sp macro="" textlink="">
      <xdr:nvSpPr>
        <xdr:cNvPr id="5279" name="AutoShape 159" descr="XHR">
          <a:extLst>
            <a:ext uri="{FF2B5EF4-FFF2-40B4-BE49-F238E27FC236}">
              <a16:creationId xmlns:a16="http://schemas.microsoft.com/office/drawing/2014/main" id="{5DDABF0B-F444-710D-65E7-6D4F4F51B9C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80" name="AutoShape 160" descr="Fetch">
          <a:extLst>
            <a:ext uri="{FF2B5EF4-FFF2-40B4-BE49-F238E27FC236}">
              <a16:creationId xmlns:a16="http://schemas.microsoft.com/office/drawing/2014/main" id="{E0E8C0AD-DB58-C25F-2B79-DD06C162DC1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81" name="AutoShape 161" descr="XHR">
          <a:extLst>
            <a:ext uri="{FF2B5EF4-FFF2-40B4-BE49-F238E27FC236}">
              <a16:creationId xmlns:a16="http://schemas.microsoft.com/office/drawing/2014/main" id="{B434A097-271C-1117-D5E7-8EC5D87F59A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5282" name="AutoShape 162" descr="XHR">
          <a:extLst>
            <a:ext uri="{FF2B5EF4-FFF2-40B4-BE49-F238E27FC236}">
              <a16:creationId xmlns:a16="http://schemas.microsoft.com/office/drawing/2014/main" id="{DFFE2C36-AB10-6F37-5FC0-CEC20056D7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101600</xdr:rowOff>
    </xdr:to>
    <xdr:sp macro="" textlink="">
      <xdr:nvSpPr>
        <xdr:cNvPr id="5283" name="AutoShape 163" descr="XHR">
          <a:extLst>
            <a:ext uri="{FF2B5EF4-FFF2-40B4-BE49-F238E27FC236}">
              <a16:creationId xmlns:a16="http://schemas.microsoft.com/office/drawing/2014/main" id="{424C184B-74DE-AEF9-A60C-C25E8877EB1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101600</xdr:rowOff>
    </xdr:to>
    <xdr:sp macro="" textlink="">
      <xdr:nvSpPr>
        <xdr:cNvPr id="5284" name="AutoShape 164" descr="XHR">
          <a:extLst>
            <a:ext uri="{FF2B5EF4-FFF2-40B4-BE49-F238E27FC236}">
              <a16:creationId xmlns:a16="http://schemas.microsoft.com/office/drawing/2014/main" id="{52B0C65A-C9AE-49DA-544D-2F59A22E07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85" name="AutoShape 165" descr="XHR">
          <a:extLst>
            <a:ext uri="{FF2B5EF4-FFF2-40B4-BE49-F238E27FC236}">
              <a16:creationId xmlns:a16="http://schemas.microsoft.com/office/drawing/2014/main" id="{60D23E6D-A43B-7C3F-282D-A2F79B063A2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86" name="AutoShape 166" descr="XHR">
          <a:extLst>
            <a:ext uri="{FF2B5EF4-FFF2-40B4-BE49-F238E27FC236}">
              <a16:creationId xmlns:a16="http://schemas.microsoft.com/office/drawing/2014/main" id="{CC1D2C7B-5A81-A78A-9EE0-73424A84269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101600</xdr:rowOff>
    </xdr:to>
    <xdr:sp macro="" textlink="">
      <xdr:nvSpPr>
        <xdr:cNvPr id="5287" name="AutoShape 167" descr="XHR">
          <a:extLst>
            <a:ext uri="{FF2B5EF4-FFF2-40B4-BE49-F238E27FC236}">
              <a16:creationId xmlns:a16="http://schemas.microsoft.com/office/drawing/2014/main" id="{A10B20CE-5579-67AA-ACF7-3EB9B64679A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101600</xdr:rowOff>
    </xdr:to>
    <xdr:sp macro="" textlink="">
      <xdr:nvSpPr>
        <xdr:cNvPr id="5288" name="AutoShape 168" descr="XHR">
          <a:extLst>
            <a:ext uri="{FF2B5EF4-FFF2-40B4-BE49-F238E27FC236}">
              <a16:creationId xmlns:a16="http://schemas.microsoft.com/office/drawing/2014/main" id="{34B853FF-269F-908B-61C3-BCB78312679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101600</xdr:rowOff>
    </xdr:to>
    <xdr:sp macro="" textlink="">
      <xdr:nvSpPr>
        <xdr:cNvPr id="5289" name="AutoShape 169" descr="XHR">
          <a:extLst>
            <a:ext uri="{FF2B5EF4-FFF2-40B4-BE49-F238E27FC236}">
              <a16:creationId xmlns:a16="http://schemas.microsoft.com/office/drawing/2014/main" id="{BA345CFB-E030-5FF4-5BF3-5315B1176B7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90" name="AutoShape 170" descr="XHR">
          <a:extLst>
            <a:ext uri="{FF2B5EF4-FFF2-40B4-BE49-F238E27FC236}">
              <a16:creationId xmlns:a16="http://schemas.microsoft.com/office/drawing/2014/main" id="{D5EBBE62-4032-3D41-41B6-4836FC55696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91" name="AutoShape 171" descr="XHR">
          <a:extLst>
            <a:ext uri="{FF2B5EF4-FFF2-40B4-BE49-F238E27FC236}">
              <a16:creationId xmlns:a16="http://schemas.microsoft.com/office/drawing/2014/main" id="{CAA5C3A8-73BE-8CD1-93DA-9D77E30C5E7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92" name="AutoShape 172" descr="XHR">
          <a:extLst>
            <a:ext uri="{FF2B5EF4-FFF2-40B4-BE49-F238E27FC236}">
              <a16:creationId xmlns:a16="http://schemas.microsoft.com/office/drawing/2014/main" id="{129B8D7C-C0F1-4681-8E7B-6C125EA18D9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93" name="AutoShape 173" descr="XHR">
          <a:extLst>
            <a:ext uri="{FF2B5EF4-FFF2-40B4-BE49-F238E27FC236}">
              <a16:creationId xmlns:a16="http://schemas.microsoft.com/office/drawing/2014/main" id="{3D40E2D2-4929-EF21-7AFB-ACED5C48BD2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94" name="AutoShape 174" descr="XHR">
          <a:extLst>
            <a:ext uri="{FF2B5EF4-FFF2-40B4-BE49-F238E27FC236}">
              <a16:creationId xmlns:a16="http://schemas.microsoft.com/office/drawing/2014/main" id="{39F9421D-DC5F-475A-5EA6-5D199CC1D11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101600</xdr:rowOff>
    </xdr:to>
    <xdr:sp macro="" textlink="">
      <xdr:nvSpPr>
        <xdr:cNvPr id="5295" name="AutoShape 175" descr="XHR">
          <a:extLst>
            <a:ext uri="{FF2B5EF4-FFF2-40B4-BE49-F238E27FC236}">
              <a16:creationId xmlns:a16="http://schemas.microsoft.com/office/drawing/2014/main" id="{4CF52365-00C3-E928-A835-5B93CCADD2D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101600</xdr:rowOff>
    </xdr:to>
    <xdr:sp macro="" textlink="">
      <xdr:nvSpPr>
        <xdr:cNvPr id="5296" name="AutoShape 176" descr="XHR">
          <a:extLst>
            <a:ext uri="{FF2B5EF4-FFF2-40B4-BE49-F238E27FC236}">
              <a16:creationId xmlns:a16="http://schemas.microsoft.com/office/drawing/2014/main" id="{43BD6487-E521-801D-63B6-3F0FBA34D94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101600</xdr:rowOff>
    </xdr:to>
    <xdr:sp macro="" textlink="">
      <xdr:nvSpPr>
        <xdr:cNvPr id="5297" name="AutoShape 177" descr="XHR">
          <a:extLst>
            <a:ext uri="{FF2B5EF4-FFF2-40B4-BE49-F238E27FC236}">
              <a16:creationId xmlns:a16="http://schemas.microsoft.com/office/drawing/2014/main" id="{DDA80264-800E-C74A-124A-2F7F75CB2E2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101600</xdr:rowOff>
    </xdr:to>
    <xdr:sp macro="" textlink="">
      <xdr:nvSpPr>
        <xdr:cNvPr id="5298" name="AutoShape 178" descr="XHR">
          <a:extLst>
            <a:ext uri="{FF2B5EF4-FFF2-40B4-BE49-F238E27FC236}">
              <a16:creationId xmlns:a16="http://schemas.microsoft.com/office/drawing/2014/main" id="{14994D83-BF1F-B907-7F71-EEA80B24B54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99" name="AutoShape 179" descr="XHR">
          <a:extLst>
            <a:ext uri="{FF2B5EF4-FFF2-40B4-BE49-F238E27FC236}">
              <a16:creationId xmlns:a16="http://schemas.microsoft.com/office/drawing/2014/main" id="{559BC611-A0EA-C567-3BE4-5146647B2EC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300" name="AutoShape 180" descr="XHR">
          <a:extLst>
            <a:ext uri="{FF2B5EF4-FFF2-40B4-BE49-F238E27FC236}">
              <a16:creationId xmlns:a16="http://schemas.microsoft.com/office/drawing/2014/main" id="{DFABB32D-1454-A4E9-E21D-955CCC4F539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101600</xdr:rowOff>
    </xdr:to>
    <xdr:sp macro="" textlink="">
      <xdr:nvSpPr>
        <xdr:cNvPr id="5301" name="AutoShape 181" descr="XHR">
          <a:extLst>
            <a:ext uri="{FF2B5EF4-FFF2-40B4-BE49-F238E27FC236}">
              <a16:creationId xmlns:a16="http://schemas.microsoft.com/office/drawing/2014/main" id="{97B74DE4-C132-6A95-1E68-0025D9F84C6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101600</xdr:rowOff>
    </xdr:to>
    <xdr:sp macro="" textlink="">
      <xdr:nvSpPr>
        <xdr:cNvPr id="5302" name="AutoShape 182" descr="XHR">
          <a:extLst>
            <a:ext uri="{FF2B5EF4-FFF2-40B4-BE49-F238E27FC236}">
              <a16:creationId xmlns:a16="http://schemas.microsoft.com/office/drawing/2014/main" id="{6659E6DA-E8A0-7D80-8925-2A8CD7F5F9E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101600</xdr:rowOff>
    </xdr:to>
    <xdr:sp macro="" textlink="">
      <xdr:nvSpPr>
        <xdr:cNvPr id="5303" name="AutoShape 183" descr="XHR">
          <a:extLst>
            <a:ext uri="{FF2B5EF4-FFF2-40B4-BE49-F238E27FC236}">
              <a16:creationId xmlns:a16="http://schemas.microsoft.com/office/drawing/2014/main" id="{AF4644B6-B1B2-ED73-78A3-041D85DA346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101600</xdr:rowOff>
    </xdr:to>
    <xdr:sp macro="" textlink="">
      <xdr:nvSpPr>
        <xdr:cNvPr id="5304" name="AutoShape 184" descr="XHR">
          <a:extLst>
            <a:ext uri="{FF2B5EF4-FFF2-40B4-BE49-F238E27FC236}">
              <a16:creationId xmlns:a16="http://schemas.microsoft.com/office/drawing/2014/main" id="{A99511DA-A597-DD09-25FF-7BC0F402BE8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101600</xdr:rowOff>
    </xdr:to>
    <xdr:sp macro="" textlink="">
      <xdr:nvSpPr>
        <xdr:cNvPr id="5305" name="AutoShape 185" descr="XHR">
          <a:extLst>
            <a:ext uri="{FF2B5EF4-FFF2-40B4-BE49-F238E27FC236}">
              <a16:creationId xmlns:a16="http://schemas.microsoft.com/office/drawing/2014/main" id="{D2B3E098-50F4-2E03-EA86-306823378C9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101600</xdr:rowOff>
    </xdr:to>
    <xdr:sp macro="" textlink="">
      <xdr:nvSpPr>
        <xdr:cNvPr id="5306" name="AutoShape 186" descr="XHR">
          <a:extLst>
            <a:ext uri="{FF2B5EF4-FFF2-40B4-BE49-F238E27FC236}">
              <a16:creationId xmlns:a16="http://schemas.microsoft.com/office/drawing/2014/main" id="{F9178A3A-B3BE-9E37-23D5-8F0D2ED720C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101600</xdr:rowOff>
    </xdr:to>
    <xdr:sp macro="" textlink="">
      <xdr:nvSpPr>
        <xdr:cNvPr id="5307" name="AutoShape 187" descr="XHR">
          <a:extLst>
            <a:ext uri="{FF2B5EF4-FFF2-40B4-BE49-F238E27FC236}">
              <a16:creationId xmlns:a16="http://schemas.microsoft.com/office/drawing/2014/main" id="{698517A4-822D-3F4F-5467-5F6C088B58F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101600</xdr:rowOff>
    </xdr:to>
    <xdr:sp macro="" textlink="">
      <xdr:nvSpPr>
        <xdr:cNvPr id="5308" name="AutoShape 188" descr="XHR">
          <a:extLst>
            <a:ext uri="{FF2B5EF4-FFF2-40B4-BE49-F238E27FC236}">
              <a16:creationId xmlns:a16="http://schemas.microsoft.com/office/drawing/2014/main" id="{F45C8D68-5DE5-F135-3F7B-6F1D0458288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1485900</xdr:colOff>
      <xdr:row>28</xdr:row>
      <xdr:rowOff>0</xdr:rowOff>
    </xdr:from>
    <xdr:to>
      <xdr:col>6</xdr:col>
      <xdr:colOff>1790700</xdr:colOff>
      <xdr:row>29</xdr:row>
      <xdr:rowOff>101600</xdr:rowOff>
    </xdr:to>
    <xdr:sp macro="" textlink="">
      <xdr:nvSpPr>
        <xdr:cNvPr id="5309" name="AutoShape 189" descr="XHR">
          <a:extLst>
            <a:ext uri="{FF2B5EF4-FFF2-40B4-BE49-F238E27FC236}">
              <a16:creationId xmlns:a16="http://schemas.microsoft.com/office/drawing/2014/main" id="{7593F192-6853-F442-BECF-557BD20050E5}"/>
            </a:ext>
          </a:extLst>
        </xdr:cNvPr>
        <xdr:cNvSpPr>
          <a:spLocks noChangeAspect="1" noChangeArrowheads="1"/>
        </xdr:cNvSpPr>
      </xdr:nvSpPr>
      <xdr:spPr bwMode="auto">
        <a:xfrm>
          <a:off x="10096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101600</xdr:rowOff>
    </xdr:to>
    <xdr:sp macro="" textlink="">
      <xdr:nvSpPr>
        <xdr:cNvPr id="5310" name="AutoShape 190" descr="XHR">
          <a:extLst>
            <a:ext uri="{FF2B5EF4-FFF2-40B4-BE49-F238E27FC236}">
              <a16:creationId xmlns:a16="http://schemas.microsoft.com/office/drawing/2014/main" id="{14AD5792-D1E2-9880-D877-39C1DEF997B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101600</xdr:rowOff>
    </xdr:to>
    <xdr:sp macro="" textlink="">
      <xdr:nvSpPr>
        <xdr:cNvPr id="5311" name="AutoShape 191" descr="XHR">
          <a:extLst>
            <a:ext uri="{FF2B5EF4-FFF2-40B4-BE49-F238E27FC236}">
              <a16:creationId xmlns:a16="http://schemas.microsoft.com/office/drawing/2014/main" id="{DA04CA32-38A5-C1C4-571F-69B72DBC4DE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101600</xdr:rowOff>
    </xdr:to>
    <xdr:sp macro="" textlink="">
      <xdr:nvSpPr>
        <xdr:cNvPr id="5312" name="AutoShape 192" descr="XHR">
          <a:extLst>
            <a:ext uri="{FF2B5EF4-FFF2-40B4-BE49-F238E27FC236}">
              <a16:creationId xmlns:a16="http://schemas.microsoft.com/office/drawing/2014/main" id="{F4A5E671-0509-CA1D-115A-287840D00DF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101600</xdr:rowOff>
    </xdr:to>
    <xdr:sp macro="" textlink="">
      <xdr:nvSpPr>
        <xdr:cNvPr id="5313" name="AutoShape 193" descr="XHR">
          <a:extLst>
            <a:ext uri="{FF2B5EF4-FFF2-40B4-BE49-F238E27FC236}">
              <a16:creationId xmlns:a16="http://schemas.microsoft.com/office/drawing/2014/main" id="{FECB26A6-7E39-19AF-8134-C9857CCCA28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101600</xdr:rowOff>
    </xdr:to>
    <xdr:sp macro="" textlink="">
      <xdr:nvSpPr>
        <xdr:cNvPr id="5314" name="AutoShape 194" descr="XHR">
          <a:extLst>
            <a:ext uri="{FF2B5EF4-FFF2-40B4-BE49-F238E27FC236}">
              <a16:creationId xmlns:a16="http://schemas.microsoft.com/office/drawing/2014/main" id="{3E008796-BA0D-BCC2-EDD2-B0B7F282551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40</xdr:row>
      <xdr:rowOff>101600</xdr:rowOff>
    </xdr:to>
    <xdr:sp macro="" textlink="">
      <xdr:nvSpPr>
        <xdr:cNvPr id="5315" name="AutoShape 195" descr="XHR">
          <a:extLst>
            <a:ext uri="{FF2B5EF4-FFF2-40B4-BE49-F238E27FC236}">
              <a16:creationId xmlns:a16="http://schemas.microsoft.com/office/drawing/2014/main" id="{21BF1583-E291-9F8B-A7F5-2DAE3227624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101600</xdr:rowOff>
    </xdr:to>
    <xdr:sp macro="" textlink="">
      <xdr:nvSpPr>
        <xdr:cNvPr id="5316" name="AutoShape 196" descr="XHR">
          <a:extLst>
            <a:ext uri="{FF2B5EF4-FFF2-40B4-BE49-F238E27FC236}">
              <a16:creationId xmlns:a16="http://schemas.microsoft.com/office/drawing/2014/main" id="{EB3D7725-BD8A-6FE9-DB63-1248D598D80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304800</xdr:colOff>
      <xdr:row>42</xdr:row>
      <xdr:rowOff>101600</xdr:rowOff>
    </xdr:to>
    <xdr:sp macro="" textlink="">
      <xdr:nvSpPr>
        <xdr:cNvPr id="5317" name="AutoShape 197" descr="XHR">
          <a:extLst>
            <a:ext uri="{FF2B5EF4-FFF2-40B4-BE49-F238E27FC236}">
              <a16:creationId xmlns:a16="http://schemas.microsoft.com/office/drawing/2014/main" id="{2369FFEE-CE42-A78C-F3A2-F15F37733C5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304800</xdr:colOff>
      <xdr:row>43</xdr:row>
      <xdr:rowOff>101600</xdr:rowOff>
    </xdr:to>
    <xdr:sp macro="" textlink="">
      <xdr:nvSpPr>
        <xdr:cNvPr id="5318" name="AutoShape 198" descr="XHR">
          <a:extLst>
            <a:ext uri="{FF2B5EF4-FFF2-40B4-BE49-F238E27FC236}">
              <a16:creationId xmlns:a16="http://schemas.microsoft.com/office/drawing/2014/main" id="{23717A32-EC6E-AB64-8CF9-B0C8FD6747C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304800</xdr:colOff>
      <xdr:row>44</xdr:row>
      <xdr:rowOff>101600</xdr:rowOff>
    </xdr:to>
    <xdr:sp macro="" textlink="">
      <xdr:nvSpPr>
        <xdr:cNvPr id="5319" name="AutoShape 199" descr="XHR">
          <a:extLst>
            <a:ext uri="{FF2B5EF4-FFF2-40B4-BE49-F238E27FC236}">
              <a16:creationId xmlns:a16="http://schemas.microsoft.com/office/drawing/2014/main" id="{39BC4145-A7A4-0783-94AA-AD3F05312D8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304800</xdr:colOff>
      <xdr:row>45</xdr:row>
      <xdr:rowOff>101600</xdr:rowOff>
    </xdr:to>
    <xdr:sp macro="" textlink="">
      <xdr:nvSpPr>
        <xdr:cNvPr id="5320" name="AutoShape 200" descr="XHR">
          <a:extLst>
            <a:ext uri="{FF2B5EF4-FFF2-40B4-BE49-F238E27FC236}">
              <a16:creationId xmlns:a16="http://schemas.microsoft.com/office/drawing/2014/main" id="{ADC7079F-3C2B-DFB8-94CA-503222DC1FF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46</xdr:row>
      <xdr:rowOff>101600</xdr:rowOff>
    </xdr:to>
    <xdr:sp macro="" textlink="">
      <xdr:nvSpPr>
        <xdr:cNvPr id="5321" name="AutoShape 201" descr="Fetch">
          <a:extLst>
            <a:ext uri="{FF2B5EF4-FFF2-40B4-BE49-F238E27FC236}">
              <a16:creationId xmlns:a16="http://schemas.microsoft.com/office/drawing/2014/main" id="{86EACE54-C3CC-A2BB-5455-7AAC421B025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304800</xdr:colOff>
      <xdr:row>47</xdr:row>
      <xdr:rowOff>101600</xdr:rowOff>
    </xdr:to>
    <xdr:sp macro="" textlink="">
      <xdr:nvSpPr>
        <xdr:cNvPr id="5322" name="AutoShape 202" descr="XHR">
          <a:extLst>
            <a:ext uri="{FF2B5EF4-FFF2-40B4-BE49-F238E27FC236}">
              <a16:creationId xmlns:a16="http://schemas.microsoft.com/office/drawing/2014/main" id="{54BE97CA-93A4-17A5-BCB1-09E5818A6E6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101600</xdr:rowOff>
    </xdr:to>
    <xdr:sp macro="" textlink="">
      <xdr:nvSpPr>
        <xdr:cNvPr id="5323" name="AutoShape 203" descr="XHR">
          <a:extLst>
            <a:ext uri="{FF2B5EF4-FFF2-40B4-BE49-F238E27FC236}">
              <a16:creationId xmlns:a16="http://schemas.microsoft.com/office/drawing/2014/main" id="{AB2AD3E9-DA32-CDDF-15B2-C56B478A257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63" name="AutoShape 190" descr="XHR">
          <a:extLst>
            <a:ext uri="{FF2B5EF4-FFF2-40B4-BE49-F238E27FC236}">
              <a16:creationId xmlns:a16="http://schemas.microsoft.com/office/drawing/2014/main" id="{0CA47C52-7734-9342-8D1A-445A0BA342F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120" name="AutoShape 103" descr="XHR">
          <a:extLst>
            <a:ext uri="{FF2B5EF4-FFF2-40B4-BE49-F238E27FC236}">
              <a16:creationId xmlns:a16="http://schemas.microsoft.com/office/drawing/2014/main" id="{188EBA59-DFB1-B246-8F4D-C73C47BBB50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4" name="AutoShape 104" descr="XHR">
          <a:extLst>
            <a:ext uri="{FF2B5EF4-FFF2-40B4-BE49-F238E27FC236}">
              <a16:creationId xmlns:a16="http://schemas.microsoft.com/office/drawing/2014/main" id="{B3CC1DD0-0E25-2A47-AEE4-F46C191A106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325" name="AutoShape 131" descr="XHR">
          <a:extLst>
            <a:ext uri="{FF2B5EF4-FFF2-40B4-BE49-F238E27FC236}">
              <a16:creationId xmlns:a16="http://schemas.microsoft.com/office/drawing/2014/main" id="{E2396CC6-372C-4946-83CB-FB12C63903D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6" name="AutoShape 132" descr="XHR">
          <a:extLst>
            <a:ext uri="{FF2B5EF4-FFF2-40B4-BE49-F238E27FC236}">
              <a16:creationId xmlns:a16="http://schemas.microsoft.com/office/drawing/2014/main" id="{52071A7A-18DC-D84B-80A5-6488EAB5E27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327" name="AutoShape 162" descr="XHR">
          <a:extLst>
            <a:ext uri="{FF2B5EF4-FFF2-40B4-BE49-F238E27FC236}">
              <a16:creationId xmlns:a16="http://schemas.microsoft.com/office/drawing/2014/main" id="{A809BFB0-15B6-D946-B6F7-D3C83DE3020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8" name="AutoShape 163" descr="XHR">
          <a:extLst>
            <a:ext uri="{FF2B5EF4-FFF2-40B4-BE49-F238E27FC236}">
              <a16:creationId xmlns:a16="http://schemas.microsoft.com/office/drawing/2014/main" id="{B8E00C92-5A9C-2E47-902F-CFE17A51D49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9" name="AutoShape 106" descr="XHR">
          <a:extLst>
            <a:ext uri="{FF2B5EF4-FFF2-40B4-BE49-F238E27FC236}">
              <a16:creationId xmlns:a16="http://schemas.microsoft.com/office/drawing/2014/main" id="{49DE31FA-E34A-F344-A659-27783381FEB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5330" name="AutoShape 107" descr="XHR">
          <a:extLst>
            <a:ext uri="{FF2B5EF4-FFF2-40B4-BE49-F238E27FC236}">
              <a16:creationId xmlns:a16="http://schemas.microsoft.com/office/drawing/2014/main" id="{5D2972B4-74EA-DB4E-AC8F-DE127DBD9A1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1" name="AutoShape 108" descr="XHR">
          <a:extLst>
            <a:ext uri="{FF2B5EF4-FFF2-40B4-BE49-F238E27FC236}">
              <a16:creationId xmlns:a16="http://schemas.microsoft.com/office/drawing/2014/main" id="{DBDDABF9-3A06-EA4E-ABED-444AF97197A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32" name="AutoShape 134" descr="XHR">
          <a:extLst>
            <a:ext uri="{FF2B5EF4-FFF2-40B4-BE49-F238E27FC236}">
              <a16:creationId xmlns:a16="http://schemas.microsoft.com/office/drawing/2014/main" id="{2B47221B-C366-E048-B851-BD5D6F68C88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5333" name="AutoShape 135" descr="XHR">
          <a:extLst>
            <a:ext uri="{FF2B5EF4-FFF2-40B4-BE49-F238E27FC236}">
              <a16:creationId xmlns:a16="http://schemas.microsoft.com/office/drawing/2014/main" id="{D5C15F25-9249-5B4B-ABBC-65292006BE3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4" name="AutoShape 136" descr="XHR">
          <a:extLst>
            <a:ext uri="{FF2B5EF4-FFF2-40B4-BE49-F238E27FC236}">
              <a16:creationId xmlns:a16="http://schemas.microsoft.com/office/drawing/2014/main" id="{07E13C1D-212B-5C47-8DC0-0A2E2B2F132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35" name="AutoShape 165" descr="XHR">
          <a:extLst>
            <a:ext uri="{FF2B5EF4-FFF2-40B4-BE49-F238E27FC236}">
              <a16:creationId xmlns:a16="http://schemas.microsoft.com/office/drawing/2014/main" id="{30E0CE73-BE1E-A84C-980C-2F77A1590EB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5336" name="AutoShape 166" descr="XHR">
          <a:extLst>
            <a:ext uri="{FF2B5EF4-FFF2-40B4-BE49-F238E27FC236}">
              <a16:creationId xmlns:a16="http://schemas.microsoft.com/office/drawing/2014/main" id="{565B910F-0A5E-524D-8D5F-0574FD0A3C6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7" name="AutoShape 167" descr="XHR">
          <a:extLst>
            <a:ext uri="{FF2B5EF4-FFF2-40B4-BE49-F238E27FC236}">
              <a16:creationId xmlns:a16="http://schemas.microsoft.com/office/drawing/2014/main" id="{D1D93A55-C233-0C49-AD84-41F60B53B06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8" name="AutoShape 109" descr="XHR">
          <a:extLst>
            <a:ext uri="{FF2B5EF4-FFF2-40B4-BE49-F238E27FC236}">
              <a16:creationId xmlns:a16="http://schemas.microsoft.com/office/drawing/2014/main" id="{9AF7921F-9011-2944-89F1-2613D29121E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5339" name="AutoShape 110" descr="XHR">
          <a:extLst>
            <a:ext uri="{FF2B5EF4-FFF2-40B4-BE49-F238E27FC236}">
              <a16:creationId xmlns:a16="http://schemas.microsoft.com/office/drawing/2014/main" id="{63F3E6A3-9E3F-BB49-A03B-B8DB77E7BF7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5340" name="AutoShape 111" descr="XHR">
          <a:extLst>
            <a:ext uri="{FF2B5EF4-FFF2-40B4-BE49-F238E27FC236}">
              <a16:creationId xmlns:a16="http://schemas.microsoft.com/office/drawing/2014/main" id="{2F03CC4B-7AA3-CC4D-BB68-976E40DB591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5341" name="AutoShape 112" descr="XHR">
          <a:extLst>
            <a:ext uri="{FF2B5EF4-FFF2-40B4-BE49-F238E27FC236}">
              <a16:creationId xmlns:a16="http://schemas.microsoft.com/office/drawing/2014/main" id="{908677EC-F7E0-8141-A115-BC9E986F445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42" name="AutoShape 113" descr="Fetch">
          <a:extLst>
            <a:ext uri="{FF2B5EF4-FFF2-40B4-BE49-F238E27FC236}">
              <a16:creationId xmlns:a16="http://schemas.microsoft.com/office/drawing/2014/main" id="{C05323A2-14F7-334E-9FEF-BFE7973360B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43" name="AutoShape 114" descr="XHR">
          <a:extLst>
            <a:ext uri="{FF2B5EF4-FFF2-40B4-BE49-F238E27FC236}">
              <a16:creationId xmlns:a16="http://schemas.microsoft.com/office/drawing/2014/main" id="{F3D7F5E6-7A78-EF40-A441-6DAFCF8176C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44" name="AutoShape 115" descr="XHR">
          <a:extLst>
            <a:ext uri="{FF2B5EF4-FFF2-40B4-BE49-F238E27FC236}">
              <a16:creationId xmlns:a16="http://schemas.microsoft.com/office/drawing/2014/main" id="{EF46B5CD-33E9-0440-A584-E51E8EE6ECD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45" name="AutoShape 116" descr="XHR">
          <a:extLst>
            <a:ext uri="{FF2B5EF4-FFF2-40B4-BE49-F238E27FC236}">
              <a16:creationId xmlns:a16="http://schemas.microsoft.com/office/drawing/2014/main" id="{D06CEF3F-FE1D-CC45-B87C-CB487A5CE16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1739900</xdr:colOff>
      <xdr:row>13</xdr:row>
      <xdr:rowOff>12700</xdr:rowOff>
    </xdr:from>
    <xdr:ext cx="304800" cy="304800"/>
    <xdr:sp macro="" textlink="">
      <xdr:nvSpPr>
        <xdr:cNvPr id="5346" name="AutoShape 117" descr="XHR">
          <a:extLst>
            <a:ext uri="{FF2B5EF4-FFF2-40B4-BE49-F238E27FC236}">
              <a16:creationId xmlns:a16="http://schemas.microsoft.com/office/drawing/2014/main" id="{3EA81E5B-0C0E-2F42-B7D2-4FE72AFFD8D9}"/>
            </a:ext>
          </a:extLst>
        </xdr:cNvPr>
        <xdr:cNvSpPr>
          <a:spLocks noChangeAspect="1" noChangeArrowheads="1"/>
        </xdr:cNvSpPr>
      </xdr:nvSpPr>
      <xdr:spPr bwMode="auto">
        <a:xfrm>
          <a:off x="10350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5347" name="AutoShape 118" descr="XHR">
          <a:extLst>
            <a:ext uri="{FF2B5EF4-FFF2-40B4-BE49-F238E27FC236}">
              <a16:creationId xmlns:a16="http://schemas.microsoft.com/office/drawing/2014/main" id="{1ACE62DA-5F9B-1148-AC7C-24EFB457D3E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48" name="AutoShape 119" descr="XHR">
          <a:extLst>
            <a:ext uri="{FF2B5EF4-FFF2-40B4-BE49-F238E27FC236}">
              <a16:creationId xmlns:a16="http://schemas.microsoft.com/office/drawing/2014/main" id="{8C6DB62A-6B2C-8F4E-A947-13A4EC581DD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49" name="AutoShape 120" descr="XHR">
          <a:extLst>
            <a:ext uri="{FF2B5EF4-FFF2-40B4-BE49-F238E27FC236}">
              <a16:creationId xmlns:a16="http://schemas.microsoft.com/office/drawing/2014/main" id="{0C07A782-BB4D-0041-BB46-6E2E88F8D87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50" name="AutoShape 121" descr="XHR">
          <a:extLst>
            <a:ext uri="{FF2B5EF4-FFF2-40B4-BE49-F238E27FC236}">
              <a16:creationId xmlns:a16="http://schemas.microsoft.com/office/drawing/2014/main" id="{EB2FC994-0216-814B-9A86-06A0A6B6DCC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51" name="AutoShape 122" descr="XHR">
          <a:extLst>
            <a:ext uri="{FF2B5EF4-FFF2-40B4-BE49-F238E27FC236}">
              <a16:creationId xmlns:a16="http://schemas.microsoft.com/office/drawing/2014/main" id="{BE98D1F0-B507-7944-9FDB-42BB69194D6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52" name="AutoShape 123" descr="XHR">
          <a:extLst>
            <a:ext uri="{FF2B5EF4-FFF2-40B4-BE49-F238E27FC236}">
              <a16:creationId xmlns:a16="http://schemas.microsoft.com/office/drawing/2014/main" id="{2CC84465-8472-F84C-BD21-201ABAA9D31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2298700</xdr:colOff>
      <xdr:row>16</xdr:row>
      <xdr:rowOff>101600</xdr:rowOff>
    </xdr:from>
    <xdr:ext cx="304800" cy="304800"/>
    <xdr:sp macro="" textlink="">
      <xdr:nvSpPr>
        <xdr:cNvPr id="5353" name="AutoShape 124" descr="XHR">
          <a:extLst>
            <a:ext uri="{FF2B5EF4-FFF2-40B4-BE49-F238E27FC236}">
              <a16:creationId xmlns:a16="http://schemas.microsoft.com/office/drawing/2014/main" id="{5BA63755-4AB6-4A4B-BE99-7DA821A39394}"/>
            </a:ext>
          </a:extLst>
        </xdr:cNvPr>
        <xdr:cNvSpPr>
          <a:spLocks noChangeAspect="1" noChangeArrowheads="1"/>
        </xdr:cNvSpPr>
      </xdr:nvSpPr>
      <xdr:spPr bwMode="auto">
        <a:xfrm>
          <a:off x="10909300" y="53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54" name="AutoShape 125" descr="XHR">
          <a:extLst>
            <a:ext uri="{FF2B5EF4-FFF2-40B4-BE49-F238E27FC236}">
              <a16:creationId xmlns:a16="http://schemas.microsoft.com/office/drawing/2014/main" id="{B0B02B86-7F9D-B747-9F2A-DB7337992C0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5355" name="AutoShape 126" descr="XHR">
          <a:extLst>
            <a:ext uri="{FF2B5EF4-FFF2-40B4-BE49-F238E27FC236}">
              <a16:creationId xmlns:a16="http://schemas.microsoft.com/office/drawing/2014/main" id="{EEC5B231-C615-3347-B3FE-5255DA4BAF3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5356" name="AutoShape 127" descr="XHR">
          <a:extLst>
            <a:ext uri="{FF2B5EF4-FFF2-40B4-BE49-F238E27FC236}">
              <a16:creationId xmlns:a16="http://schemas.microsoft.com/office/drawing/2014/main" id="{0D012156-EBC0-E04D-B774-304FBFB111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57" name="AutoShape 137" descr="XHR">
          <a:extLst>
            <a:ext uri="{FF2B5EF4-FFF2-40B4-BE49-F238E27FC236}">
              <a16:creationId xmlns:a16="http://schemas.microsoft.com/office/drawing/2014/main" id="{02DB55D9-B51A-0448-A257-419E0504E3A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5358" name="AutoShape 138" descr="XHR">
          <a:extLst>
            <a:ext uri="{FF2B5EF4-FFF2-40B4-BE49-F238E27FC236}">
              <a16:creationId xmlns:a16="http://schemas.microsoft.com/office/drawing/2014/main" id="{D10A762F-76C4-4843-89C3-D20DFA3A1B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5359" name="AutoShape 139" descr="XHR">
          <a:extLst>
            <a:ext uri="{FF2B5EF4-FFF2-40B4-BE49-F238E27FC236}">
              <a16:creationId xmlns:a16="http://schemas.microsoft.com/office/drawing/2014/main" id="{A942A562-4C4C-2C4E-BB71-B215F3A8DE0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5360" name="AutoShape 140" descr="XHR">
          <a:extLst>
            <a:ext uri="{FF2B5EF4-FFF2-40B4-BE49-F238E27FC236}">
              <a16:creationId xmlns:a16="http://schemas.microsoft.com/office/drawing/2014/main" id="{FF2C73DC-B306-AD4B-80A2-B8F744AFC30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61" name="AutoShape 141" descr="XHR">
          <a:extLst>
            <a:ext uri="{FF2B5EF4-FFF2-40B4-BE49-F238E27FC236}">
              <a16:creationId xmlns:a16="http://schemas.microsoft.com/office/drawing/2014/main" id="{36596E23-DB97-4C46-9ED9-4534BDED373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62" name="AutoShape 142" descr="XHR">
          <a:extLst>
            <a:ext uri="{FF2B5EF4-FFF2-40B4-BE49-F238E27FC236}">
              <a16:creationId xmlns:a16="http://schemas.microsoft.com/office/drawing/2014/main" id="{8817138B-496B-9D46-8CE1-218C2C10326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63" name="AutoShape 143" descr="XHR">
          <a:extLst>
            <a:ext uri="{FF2B5EF4-FFF2-40B4-BE49-F238E27FC236}">
              <a16:creationId xmlns:a16="http://schemas.microsoft.com/office/drawing/2014/main" id="{5950640C-8BC6-CD43-8471-572D02C9791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5364" name="AutoShape 144" descr="XHR">
          <a:extLst>
            <a:ext uri="{FF2B5EF4-FFF2-40B4-BE49-F238E27FC236}">
              <a16:creationId xmlns:a16="http://schemas.microsoft.com/office/drawing/2014/main" id="{C5B1AB49-E060-F24D-9EB1-EDC7A65238E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5365" name="AutoShape 145" descr="XHR">
          <a:extLst>
            <a:ext uri="{FF2B5EF4-FFF2-40B4-BE49-F238E27FC236}">
              <a16:creationId xmlns:a16="http://schemas.microsoft.com/office/drawing/2014/main" id="{0110CBA6-9FDD-A643-8B40-6B0D15C3222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66" name="AutoShape 146" descr="XHR">
          <a:extLst>
            <a:ext uri="{FF2B5EF4-FFF2-40B4-BE49-F238E27FC236}">
              <a16:creationId xmlns:a16="http://schemas.microsoft.com/office/drawing/2014/main" id="{521D91BE-F7E9-2A44-90B9-6D4DB3D1A19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67" name="AutoShape 147" descr="XHR">
          <a:extLst>
            <a:ext uri="{FF2B5EF4-FFF2-40B4-BE49-F238E27FC236}">
              <a16:creationId xmlns:a16="http://schemas.microsoft.com/office/drawing/2014/main" id="{3789AD78-B0A5-5A41-BD1E-3A40D47960D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68" name="AutoShape 148" descr="XHR">
          <a:extLst>
            <a:ext uri="{FF2B5EF4-FFF2-40B4-BE49-F238E27FC236}">
              <a16:creationId xmlns:a16="http://schemas.microsoft.com/office/drawing/2014/main" id="{7A7D39F2-E4A4-F746-B6F0-43E29ED9A08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69" name="AutoShape 149" descr="XHR">
          <a:extLst>
            <a:ext uri="{FF2B5EF4-FFF2-40B4-BE49-F238E27FC236}">
              <a16:creationId xmlns:a16="http://schemas.microsoft.com/office/drawing/2014/main" id="{47B46EBE-EF49-5349-A571-C48F800F0D1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5370" name="AutoShape 150" descr="XHR">
          <a:extLst>
            <a:ext uri="{FF2B5EF4-FFF2-40B4-BE49-F238E27FC236}">
              <a16:creationId xmlns:a16="http://schemas.microsoft.com/office/drawing/2014/main" id="{878C4CFD-F3C2-F64C-A432-C100585ABE4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71" name="AutoShape 151" descr="XHR">
          <a:extLst>
            <a:ext uri="{FF2B5EF4-FFF2-40B4-BE49-F238E27FC236}">
              <a16:creationId xmlns:a16="http://schemas.microsoft.com/office/drawing/2014/main" id="{6FB3F481-80D1-6642-9786-B28E8B832B6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5372" name="AutoShape 152" descr="XHR">
          <a:extLst>
            <a:ext uri="{FF2B5EF4-FFF2-40B4-BE49-F238E27FC236}">
              <a16:creationId xmlns:a16="http://schemas.microsoft.com/office/drawing/2014/main" id="{D70C5046-A89E-6041-BCF0-B6CEFBA493E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5373" name="AutoShape 153" descr="XHR">
          <a:extLst>
            <a:ext uri="{FF2B5EF4-FFF2-40B4-BE49-F238E27FC236}">
              <a16:creationId xmlns:a16="http://schemas.microsoft.com/office/drawing/2014/main" id="{EE55ED7A-0EA6-F64A-8E4D-0841A18AC6E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5374" name="AutoShape 154" descr="XHR">
          <a:extLst>
            <a:ext uri="{FF2B5EF4-FFF2-40B4-BE49-F238E27FC236}">
              <a16:creationId xmlns:a16="http://schemas.microsoft.com/office/drawing/2014/main" id="{754BCB62-095D-DE4D-82C9-5807E5A42A1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75" name="AutoShape 155" descr="XHR">
          <a:extLst>
            <a:ext uri="{FF2B5EF4-FFF2-40B4-BE49-F238E27FC236}">
              <a16:creationId xmlns:a16="http://schemas.microsoft.com/office/drawing/2014/main" id="{2340080D-4F08-F04A-BC68-04DCEC22F7C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76" name="AutoShape 156" descr="XHR">
          <a:extLst>
            <a:ext uri="{FF2B5EF4-FFF2-40B4-BE49-F238E27FC236}">
              <a16:creationId xmlns:a16="http://schemas.microsoft.com/office/drawing/2014/main" id="{0EA81402-6005-C84E-956C-27AE9C4EC41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5377" name="AutoShape 157" descr="Fetch">
          <a:extLst>
            <a:ext uri="{FF2B5EF4-FFF2-40B4-BE49-F238E27FC236}">
              <a16:creationId xmlns:a16="http://schemas.microsoft.com/office/drawing/2014/main" id="{369D2EEF-3304-BB42-8D68-E9C397AF740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5378" name="AutoShape 158" descr="XHR">
          <a:extLst>
            <a:ext uri="{FF2B5EF4-FFF2-40B4-BE49-F238E27FC236}">
              <a16:creationId xmlns:a16="http://schemas.microsoft.com/office/drawing/2014/main" id="{EC5520C7-A458-CB4E-8825-C4C4FF1D91A1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4800"/>
    <xdr:sp macro="" textlink="">
      <xdr:nvSpPr>
        <xdr:cNvPr id="5379" name="AutoShape 159" descr="XHR">
          <a:extLst>
            <a:ext uri="{FF2B5EF4-FFF2-40B4-BE49-F238E27FC236}">
              <a16:creationId xmlns:a16="http://schemas.microsoft.com/office/drawing/2014/main" id="{7F7A3868-4CF3-9841-85C3-2212CE2EBD6F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80" name="AutoShape 168" descr="XHR">
          <a:extLst>
            <a:ext uri="{FF2B5EF4-FFF2-40B4-BE49-F238E27FC236}">
              <a16:creationId xmlns:a16="http://schemas.microsoft.com/office/drawing/2014/main" id="{50453605-707A-754B-A062-C454B583D95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5381" name="AutoShape 169" descr="XHR">
          <a:extLst>
            <a:ext uri="{FF2B5EF4-FFF2-40B4-BE49-F238E27FC236}">
              <a16:creationId xmlns:a16="http://schemas.microsoft.com/office/drawing/2014/main" id="{E429E53F-9480-794F-8DEE-1269157FD7B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5382" name="AutoShape 170" descr="XHR">
          <a:extLst>
            <a:ext uri="{FF2B5EF4-FFF2-40B4-BE49-F238E27FC236}">
              <a16:creationId xmlns:a16="http://schemas.microsoft.com/office/drawing/2014/main" id="{4B775AB4-4AE8-8347-A56C-E93EB3277E0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5383" name="AutoShape 171" descr="XHR">
          <a:extLst>
            <a:ext uri="{FF2B5EF4-FFF2-40B4-BE49-F238E27FC236}">
              <a16:creationId xmlns:a16="http://schemas.microsoft.com/office/drawing/2014/main" id="{678ECAC8-23D8-8746-A40B-AB5B3E5EAC9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84" name="AutoShape 172" descr="XHR">
          <a:extLst>
            <a:ext uri="{FF2B5EF4-FFF2-40B4-BE49-F238E27FC236}">
              <a16:creationId xmlns:a16="http://schemas.microsoft.com/office/drawing/2014/main" id="{EED4C2C0-0A89-CD4E-A602-CC6DDA11E1D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85" name="AutoShape 173" descr="XHR">
          <a:extLst>
            <a:ext uri="{FF2B5EF4-FFF2-40B4-BE49-F238E27FC236}">
              <a16:creationId xmlns:a16="http://schemas.microsoft.com/office/drawing/2014/main" id="{E62A94B2-96CC-B94E-AB7D-7361996C3A9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86" name="AutoShape 174" descr="XHR">
          <a:extLst>
            <a:ext uri="{FF2B5EF4-FFF2-40B4-BE49-F238E27FC236}">
              <a16:creationId xmlns:a16="http://schemas.microsoft.com/office/drawing/2014/main" id="{640800A4-FD82-CE4E-81BF-C22733185B5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5387" name="AutoShape 175" descr="XHR">
          <a:extLst>
            <a:ext uri="{FF2B5EF4-FFF2-40B4-BE49-F238E27FC236}">
              <a16:creationId xmlns:a16="http://schemas.microsoft.com/office/drawing/2014/main" id="{F5C845C4-9D41-1C40-9296-0F9853979CC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5388" name="AutoShape 176" descr="XHR">
          <a:extLst>
            <a:ext uri="{FF2B5EF4-FFF2-40B4-BE49-F238E27FC236}">
              <a16:creationId xmlns:a16="http://schemas.microsoft.com/office/drawing/2014/main" id="{317A2F51-62B2-794E-83F8-064D1CD4180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89" name="AutoShape 177" descr="XHR">
          <a:extLst>
            <a:ext uri="{FF2B5EF4-FFF2-40B4-BE49-F238E27FC236}">
              <a16:creationId xmlns:a16="http://schemas.microsoft.com/office/drawing/2014/main" id="{6DEDBEEB-9477-6B42-A617-26EBD32AD83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90" name="AutoShape 178" descr="XHR">
          <a:extLst>
            <a:ext uri="{FF2B5EF4-FFF2-40B4-BE49-F238E27FC236}">
              <a16:creationId xmlns:a16="http://schemas.microsoft.com/office/drawing/2014/main" id="{CB36E248-269C-334E-B2CC-A5B0CC29839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91" name="AutoShape 179" descr="XHR">
          <a:extLst>
            <a:ext uri="{FF2B5EF4-FFF2-40B4-BE49-F238E27FC236}">
              <a16:creationId xmlns:a16="http://schemas.microsoft.com/office/drawing/2014/main" id="{969428BE-D012-8542-9A6C-4317B6F45CC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92" name="AutoShape 180" descr="XHR">
          <a:extLst>
            <a:ext uri="{FF2B5EF4-FFF2-40B4-BE49-F238E27FC236}">
              <a16:creationId xmlns:a16="http://schemas.microsoft.com/office/drawing/2014/main" id="{4C6ABCB0-BFDA-2C48-B058-9DBAA569AAA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5393" name="AutoShape 181" descr="XHR">
          <a:extLst>
            <a:ext uri="{FF2B5EF4-FFF2-40B4-BE49-F238E27FC236}">
              <a16:creationId xmlns:a16="http://schemas.microsoft.com/office/drawing/2014/main" id="{ADEAF57B-12F5-814A-A96D-9A38F1E1BB9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94" name="AutoShape 182" descr="XHR">
          <a:extLst>
            <a:ext uri="{FF2B5EF4-FFF2-40B4-BE49-F238E27FC236}">
              <a16:creationId xmlns:a16="http://schemas.microsoft.com/office/drawing/2014/main" id="{BC6B3B09-DD65-6443-BBC1-6EFF33D78D1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5395" name="AutoShape 183" descr="XHR">
          <a:extLst>
            <a:ext uri="{FF2B5EF4-FFF2-40B4-BE49-F238E27FC236}">
              <a16:creationId xmlns:a16="http://schemas.microsoft.com/office/drawing/2014/main" id="{944B03F5-3441-AE4B-B0A4-D30BA8CA35A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5396" name="AutoShape 184" descr="XHR">
          <a:extLst>
            <a:ext uri="{FF2B5EF4-FFF2-40B4-BE49-F238E27FC236}">
              <a16:creationId xmlns:a16="http://schemas.microsoft.com/office/drawing/2014/main" id="{F9A8DFD3-494A-3A4C-BFFF-BBA1504BAE6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5397" name="AutoShape 185" descr="XHR">
          <a:extLst>
            <a:ext uri="{FF2B5EF4-FFF2-40B4-BE49-F238E27FC236}">
              <a16:creationId xmlns:a16="http://schemas.microsoft.com/office/drawing/2014/main" id="{EFAE5874-AD31-8C4D-8218-E92A8C01F9D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98" name="AutoShape 186" descr="XHR">
          <a:extLst>
            <a:ext uri="{FF2B5EF4-FFF2-40B4-BE49-F238E27FC236}">
              <a16:creationId xmlns:a16="http://schemas.microsoft.com/office/drawing/2014/main" id="{868A11CD-0D30-7447-AC0B-BC5C48EA653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99" name="AutoShape 187" descr="XHR">
          <a:extLst>
            <a:ext uri="{FF2B5EF4-FFF2-40B4-BE49-F238E27FC236}">
              <a16:creationId xmlns:a16="http://schemas.microsoft.com/office/drawing/2014/main" id="{7FE09199-A329-AA4B-8329-330D9CB5870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5400" name="AutoShape 188" descr="XHR">
          <a:extLst>
            <a:ext uri="{FF2B5EF4-FFF2-40B4-BE49-F238E27FC236}">
              <a16:creationId xmlns:a16="http://schemas.microsoft.com/office/drawing/2014/main" id="{E10F270F-2352-CC48-B8E0-40582242A5B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5401" name="AutoShape 189" descr="XHR">
          <a:extLst>
            <a:ext uri="{FF2B5EF4-FFF2-40B4-BE49-F238E27FC236}">
              <a16:creationId xmlns:a16="http://schemas.microsoft.com/office/drawing/2014/main" id="{2DEC98B2-E6BE-6A4D-B11A-CC6958519762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4800"/>
    <xdr:sp macro="" textlink="">
      <xdr:nvSpPr>
        <xdr:cNvPr id="5402" name="AutoShape 190" descr="XHR">
          <a:extLst>
            <a:ext uri="{FF2B5EF4-FFF2-40B4-BE49-F238E27FC236}">
              <a16:creationId xmlns:a16="http://schemas.microsoft.com/office/drawing/2014/main" id="{768EDEF3-A213-C648-A8A4-C0716EB73DB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03" name="AutoShape 191" descr="XHR">
          <a:extLst>
            <a:ext uri="{FF2B5EF4-FFF2-40B4-BE49-F238E27FC236}">
              <a16:creationId xmlns:a16="http://schemas.microsoft.com/office/drawing/2014/main" id="{3F670014-CAB0-8F4E-B3F5-A749DC5DF63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04" name="AutoShape 192" descr="XHR">
          <a:extLst>
            <a:ext uri="{FF2B5EF4-FFF2-40B4-BE49-F238E27FC236}">
              <a16:creationId xmlns:a16="http://schemas.microsoft.com/office/drawing/2014/main" id="{43CDF66C-63C6-6744-B008-80B6536EE9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</xdr:row>
      <xdr:rowOff>0</xdr:rowOff>
    </xdr:from>
    <xdr:ext cx="304800" cy="304800"/>
    <xdr:sp macro="" textlink="">
      <xdr:nvSpPr>
        <xdr:cNvPr id="5405" name="AutoShape 193" descr="XHR">
          <a:extLst>
            <a:ext uri="{FF2B5EF4-FFF2-40B4-BE49-F238E27FC236}">
              <a16:creationId xmlns:a16="http://schemas.microsoft.com/office/drawing/2014/main" id="{8CC2BD3C-E1FA-B844-BA5B-C16D20A5641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5406" name="AutoShape 194" descr="XHR">
          <a:extLst>
            <a:ext uri="{FF2B5EF4-FFF2-40B4-BE49-F238E27FC236}">
              <a16:creationId xmlns:a16="http://schemas.microsoft.com/office/drawing/2014/main" id="{E2A273DF-AEBE-C348-BDAC-C7B11871D76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07" name="AutoShape 195" descr="XHR">
          <a:extLst>
            <a:ext uri="{FF2B5EF4-FFF2-40B4-BE49-F238E27FC236}">
              <a16:creationId xmlns:a16="http://schemas.microsoft.com/office/drawing/2014/main" id="{9FCFFFEE-093A-FC4E-9C8D-E2285AFF4E7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5408" name="AutoShape 196" descr="XHR">
          <a:extLst>
            <a:ext uri="{FF2B5EF4-FFF2-40B4-BE49-F238E27FC236}">
              <a16:creationId xmlns:a16="http://schemas.microsoft.com/office/drawing/2014/main" id="{AE7CD0B9-F416-D947-B763-100057D2ED4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5409" name="AutoShape 197" descr="XHR">
          <a:extLst>
            <a:ext uri="{FF2B5EF4-FFF2-40B4-BE49-F238E27FC236}">
              <a16:creationId xmlns:a16="http://schemas.microsoft.com/office/drawing/2014/main" id="{4288BAB8-1D65-CC43-A284-BE91E5E3E94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5410" name="AutoShape 198" descr="XHR">
          <a:extLst>
            <a:ext uri="{FF2B5EF4-FFF2-40B4-BE49-F238E27FC236}">
              <a16:creationId xmlns:a16="http://schemas.microsoft.com/office/drawing/2014/main" id="{D4F9DEA8-A14D-AF45-823B-95E820F3487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</xdr:row>
      <xdr:rowOff>0</xdr:rowOff>
    </xdr:from>
    <xdr:ext cx="304800" cy="304800"/>
    <xdr:sp macro="" textlink="">
      <xdr:nvSpPr>
        <xdr:cNvPr id="5411" name="AutoShape 199" descr="XHR">
          <a:extLst>
            <a:ext uri="{FF2B5EF4-FFF2-40B4-BE49-F238E27FC236}">
              <a16:creationId xmlns:a16="http://schemas.microsoft.com/office/drawing/2014/main" id="{86D2A244-5A0A-5340-A5AE-C4B9A1B09A1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</xdr:row>
      <xdr:rowOff>0</xdr:rowOff>
    </xdr:from>
    <xdr:ext cx="304800" cy="304800"/>
    <xdr:sp macro="" textlink="">
      <xdr:nvSpPr>
        <xdr:cNvPr id="5412" name="AutoShape 200" descr="XHR">
          <a:extLst>
            <a:ext uri="{FF2B5EF4-FFF2-40B4-BE49-F238E27FC236}">
              <a16:creationId xmlns:a16="http://schemas.microsoft.com/office/drawing/2014/main" id="{11C87BCB-9E68-C844-810A-BFC26D3BC5A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5413" name="AutoShape 201" descr="Fetch">
          <a:extLst>
            <a:ext uri="{FF2B5EF4-FFF2-40B4-BE49-F238E27FC236}">
              <a16:creationId xmlns:a16="http://schemas.microsoft.com/office/drawing/2014/main" id="{1E272E57-7BD5-4A4B-A2E3-66B7E212B72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39</xdr:row>
      <xdr:rowOff>0</xdr:rowOff>
    </xdr:from>
    <xdr:ext cx="304800" cy="304800"/>
    <xdr:sp macro="" textlink="">
      <xdr:nvSpPr>
        <xdr:cNvPr id="5414" name="AutoShape 202" descr="XHR">
          <a:extLst>
            <a:ext uri="{FF2B5EF4-FFF2-40B4-BE49-F238E27FC236}">
              <a16:creationId xmlns:a16="http://schemas.microsoft.com/office/drawing/2014/main" id="{C8F27844-A8AC-CC44-B987-509D5DBB222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40</xdr:row>
      <xdr:rowOff>0</xdr:rowOff>
    </xdr:from>
    <xdr:ext cx="304800" cy="304800"/>
    <xdr:sp macro="" textlink="">
      <xdr:nvSpPr>
        <xdr:cNvPr id="5415" name="AutoShape 203" descr="XHR">
          <a:extLst>
            <a:ext uri="{FF2B5EF4-FFF2-40B4-BE49-F238E27FC236}">
              <a16:creationId xmlns:a16="http://schemas.microsoft.com/office/drawing/2014/main" id="{E9C538C6-4455-AD45-A5C7-62DED49EDED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16" name="AutoShape 190" descr="XHR">
          <a:extLst>
            <a:ext uri="{FF2B5EF4-FFF2-40B4-BE49-F238E27FC236}">
              <a16:creationId xmlns:a16="http://schemas.microsoft.com/office/drawing/2014/main" id="{6FEC41BB-5302-BB49-B102-C1F94A16344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17" name="AutoShape 155" descr="XHR">
          <a:extLst>
            <a:ext uri="{FF2B5EF4-FFF2-40B4-BE49-F238E27FC236}">
              <a16:creationId xmlns:a16="http://schemas.microsoft.com/office/drawing/2014/main" id="{1D970791-1AAB-D84F-9BBC-4C15604263E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18" name="AutoShape 156" descr="XHR">
          <a:extLst>
            <a:ext uri="{FF2B5EF4-FFF2-40B4-BE49-F238E27FC236}">
              <a16:creationId xmlns:a16="http://schemas.microsoft.com/office/drawing/2014/main" id="{A88CB61D-050F-724B-9963-2358B38C7CA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19" name="AutoShape 157" descr="Fetch">
          <a:extLst>
            <a:ext uri="{FF2B5EF4-FFF2-40B4-BE49-F238E27FC236}">
              <a16:creationId xmlns:a16="http://schemas.microsoft.com/office/drawing/2014/main" id="{68C8053E-3FD5-9D4A-B6A7-87A0BFEDF15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5420" name="AutoShape 158" descr="XHR">
          <a:extLst>
            <a:ext uri="{FF2B5EF4-FFF2-40B4-BE49-F238E27FC236}">
              <a16:creationId xmlns:a16="http://schemas.microsoft.com/office/drawing/2014/main" id="{C2CFC7F5-B7E7-1B4C-8B9D-0E6510D6EEFD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</xdr:row>
      <xdr:rowOff>0</xdr:rowOff>
    </xdr:from>
    <xdr:ext cx="304800" cy="304800"/>
    <xdr:sp macro="" textlink="">
      <xdr:nvSpPr>
        <xdr:cNvPr id="5421" name="AutoShape 159" descr="XHR">
          <a:extLst>
            <a:ext uri="{FF2B5EF4-FFF2-40B4-BE49-F238E27FC236}">
              <a16:creationId xmlns:a16="http://schemas.microsoft.com/office/drawing/2014/main" id="{A982959C-5423-B247-8A98-37DE26D40AAD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22" name="AutoShape 186" descr="XHR">
          <a:extLst>
            <a:ext uri="{FF2B5EF4-FFF2-40B4-BE49-F238E27FC236}">
              <a16:creationId xmlns:a16="http://schemas.microsoft.com/office/drawing/2014/main" id="{1FF2F81C-7B22-E743-98AA-54A1F482DD7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23" name="AutoShape 187" descr="XHR">
          <a:extLst>
            <a:ext uri="{FF2B5EF4-FFF2-40B4-BE49-F238E27FC236}">
              <a16:creationId xmlns:a16="http://schemas.microsoft.com/office/drawing/2014/main" id="{86B62FD4-F444-AE48-AD8F-54BBA9CB34A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24" name="AutoShape 188" descr="XHR">
          <a:extLst>
            <a:ext uri="{FF2B5EF4-FFF2-40B4-BE49-F238E27FC236}">
              <a16:creationId xmlns:a16="http://schemas.microsoft.com/office/drawing/2014/main" id="{1D2D1E61-8C01-FB42-A114-8B4683BCDA8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1485900</xdr:colOff>
      <xdr:row>26</xdr:row>
      <xdr:rowOff>0</xdr:rowOff>
    </xdr:from>
    <xdr:ext cx="304800" cy="304800"/>
    <xdr:sp macro="" textlink="">
      <xdr:nvSpPr>
        <xdr:cNvPr id="5425" name="AutoShape 189" descr="XHR">
          <a:extLst>
            <a:ext uri="{FF2B5EF4-FFF2-40B4-BE49-F238E27FC236}">
              <a16:creationId xmlns:a16="http://schemas.microsoft.com/office/drawing/2014/main" id="{939CC587-071A-854B-8DC1-5240812253DA}"/>
            </a:ext>
          </a:extLst>
        </xdr:cNvPr>
        <xdr:cNvSpPr>
          <a:spLocks noChangeAspect="1" noChangeArrowheads="1"/>
        </xdr:cNvSpPr>
      </xdr:nvSpPr>
      <xdr:spPr bwMode="auto">
        <a:xfrm>
          <a:off x="10096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5426" name="AutoShape 190" descr="XHR">
          <a:extLst>
            <a:ext uri="{FF2B5EF4-FFF2-40B4-BE49-F238E27FC236}">
              <a16:creationId xmlns:a16="http://schemas.microsoft.com/office/drawing/2014/main" id="{B4A6260D-CA7D-5B4C-885B-EDC2A3933DE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27" name="AutoShape 190" descr="XHR">
          <a:extLst>
            <a:ext uri="{FF2B5EF4-FFF2-40B4-BE49-F238E27FC236}">
              <a16:creationId xmlns:a16="http://schemas.microsoft.com/office/drawing/2014/main" id="{AE7B0FD4-773C-2E4E-9312-A2F6558FAC0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28" name="AutoShape 192" descr="XHR">
          <a:extLst>
            <a:ext uri="{FF2B5EF4-FFF2-40B4-BE49-F238E27FC236}">
              <a16:creationId xmlns:a16="http://schemas.microsoft.com/office/drawing/2014/main" id="{7E38DC56-42E4-4143-BA41-A38B027E77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29" name="AutoShape 193" descr="XHR">
          <a:extLst>
            <a:ext uri="{FF2B5EF4-FFF2-40B4-BE49-F238E27FC236}">
              <a16:creationId xmlns:a16="http://schemas.microsoft.com/office/drawing/2014/main" id="{ED1552DF-7DB2-9E47-8975-17964EAF030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30" name="AutoShape 194" descr="XHR">
          <a:extLst>
            <a:ext uri="{FF2B5EF4-FFF2-40B4-BE49-F238E27FC236}">
              <a16:creationId xmlns:a16="http://schemas.microsoft.com/office/drawing/2014/main" id="{7016C896-DF91-2140-9BC2-F171EB2E250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</xdr:row>
      <xdr:rowOff>0</xdr:rowOff>
    </xdr:from>
    <xdr:ext cx="304800" cy="304800"/>
    <xdr:sp macro="" textlink="">
      <xdr:nvSpPr>
        <xdr:cNvPr id="5431" name="AutoShape 195" descr="XHR">
          <a:extLst>
            <a:ext uri="{FF2B5EF4-FFF2-40B4-BE49-F238E27FC236}">
              <a16:creationId xmlns:a16="http://schemas.microsoft.com/office/drawing/2014/main" id="{952E4963-5A54-8849-817A-B3A5423FB8A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5432" name="AutoShape 196" descr="XHR">
          <a:extLst>
            <a:ext uri="{FF2B5EF4-FFF2-40B4-BE49-F238E27FC236}">
              <a16:creationId xmlns:a16="http://schemas.microsoft.com/office/drawing/2014/main" id="{C1FF893B-0C85-174E-9E95-E13D144E743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33" name="AutoShape 197" descr="XHR">
          <a:extLst>
            <a:ext uri="{FF2B5EF4-FFF2-40B4-BE49-F238E27FC236}">
              <a16:creationId xmlns:a16="http://schemas.microsoft.com/office/drawing/2014/main" id="{10370BA6-E156-D34F-9D1E-ECC51F57CEC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34" name="AutoShape 192" descr="XHR">
          <a:extLst>
            <a:ext uri="{FF2B5EF4-FFF2-40B4-BE49-F238E27FC236}">
              <a16:creationId xmlns:a16="http://schemas.microsoft.com/office/drawing/2014/main" id="{5C463E33-607D-E14D-B93C-9528DF4488E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5435" name="AutoShape 193" descr="XHR">
          <a:extLst>
            <a:ext uri="{FF2B5EF4-FFF2-40B4-BE49-F238E27FC236}">
              <a16:creationId xmlns:a16="http://schemas.microsoft.com/office/drawing/2014/main" id="{5DCFD341-AF4F-6749-B333-07E4644B07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5436" name="AutoShape 194" descr="XHR">
          <a:extLst>
            <a:ext uri="{FF2B5EF4-FFF2-40B4-BE49-F238E27FC236}">
              <a16:creationId xmlns:a16="http://schemas.microsoft.com/office/drawing/2014/main" id="{77D0337C-AAAD-6142-93A4-8F2CBB3DAFA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5437" name="AutoShape 195" descr="XHR">
          <a:extLst>
            <a:ext uri="{FF2B5EF4-FFF2-40B4-BE49-F238E27FC236}">
              <a16:creationId xmlns:a16="http://schemas.microsoft.com/office/drawing/2014/main" id="{6403DF18-6F06-7A4D-ADBE-1D0B5C8261B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</xdr:row>
      <xdr:rowOff>0</xdr:rowOff>
    </xdr:from>
    <xdr:ext cx="304800" cy="304800"/>
    <xdr:sp macro="" textlink="">
      <xdr:nvSpPr>
        <xdr:cNvPr id="5438" name="AutoShape 196" descr="XHR">
          <a:extLst>
            <a:ext uri="{FF2B5EF4-FFF2-40B4-BE49-F238E27FC236}">
              <a16:creationId xmlns:a16="http://schemas.microsoft.com/office/drawing/2014/main" id="{C0EF2493-383D-9740-BB0D-37B464ED2B7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39" name="AutoShape 199" descr="XHR">
          <a:extLst>
            <a:ext uri="{FF2B5EF4-FFF2-40B4-BE49-F238E27FC236}">
              <a16:creationId xmlns:a16="http://schemas.microsoft.com/office/drawing/2014/main" id="{01000C3E-8669-F942-8D03-26CBBC05A53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5440" name="AutoShape 200" descr="XHR">
          <a:extLst>
            <a:ext uri="{FF2B5EF4-FFF2-40B4-BE49-F238E27FC236}">
              <a16:creationId xmlns:a16="http://schemas.microsoft.com/office/drawing/2014/main" id="{8730F99E-EEC6-D14E-A8CF-59C5176DACD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5441" name="AutoShape 201" descr="Fetch">
          <a:extLst>
            <a:ext uri="{FF2B5EF4-FFF2-40B4-BE49-F238E27FC236}">
              <a16:creationId xmlns:a16="http://schemas.microsoft.com/office/drawing/2014/main" id="{1E972D66-59FF-744D-BF33-210D59508C5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5442" name="AutoShape 202" descr="XHR">
          <a:extLst>
            <a:ext uri="{FF2B5EF4-FFF2-40B4-BE49-F238E27FC236}">
              <a16:creationId xmlns:a16="http://schemas.microsoft.com/office/drawing/2014/main" id="{048EA0DF-959D-9946-A1AB-7F356745ACA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5443" name="AutoShape 203" descr="XHR">
          <a:extLst>
            <a:ext uri="{FF2B5EF4-FFF2-40B4-BE49-F238E27FC236}">
              <a16:creationId xmlns:a16="http://schemas.microsoft.com/office/drawing/2014/main" id="{154771FF-95EF-BC4D-9EA8-48B1E72FBA5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444" name="AutoShape 81" descr="XHR">
          <a:extLst>
            <a:ext uri="{FF2B5EF4-FFF2-40B4-BE49-F238E27FC236}">
              <a16:creationId xmlns:a16="http://schemas.microsoft.com/office/drawing/2014/main" id="{34662F77-1597-4243-9852-F7244B98E3EA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5445" name="AutoShape 82" descr="XHR">
          <a:extLst>
            <a:ext uri="{FF2B5EF4-FFF2-40B4-BE49-F238E27FC236}">
              <a16:creationId xmlns:a16="http://schemas.microsoft.com/office/drawing/2014/main" id="{0E6163A5-919A-4A4C-A117-2EF50A64486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5446" name="AutoShape 83" descr="XHR">
          <a:extLst>
            <a:ext uri="{FF2B5EF4-FFF2-40B4-BE49-F238E27FC236}">
              <a16:creationId xmlns:a16="http://schemas.microsoft.com/office/drawing/2014/main" id="{852773FB-E51C-B641-BE88-6AD344C7357D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5447" name="AutoShape 84" descr="XHR">
          <a:extLst>
            <a:ext uri="{FF2B5EF4-FFF2-40B4-BE49-F238E27FC236}">
              <a16:creationId xmlns:a16="http://schemas.microsoft.com/office/drawing/2014/main" id="{D275CF79-8859-0B4A-96E8-1F505EAB7B8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5448" name="AutoShape 85" descr="XHR">
          <a:extLst>
            <a:ext uri="{FF2B5EF4-FFF2-40B4-BE49-F238E27FC236}">
              <a16:creationId xmlns:a16="http://schemas.microsoft.com/office/drawing/2014/main" id="{799825E8-8FBD-964C-97E1-16BE328DB2B7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5449" name="AutoShape 86" descr="XHR">
          <a:extLst>
            <a:ext uri="{FF2B5EF4-FFF2-40B4-BE49-F238E27FC236}">
              <a16:creationId xmlns:a16="http://schemas.microsoft.com/office/drawing/2014/main" id="{7456CA33-CFF8-7D4E-A91D-625B99FC39C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5450" name="AutoShape 78" descr="XHR">
          <a:extLst>
            <a:ext uri="{FF2B5EF4-FFF2-40B4-BE49-F238E27FC236}">
              <a16:creationId xmlns:a16="http://schemas.microsoft.com/office/drawing/2014/main" id="{8D64AD2C-1668-3B46-BC54-53DC35B37D40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5451" name="AutoShape 79" descr="XHR">
          <a:extLst>
            <a:ext uri="{FF2B5EF4-FFF2-40B4-BE49-F238E27FC236}">
              <a16:creationId xmlns:a16="http://schemas.microsoft.com/office/drawing/2014/main" id="{DF02D406-1299-E449-8972-65030CC7EF7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5452" name="AutoShape 78" descr="XHR">
          <a:extLst>
            <a:ext uri="{FF2B5EF4-FFF2-40B4-BE49-F238E27FC236}">
              <a16:creationId xmlns:a16="http://schemas.microsoft.com/office/drawing/2014/main" id="{06A86FC5-5447-0E44-900A-8F69EBF3F82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53" name="AutoShape 78" descr="XHR">
          <a:extLst>
            <a:ext uri="{FF2B5EF4-FFF2-40B4-BE49-F238E27FC236}">
              <a16:creationId xmlns:a16="http://schemas.microsoft.com/office/drawing/2014/main" id="{2B28DE25-2ADD-114B-A05A-D3F680E89251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5454" name="AutoShape 79" descr="XHR">
          <a:extLst>
            <a:ext uri="{FF2B5EF4-FFF2-40B4-BE49-F238E27FC236}">
              <a16:creationId xmlns:a16="http://schemas.microsoft.com/office/drawing/2014/main" id="{0329249E-945B-6741-9BF5-00C998D0DE8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55" name="AutoShape 113" descr="Fetch">
          <a:extLst>
            <a:ext uri="{FF2B5EF4-FFF2-40B4-BE49-F238E27FC236}">
              <a16:creationId xmlns:a16="http://schemas.microsoft.com/office/drawing/2014/main" id="{5FE5E20D-40DF-2A48-B9AD-0B018D7DBD8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56" name="AutoShape 114" descr="XHR">
          <a:extLst>
            <a:ext uri="{FF2B5EF4-FFF2-40B4-BE49-F238E27FC236}">
              <a16:creationId xmlns:a16="http://schemas.microsoft.com/office/drawing/2014/main" id="{BD149CB7-EBC3-654F-A910-299BD4A162D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57" name="AutoShape 115" descr="XHR">
          <a:extLst>
            <a:ext uri="{FF2B5EF4-FFF2-40B4-BE49-F238E27FC236}">
              <a16:creationId xmlns:a16="http://schemas.microsoft.com/office/drawing/2014/main" id="{1A62D90A-3222-4142-94B1-2714A9B818D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58" name="AutoShape 116" descr="XHR">
          <a:extLst>
            <a:ext uri="{FF2B5EF4-FFF2-40B4-BE49-F238E27FC236}">
              <a16:creationId xmlns:a16="http://schemas.microsoft.com/office/drawing/2014/main" id="{CD527857-5DCD-6147-8D57-A0B3F79AF8D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59" name="AutoShape 141" descr="XHR">
          <a:extLst>
            <a:ext uri="{FF2B5EF4-FFF2-40B4-BE49-F238E27FC236}">
              <a16:creationId xmlns:a16="http://schemas.microsoft.com/office/drawing/2014/main" id="{30B6EA11-FCBF-6B40-8695-DBEE53FB7B0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0" name="AutoShape 142" descr="XHR">
          <a:extLst>
            <a:ext uri="{FF2B5EF4-FFF2-40B4-BE49-F238E27FC236}">
              <a16:creationId xmlns:a16="http://schemas.microsoft.com/office/drawing/2014/main" id="{B3B82344-0117-DC48-937D-04F9F3A5CE7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61" name="AutoShape 143" descr="XHR">
          <a:extLst>
            <a:ext uri="{FF2B5EF4-FFF2-40B4-BE49-F238E27FC236}">
              <a16:creationId xmlns:a16="http://schemas.microsoft.com/office/drawing/2014/main" id="{86340DC5-EB90-D14E-8D88-A2E13962AD8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2" name="AutoShape 172" descr="XHR">
          <a:extLst>
            <a:ext uri="{FF2B5EF4-FFF2-40B4-BE49-F238E27FC236}">
              <a16:creationId xmlns:a16="http://schemas.microsoft.com/office/drawing/2014/main" id="{DE67CC97-A4D7-B648-9259-DD7C0EFDA5B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3" name="AutoShape 173" descr="XHR">
          <a:extLst>
            <a:ext uri="{FF2B5EF4-FFF2-40B4-BE49-F238E27FC236}">
              <a16:creationId xmlns:a16="http://schemas.microsoft.com/office/drawing/2014/main" id="{6C279D00-DCA1-D149-90D4-4033E76D4FE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64" name="AutoShape 174" descr="XHR">
          <a:extLst>
            <a:ext uri="{FF2B5EF4-FFF2-40B4-BE49-F238E27FC236}">
              <a16:creationId xmlns:a16="http://schemas.microsoft.com/office/drawing/2014/main" id="{1CFC4928-54EE-C64E-B747-EE89460D541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5" name="AutoShape 121" descr="XHR">
          <a:extLst>
            <a:ext uri="{FF2B5EF4-FFF2-40B4-BE49-F238E27FC236}">
              <a16:creationId xmlns:a16="http://schemas.microsoft.com/office/drawing/2014/main" id="{87533458-5DA1-4E40-99DF-8A2BAD0A26A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6" name="AutoShape 122" descr="XHR">
          <a:extLst>
            <a:ext uri="{FF2B5EF4-FFF2-40B4-BE49-F238E27FC236}">
              <a16:creationId xmlns:a16="http://schemas.microsoft.com/office/drawing/2014/main" id="{04483375-C1AD-BD47-B7DB-CA826407D12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7" name="AutoShape 123" descr="XHR">
          <a:extLst>
            <a:ext uri="{FF2B5EF4-FFF2-40B4-BE49-F238E27FC236}">
              <a16:creationId xmlns:a16="http://schemas.microsoft.com/office/drawing/2014/main" id="{4544A04A-4A7E-994E-9541-6AB2F171CA2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8" name="AutoShape 148" descr="XHR">
          <a:extLst>
            <a:ext uri="{FF2B5EF4-FFF2-40B4-BE49-F238E27FC236}">
              <a16:creationId xmlns:a16="http://schemas.microsoft.com/office/drawing/2014/main" id="{636A04F5-D9AA-B94F-98F4-4C741EF5ADA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9" name="AutoShape 149" descr="XHR">
          <a:extLst>
            <a:ext uri="{FF2B5EF4-FFF2-40B4-BE49-F238E27FC236}">
              <a16:creationId xmlns:a16="http://schemas.microsoft.com/office/drawing/2014/main" id="{676BDD6E-B9F0-D444-8459-5FE191FD48B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70" name="AutoShape 150" descr="XHR">
          <a:extLst>
            <a:ext uri="{FF2B5EF4-FFF2-40B4-BE49-F238E27FC236}">
              <a16:creationId xmlns:a16="http://schemas.microsoft.com/office/drawing/2014/main" id="{1702B867-23D4-E044-8705-A2F1461AAA0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71" name="AutoShape 179" descr="XHR">
          <a:extLst>
            <a:ext uri="{FF2B5EF4-FFF2-40B4-BE49-F238E27FC236}">
              <a16:creationId xmlns:a16="http://schemas.microsoft.com/office/drawing/2014/main" id="{9F8F0484-9ED1-B348-B759-7C4FFF37C82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72" name="AutoShape 180" descr="XHR">
          <a:extLst>
            <a:ext uri="{FF2B5EF4-FFF2-40B4-BE49-F238E27FC236}">
              <a16:creationId xmlns:a16="http://schemas.microsoft.com/office/drawing/2014/main" id="{8BCCFA34-B43D-1444-8BBE-2CF128B4A6A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73" name="AutoShape 181" descr="XHR">
          <a:extLst>
            <a:ext uri="{FF2B5EF4-FFF2-40B4-BE49-F238E27FC236}">
              <a16:creationId xmlns:a16="http://schemas.microsoft.com/office/drawing/2014/main" id="{8750CF3A-8DDE-8146-905D-B9A6F0A2B08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5474" name="AutoShape 76" descr="XHR">
          <a:extLst>
            <a:ext uri="{FF2B5EF4-FFF2-40B4-BE49-F238E27FC236}">
              <a16:creationId xmlns:a16="http://schemas.microsoft.com/office/drawing/2014/main" id="{47F7A90A-D178-DE40-9957-2D9AD92B0817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475" name="AutoShape 77" descr="XHR">
          <a:extLst>
            <a:ext uri="{FF2B5EF4-FFF2-40B4-BE49-F238E27FC236}">
              <a16:creationId xmlns:a16="http://schemas.microsoft.com/office/drawing/2014/main" id="{036BD4D3-1324-6F49-88CC-C1087F1CDC89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101600</xdr:rowOff>
    </xdr:to>
    <xdr:sp macro="" textlink="">
      <xdr:nvSpPr>
        <xdr:cNvPr id="2" name="AutoShape 99" descr="XHR">
          <a:extLst>
            <a:ext uri="{FF2B5EF4-FFF2-40B4-BE49-F238E27FC236}">
              <a16:creationId xmlns:a16="http://schemas.microsoft.com/office/drawing/2014/main" id="{6EFD0562-A810-2441-A246-9983E5DF2E9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3" name="AutoShape 103" descr="XHR">
          <a:extLst>
            <a:ext uri="{FF2B5EF4-FFF2-40B4-BE49-F238E27FC236}">
              <a16:creationId xmlns:a16="http://schemas.microsoft.com/office/drawing/2014/main" id="{9D0E0F0D-5806-D848-900C-9857B8C7628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4" name="AutoShape 131" descr="XHR">
          <a:extLst>
            <a:ext uri="{FF2B5EF4-FFF2-40B4-BE49-F238E27FC236}">
              <a16:creationId xmlns:a16="http://schemas.microsoft.com/office/drawing/2014/main" id="{C12231F2-895D-A34F-B2F3-6428EEDE248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" name="AutoShape 162" descr="XHR">
          <a:extLst>
            <a:ext uri="{FF2B5EF4-FFF2-40B4-BE49-F238E27FC236}">
              <a16:creationId xmlns:a16="http://schemas.microsoft.com/office/drawing/2014/main" id="{3831CFD2-8D5B-8247-BBDE-FDB809126F8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6" name="AutoShape 203" descr="XHR">
          <a:extLst>
            <a:ext uri="{FF2B5EF4-FFF2-40B4-BE49-F238E27FC236}">
              <a16:creationId xmlns:a16="http://schemas.microsoft.com/office/drawing/2014/main" id="{37D06292-6201-FC48-A614-FA345E9571B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lorian Mold" id="{AE1A273A-EE81-4841-BDDF-AB08C47471A9}" userId="S::florian.mold@agnet.at::75274d94-71a2-46a5-8e60-f1f117ad4e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1-03T21:33:12.02" personId="{AE1A273A-EE81-4841-BDDF-AB08C47471A9}" id="{E46FF52D-AF20-C948-B64C-3068848C8CEC}">
    <text>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ext>
  </threadedComment>
  <threadedComment ref="C4" dT="2023-01-03T21:32:56.81" personId="{AE1A273A-EE81-4841-BDDF-AB08C47471A9}" id="{BB52C841-284D-F14B-AC7C-7BB62EB6AC56}">
    <text>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ext>
  </threadedComment>
  <threadedComment ref="D21" dT="2023-01-03T22:04:28.74" personId="{AE1A273A-EE81-4841-BDDF-AB08C47471A9}" id="{D7B741A3-2F58-BD43-91C7-54EC6B969495}">
    <text>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ext>
  </threadedComment>
  <threadedComment ref="D22" dT="2023-01-03T22:04:13.67" personId="{AE1A273A-EE81-4841-BDDF-AB08C47471A9}" id="{91B6B533-D8FD-9F44-90F2-E470B0AF218A}">
    <text>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ext>
  </threadedComment>
  <threadedComment ref="C39" dT="2023-01-03T22:07:20.02" personId="{AE1A273A-EE81-4841-BDDF-AB08C47471A9}" id="{AD5A0D0C-F3CF-4648-89FD-DFA2FA86EFBB}">
    <text>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ext>
  </threadedComment>
  <threadedComment ref="C40" dT="2023-01-03T22:07:29.67" personId="{AE1A273A-EE81-4841-BDDF-AB08C47471A9}" id="{D3F180A4-23C8-9C4F-BE42-C5E8C367CDDA}">
    <text>Contract query __REDUCED__Contract($id: ID!) {
  Contract(id: $id) {
    id
    payPeriod
    payPeriodAdvance
    Customer {
      id
      postal
      street
      vatNumber
    }
  }
}</text>
  </threadedComment>
  <threadedComment ref="C57" dT="2023-01-05T09:27:57.41" personId="{AE1A273A-EE81-4841-BDDF-AB08C47471A9}" id="{BDD2CA77-DA56-2040-9E54-B6610C878006}">
    <text xml:space="preserve">query __REDUCED__User($id: ID!) {
  User(id: $id) {
    id
    phone
    birthdate
    Address {
      id
      streetName
      postalCode
      location
      Country {
        id
      }
    }
  }
}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34E6-658D-5C4E-A515-16DA469C88DF}">
  <dimension ref="A1:AH58"/>
  <sheetViews>
    <sheetView tabSelected="1" topLeftCell="C1" zoomScale="106" zoomScaleNormal="180" workbookViewId="0">
      <selection activeCell="P23" sqref="P23"/>
    </sheetView>
  </sheetViews>
  <sheetFormatPr baseColWidth="10" defaultRowHeight="16" x14ac:dyDescent="0.2"/>
  <cols>
    <col min="1" max="1" width="3.1640625" bestFit="1" customWidth="1"/>
    <col min="2" max="2" width="25.33203125" customWidth="1"/>
    <col min="3" max="3" width="13.1640625" bestFit="1" customWidth="1"/>
    <col min="4" max="4" width="11.83203125" bestFit="1" customWidth="1"/>
    <col min="5" max="5" width="13" bestFit="1" customWidth="1"/>
    <col min="6" max="6" width="14" bestFit="1" customWidth="1"/>
    <col min="7" max="7" width="14.5" bestFit="1" customWidth="1"/>
    <col min="8" max="8" width="4" customWidth="1"/>
    <col min="9" max="9" width="25" bestFit="1" customWidth="1"/>
    <col min="10" max="10" width="13.1640625" bestFit="1" customWidth="1"/>
    <col min="11" max="11" width="11.83203125" bestFit="1" customWidth="1"/>
    <col min="12" max="12" width="13" bestFit="1" customWidth="1"/>
    <col min="13" max="13" width="15.5" customWidth="1"/>
    <col min="14" max="14" width="14.5" bestFit="1" customWidth="1"/>
    <col min="15" max="15" width="4" customWidth="1"/>
    <col min="16" max="16" width="27.6640625" bestFit="1" customWidth="1"/>
    <col min="17" max="17" width="13.1640625" bestFit="1" customWidth="1"/>
    <col min="18" max="18" width="11.83203125" bestFit="1" customWidth="1"/>
    <col min="19" max="19" width="13" bestFit="1" customWidth="1"/>
    <col min="20" max="20" width="14" bestFit="1" customWidth="1"/>
    <col min="21" max="21" width="14.5" bestFit="1" customWidth="1"/>
    <col min="23" max="23" width="29.33203125" bestFit="1" customWidth="1"/>
    <col min="24" max="24" width="11.6640625" bestFit="1" customWidth="1"/>
    <col min="25" max="25" width="12.83203125" bestFit="1" customWidth="1"/>
    <col min="26" max="26" width="4" customWidth="1"/>
    <col min="27" max="27" width="29.33203125" bestFit="1" customWidth="1"/>
    <col min="28" max="28" width="11.6640625" bestFit="1" customWidth="1"/>
    <col min="29" max="29" width="12.83203125" bestFit="1" customWidth="1"/>
    <col min="30" max="30" width="4" bestFit="1" customWidth="1"/>
    <col min="31" max="31" width="29.33203125" bestFit="1" customWidth="1"/>
    <col min="32" max="32" width="11.6640625" bestFit="1" customWidth="1"/>
    <col min="33" max="33" width="12.83203125" bestFit="1" customWidth="1"/>
  </cols>
  <sheetData>
    <row r="1" spans="1:34" x14ac:dyDescent="0.2">
      <c r="B1" s="48" t="s">
        <v>0</v>
      </c>
      <c r="C1" s="48"/>
      <c r="D1" s="48"/>
      <c r="E1" s="48"/>
      <c r="F1" s="66"/>
      <c r="G1" s="12" t="s">
        <v>142</v>
      </c>
      <c r="H1" s="61"/>
      <c r="I1" s="48" t="s">
        <v>1</v>
      </c>
      <c r="J1" s="48"/>
      <c r="K1" s="48"/>
      <c r="L1" s="48"/>
      <c r="M1" s="10"/>
      <c r="N1" s="12" t="s">
        <v>142</v>
      </c>
      <c r="O1" s="8"/>
      <c r="P1" s="49" t="s">
        <v>34</v>
      </c>
      <c r="Q1" s="48"/>
      <c r="R1" s="48"/>
      <c r="S1" s="50"/>
      <c r="T1" s="8"/>
      <c r="U1" s="12" t="s">
        <v>142</v>
      </c>
    </row>
    <row r="2" spans="1:34" x14ac:dyDescent="0.2">
      <c r="B2" s="2" t="s">
        <v>2</v>
      </c>
      <c r="C2" s="2" t="s">
        <v>44</v>
      </c>
      <c r="D2" s="2" t="s">
        <v>31</v>
      </c>
      <c r="E2" s="2" t="s">
        <v>32</v>
      </c>
      <c r="F2" s="64" t="s">
        <v>140</v>
      </c>
      <c r="G2" s="65" t="s">
        <v>141</v>
      </c>
      <c r="H2" s="62"/>
      <c r="I2" s="2" t="s">
        <v>2</v>
      </c>
      <c r="J2" s="2" t="s">
        <v>44</v>
      </c>
      <c r="K2" s="2" t="s">
        <v>31</v>
      </c>
      <c r="L2" s="2" t="s">
        <v>32</v>
      </c>
      <c r="M2" s="64" t="s">
        <v>140</v>
      </c>
      <c r="N2" s="65" t="s">
        <v>141</v>
      </c>
      <c r="O2" s="8"/>
      <c r="P2" s="7" t="s">
        <v>2</v>
      </c>
      <c r="Q2" s="2" t="s">
        <v>44</v>
      </c>
      <c r="R2" s="2" t="s">
        <v>31</v>
      </c>
      <c r="S2" s="14" t="s">
        <v>32</v>
      </c>
      <c r="T2" s="68" t="s">
        <v>140</v>
      </c>
      <c r="U2" s="69" t="s">
        <v>141</v>
      </c>
      <c r="V2" s="60"/>
      <c r="AB2" t="s">
        <v>45</v>
      </c>
    </row>
    <row r="3" spans="1:34" x14ac:dyDescent="0.2">
      <c r="A3" s="2">
        <v>1</v>
      </c>
      <c r="B3" t="s">
        <v>7</v>
      </c>
      <c r="C3">
        <v>3</v>
      </c>
      <c r="D3">
        <v>131</v>
      </c>
      <c r="E3">
        <v>151</v>
      </c>
      <c r="F3" s="8">
        <f>E3/1000000</f>
        <v>1.5100000000000001E-4</v>
      </c>
      <c r="G3" s="12">
        <f>F3/0.1875</f>
        <v>8.0533333333333336E-4</v>
      </c>
      <c r="H3" s="62"/>
      <c r="I3" t="s">
        <v>7</v>
      </c>
      <c r="J3">
        <v>3</v>
      </c>
      <c r="K3">
        <v>131</v>
      </c>
      <c r="L3">
        <v>151</v>
      </c>
      <c r="M3" s="8">
        <f>L3/1000000</f>
        <v>1.5100000000000001E-4</v>
      </c>
      <c r="N3" s="12">
        <f>M3/0.1875</f>
        <v>8.0533333333333336E-4</v>
      </c>
      <c r="O3" s="8"/>
      <c r="P3" s="8" t="s">
        <v>10</v>
      </c>
      <c r="Q3">
        <v>10000</v>
      </c>
      <c r="R3" s="15">
        <v>197</v>
      </c>
      <c r="S3" s="16">
        <v>1140187</v>
      </c>
      <c r="T3" s="8">
        <f>S3/1000000</f>
        <v>1.1401870000000001</v>
      </c>
      <c r="U3" s="12">
        <f>T3/0.1875</f>
        <v>6.0809973333333334</v>
      </c>
      <c r="W3" s="6" t="s">
        <v>40</v>
      </c>
      <c r="X3" s="6" t="s">
        <v>31</v>
      </c>
      <c r="Y3" s="6" t="s">
        <v>32</v>
      </c>
      <c r="AB3">
        <v>81510</v>
      </c>
    </row>
    <row r="4" spans="1:34" x14ac:dyDescent="0.2">
      <c r="A4" s="2">
        <v>2</v>
      </c>
      <c r="B4" t="s">
        <v>8</v>
      </c>
      <c r="C4">
        <v>3</v>
      </c>
      <c r="D4">
        <v>134</v>
      </c>
      <c r="E4">
        <v>151</v>
      </c>
      <c r="F4" s="8">
        <f t="shared" ref="F4:F49" si="0">E4/1000000</f>
        <v>1.5100000000000001E-4</v>
      </c>
      <c r="G4" s="12">
        <f t="shared" ref="G4:G49" si="1">F4/0.1875</f>
        <v>8.0533333333333336E-4</v>
      </c>
      <c r="H4" s="62"/>
      <c r="I4" t="s">
        <v>8</v>
      </c>
      <c r="J4">
        <v>3</v>
      </c>
      <c r="K4">
        <v>134</v>
      </c>
      <c r="L4">
        <v>151</v>
      </c>
      <c r="M4" s="8">
        <f t="shared" ref="M4:M49" si="2">L4/1000000</f>
        <v>1.5100000000000001E-4</v>
      </c>
      <c r="N4" s="12">
        <f t="shared" ref="N4:N49" si="3">M4/0.1875</f>
        <v>8.0533333333333336E-4</v>
      </c>
      <c r="O4" s="8"/>
      <c r="P4" s="8" t="s">
        <v>21</v>
      </c>
      <c r="Q4">
        <v>100</v>
      </c>
      <c r="R4">
        <v>442</v>
      </c>
      <c r="S4" s="12">
        <v>13542</v>
      </c>
      <c r="T4" s="8">
        <f>S4/1000000</f>
        <v>1.3542E-2</v>
      </c>
      <c r="U4" s="12">
        <f t="shared" ref="U4:U49" si="4">T4/0.1875</f>
        <v>7.2223999999999997E-2</v>
      </c>
      <c r="W4" s="6" t="s">
        <v>0</v>
      </c>
      <c r="X4" s="5">
        <v>13533</v>
      </c>
      <c r="Y4" s="5">
        <v>8374763</v>
      </c>
      <c r="AB4">
        <v>51319</v>
      </c>
      <c r="AC4">
        <f>1-AB4/AB3</f>
        <v>0.37039627039627043</v>
      </c>
    </row>
    <row r="5" spans="1:34" x14ac:dyDescent="0.2">
      <c r="A5" s="2">
        <v>3</v>
      </c>
      <c r="B5" t="s">
        <v>9</v>
      </c>
      <c r="C5">
        <v>100</v>
      </c>
      <c r="D5">
        <v>485</v>
      </c>
      <c r="E5">
        <v>15198</v>
      </c>
      <c r="F5" s="8">
        <f t="shared" si="0"/>
        <v>1.5198E-2</v>
      </c>
      <c r="G5" s="12">
        <f t="shared" si="1"/>
        <v>8.1056000000000003E-2</v>
      </c>
      <c r="H5" s="62"/>
      <c r="I5" t="s">
        <v>9</v>
      </c>
      <c r="J5">
        <v>100</v>
      </c>
      <c r="K5">
        <v>485</v>
      </c>
      <c r="L5">
        <v>15198</v>
      </c>
      <c r="M5" s="8">
        <f t="shared" si="2"/>
        <v>1.5198E-2</v>
      </c>
      <c r="N5" s="12">
        <f t="shared" si="3"/>
        <v>8.1056000000000003E-2</v>
      </c>
      <c r="O5" s="8"/>
      <c r="P5" s="8" t="s">
        <v>14</v>
      </c>
      <c r="Q5">
        <v>10000</v>
      </c>
      <c r="R5" s="15">
        <v>315</v>
      </c>
      <c r="S5" s="16">
        <v>2779618</v>
      </c>
      <c r="T5" s="8">
        <f t="shared" ref="T5:T49" si="5">S5/1000000</f>
        <v>2.7796180000000001</v>
      </c>
      <c r="U5" s="12">
        <f t="shared" si="4"/>
        <v>14.824629333333334</v>
      </c>
      <c r="W5" s="6" t="s">
        <v>35</v>
      </c>
      <c r="X5" s="5">
        <v>15176</v>
      </c>
      <c r="Y5" s="5">
        <v>8437211</v>
      </c>
      <c r="AA5" s="31" t="s">
        <v>36</v>
      </c>
      <c r="AB5" s="2">
        <f>AB3-AB4</f>
        <v>30191</v>
      </c>
    </row>
    <row r="6" spans="1:34" x14ac:dyDescent="0.2">
      <c r="A6" s="2">
        <v>4</v>
      </c>
      <c r="B6" t="s">
        <v>10</v>
      </c>
      <c r="C6">
        <v>10000</v>
      </c>
      <c r="D6">
        <v>197</v>
      </c>
      <c r="E6">
        <v>1140187</v>
      </c>
      <c r="F6" s="8">
        <f t="shared" si="0"/>
        <v>1.1401870000000001</v>
      </c>
      <c r="G6" s="12">
        <f t="shared" si="1"/>
        <v>6.0809973333333334</v>
      </c>
      <c r="H6" s="62"/>
      <c r="I6" t="s">
        <v>10</v>
      </c>
      <c r="J6">
        <v>10000</v>
      </c>
      <c r="K6">
        <v>197</v>
      </c>
      <c r="L6">
        <v>1140187</v>
      </c>
      <c r="M6" s="8">
        <f t="shared" si="2"/>
        <v>1.1401870000000001</v>
      </c>
      <c r="N6" s="12">
        <f t="shared" si="3"/>
        <v>6.0809973333333334</v>
      </c>
      <c r="O6" s="8"/>
      <c r="P6" s="8" t="s">
        <v>13</v>
      </c>
      <c r="Q6">
        <v>100</v>
      </c>
      <c r="R6">
        <v>476</v>
      </c>
      <c r="S6" s="12">
        <v>14742</v>
      </c>
      <c r="T6" s="8">
        <f t="shared" si="5"/>
        <v>1.4742E-2</v>
      </c>
      <c r="U6" s="12">
        <f t="shared" si="4"/>
        <v>7.8623999999999999E-2</v>
      </c>
      <c r="W6" s="6" t="s">
        <v>34</v>
      </c>
      <c r="X6" s="5">
        <v>17462</v>
      </c>
      <c r="Y6" s="5">
        <v>10780656</v>
      </c>
    </row>
    <row r="7" spans="1:34" x14ac:dyDescent="0.2">
      <c r="A7" s="2">
        <v>5</v>
      </c>
      <c r="B7" t="s">
        <v>11</v>
      </c>
      <c r="C7">
        <v>84</v>
      </c>
      <c r="D7">
        <v>119</v>
      </c>
      <c r="E7">
        <v>3134</v>
      </c>
      <c r="F7" s="8">
        <f t="shared" si="0"/>
        <v>3.1340000000000001E-3</v>
      </c>
      <c r="G7" s="12">
        <f t="shared" si="1"/>
        <v>1.6714666666666666E-2</v>
      </c>
      <c r="H7" s="62"/>
      <c r="I7" t="s">
        <v>11</v>
      </c>
      <c r="J7">
        <v>84</v>
      </c>
      <c r="K7">
        <v>119</v>
      </c>
      <c r="L7">
        <v>3134</v>
      </c>
      <c r="M7" s="8">
        <f t="shared" si="2"/>
        <v>3.1340000000000001E-3</v>
      </c>
      <c r="N7" s="12">
        <f t="shared" si="3"/>
        <v>1.6714666666666666E-2</v>
      </c>
      <c r="O7" s="8"/>
      <c r="P7" s="8" t="s">
        <v>18</v>
      </c>
      <c r="Q7">
        <v>10000</v>
      </c>
      <c r="R7">
        <v>137</v>
      </c>
      <c r="S7" s="12">
        <v>1389264</v>
      </c>
      <c r="T7" s="8">
        <f t="shared" si="5"/>
        <v>1.3892640000000001</v>
      </c>
      <c r="U7" s="12">
        <f t="shared" si="4"/>
        <v>7.409408</v>
      </c>
    </row>
    <row r="8" spans="1:34" x14ac:dyDescent="0.2">
      <c r="A8" s="2">
        <v>6</v>
      </c>
      <c r="B8" t="s">
        <v>12</v>
      </c>
      <c r="C8">
        <v>100</v>
      </c>
      <c r="D8">
        <v>590</v>
      </c>
      <c r="E8">
        <v>34975</v>
      </c>
      <c r="F8" s="8">
        <f t="shared" si="0"/>
        <v>3.4974999999999999E-2</v>
      </c>
      <c r="G8" s="12">
        <f t="shared" si="1"/>
        <v>0.18653333333333333</v>
      </c>
      <c r="H8" s="62"/>
      <c r="I8" t="s">
        <v>12</v>
      </c>
      <c r="J8">
        <v>100</v>
      </c>
      <c r="K8">
        <v>590</v>
      </c>
      <c r="L8">
        <v>34975</v>
      </c>
      <c r="M8" s="8">
        <f t="shared" si="2"/>
        <v>3.4974999999999999E-2</v>
      </c>
      <c r="N8" s="12">
        <f t="shared" si="3"/>
        <v>0.18653333333333333</v>
      </c>
      <c r="O8" s="8"/>
      <c r="P8" s="8" t="s">
        <v>19</v>
      </c>
      <c r="Q8">
        <v>7</v>
      </c>
      <c r="R8">
        <v>186</v>
      </c>
      <c r="S8" s="12">
        <v>736</v>
      </c>
      <c r="T8" s="8">
        <f t="shared" si="5"/>
        <v>7.36E-4</v>
      </c>
      <c r="U8" s="12">
        <f t="shared" si="4"/>
        <v>3.9253333333333336E-3</v>
      </c>
      <c r="W8" s="5"/>
      <c r="X8" s="5" t="s">
        <v>31</v>
      </c>
      <c r="Y8" s="5" t="s">
        <v>32</v>
      </c>
      <c r="AA8" s="5"/>
      <c r="AB8" s="5" t="s">
        <v>31</v>
      </c>
      <c r="AC8" s="5" t="s">
        <v>32</v>
      </c>
      <c r="AE8" s="5"/>
      <c r="AF8" s="5" t="s">
        <v>31</v>
      </c>
      <c r="AG8" s="5" t="s">
        <v>32</v>
      </c>
    </row>
    <row r="9" spans="1:34" x14ac:dyDescent="0.2">
      <c r="A9" s="2">
        <v>7</v>
      </c>
      <c r="B9" t="s">
        <v>13</v>
      </c>
      <c r="C9">
        <v>100</v>
      </c>
      <c r="D9">
        <v>476</v>
      </c>
      <c r="E9">
        <v>14742</v>
      </c>
      <c r="F9" s="8">
        <f t="shared" si="0"/>
        <v>1.4742E-2</v>
      </c>
      <c r="G9" s="12">
        <f t="shared" si="1"/>
        <v>7.8623999999999999E-2</v>
      </c>
      <c r="H9" s="62"/>
      <c r="I9" t="s">
        <v>13</v>
      </c>
      <c r="J9">
        <v>100</v>
      </c>
      <c r="K9">
        <v>476</v>
      </c>
      <c r="L9">
        <v>14742</v>
      </c>
      <c r="M9" s="8">
        <f t="shared" si="2"/>
        <v>1.4742E-2</v>
      </c>
      <c r="N9" s="12">
        <f t="shared" si="3"/>
        <v>7.8623999999999999E-2</v>
      </c>
      <c r="O9" s="8"/>
      <c r="P9" s="8" t="s">
        <v>9</v>
      </c>
      <c r="Q9">
        <v>100</v>
      </c>
      <c r="R9">
        <v>485</v>
      </c>
      <c r="S9" s="12">
        <v>15198</v>
      </c>
      <c r="T9" s="8">
        <f t="shared" si="5"/>
        <v>1.5198E-2</v>
      </c>
      <c r="U9" s="12">
        <f t="shared" si="4"/>
        <v>8.1056000000000003E-2</v>
      </c>
      <c r="W9" s="6" t="s">
        <v>35</v>
      </c>
      <c r="X9" s="5">
        <v>15176</v>
      </c>
      <c r="Y9" s="5">
        <v>8437211</v>
      </c>
      <c r="AA9" s="6" t="s">
        <v>34</v>
      </c>
      <c r="AB9" s="5">
        <v>17462</v>
      </c>
      <c r="AC9" s="5">
        <v>10780656</v>
      </c>
      <c r="AE9" s="6" t="s">
        <v>34</v>
      </c>
      <c r="AF9" s="5">
        <v>17462</v>
      </c>
      <c r="AG9" s="5">
        <v>10780656</v>
      </c>
    </row>
    <row r="10" spans="1:34" ht="17" thickBot="1" x14ac:dyDescent="0.25">
      <c r="A10" s="2">
        <v>8</v>
      </c>
      <c r="B10" t="s">
        <v>14</v>
      </c>
      <c r="C10">
        <v>10000</v>
      </c>
      <c r="D10">
        <v>315</v>
      </c>
      <c r="E10">
        <v>2779618</v>
      </c>
      <c r="F10" s="8">
        <f t="shared" si="0"/>
        <v>2.7796180000000001</v>
      </c>
      <c r="G10" s="12">
        <f t="shared" si="1"/>
        <v>14.824629333333334</v>
      </c>
      <c r="H10" s="62"/>
      <c r="I10" t="s">
        <v>14</v>
      </c>
      <c r="J10">
        <v>10000</v>
      </c>
      <c r="K10">
        <v>315</v>
      </c>
      <c r="L10">
        <v>2779618</v>
      </c>
      <c r="M10" s="8">
        <f t="shared" si="2"/>
        <v>2.7796180000000001</v>
      </c>
      <c r="N10" s="12">
        <f t="shared" si="3"/>
        <v>14.824629333333334</v>
      </c>
      <c r="O10" s="8"/>
      <c r="P10" s="8" t="s">
        <v>22</v>
      </c>
      <c r="Q10">
        <v>10000</v>
      </c>
      <c r="R10">
        <v>235</v>
      </c>
      <c r="S10" s="12">
        <v>2201900</v>
      </c>
      <c r="T10" s="8">
        <f t="shared" si="5"/>
        <v>2.2019000000000002</v>
      </c>
      <c r="U10" s="12">
        <f t="shared" si="4"/>
        <v>11.743466666666668</v>
      </c>
      <c r="W10" s="29" t="s">
        <v>0</v>
      </c>
      <c r="X10" s="30">
        <v>13533</v>
      </c>
      <c r="Y10" s="30">
        <v>8374763</v>
      </c>
      <c r="AA10" s="29" t="s">
        <v>0</v>
      </c>
      <c r="AB10" s="30">
        <v>13533</v>
      </c>
      <c r="AC10" s="30">
        <v>8374763</v>
      </c>
      <c r="AE10" s="29" t="s">
        <v>35</v>
      </c>
      <c r="AF10" s="30">
        <v>15176</v>
      </c>
      <c r="AG10" s="30">
        <v>8437211</v>
      </c>
    </row>
    <row r="11" spans="1:34" x14ac:dyDescent="0.2">
      <c r="A11" s="2">
        <v>9</v>
      </c>
      <c r="B11" t="s">
        <v>15</v>
      </c>
      <c r="C11">
        <v>10000</v>
      </c>
      <c r="D11">
        <v>128</v>
      </c>
      <c r="E11">
        <v>435655</v>
      </c>
      <c r="F11" s="8">
        <f t="shared" si="0"/>
        <v>0.43565500000000001</v>
      </c>
      <c r="G11" s="12">
        <f t="shared" si="1"/>
        <v>2.3234933333333334</v>
      </c>
      <c r="H11" s="62"/>
      <c r="I11" t="s">
        <v>15</v>
      </c>
      <c r="J11">
        <v>10000</v>
      </c>
      <c r="K11">
        <v>128</v>
      </c>
      <c r="L11">
        <v>435655</v>
      </c>
      <c r="M11" s="8">
        <f t="shared" si="2"/>
        <v>0.43565500000000001</v>
      </c>
      <c r="N11" s="12">
        <f t="shared" si="3"/>
        <v>2.3234933333333334</v>
      </c>
      <c r="O11" s="8"/>
      <c r="P11" s="8" t="s">
        <v>12</v>
      </c>
      <c r="Q11">
        <v>100</v>
      </c>
      <c r="R11">
        <v>590</v>
      </c>
      <c r="S11" s="12">
        <v>34975</v>
      </c>
      <c r="T11" s="8">
        <f t="shared" si="5"/>
        <v>3.4974999999999999E-2</v>
      </c>
      <c r="U11" s="12">
        <f t="shared" si="4"/>
        <v>0.18653333333333333</v>
      </c>
      <c r="W11" s="17" t="s">
        <v>36</v>
      </c>
      <c r="X11" s="28">
        <f>X9-X10</f>
        <v>1643</v>
      </c>
      <c r="Y11" s="28">
        <f>Y9-Y10</f>
        <v>62448</v>
      </c>
      <c r="Z11" t="s">
        <v>42</v>
      </c>
      <c r="AA11" s="17" t="s">
        <v>36</v>
      </c>
      <c r="AB11" s="28">
        <f>AB9-AB10</f>
        <v>3929</v>
      </c>
      <c r="AC11" s="28">
        <f>AC9-AC10</f>
        <v>2405893</v>
      </c>
      <c r="AD11" t="s">
        <v>42</v>
      </c>
      <c r="AE11" s="17" t="s">
        <v>36</v>
      </c>
      <c r="AF11" s="28">
        <f>AF9-AF10</f>
        <v>2286</v>
      </c>
      <c r="AG11" s="28">
        <f>AG9-AG10</f>
        <v>2343445</v>
      </c>
      <c r="AH11" t="s">
        <v>42</v>
      </c>
    </row>
    <row r="12" spans="1:34" x14ac:dyDescent="0.2">
      <c r="A12" s="2">
        <v>10</v>
      </c>
      <c r="B12" t="s">
        <v>16</v>
      </c>
      <c r="C12">
        <v>3</v>
      </c>
      <c r="D12">
        <v>166</v>
      </c>
      <c r="E12">
        <v>260</v>
      </c>
      <c r="F12" s="8">
        <f t="shared" si="0"/>
        <v>2.5999999999999998E-4</v>
      </c>
      <c r="G12" s="12">
        <f t="shared" si="1"/>
        <v>1.3866666666666665E-3</v>
      </c>
      <c r="H12" s="62"/>
      <c r="I12" t="s">
        <v>16</v>
      </c>
      <c r="J12">
        <v>3</v>
      </c>
      <c r="K12">
        <v>166</v>
      </c>
      <c r="L12">
        <v>260</v>
      </c>
      <c r="M12" s="8">
        <f t="shared" si="2"/>
        <v>2.5999999999999998E-4</v>
      </c>
      <c r="N12" s="12">
        <f t="shared" si="3"/>
        <v>1.3866666666666665E-3</v>
      </c>
      <c r="O12" s="8"/>
      <c r="P12" s="8" t="s">
        <v>17</v>
      </c>
      <c r="Q12">
        <v>3</v>
      </c>
      <c r="R12">
        <v>160</v>
      </c>
      <c r="S12" s="12">
        <v>265</v>
      </c>
      <c r="T12" s="8">
        <f t="shared" si="5"/>
        <v>2.6499999999999999E-4</v>
      </c>
      <c r="U12" s="12">
        <f t="shared" si="4"/>
        <v>1.4133333333333333E-3</v>
      </c>
      <c r="X12">
        <v>1.6429999999999999E-3</v>
      </c>
      <c r="Y12">
        <v>6.2447999999999997E-2</v>
      </c>
      <c r="Z12" t="s">
        <v>43</v>
      </c>
      <c r="AB12">
        <v>3.9290000000000002E-3</v>
      </c>
      <c r="AC12">
        <v>2.4058929999999998</v>
      </c>
      <c r="AD12" t="s">
        <v>43</v>
      </c>
      <c r="AF12">
        <v>2.2859999999999998E-3</v>
      </c>
      <c r="AG12">
        <v>2.343445</v>
      </c>
      <c r="AH12" t="s">
        <v>43</v>
      </c>
    </row>
    <row r="13" spans="1:34" x14ac:dyDescent="0.2">
      <c r="A13" s="2">
        <v>11</v>
      </c>
      <c r="B13" t="s">
        <v>17</v>
      </c>
      <c r="C13">
        <v>3</v>
      </c>
      <c r="D13">
        <v>160</v>
      </c>
      <c r="E13">
        <v>265</v>
      </c>
      <c r="F13" s="8">
        <f t="shared" si="0"/>
        <v>2.6499999999999999E-4</v>
      </c>
      <c r="G13" s="12">
        <f t="shared" si="1"/>
        <v>1.4133333333333333E-3</v>
      </c>
      <c r="H13" s="62"/>
      <c r="I13" t="s">
        <v>17</v>
      </c>
      <c r="J13">
        <v>3</v>
      </c>
      <c r="K13">
        <v>160</v>
      </c>
      <c r="L13">
        <v>265</v>
      </c>
      <c r="M13" s="8">
        <f t="shared" si="2"/>
        <v>2.6499999999999999E-4</v>
      </c>
      <c r="N13" s="12">
        <f t="shared" si="3"/>
        <v>1.4133333333333333E-3</v>
      </c>
      <c r="O13" s="8"/>
      <c r="P13" s="8" t="s">
        <v>20</v>
      </c>
      <c r="Q13">
        <v>4</v>
      </c>
      <c r="R13">
        <v>137</v>
      </c>
      <c r="S13" s="12">
        <v>206</v>
      </c>
      <c r="T13" s="8">
        <f t="shared" si="5"/>
        <v>2.0599999999999999E-4</v>
      </c>
      <c r="U13" s="12">
        <f t="shared" si="4"/>
        <v>1.0986666666666666E-3</v>
      </c>
    </row>
    <row r="14" spans="1:34" x14ac:dyDescent="0.2">
      <c r="A14" s="2">
        <v>12</v>
      </c>
      <c r="B14" t="s">
        <v>18</v>
      </c>
      <c r="C14">
        <v>10000</v>
      </c>
      <c r="D14">
        <v>137</v>
      </c>
      <c r="E14">
        <v>1389264</v>
      </c>
      <c r="F14" s="8">
        <f t="shared" si="0"/>
        <v>1.3892640000000001</v>
      </c>
      <c r="G14" s="12">
        <f t="shared" si="1"/>
        <v>7.409408</v>
      </c>
      <c r="H14" s="62"/>
      <c r="I14" t="s">
        <v>18</v>
      </c>
      <c r="J14">
        <v>10000</v>
      </c>
      <c r="K14">
        <v>137</v>
      </c>
      <c r="L14">
        <v>1389264</v>
      </c>
      <c r="M14" s="8">
        <f t="shared" si="2"/>
        <v>1.3892640000000001</v>
      </c>
      <c r="N14" s="12">
        <f t="shared" si="3"/>
        <v>7.409408</v>
      </c>
      <c r="O14" s="8"/>
      <c r="P14" s="8" t="s">
        <v>16</v>
      </c>
      <c r="Q14">
        <v>3</v>
      </c>
      <c r="R14">
        <v>166</v>
      </c>
      <c r="S14" s="12">
        <v>260</v>
      </c>
      <c r="T14" s="8">
        <f t="shared" si="5"/>
        <v>2.5999999999999998E-4</v>
      </c>
      <c r="U14" s="12">
        <f t="shared" si="4"/>
        <v>1.3866666666666665E-3</v>
      </c>
    </row>
    <row r="15" spans="1:34" x14ac:dyDescent="0.2">
      <c r="A15" s="2">
        <v>13</v>
      </c>
      <c r="B15" t="s">
        <v>19</v>
      </c>
      <c r="C15">
        <v>7</v>
      </c>
      <c r="D15">
        <v>186</v>
      </c>
      <c r="E15">
        <v>736</v>
      </c>
      <c r="F15" s="8">
        <f t="shared" si="0"/>
        <v>7.36E-4</v>
      </c>
      <c r="G15" s="12">
        <f t="shared" si="1"/>
        <v>3.9253333333333336E-3</v>
      </c>
      <c r="H15" s="62"/>
      <c r="I15" t="s">
        <v>19</v>
      </c>
      <c r="J15">
        <v>7</v>
      </c>
      <c r="K15">
        <v>186</v>
      </c>
      <c r="L15">
        <v>736</v>
      </c>
      <c r="M15" s="8">
        <f t="shared" si="2"/>
        <v>7.36E-4</v>
      </c>
      <c r="N15" s="12">
        <f t="shared" si="3"/>
        <v>3.9253333333333336E-3</v>
      </c>
      <c r="O15" s="8"/>
      <c r="P15" s="8" t="s">
        <v>8</v>
      </c>
      <c r="Q15">
        <v>3</v>
      </c>
      <c r="R15">
        <v>134</v>
      </c>
      <c r="S15" s="12">
        <v>151</v>
      </c>
      <c r="T15" s="8">
        <f t="shared" si="5"/>
        <v>1.5100000000000001E-4</v>
      </c>
      <c r="U15" s="12">
        <f t="shared" si="4"/>
        <v>8.0533333333333336E-4</v>
      </c>
    </row>
    <row r="16" spans="1:34" x14ac:dyDescent="0.2">
      <c r="A16" s="2">
        <v>14</v>
      </c>
      <c r="B16" t="s">
        <v>20</v>
      </c>
      <c r="C16">
        <v>4</v>
      </c>
      <c r="D16">
        <v>137</v>
      </c>
      <c r="E16">
        <v>206</v>
      </c>
      <c r="F16" s="8">
        <f t="shared" si="0"/>
        <v>2.0599999999999999E-4</v>
      </c>
      <c r="G16" s="12">
        <f t="shared" si="1"/>
        <v>1.0986666666666666E-3</v>
      </c>
      <c r="H16" s="62"/>
      <c r="I16" t="s">
        <v>20</v>
      </c>
      <c r="J16">
        <v>4</v>
      </c>
      <c r="K16">
        <v>137</v>
      </c>
      <c r="L16">
        <v>206</v>
      </c>
      <c r="M16" s="8">
        <f t="shared" si="2"/>
        <v>2.0599999999999999E-4</v>
      </c>
      <c r="N16" s="12">
        <f t="shared" si="3"/>
        <v>1.0986666666666666E-3</v>
      </c>
      <c r="O16" s="8"/>
      <c r="P16" s="8" t="s">
        <v>7</v>
      </c>
      <c r="Q16">
        <v>3</v>
      </c>
      <c r="R16">
        <v>131</v>
      </c>
      <c r="S16" s="12">
        <v>151</v>
      </c>
      <c r="T16" s="8">
        <f t="shared" si="5"/>
        <v>1.5100000000000001E-4</v>
      </c>
      <c r="U16" s="12">
        <f t="shared" si="4"/>
        <v>8.0533333333333336E-4</v>
      </c>
    </row>
    <row r="17" spans="1:33" x14ac:dyDescent="0.2">
      <c r="A17" s="2">
        <v>15</v>
      </c>
      <c r="B17" t="s">
        <v>21</v>
      </c>
      <c r="C17">
        <v>100</v>
      </c>
      <c r="D17">
        <v>442</v>
      </c>
      <c r="E17">
        <v>13542</v>
      </c>
      <c r="F17" s="8">
        <f t="shared" si="0"/>
        <v>1.3542E-2</v>
      </c>
      <c r="G17" s="12">
        <f t="shared" si="1"/>
        <v>7.2223999999999997E-2</v>
      </c>
      <c r="H17" s="62"/>
      <c r="I17" t="s">
        <v>21</v>
      </c>
      <c r="J17">
        <v>100</v>
      </c>
      <c r="K17">
        <v>442</v>
      </c>
      <c r="L17">
        <v>13542</v>
      </c>
      <c r="M17" s="8">
        <f t="shared" si="2"/>
        <v>1.3542E-2</v>
      </c>
      <c r="N17" s="12">
        <f t="shared" si="3"/>
        <v>7.2223999999999997E-2</v>
      </c>
      <c r="O17" s="8"/>
      <c r="P17" s="8" t="s">
        <v>11</v>
      </c>
      <c r="Q17">
        <v>84</v>
      </c>
      <c r="R17">
        <v>119</v>
      </c>
      <c r="S17" s="12">
        <v>3134</v>
      </c>
      <c r="T17" s="8">
        <f t="shared" si="5"/>
        <v>3.1340000000000001E-3</v>
      </c>
      <c r="U17" s="12">
        <f t="shared" si="4"/>
        <v>1.6714666666666666E-2</v>
      </c>
    </row>
    <row r="18" spans="1:33" ht="17" thickBot="1" x14ac:dyDescent="0.25">
      <c r="A18" s="3">
        <v>16</v>
      </c>
      <c r="B18" s="4" t="s">
        <v>22</v>
      </c>
      <c r="C18" s="4">
        <v>10000</v>
      </c>
      <c r="D18" s="4">
        <v>235</v>
      </c>
      <c r="E18" s="4">
        <v>2201900</v>
      </c>
      <c r="F18" s="8">
        <f t="shared" si="0"/>
        <v>2.2019000000000002</v>
      </c>
      <c r="G18" s="12">
        <f t="shared" si="1"/>
        <v>11.743466666666668</v>
      </c>
      <c r="H18" s="4"/>
      <c r="I18" s="4" t="s">
        <v>22</v>
      </c>
      <c r="J18" s="4">
        <v>10000</v>
      </c>
      <c r="K18" s="4">
        <v>235</v>
      </c>
      <c r="L18" s="4">
        <v>2201900</v>
      </c>
      <c r="M18" s="8">
        <f t="shared" si="2"/>
        <v>2.2019000000000002</v>
      </c>
      <c r="N18" s="12">
        <f t="shared" si="3"/>
        <v>11.743466666666668</v>
      </c>
      <c r="O18" s="9"/>
      <c r="P18" s="9" t="s">
        <v>15</v>
      </c>
      <c r="Q18" s="4">
        <v>10000</v>
      </c>
      <c r="R18" s="4">
        <v>128</v>
      </c>
      <c r="S18" s="13">
        <v>435655</v>
      </c>
      <c r="T18" s="8">
        <f t="shared" si="5"/>
        <v>0.43565500000000001</v>
      </c>
      <c r="U18" s="12">
        <f t="shared" si="4"/>
        <v>2.3234933333333334</v>
      </c>
    </row>
    <row r="19" spans="1:33" x14ac:dyDescent="0.2">
      <c r="A19" s="2">
        <v>17</v>
      </c>
      <c r="B19" t="s">
        <v>3</v>
      </c>
      <c r="C19">
        <v>1</v>
      </c>
      <c r="D19">
        <v>272</v>
      </c>
      <c r="E19">
        <v>73</v>
      </c>
      <c r="F19" s="8">
        <f t="shared" si="0"/>
        <v>7.2999999999999999E-5</v>
      </c>
      <c r="G19" s="12">
        <f t="shared" si="1"/>
        <v>3.8933333333333333E-4</v>
      </c>
      <c r="H19" s="62"/>
      <c r="I19" t="s">
        <v>3</v>
      </c>
      <c r="J19">
        <v>1</v>
      </c>
      <c r="K19">
        <v>272</v>
      </c>
      <c r="L19">
        <v>73</v>
      </c>
      <c r="M19" s="8">
        <f t="shared" si="2"/>
        <v>7.2999999999999999E-5</v>
      </c>
      <c r="N19" s="12">
        <f t="shared" si="3"/>
        <v>3.8933333333333333E-4</v>
      </c>
      <c r="O19" s="8"/>
      <c r="P19" s="8" t="s">
        <v>3</v>
      </c>
      <c r="Q19">
        <v>1</v>
      </c>
      <c r="R19">
        <v>272</v>
      </c>
      <c r="S19" s="12">
        <v>73</v>
      </c>
      <c r="T19" s="8">
        <f t="shared" si="5"/>
        <v>7.2999999999999999E-5</v>
      </c>
      <c r="U19" s="12">
        <f t="shared" si="4"/>
        <v>3.8933333333333333E-4</v>
      </c>
    </row>
    <row r="20" spans="1:33" x14ac:dyDescent="0.2">
      <c r="A20" s="2">
        <v>18</v>
      </c>
      <c r="B20" t="s">
        <v>23</v>
      </c>
      <c r="C20">
        <v>100</v>
      </c>
      <c r="D20">
        <v>476</v>
      </c>
      <c r="E20" s="32">
        <v>15787</v>
      </c>
      <c r="F20" s="8">
        <f t="shared" si="0"/>
        <v>1.5786999999999999E-2</v>
      </c>
      <c r="G20" s="12">
        <f t="shared" si="1"/>
        <v>8.4197333333333332E-2</v>
      </c>
      <c r="H20" s="62"/>
      <c r="I20" t="s">
        <v>23</v>
      </c>
      <c r="J20">
        <v>100</v>
      </c>
      <c r="K20">
        <v>684</v>
      </c>
      <c r="L20" s="32">
        <v>41914</v>
      </c>
      <c r="M20" s="8">
        <f t="shared" si="2"/>
        <v>4.1914E-2</v>
      </c>
      <c r="N20" s="12">
        <f t="shared" si="3"/>
        <v>0.22354133333333334</v>
      </c>
      <c r="O20" s="8"/>
      <c r="P20" s="8" t="s">
        <v>23</v>
      </c>
      <c r="Q20">
        <v>100</v>
      </c>
      <c r="R20">
        <v>684</v>
      </c>
      <c r="S20" s="12">
        <v>41914</v>
      </c>
      <c r="T20" s="8">
        <f t="shared" si="5"/>
        <v>4.1914E-2</v>
      </c>
      <c r="U20" s="12">
        <f t="shared" si="4"/>
        <v>0.22354133333333334</v>
      </c>
      <c r="AE20" s="6" t="s">
        <v>40</v>
      </c>
      <c r="AF20" s="6" t="s">
        <v>31</v>
      </c>
      <c r="AG20" s="6" t="s">
        <v>32</v>
      </c>
    </row>
    <row r="21" spans="1:33" x14ac:dyDescent="0.2">
      <c r="A21" s="2">
        <v>19</v>
      </c>
      <c r="B21" t="s">
        <v>3</v>
      </c>
      <c r="C21">
        <v>1</v>
      </c>
      <c r="D21">
        <v>272</v>
      </c>
      <c r="E21">
        <v>73</v>
      </c>
      <c r="F21" s="8">
        <f t="shared" si="0"/>
        <v>7.2999999999999999E-5</v>
      </c>
      <c r="G21" s="12">
        <f t="shared" si="1"/>
        <v>3.8933333333333333E-4</v>
      </c>
      <c r="H21" s="62"/>
      <c r="I21" t="s">
        <v>3</v>
      </c>
      <c r="J21">
        <v>1</v>
      </c>
      <c r="K21">
        <v>272</v>
      </c>
      <c r="L21">
        <v>73</v>
      </c>
      <c r="M21" s="8">
        <f>L21/1000000</f>
        <v>7.2999999999999999E-5</v>
      </c>
      <c r="N21" s="12">
        <f t="shared" si="3"/>
        <v>3.8933333333333333E-4</v>
      </c>
      <c r="O21" s="8"/>
      <c r="P21" s="8" t="s">
        <v>15</v>
      </c>
      <c r="Q21">
        <v>10000</v>
      </c>
      <c r="R21">
        <v>128</v>
      </c>
      <c r="S21" s="12">
        <v>435655</v>
      </c>
      <c r="T21" s="8">
        <f t="shared" si="5"/>
        <v>0.43565500000000001</v>
      </c>
      <c r="U21" s="12">
        <f t="shared" si="4"/>
        <v>2.3234933333333334</v>
      </c>
      <c r="AE21" s="6" t="s">
        <v>0</v>
      </c>
      <c r="AF21" s="47">
        <f>13533/1000</f>
        <v>13.532999999999999</v>
      </c>
      <c r="AG21" s="47">
        <f>8374763/1000000</f>
        <v>8.3747629999999997</v>
      </c>
    </row>
    <row r="22" spans="1:33" x14ac:dyDescent="0.2">
      <c r="A22" s="2">
        <v>20</v>
      </c>
      <c r="B22" t="s">
        <v>23</v>
      </c>
      <c r="C22">
        <v>100</v>
      </c>
      <c r="D22">
        <v>684</v>
      </c>
      <c r="E22">
        <v>42174</v>
      </c>
      <c r="F22" s="8">
        <f t="shared" si="0"/>
        <v>4.2174000000000003E-2</v>
      </c>
      <c r="G22" s="12">
        <f t="shared" si="1"/>
        <v>0.22492800000000002</v>
      </c>
      <c r="H22" s="62"/>
      <c r="I22" t="s">
        <v>23</v>
      </c>
      <c r="J22">
        <v>100</v>
      </c>
      <c r="K22">
        <v>684</v>
      </c>
      <c r="L22">
        <v>42174</v>
      </c>
      <c r="M22" s="8">
        <f t="shared" si="2"/>
        <v>4.2174000000000003E-2</v>
      </c>
      <c r="N22" s="12">
        <f t="shared" si="3"/>
        <v>0.22492800000000002</v>
      </c>
      <c r="O22" s="8"/>
      <c r="P22" s="8" t="s">
        <v>8</v>
      </c>
      <c r="Q22">
        <v>3</v>
      </c>
      <c r="R22">
        <v>134</v>
      </c>
      <c r="S22" s="12">
        <v>151</v>
      </c>
      <c r="T22" s="8">
        <f t="shared" si="5"/>
        <v>1.5100000000000001E-4</v>
      </c>
      <c r="U22" s="12">
        <f t="shared" si="4"/>
        <v>8.0533333333333336E-4</v>
      </c>
      <c r="AE22" s="6" t="s">
        <v>35</v>
      </c>
      <c r="AF22" s="47">
        <f>15176/1000</f>
        <v>15.176</v>
      </c>
      <c r="AG22" s="47">
        <f>8437211/1000000</f>
        <v>8.4372109999999996</v>
      </c>
    </row>
    <row r="23" spans="1:33" x14ac:dyDescent="0.2">
      <c r="A23" s="2">
        <v>21</v>
      </c>
      <c r="B23" s="21" t="s">
        <v>24</v>
      </c>
      <c r="C23" s="21">
        <v>1</v>
      </c>
      <c r="D23" s="21">
        <v>763</v>
      </c>
      <c r="E23" s="21">
        <v>916</v>
      </c>
      <c r="F23" s="8">
        <f t="shared" si="0"/>
        <v>9.1600000000000004E-4</v>
      </c>
      <c r="G23" s="12">
        <f t="shared" si="1"/>
        <v>4.8853333333333335E-3</v>
      </c>
      <c r="H23" s="63"/>
      <c r="I23" s="21" t="s">
        <v>24</v>
      </c>
      <c r="J23" s="21">
        <v>1</v>
      </c>
      <c r="K23" s="21">
        <v>1106</v>
      </c>
      <c r="L23" s="21">
        <v>1379</v>
      </c>
      <c r="M23" s="8">
        <f t="shared" si="2"/>
        <v>1.379E-3</v>
      </c>
      <c r="N23" s="12">
        <f t="shared" si="3"/>
        <v>7.3546666666666665E-3</v>
      </c>
      <c r="O23" s="8"/>
      <c r="P23" s="8" t="s">
        <v>11</v>
      </c>
      <c r="Q23">
        <v>84</v>
      </c>
      <c r="R23">
        <v>119</v>
      </c>
      <c r="S23" s="12">
        <v>3134</v>
      </c>
      <c r="T23" s="8">
        <f t="shared" si="5"/>
        <v>3.1340000000000001E-3</v>
      </c>
      <c r="U23" s="12">
        <f t="shared" si="4"/>
        <v>1.6714666666666666E-2</v>
      </c>
      <c r="AE23" s="6" t="s">
        <v>34</v>
      </c>
      <c r="AF23" s="47">
        <f>17462/1000</f>
        <v>17.462</v>
      </c>
      <c r="AG23" s="47">
        <f>10780656/1000000</f>
        <v>10.780656</v>
      </c>
    </row>
    <row r="24" spans="1:33" x14ac:dyDescent="0.2">
      <c r="A24" s="2"/>
      <c r="F24" s="8">
        <f t="shared" si="0"/>
        <v>0</v>
      </c>
      <c r="G24" s="12">
        <f t="shared" si="1"/>
        <v>0</v>
      </c>
      <c r="H24" s="62"/>
      <c r="M24" s="8">
        <f t="shared" si="2"/>
        <v>0</v>
      </c>
      <c r="N24" s="12">
        <f t="shared" si="3"/>
        <v>0</v>
      </c>
      <c r="O24" s="8"/>
      <c r="P24" s="8" t="s">
        <v>3</v>
      </c>
      <c r="Q24">
        <v>1</v>
      </c>
      <c r="R24">
        <v>272</v>
      </c>
      <c r="S24" s="12">
        <v>73</v>
      </c>
      <c r="T24" s="8">
        <f t="shared" si="5"/>
        <v>7.2999999999999999E-5</v>
      </c>
      <c r="U24" s="12">
        <f t="shared" si="4"/>
        <v>3.8933333333333333E-4</v>
      </c>
    </row>
    <row r="25" spans="1:33" x14ac:dyDescent="0.2">
      <c r="A25" s="2"/>
      <c r="F25" s="8">
        <f t="shared" si="0"/>
        <v>0</v>
      </c>
      <c r="G25" s="12">
        <f t="shared" si="1"/>
        <v>0</v>
      </c>
      <c r="H25" s="62"/>
      <c r="M25" s="8">
        <f t="shared" si="2"/>
        <v>0</v>
      </c>
      <c r="N25" s="12">
        <f t="shared" si="3"/>
        <v>0</v>
      </c>
      <c r="O25" s="8"/>
      <c r="P25" s="8" t="s">
        <v>23</v>
      </c>
      <c r="Q25">
        <v>100</v>
      </c>
      <c r="R25">
        <v>684</v>
      </c>
      <c r="S25" s="12">
        <v>42174</v>
      </c>
      <c r="T25" s="8">
        <f t="shared" si="5"/>
        <v>4.2174000000000003E-2</v>
      </c>
      <c r="U25" s="12">
        <f t="shared" si="4"/>
        <v>0.22492800000000002</v>
      </c>
    </row>
    <row r="26" spans="1:33" ht="17" thickBot="1" x14ac:dyDescent="0.25">
      <c r="A26" s="3"/>
      <c r="B26" s="4"/>
      <c r="C26" s="4"/>
      <c r="D26" s="4"/>
      <c r="E26" s="4"/>
      <c r="F26" s="8">
        <f t="shared" si="0"/>
        <v>0</v>
      </c>
      <c r="G26" s="12">
        <f t="shared" si="1"/>
        <v>0</v>
      </c>
      <c r="H26" s="4"/>
      <c r="I26" s="4"/>
      <c r="J26" s="4"/>
      <c r="K26" s="4"/>
      <c r="L26" s="4"/>
      <c r="M26" s="8">
        <f t="shared" si="2"/>
        <v>0</v>
      </c>
      <c r="N26" s="12">
        <f t="shared" si="3"/>
        <v>0</v>
      </c>
      <c r="O26" s="9"/>
      <c r="P26" s="23" t="s">
        <v>24</v>
      </c>
      <c r="Q26" s="24">
        <v>1</v>
      </c>
      <c r="R26" s="24">
        <v>1106</v>
      </c>
      <c r="S26" s="25">
        <v>1379</v>
      </c>
      <c r="T26" s="8">
        <f t="shared" si="5"/>
        <v>1.379E-3</v>
      </c>
      <c r="U26" s="12">
        <f t="shared" si="4"/>
        <v>7.3546666666666665E-3</v>
      </c>
    </row>
    <row r="27" spans="1:33" x14ac:dyDescent="0.2">
      <c r="A27" s="2">
        <v>22</v>
      </c>
      <c r="B27" t="s">
        <v>4</v>
      </c>
      <c r="C27">
        <v>1</v>
      </c>
      <c r="D27">
        <v>263</v>
      </c>
      <c r="E27">
        <v>73</v>
      </c>
      <c r="F27" s="8">
        <f t="shared" si="0"/>
        <v>7.2999999999999999E-5</v>
      </c>
      <c r="G27" s="12">
        <f t="shared" si="1"/>
        <v>3.8933333333333333E-4</v>
      </c>
      <c r="H27" s="62"/>
      <c r="I27" t="s">
        <v>4</v>
      </c>
      <c r="J27">
        <v>1</v>
      </c>
      <c r="K27">
        <v>263</v>
      </c>
      <c r="L27">
        <v>73</v>
      </c>
      <c r="M27" s="8">
        <f t="shared" si="2"/>
        <v>7.2999999999999999E-5</v>
      </c>
      <c r="N27" s="12">
        <f t="shared" si="3"/>
        <v>3.8933333333333333E-4</v>
      </c>
      <c r="O27" s="8"/>
      <c r="P27" s="8" t="s">
        <v>4</v>
      </c>
      <c r="Q27">
        <v>1</v>
      </c>
      <c r="R27">
        <v>263</v>
      </c>
      <c r="S27" s="12">
        <v>73</v>
      </c>
      <c r="T27" s="8">
        <f t="shared" si="5"/>
        <v>7.2999999999999999E-5</v>
      </c>
      <c r="U27" s="12">
        <f t="shared" si="4"/>
        <v>3.8933333333333333E-4</v>
      </c>
    </row>
    <row r="28" spans="1:33" x14ac:dyDescent="0.2">
      <c r="A28" s="2">
        <v>23</v>
      </c>
      <c r="B28" t="s">
        <v>25</v>
      </c>
      <c r="C28">
        <v>100</v>
      </c>
      <c r="D28">
        <v>809</v>
      </c>
      <c r="E28" s="32">
        <v>67224</v>
      </c>
      <c r="F28" s="8">
        <f t="shared" si="0"/>
        <v>6.7224000000000006E-2</v>
      </c>
      <c r="G28" s="12">
        <f t="shared" si="1"/>
        <v>0.35852800000000001</v>
      </c>
      <c r="H28" s="62"/>
      <c r="I28" t="s">
        <v>25</v>
      </c>
      <c r="J28">
        <v>100</v>
      </c>
      <c r="K28">
        <v>875</v>
      </c>
      <c r="L28" s="32">
        <v>75040</v>
      </c>
      <c r="M28" s="8">
        <f t="shared" si="2"/>
        <v>7.5039999999999996E-2</v>
      </c>
      <c r="N28" s="12">
        <f t="shared" si="3"/>
        <v>0.40021333333333331</v>
      </c>
      <c r="O28" s="8"/>
      <c r="P28" s="8" t="s">
        <v>25</v>
      </c>
      <c r="Q28">
        <v>100</v>
      </c>
      <c r="R28">
        <v>875</v>
      </c>
      <c r="S28" s="12">
        <v>75040</v>
      </c>
      <c r="T28" s="8">
        <f t="shared" si="5"/>
        <v>7.5039999999999996E-2</v>
      </c>
      <c r="U28" s="12">
        <f t="shared" si="4"/>
        <v>0.40021333333333331</v>
      </c>
    </row>
    <row r="29" spans="1:33" x14ac:dyDescent="0.2">
      <c r="A29" s="2">
        <v>24</v>
      </c>
      <c r="B29" t="s">
        <v>4</v>
      </c>
      <c r="C29">
        <v>1</v>
      </c>
      <c r="D29">
        <v>263</v>
      </c>
      <c r="E29">
        <v>73</v>
      </c>
      <c r="F29" s="8">
        <f t="shared" si="0"/>
        <v>7.2999999999999999E-5</v>
      </c>
      <c r="G29" s="12">
        <f t="shared" si="1"/>
        <v>3.8933333333333333E-4</v>
      </c>
      <c r="H29" s="62"/>
      <c r="I29" t="s">
        <v>4</v>
      </c>
      <c r="J29">
        <v>1</v>
      </c>
      <c r="K29">
        <v>263</v>
      </c>
      <c r="L29">
        <v>73</v>
      </c>
      <c r="M29" s="8">
        <f t="shared" si="2"/>
        <v>7.2999999999999999E-5</v>
      </c>
      <c r="N29" s="12">
        <f t="shared" si="3"/>
        <v>3.8933333333333333E-4</v>
      </c>
      <c r="O29" s="8"/>
      <c r="P29" s="8" t="s">
        <v>16</v>
      </c>
      <c r="Q29">
        <v>3</v>
      </c>
      <c r="R29">
        <v>166</v>
      </c>
      <c r="S29" s="12">
        <v>260</v>
      </c>
      <c r="T29" s="8">
        <f t="shared" si="5"/>
        <v>2.5999999999999998E-4</v>
      </c>
      <c r="U29" s="12">
        <f t="shared" si="4"/>
        <v>1.3866666666666665E-3</v>
      </c>
    </row>
    <row r="30" spans="1:33" x14ac:dyDescent="0.2">
      <c r="A30" s="2">
        <v>25</v>
      </c>
      <c r="B30" t="s">
        <v>25</v>
      </c>
      <c r="C30">
        <v>100</v>
      </c>
      <c r="D30">
        <v>875</v>
      </c>
      <c r="E30">
        <v>74991</v>
      </c>
      <c r="F30" s="8">
        <f t="shared" si="0"/>
        <v>7.4991000000000002E-2</v>
      </c>
      <c r="G30" s="12">
        <f t="shared" si="1"/>
        <v>0.39995200000000003</v>
      </c>
      <c r="H30" s="62"/>
      <c r="I30" t="s">
        <v>25</v>
      </c>
      <c r="J30">
        <v>100</v>
      </c>
      <c r="K30">
        <v>875</v>
      </c>
      <c r="L30">
        <v>74991</v>
      </c>
      <c r="M30" s="8">
        <f t="shared" si="2"/>
        <v>7.4991000000000002E-2</v>
      </c>
      <c r="N30" s="12">
        <f t="shared" si="3"/>
        <v>0.39995200000000003</v>
      </c>
      <c r="O30" s="8"/>
      <c r="P30" s="8" t="s">
        <v>17</v>
      </c>
      <c r="Q30">
        <v>3</v>
      </c>
      <c r="R30">
        <v>160</v>
      </c>
      <c r="S30" s="12">
        <v>265</v>
      </c>
      <c r="T30" s="8">
        <f t="shared" si="5"/>
        <v>2.6499999999999999E-4</v>
      </c>
      <c r="U30" s="12">
        <f t="shared" si="4"/>
        <v>1.4133333333333333E-3</v>
      </c>
    </row>
    <row r="31" spans="1:33" x14ac:dyDescent="0.2">
      <c r="A31" s="2">
        <v>26</v>
      </c>
      <c r="B31" s="21" t="s">
        <v>26</v>
      </c>
      <c r="C31" s="21">
        <v>1</v>
      </c>
      <c r="D31" s="21">
        <v>823</v>
      </c>
      <c r="E31" s="21">
        <v>1824</v>
      </c>
      <c r="F31" s="8">
        <f t="shared" si="0"/>
        <v>1.8240000000000001E-3</v>
      </c>
      <c r="G31" s="12">
        <f t="shared" si="1"/>
        <v>9.7280000000000005E-3</v>
      </c>
      <c r="H31" s="63"/>
      <c r="I31" s="21" t="s">
        <v>26</v>
      </c>
      <c r="J31" s="21">
        <v>1</v>
      </c>
      <c r="K31" s="21">
        <v>1267</v>
      </c>
      <c r="L31" s="21">
        <v>2444</v>
      </c>
      <c r="M31" s="8">
        <f t="shared" si="2"/>
        <v>2.444E-3</v>
      </c>
      <c r="N31" s="12">
        <f t="shared" si="3"/>
        <v>1.3034666666666667E-2</v>
      </c>
      <c r="O31" s="8"/>
      <c r="P31" s="8" t="s">
        <v>18</v>
      </c>
      <c r="Q31">
        <v>10000</v>
      </c>
      <c r="R31">
        <v>137</v>
      </c>
      <c r="S31" s="12">
        <v>1389264</v>
      </c>
      <c r="T31" s="8">
        <f t="shared" si="5"/>
        <v>1.3892640000000001</v>
      </c>
      <c r="U31" s="12">
        <f t="shared" si="4"/>
        <v>7.409408</v>
      </c>
    </row>
    <row r="32" spans="1:33" x14ac:dyDescent="0.2">
      <c r="A32" s="2">
        <v>27</v>
      </c>
      <c r="B32" t="s">
        <v>5</v>
      </c>
      <c r="C32">
        <v>1</v>
      </c>
      <c r="D32">
        <v>266</v>
      </c>
      <c r="E32">
        <v>74</v>
      </c>
      <c r="F32" s="8">
        <f t="shared" si="0"/>
        <v>7.3999999999999996E-5</v>
      </c>
      <c r="G32" s="12">
        <f t="shared" si="1"/>
        <v>3.9466666666666665E-4</v>
      </c>
      <c r="H32" s="62"/>
      <c r="I32" t="s">
        <v>5</v>
      </c>
      <c r="J32">
        <v>1</v>
      </c>
      <c r="K32">
        <v>266</v>
      </c>
      <c r="L32">
        <v>74</v>
      </c>
      <c r="M32" s="8">
        <f t="shared" si="2"/>
        <v>7.3999999999999996E-5</v>
      </c>
      <c r="N32" s="12">
        <f t="shared" si="3"/>
        <v>3.9466666666666665E-4</v>
      </c>
      <c r="O32" s="8"/>
      <c r="P32" s="8" t="s">
        <v>19</v>
      </c>
      <c r="Q32">
        <v>7</v>
      </c>
      <c r="R32">
        <v>186</v>
      </c>
      <c r="S32" s="12">
        <v>736</v>
      </c>
      <c r="T32" s="8">
        <f t="shared" si="5"/>
        <v>7.36E-4</v>
      </c>
      <c r="U32" s="12">
        <f t="shared" si="4"/>
        <v>3.9253333333333336E-3</v>
      </c>
    </row>
    <row r="33" spans="1:21" x14ac:dyDescent="0.2">
      <c r="A33" s="2">
        <v>28</v>
      </c>
      <c r="B33" t="s">
        <v>27</v>
      </c>
      <c r="C33">
        <v>100</v>
      </c>
      <c r="D33">
        <v>539</v>
      </c>
      <c r="E33" s="32">
        <v>32242</v>
      </c>
      <c r="F33" s="8">
        <f t="shared" si="0"/>
        <v>3.2242E-2</v>
      </c>
      <c r="G33" s="12">
        <f t="shared" si="1"/>
        <v>0.17195733333333332</v>
      </c>
      <c r="H33" s="62"/>
      <c r="I33" t="s">
        <v>27</v>
      </c>
      <c r="J33">
        <v>100</v>
      </c>
      <c r="K33">
        <v>664</v>
      </c>
      <c r="L33" s="32">
        <v>52090</v>
      </c>
      <c r="M33" s="8">
        <f t="shared" si="2"/>
        <v>5.2089999999999997E-2</v>
      </c>
      <c r="N33" s="12">
        <f t="shared" si="3"/>
        <v>0.2778133333333333</v>
      </c>
      <c r="O33" s="8"/>
      <c r="P33" s="8" t="s">
        <v>20</v>
      </c>
      <c r="Q33">
        <v>4</v>
      </c>
      <c r="R33">
        <v>875</v>
      </c>
      <c r="S33" s="12">
        <v>75040</v>
      </c>
      <c r="T33" s="8">
        <f t="shared" si="5"/>
        <v>7.5039999999999996E-2</v>
      </c>
      <c r="U33" s="12">
        <f t="shared" si="4"/>
        <v>0.40021333333333331</v>
      </c>
    </row>
    <row r="34" spans="1:21" x14ac:dyDescent="0.2">
      <c r="A34" s="2">
        <v>29</v>
      </c>
      <c r="B34" t="s">
        <v>5</v>
      </c>
      <c r="C34">
        <v>1</v>
      </c>
      <c r="D34">
        <v>266</v>
      </c>
      <c r="E34">
        <v>74</v>
      </c>
      <c r="F34" s="8">
        <f t="shared" si="0"/>
        <v>7.3999999999999996E-5</v>
      </c>
      <c r="G34" s="12">
        <f t="shared" si="1"/>
        <v>3.9466666666666665E-4</v>
      </c>
      <c r="H34" s="62"/>
      <c r="I34" t="s">
        <v>5</v>
      </c>
      <c r="J34">
        <v>1</v>
      </c>
      <c r="K34">
        <v>266</v>
      </c>
      <c r="L34">
        <v>74</v>
      </c>
      <c r="M34" s="8">
        <f t="shared" si="2"/>
        <v>7.3999999999999996E-5</v>
      </c>
      <c r="N34" s="12">
        <f t="shared" si="3"/>
        <v>3.9466666666666665E-4</v>
      </c>
      <c r="O34" s="8"/>
      <c r="P34" s="8" t="s">
        <v>4</v>
      </c>
      <c r="Q34">
        <v>1</v>
      </c>
      <c r="R34">
        <v>263</v>
      </c>
      <c r="S34" s="12">
        <v>73</v>
      </c>
      <c r="T34" s="8">
        <f t="shared" si="5"/>
        <v>7.2999999999999999E-5</v>
      </c>
      <c r="U34" s="12">
        <f t="shared" si="4"/>
        <v>3.8933333333333333E-4</v>
      </c>
    </row>
    <row r="35" spans="1:21" x14ac:dyDescent="0.2">
      <c r="A35" s="2">
        <v>30</v>
      </c>
      <c r="B35" t="s">
        <v>27</v>
      </c>
      <c r="C35">
        <v>100</v>
      </c>
      <c r="D35">
        <v>664</v>
      </c>
      <c r="E35">
        <v>51839</v>
      </c>
      <c r="F35" s="8">
        <f t="shared" si="0"/>
        <v>5.1839000000000003E-2</v>
      </c>
      <c r="G35" s="12">
        <f t="shared" si="1"/>
        <v>0.2764746666666667</v>
      </c>
      <c r="H35" s="62"/>
      <c r="I35" t="s">
        <v>27</v>
      </c>
      <c r="J35">
        <v>100</v>
      </c>
      <c r="K35">
        <v>664</v>
      </c>
      <c r="L35">
        <v>51839</v>
      </c>
      <c r="M35" s="8">
        <f t="shared" si="2"/>
        <v>5.1839000000000003E-2</v>
      </c>
      <c r="N35" s="12">
        <f t="shared" si="3"/>
        <v>0.2764746666666667</v>
      </c>
      <c r="O35" s="8"/>
      <c r="P35" s="8" t="s">
        <v>25</v>
      </c>
      <c r="Q35">
        <v>100</v>
      </c>
      <c r="R35">
        <v>875</v>
      </c>
      <c r="S35" s="12">
        <v>74991</v>
      </c>
      <c r="T35" s="8">
        <f t="shared" si="5"/>
        <v>7.4991000000000002E-2</v>
      </c>
      <c r="U35" s="12">
        <f t="shared" si="4"/>
        <v>0.39995200000000003</v>
      </c>
    </row>
    <row r="36" spans="1:21" x14ac:dyDescent="0.2">
      <c r="A36" s="2">
        <v>31</v>
      </c>
      <c r="B36" s="21" t="s">
        <v>28</v>
      </c>
      <c r="C36" s="21">
        <v>1</v>
      </c>
      <c r="D36" s="21">
        <v>311</v>
      </c>
      <c r="E36" s="21">
        <v>280</v>
      </c>
      <c r="F36" s="8">
        <f t="shared" si="0"/>
        <v>2.7999999999999998E-4</v>
      </c>
      <c r="G36" s="12">
        <f t="shared" si="1"/>
        <v>1.4933333333333333E-3</v>
      </c>
      <c r="H36" s="63"/>
      <c r="I36" s="21" t="s">
        <v>28</v>
      </c>
      <c r="J36" s="21">
        <v>1</v>
      </c>
      <c r="K36" s="21">
        <v>540</v>
      </c>
      <c r="L36" s="21">
        <v>688</v>
      </c>
      <c r="M36" s="8">
        <f t="shared" si="2"/>
        <v>6.8800000000000003E-4</v>
      </c>
      <c r="N36" s="12">
        <f t="shared" si="3"/>
        <v>3.6693333333333335E-3</v>
      </c>
      <c r="O36" s="8"/>
      <c r="P36" s="20" t="s">
        <v>26</v>
      </c>
      <c r="Q36" s="21">
        <v>1</v>
      </c>
      <c r="R36" s="21">
        <v>1267</v>
      </c>
      <c r="S36" s="22">
        <v>2444</v>
      </c>
      <c r="T36" s="8">
        <f t="shared" si="5"/>
        <v>2.444E-3</v>
      </c>
      <c r="U36" s="12">
        <f t="shared" si="4"/>
        <v>1.3034666666666667E-2</v>
      </c>
    </row>
    <row r="37" spans="1:21" x14ac:dyDescent="0.2">
      <c r="A37" s="2"/>
      <c r="F37" s="8">
        <f t="shared" si="0"/>
        <v>0</v>
      </c>
      <c r="G37" s="12">
        <f t="shared" si="1"/>
        <v>0</v>
      </c>
      <c r="H37" s="62"/>
      <c r="M37" s="8">
        <f t="shared" si="2"/>
        <v>0</v>
      </c>
      <c r="N37" s="12">
        <f t="shared" si="3"/>
        <v>0</v>
      </c>
      <c r="O37" s="8"/>
      <c r="P37" s="8" t="s">
        <v>5</v>
      </c>
      <c r="Q37">
        <v>1</v>
      </c>
      <c r="R37">
        <v>266</v>
      </c>
      <c r="S37" s="12">
        <v>74</v>
      </c>
      <c r="T37" s="8">
        <f t="shared" si="5"/>
        <v>7.3999999999999996E-5</v>
      </c>
      <c r="U37" s="12">
        <f t="shared" si="4"/>
        <v>3.9466666666666665E-4</v>
      </c>
    </row>
    <row r="38" spans="1:21" x14ac:dyDescent="0.2">
      <c r="A38" s="2"/>
      <c r="F38" s="8">
        <f t="shared" si="0"/>
        <v>0</v>
      </c>
      <c r="G38" s="12">
        <f t="shared" si="1"/>
        <v>0</v>
      </c>
      <c r="H38" s="62"/>
      <c r="M38" s="8">
        <f t="shared" si="2"/>
        <v>0</v>
      </c>
      <c r="N38" s="12">
        <f t="shared" si="3"/>
        <v>0</v>
      </c>
      <c r="O38" s="8"/>
      <c r="P38" s="8" t="s">
        <v>27</v>
      </c>
      <c r="Q38">
        <v>100</v>
      </c>
      <c r="R38">
        <v>664</v>
      </c>
      <c r="S38" s="12">
        <v>52090</v>
      </c>
      <c r="T38" s="8">
        <f t="shared" si="5"/>
        <v>5.2089999999999997E-2</v>
      </c>
      <c r="U38" s="12">
        <f t="shared" si="4"/>
        <v>0.2778133333333333</v>
      </c>
    </row>
    <row r="39" spans="1:21" x14ac:dyDescent="0.2">
      <c r="A39" s="2"/>
      <c r="F39" s="8">
        <f t="shared" si="0"/>
        <v>0</v>
      </c>
      <c r="G39" s="12">
        <f t="shared" si="1"/>
        <v>0</v>
      </c>
      <c r="H39" s="62"/>
      <c r="M39" s="8">
        <f t="shared" si="2"/>
        <v>0</v>
      </c>
      <c r="N39" s="12">
        <f t="shared" si="3"/>
        <v>0</v>
      </c>
      <c r="O39" s="8"/>
      <c r="P39" s="8" t="s">
        <v>5</v>
      </c>
      <c r="Q39">
        <v>1</v>
      </c>
      <c r="R39">
        <v>266</v>
      </c>
      <c r="S39" s="12">
        <v>74</v>
      </c>
      <c r="T39" s="8">
        <f t="shared" si="5"/>
        <v>7.3999999999999996E-5</v>
      </c>
      <c r="U39" s="12">
        <f t="shared" si="4"/>
        <v>3.9466666666666665E-4</v>
      </c>
    </row>
    <row r="40" spans="1:21" x14ac:dyDescent="0.2">
      <c r="A40" s="2"/>
      <c r="F40" s="8">
        <f t="shared" si="0"/>
        <v>0</v>
      </c>
      <c r="G40" s="12">
        <f t="shared" si="1"/>
        <v>0</v>
      </c>
      <c r="H40" s="62"/>
      <c r="M40" s="8">
        <f t="shared" si="2"/>
        <v>0</v>
      </c>
      <c r="N40" s="12">
        <f t="shared" si="3"/>
        <v>0</v>
      </c>
      <c r="O40" s="8"/>
      <c r="P40" s="8" t="s">
        <v>27</v>
      </c>
      <c r="Q40">
        <v>100</v>
      </c>
      <c r="R40">
        <v>664</v>
      </c>
      <c r="S40" s="12">
        <v>51839</v>
      </c>
      <c r="T40" s="8">
        <f t="shared" si="5"/>
        <v>5.1839000000000003E-2</v>
      </c>
      <c r="U40" s="12">
        <f t="shared" si="4"/>
        <v>0.2764746666666667</v>
      </c>
    </row>
    <row r="41" spans="1:21" ht="17" thickBot="1" x14ac:dyDescent="0.25">
      <c r="A41" s="3"/>
      <c r="B41" s="4"/>
      <c r="C41" s="4"/>
      <c r="D41" s="4"/>
      <c r="E41" s="4"/>
      <c r="F41" s="8">
        <f t="shared" si="0"/>
        <v>0</v>
      </c>
      <c r="G41" s="12">
        <f t="shared" si="1"/>
        <v>0</v>
      </c>
      <c r="H41" s="4"/>
      <c r="I41" s="4"/>
      <c r="J41" s="4"/>
      <c r="K41" s="4"/>
      <c r="L41" s="4"/>
      <c r="M41" s="8">
        <f t="shared" si="2"/>
        <v>0</v>
      </c>
      <c r="N41" s="12">
        <f t="shared" si="3"/>
        <v>0</v>
      </c>
      <c r="O41" s="9"/>
      <c r="P41" s="23" t="s">
        <v>28</v>
      </c>
      <c r="Q41" s="24">
        <v>1</v>
      </c>
      <c r="R41" s="24">
        <v>540</v>
      </c>
      <c r="S41" s="25">
        <v>688</v>
      </c>
      <c r="T41" s="8">
        <f t="shared" si="5"/>
        <v>6.8800000000000003E-4</v>
      </c>
      <c r="U41" s="12">
        <f t="shared" si="4"/>
        <v>3.6693333333333335E-3</v>
      </c>
    </row>
    <row r="42" spans="1:21" x14ac:dyDescent="0.2">
      <c r="A42" s="2">
        <v>32</v>
      </c>
      <c r="B42" t="s">
        <v>6</v>
      </c>
      <c r="C42">
        <v>1</v>
      </c>
      <c r="D42">
        <v>253</v>
      </c>
      <c r="E42">
        <v>70</v>
      </c>
      <c r="F42" s="8">
        <f t="shared" si="0"/>
        <v>6.9999999999999994E-5</v>
      </c>
      <c r="G42" s="12">
        <f t="shared" si="1"/>
        <v>3.7333333333333332E-4</v>
      </c>
      <c r="H42" s="62"/>
      <c r="I42" t="s">
        <v>6</v>
      </c>
      <c r="J42">
        <v>1</v>
      </c>
      <c r="K42">
        <v>253</v>
      </c>
      <c r="L42">
        <v>70</v>
      </c>
      <c r="M42" s="8">
        <f t="shared" si="2"/>
        <v>6.9999999999999994E-5</v>
      </c>
      <c r="N42" s="12">
        <f t="shared" si="3"/>
        <v>3.7333333333333332E-4</v>
      </c>
      <c r="O42" s="8"/>
      <c r="P42" s="8" t="s">
        <v>6</v>
      </c>
      <c r="Q42">
        <v>1</v>
      </c>
      <c r="R42">
        <v>253</v>
      </c>
      <c r="S42" s="12">
        <v>70</v>
      </c>
      <c r="T42" s="8">
        <f t="shared" si="5"/>
        <v>6.9999999999999994E-5</v>
      </c>
      <c r="U42" s="12">
        <f t="shared" si="4"/>
        <v>3.7333333333333332E-4</v>
      </c>
    </row>
    <row r="43" spans="1:21" x14ac:dyDescent="0.2">
      <c r="A43" s="2">
        <v>33</v>
      </c>
      <c r="B43" t="s">
        <v>29</v>
      </c>
      <c r="C43">
        <v>100</v>
      </c>
      <c r="D43">
        <v>523</v>
      </c>
      <c r="E43" s="32">
        <v>24881</v>
      </c>
      <c r="F43" s="8">
        <f t="shared" si="0"/>
        <v>2.4881E-2</v>
      </c>
      <c r="G43" s="12">
        <f t="shared" si="1"/>
        <v>0.13269866666666666</v>
      </c>
      <c r="H43" s="62"/>
      <c r="I43" t="s">
        <v>29</v>
      </c>
      <c r="J43">
        <v>100</v>
      </c>
      <c r="K43">
        <v>568</v>
      </c>
      <c r="L43" s="32">
        <v>31800</v>
      </c>
      <c r="M43" s="8">
        <f t="shared" si="2"/>
        <v>3.1800000000000002E-2</v>
      </c>
      <c r="N43" s="12">
        <f t="shared" si="3"/>
        <v>0.1696</v>
      </c>
      <c r="O43" s="8"/>
      <c r="P43" s="8" t="s">
        <v>29</v>
      </c>
      <c r="Q43">
        <v>100</v>
      </c>
      <c r="R43">
        <v>568</v>
      </c>
      <c r="S43" s="12">
        <v>31800</v>
      </c>
      <c r="T43" s="8">
        <f t="shared" si="5"/>
        <v>3.1800000000000002E-2</v>
      </c>
      <c r="U43" s="12">
        <f t="shared" si="4"/>
        <v>0.1696</v>
      </c>
    </row>
    <row r="44" spans="1:21" x14ac:dyDescent="0.2">
      <c r="A44" s="2">
        <v>34</v>
      </c>
      <c r="B44" t="s">
        <v>6</v>
      </c>
      <c r="C44">
        <v>1</v>
      </c>
      <c r="D44">
        <v>253</v>
      </c>
      <c r="E44">
        <v>70</v>
      </c>
      <c r="F44" s="8">
        <f t="shared" si="0"/>
        <v>6.9999999999999994E-5</v>
      </c>
      <c r="G44" s="12">
        <f t="shared" si="1"/>
        <v>3.7333333333333332E-4</v>
      </c>
      <c r="H44" s="62"/>
      <c r="I44" t="s">
        <v>6</v>
      </c>
      <c r="J44">
        <v>1</v>
      </c>
      <c r="K44">
        <v>253</v>
      </c>
      <c r="L44">
        <v>70</v>
      </c>
      <c r="M44" s="8">
        <f t="shared" si="2"/>
        <v>6.9999999999999994E-5</v>
      </c>
      <c r="N44" s="12">
        <f t="shared" si="3"/>
        <v>3.7333333333333332E-4</v>
      </c>
      <c r="O44" s="8"/>
      <c r="P44" s="8" t="s">
        <v>15</v>
      </c>
      <c r="Q44">
        <v>10000</v>
      </c>
      <c r="R44">
        <v>128</v>
      </c>
      <c r="S44" s="12">
        <v>435655</v>
      </c>
      <c r="T44" s="8">
        <f t="shared" si="5"/>
        <v>0.43565500000000001</v>
      </c>
      <c r="U44" s="12">
        <f t="shared" si="4"/>
        <v>2.3234933333333334</v>
      </c>
    </row>
    <row r="45" spans="1:21" x14ac:dyDescent="0.2">
      <c r="A45" s="2">
        <v>35</v>
      </c>
      <c r="B45" t="s">
        <v>29</v>
      </c>
      <c r="C45">
        <v>100</v>
      </c>
      <c r="D45">
        <v>568</v>
      </c>
      <c r="E45">
        <v>31676</v>
      </c>
      <c r="F45" s="8">
        <f t="shared" si="0"/>
        <v>3.1676000000000003E-2</v>
      </c>
      <c r="G45" s="12">
        <f t="shared" si="1"/>
        <v>0.16893866666666668</v>
      </c>
      <c r="H45" s="62"/>
      <c r="I45" t="s">
        <v>29</v>
      </c>
      <c r="J45">
        <v>100</v>
      </c>
      <c r="K45">
        <v>568</v>
      </c>
      <c r="L45">
        <v>31676</v>
      </c>
      <c r="M45" s="8">
        <f t="shared" si="2"/>
        <v>3.1676000000000003E-2</v>
      </c>
      <c r="N45" s="12">
        <f t="shared" si="3"/>
        <v>0.16893866666666668</v>
      </c>
      <c r="O45" s="8"/>
      <c r="P45" s="8" t="s">
        <v>8</v>
      </c>
      <c r="Q45">
        <v>3</v>
      </c>
      <c r="R45">
        <v>134</v>
      </c>
      <c r="S45" s="12">
        <v>151</v>
      </c>
      <c r="T45" s="8">
        <f t="shared" si="5"/>
        <v>1.5100000000000001E-4</v>
      </c>
      <c r="U45" s="12">
        <f t="shared" si="4"/>
        <v>8.0533333333333336E-4</v>
      </c>
    </row>
    <row r="46" spans="1:21" x14ac:dyDescent="0.2">
      <c r="A46" s="2">
        <v>36</v>
      </c>
      <c r="B46" s="21" t="s">
        <v>30</v>
      </c>
      <c r="C46" s="21">
        <v>1</v>
      </c>
      <c r="D46" s="21">
        <v>352</v>
      </c>
      <c r="E46" s="21">
        <v>365</v>
      </c>
      <c r="F46" s="8">
        <f t="shared" si="0"/>
        <v>3.6499999999999998E-4</v>
      </c>
      <c r="G46" s="12">
        <f t="shared" si="1"/>
        <v>1.9466666666666666E-3</v>
      </c>
      <c r="H46" s="63"/>
      <c r="I46" s="21" t="s">
        <v>30</v>
      </c>
      <c r="J46" s="21">
        <v>1</v>
      </c>
      <c r="K46" s="21">
        <v>535</v>
      </c>
      <c r="L46" s="21">
        <v>612</v>
      </c>
      <c r="M46" s="8">
        <f t="shared" si="2"/>
        <v>6.1200000000000002E-4</v>
      </c>
      <c r="N46" s="12">
        <f t="shared" si="3"/>
        <v>3.264E-3</v>
      </c>
      <c r="O46" s="8"/>
      <c r="P46" s="8" t="s">
        <v>11</v>
      </c>
      <c r="Q46">
        <v>84</v>
      </c>
      <c r="R46">
        <v>119</v>
      </c>
      <c r="S46" s="12">
        <v>3134</v>
      </c>
      <c r="T46" s="8">
        <f t="shared" si="5"/>
        <v>3.1340000000000001E-3</v>
      </c>
      <c r="U46" s="12">
        <f t="shared" si="4"/>
        <v>1.6714666666666666E-2</v>
      </c>
    </row>
    <row r="47" spans="1:21" x14ac:dyDescent="0.2">
      <c r="F47" s="8">
        <f t="shared" si="0"/>
        <v>0</v>
      </c>
      <c r="G47" s="12">
        <f t="shared" si="1"/>
        <v>0</v>
      </c>
      <c r="H47" s="62"/>
      <c r="M47" s="8">
        <f t="shared" si="2"/>
        <v>0</v>
      </c>
      <c r="N47" s="12">
        <f t="shared" si="3"/>
        <v>0</v>
      </c>
      <c r="O47" s="8"/>
      <c r="P47" s="8" t="s">
        <v>6</v>
      </c>
      <c r="Q47">
        <v>1</v>
      </c>
      <c r="R47">
        <v>253</v>
      </c>
      <c r="S47" s="12">
        <v>70</v>
      </c>
      <c r="T47" s="8">
        <f t="shared" si="5"/>
        <v>6.9999999999999994E-5</v>
      </c>
      <c r="U47" s="12">
        <f t="shared" si="4"/>
        <v>3.7333333333333332E-4</v>
      </c>
    </row>
    <row r="48" spans="1:21" x14ac:dyDescent="0.2">
      <c r="F48" s="8">
        <f t="shared" si="0"/>
        <v>0</v>
      </c>
      <c r="G48" s="12">
        <f t="shared" si="1"/>
        <v>0</v>
      </c>
      <c r="H48" s="62"/>
      <c r="M48" s="8">
        <f t="shared" si="2"/>
        <v>0</v>
      </c>
      <c r="N48" s="12">
        <f t="shared" si="3"/>
        <v>0</v>
      </c>
      <c r="O48" s="8"/>
      <c r="P48" s="8" t="s">
        <v>29</v>
      </c>
      <c r="Q48">
        <v>100</v>
      </c>
      <c r="R48">
        <v>568</v>
      </c>
      <c r="S48" s="12">
        <v>31676</v>
      </c>
      <c r="T48" s="8">
        <f t="shared" si="5"/>
        <v>3.1676000000000003E-2</v>
      </c>
      <c r="U48" s="12">
        <f t="shared" si="4"/>
        <v>0.16893866666666668</v>
      </c>
    </row>
    <row r="49" spans="1:21" ht="17" thickBot="1" x14ac:dyDescent="0.25">
      <c r="A49" s="4"/>
      <c r="B49" s="4"/>
      <c r="C49" s="4"/>
      <c r="D49" s="4"/>
      <c r="E49" s="4"/>
      <c r="F49" s="9">
        <f t="shared" si="0"/>
        <v>0</v>
      </c>
      <c r="G49" s="13">
        <f t="shared" si="1"/>
        <v>0</v>
      </c>
      <c r="H49" s="4"/>
      <c r="I49" s="4"/>
      <c r="J49" s="4"/>
      <c r="K49" s="4"/>
      <c r="L49" s="4"/>
      <c r="M49" s="9">
        <f t="shared" si="2"/>
        <v>0</v>
      </c>
      <c r="N49" s="13">
        <f t="shared" si="3"/>
        <v>0</v>
      </c>
      <c r="O49" s="9"/>
      <c r="P49" s="23" t="s">
        <v>30</v>
      </c>
      <c r="Q49" s="24">
        <v>1</v>
      </c>
      <c r="R49" s="24">
        <v>535</v>
      </c>
      <c r="S49" s="25">
        <v>612</v>
      </c>
      <c r="T49" s="70">
        <f t="shared" si="5"/>
        <v>6.1200000000000002E-4</v>
      </c>
      <c r="U49" s="67">
        <f t="shared" si="4"/>
        <v>3.264E-3</v>
      </c>
    </row>
    <row r="53" spans="1:21" x14ac:dyDescent="0.2">
      <c r="B53" t="s">
        <v>33</v>
      </c>
      <c r="C53">
        <f>SUM(C3:C46)</f>
        <v>51319</v>
      </c>
      <c r="D53">
        <f>SUM(D3:D47)</f>
        <v>13533</v>
      </c>
      <c r="E53">
        <f>SUM(E3:E47)</f>
        <v>8374763</v>
      </c>
      <c r="F53" t="s">
        <v>42</v>
      </c>
      <c r="G53" s="71">
        <f>SUM(G3:G49)</f>
        <v>44.665402666666672</v>
      </c>
      <c r="I53" t="s">
        <v>33</v>
      </c>
      <c r="J53">
        <f>SUM(J3:J49)</f>
        <v>51319</v>
      </c>
      <c r="K53">
        <f>SUM(K3:K47)</f>
        <v>15176</v>
      </c>
      <c r="L53">
        <f>SUM(L3:L47)</f>
        <v>8437211</v>
      </c>
      <c r="M53" t="s">
        <v>42</v>
      </c>
      <c r="N53" s="59">
        <f>SUM(N3:N49)</f>
        <v>44.998458666666664</v>
      </c>
      <c r="P53" t="s">
        <v>33</v>
      </c>
      <c r="Q53">
        <f>SUM(Q3:Q49)</f>
        <v>81510</v>
      </c>
      <c r="R53">
        <f>SUM(R3:R52)</f>
        <v>17462</v>
      </c>
      <c r="S53">
        <f>SUM(S3:S52)</f>
        <v>10780656</v>
      </c>
      <c r="T53" t="s">
        <v>42</v>
      </c>
      <c r="U53" s="59">
        <f>SUM(U3:U49)</f>
        <v>57.496831999999991</v>
      </c>
    </row>
    <row r="54" spans="1:21" x14ac:dyDescent="0.2">
      <c r="D54">
        <v>1.3533E-2</v>
      </c>
      <c r="E54">
        <v>8.3747629999999997</v>
      </c>
      <c r="F54" t="s">
        <v>43</v>
      </c>
      <c r="K54">
        <v>1.5176E-2</v>
      </c>
      <c r="L54">
        <v>8.4372109999999996</v>
      </c>
      <c r="M54" t="s">
        <v>43</v>
      </c>
      <c r="R54">
        <v>1.7461999999999998E-2</v>
      </c>
      <c r="S54">
        <v>10.780656</v>
      </c>
      <c r="T54" t="s">
        <v>43</v>
      </c>
    </row>
    <row r="56" spans="1:21" x14ac:dyDescent="0.2">
      <c r="B56" t="s">
        <v>41</v>
      </c>
    </row>
    <row r="58" spans="1:21" x14ac:dyDescent="0.2">
      <c r="B58" t="s">
        <v>37</v>
      </c>
    </row>
  </sheetData>
  <mergeCells count="3">
    <mergeCell ref="B1:E1"/>
    <mergeCell ref="I1:L1"/>
    <mergeCell ref="P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2F39-706D-F543-87F8-5CFD39BD3134}">
  <dimension ref="A1:AI68"/>
  <sheetViews>
    <sheetView topLeftCell="B1" zoomScaleNormal="130" workbookViewId="0">
      <selection activeCell="U67" sqref="U67"/>
    </sheetView>
  </sheetViews>
  <sheetFormatPr baseColWidth="10" defaultRowHeight="16" x14ac:dyDescent="0.2"/>
  <cols>
    <col min="1" max="1" width="3.1640625" bestFit="1" customWidth="1"/>
    <col min="2" max="2" width="25" bestFit="1" customWidth="1"/>
    <col min="3" max="3" width="13.1640625" bestFit="1" customWidth="1"/>
    <col min="4" max="4" width="11.83203125" bestFit="1" customWidth="1"/>
    <col min="5" max="5" width="13" bestFit="1" customWidth="1"/>
    <col min="6" max="7" width="13" customWidth="1"/>
    <col min="8" max="8" width="4" bestFit="1" customWidth="1"/>
    <col min="9" max="9" width="25" bestFit="1" customWidth="1"/>
    <col min="10" max="10" width="13.1640625" bestFit="1" customWidth="1"/>
    <col min="11" max="11" width="11.83203125" bestFit="1" customWidth="1"/>
    <col min="12" max="12" width="13" bestFit="1" customWidth="1"/>
    <col min="13" max="14" width="13" customWidth="1"/>
    <col min="15" max="15" width="4" bestFit="1" customWidth="1"/>
    <col min="16" max="16" width="25" bestFit="1" customWidth="1"/>
    <col min="17" max="17" width="13.1640625" bestFit="1" customWidth="1"/>
    <col min="18" max="18" width="11.83203125" bestFit="1" customWidth="1"/>
    <col min="19" max="19" width="13" bestFit="1" customWidth="1"/>
    <col min="20" max="20" width="13.6640625" bestFit="1" customWidth="1"/>
    <col min="21" max="21" width="14.1640625" bestFit="1" customWidth="1"/>
    <col min="22" max="22" width="4" customWidth="1"/>
    <col min="24" max="24" width="29.33203125" bestFit="1" customWidth="1"/>
    <col min="25" max="25" width="11.83203125" bestFit="1" customWidth="1"/>
    <col min="26" max="26" width="13" bestFit="1" customWidth="1"/>
    <col min="27" max="27" width="4" bestFit="1" customWidth="1"/>
    <col min="28" max="28" width="29.33203125" bestFit="1" customWidth="1"/>
    <col min="29" max="29" width="11.83203125" bestFit="1" customWidth="1"/>
    <col min="30" max="30" width="13" bestFit="1" customWidth="1"/>
    <col min="31" max="31" width="4" bestFit="1" customWidth="1"/>
    <col min="32" max="32" width="29.33203125" bestFit="1" customWidth="1"/>
    <col min="33" max="33" width="11.83203125" bestFit="1" customWidth="1"/>
    <col min="34" max="34" width="13" bestFit="1" customWidth="1"/>
  </cols>
  <sheetData>
    <row r="1" spans="1:35" x14ac:dyDescent="0.2">
      <c r="B1" s="49" t="s">
        <v>0</v>
      </c>
      <c r="C1" s="48"/>
      <c r="D1" s="48"/>
      <c r="E1" s="50"/>
      <c r="F1" s="61"/>
      <c r="G1" s="61"/>
      <c r="H1" s="1"/>
      <c r="I1" s="49" t="s">
        <v>1</v>
      </c>
      <c r="J1" s="48"/>
      <c r="K1" s="48"/>
      <c r="L1" s="50"/>
      <c r="M1" s="61"/>
      <c r="N1" s="61"/>
      <c r="P1" s="49" t="s">
        <v>34</v>
      </c>
      <c r="Q1" s="48"/>
      <c r="R1" s="48"/>
      <c r="S1" s="50"/>
    </row>
    <row r="2" spans="1:35" x14ac:dyDescent="0.2">
      <c r="B2" s="7" t="s">
        <v>2</v>
      </c>
      <c r="C2" s="2" t="s">
        <v>44</v>
      </c>
      <c r="D2" s="2" t="s">
        <v>31</v>
      </c>
      <c r="E2" s="14" t="s">
        <v>32</v>
      </c>
      <c r="F2" s="64" t="s">
        <v>140</v>
      </c>
      <c r="G2" s="65" t="s">
        <v>141</v>
      </c>
      <c r="H2" s="2"/>
      <c r="I2" s="7" t="s">
        <v>2</v>
      </c>
      <c r="J2" s="2" t="s">
        <v>44</v>
      </c>
      <c r="K2" s="2" t="s">
        <v>31</v>
      </c>
      <c r="L2" s="14" t="s">
        <v>32</v>
      </c>
      <c r="M2" s="64" t="s">
        <v>140</v>
      </c>
      <c r="N2" s="65" t="s">
        <v>141</v>
      </c>
      <c r="P2" s="7" t="s">
        <v>2</v>
      </c>
      <c r="Q2" s="2" t="s">
        <v>44</v>
      </c>
      <c r="R2" s="2" t="s">
        <v>31</v>
      </c>
      <c r="S2" s="14" t="s">
        <v>32</v>
      </c>
      <c r="T2" s="64" t="s">
        <v>140</v>
      </c>
      <c r="U2" s="65" t="s">
        <v>141</v>
      </c>
    </row>
    <row r="3" spans="1:35" x14ac:dyDescent="0.2">
      <c r="A3" s="2">
        <v>1</v>
      </c>
      <c r="B3" s="8" t="s">
        <v>38</v>
      </c>
      <c r="C3">
        <v>1</v>
      </c>
      <c r="D3">
        <v>253</v>
      </c>
      <c r="E3" s="12">
        <v>180</v>
      </c>
      <c r="F3" s="8">
        <f>E3/1000000</f>
        <v>1.8000000000000001E-4</v>
      </c>
      <c r="G3" s="12">
        <f>F3/0.1875</f>
        <v>9.6000000000000002E-4</v>
      </c>
      <c r="I3" s="8" t="s">
        <v>38</v>
      </c>
      <c r="J3">
        <v>1</v>
      </c>
      <c r="K3">
        <v>253</v>
      </c>
      <c r="L3" s="12">
        <v>180</v>
      </c>
      <c r="M3" s="8">
        <f>L3/1000000</f>
        <v>1.8000000000000001E-4</v>
      </c>
      <c r="N3" s="12">
        <f>M3/0.1875</f>
        <v>9.6000000000000002E-4</v>
      </c>
      <c r="P3" s="8" t="s">
        <v>38</v>
      </c>
      <c r="Q3">
        <v>1</v>
      </c>
      <c r="R3">
        <v>253</v>
      </c>
      <c r="S3" s="12">
        <v>180</v>
      </c>
      <c r="T3" s="8">
        <f>S3/1000000</f>
        <v>1.8000000000000001E-4</v>
      </c>
      <c r="U3" s="12">
        <f>T3/0.1875</f>
        <v>9.6000000000000002E-4</v>
      </c>
      <c r="X3" s="6" t="s">
        <v>40</v>
      </c>
      <c r="Y3" s="6" t="s">
        <v>31</v>
      </c>
      <c r="Z3" s="6" t="s">
        <v>32</v>
      </c>
      <c r="AC3" t="s">
        <v>45</v>
      </c>
    </row>
    <row r="4" spans="1:35" x14ac:dyDescent="0.2">
      <c r="A4" s="2">
        <v>2</v>
      </c>
      <c r="B4" s="8" t="s">
        <v>6</v>
      </c>
      <c r="C4">
        <v>1</v>
      </c>
      <c r="D4">
        <v>253</v>
      </c>
      <c r="E4" s="12">
        <v>70</v>
      </c>
      <c r="F4" s="8">
        <f t="shared" ref="F4:F64" si="0">E4/1000000</f>
        <v>6.9999999999999994E-5</v>
      </c>
      <c r="G4" s="12">
        <f t="shared" ref="G4:G64" si="1">F4/0.1875</f>
        <v>3.7333333333333332E-4</v>
      </c>
      <c r="I4" s="8" t="s">
        <v>6</v>
      </c>
      <c r="J4">
        <v>1</v>
      </c>
      <c r="K4">
        <v>253</v>
      </c>
      <c r="L4" s="12">
        <v>70</v>
      </c>
      <c r="M4" s="8">
        <f t="shared" ref="M4:M64" si="2">L4/1000000</f>
        <v>6.9999999999999994E-5</v>
      </c>
      <c r="N4" s="12">
        <f t="shared" ref="N4:N64" si="3">M4/0.1875</f>
        <v>3.7333333333333332E-4</v>
      </c>
      <c r="P4" s="8" t="s">
        <v>6</v>
      </c>
      <c r="Q4">
        <v>1</v>
      </c>
      <c r="R4">
        <v>253</v>
      </c>
      <c r="S4" s="12">
        <v>70</v>
      </c>
      <c r="T4" s="8">
        <f t="shared" ref="T4:T64" si="4">S4/1000000</f>
        <v>6.9999999999999994E-5</v>
      </c>
      <c r="U4" s="12">
        <f t="shared" ref="U4:U64" si="5">T4/0.1875</f>
        <v>3.7333333333333332E-4</v>
      </c>
      <c r="X4" s="6" t="s">
        <v>0</v>
      </c>
      <c r="Y4" s="5">
        <v>14718</v>
      </c>
      <c r="Z4" s="5">
        <v>8361306</v>
      </c>
      <c r="AC4">
        <v>60809</v>
      </c>
    </row>
    <row r="5" spans="1:35" x14ac:dyDescent="0.2">
      <c r="A5" s="2">
        <v>3</v>
      </c>
      <c r="B5" s="8" t="s">
        <v>29</v>
      </c>
      <c r="C5">
        <v>100</v>
      </c>
      <c r="D5">
        <v>568</v>
      </c>
      <c r="E5" s="12">
        <v>31800</v>
      </c>
      <c r="F5" s="8">
        <f t="shared" si="0"/>
        <v>3.1800000000000002E-2</v>
      </c>
      <c r="G5" s="12">
        <f t="shared" si="1"/>
        <v>0.1696</v>
      </c>
      <c r="I5" s="8" t="s">
        <v>29</v>
      </c>
      <c r="J5">
        <v>100</v>
      </c>
      <c r="K5">
        <v>568</v>
      </c>
      <c r="L5" s="12">
        <v>31800</v>
      </c>
      <c r="M5" s="8">
        <f t="shared" si="2"/>
        <v>3.1800000000000002E-2</v>
      </c>
      <c r="N5" s="12">
        <f t="shared" si="3"/>
        <v>0.1696</v>
      </c>
      <c r="P5" s="8" t="s">
        <v>29</v>
      </c>
      <c r="Q5">
        <v>100</v>
      </c>
      <c r="R5">
        <v>568</v>
      </c>
      <c r="S5" s="12">
        <v>31800</v>
      </c>
      <c r="T5" s="8">
        <f t="shared" si="4"/>
        <v>3.1800000000000002E-2</v>
      </c>
      <c r="U5" s="12">
        <f t="shared" si="5"/>
        <v>0.1696</v>
      </c>
      <c r="X5" s="6" t="s">
        <v>35</v>
      </c>
      <c r="Y5" s="5">
        <v>16884</v>
      </c>
      <c r="Z5" s="5">
        <v>8364416</v>
      </c>
      <c r="AC5">
        <v>30003</v>
      </c>
    </row>
    <row r="6" spans="1:35" x14ac:dyDescent="0.2">
      <c r="A6" s="2">
        <v>4</v>
      </c>
      <c r="B6" s="8" t="s">
        <v>15</v>
      </c>
      <c r="C6">
        <v>10000</v>
      </c>
      <c r="D6">
        <v>128</v>
      </c>
      <c r="E6" s="12">
        <v>435655</v>
      </c>
      <c r="F6" s="8">
        <f t="shared" si="0"/>
        <v>0.43565500000000001</v>
      </c>
      <c r="G6" s="12">
        <f t="shared" si="1"/>
        <v>2.3234933333333334</v>
      </c>
      <c r="I6" s="8" t="s">
        <v>15</v>
      </c>
      <c r="J6">
        <v>10000</v>
      </c>
      <c r="K6">
        <v>128</v>
      </c>
      <c r="L6" s="12">
        <v>435655</v>
      </c>
      <c r="M6" s="8">
        <f t="shared" si="2"/>
        <v>0.43565500000000001</v>
      </c>
      <c r="N6" s="12">
        <f t="shared" si="3"/>
        <v>2.3234933333333334</v>
      </c>
      <c r="P6" s="8" t="s">
        <v>15</v>
      </c>
      <c r="Q6">
        <v>10000</v>
      </c>
      <c r="R6">
        <v>128</v>
      </c>
      <c r="S6" s="12">
        <v>435655</v>
      </c>
      <c r="T6" s="8">
        <f t="shared" si="4"/>
        <v>0.43565500000000001</v>
      </c>
      <c r="U6" s="12">
        <f t="shared" si="5"/>
        <v>2.3234933333333334</v>
      </c>
      <c r="X6" s="6" t="s">
        <v>34</v>
      </c>
      <c r="Y6" s="5">
        <v>22955</v>
      </c>
      <c r="Z6" s="5">
        <v>10713304</v>
      </c>
      <c r="AB6" s="31" t="s">
        <v>36</v>
      </c>
      <c r="AC6" s="2">
        <f>AC4-AC5</f>
        <v>30806</v>
      </c>
    </row>
    <row r="7" spans="1:35" x14ac:dyDescent="0.2">
      <c r="A7" s="2">
        <v>5</v>
      </c>
      <c r="B7" s="8" t="s">
        <v>8</v>
      </c>
      <c r="C7">
        <v>3</v>
      </c>
      <c r="D7">
        <v>134</v>
      </c>
      <c r="E7" s="12">
        <v>151</v>
      </c>
      <c r="F7" s="8">
        <f t="shared" si="0"/>
        <v>1.5100000000000001E-4</v>
      </c>
      <c r="G7" s="12">
        <f t="shared" si="1"/>
        <v>8.0533333333333336E-4</v>
      </c>
      <c r="I7" s="8" t="s">
        <v>8</v>
      </c>
      <c r="J7">
        <v>3</v>
      </c>
      <c r="K7">
        <v>134</v>
      </c>
      <c r="L7" s="12">
        <v>151</v>
      </c>
      <c r="M7" s="8">
        <f t="shared" si="2"/>
        <v>1.5100000000000001E-4</v>
      </c>
      <c r="N7" s="12">
        <f t="shared" si="3"/>
        <v>8.0533333333333336E-4</v>
      </c>
      <c r="P7" s="8" t="s">
        <v>8</v>
      </c>
      <c r="Q7">
        <v>3</v>
      </c>
      <c r="R7">
        <v>134</v>
      </c>
      <c r="S7" s="12">
        <v>151</v>
      </c>
      <c r="T7" s="8">
        <f t="shared" si="4"/>
        <v>1.5100000000000001E-4</v>
      </c>
      <c r="U7" s="12">
        <f t="shared" si="5"/>
        <v>8.0533333333333336E-4</v>
      </c>
    </row>
    <row r="8" spans="1:35" x14ac:dyDescent="0.2">
      <c r="A8" s="2">
        <v>6</v>
      </c>
      <c r="B8" s="8" t="s">
        <v>11</v>
      </c>
      <c r="C8">
        <v>84</v>
      </c>
      <c r="D8">
        <v>119</v>
      </c>
      <c r="E8" s="12">
        <v>3134</v>
      </c>
      <c r="F8" s="8">
        <f t="shared" si="0"/>
        <v>3.1340000000000001E-3</v>
      </c>
      <c r="G8" s="12">
        <f t="shared" si="1"/>
        <v>1.6714666666666666E-2</v>
      </c>
      <c r="I8" s="8" t="s">
        <v>11</v>
      </c>
      <c r="J8">
        <v>84</v>
      </c>
      <c r="K8">
        <v>119</v>
      </c>
      <c r="L8" s="12">
        <v>3134</v>
      </c>
      <c r="M8" s="8">
        <f t="shared" si="2"/>
        <v>3.1340000000000001E-3</v>
      </c>
      <c r="N8" s="12">
        <f t="shared" si="3"/>
        <v>1.6714666666666666E-2</v>
      </c>
      <c r="P8" s="8" t="s">
        <v>11</v>
      </c>
      <c r="Q8">
        <v>84</v>
      </c>
      <c r="R8">
        <v>119</v>
      </c>
      <c r="S8" s="12">
        <v>3134</v>
      </c>
      <c r="T8" s="8">
        <f t="shared" si="4"/>
        <v>3.1340000000000001E-3</v>
      </c>
      <c r="U8" s="12">
        <f t="shared" si="5"/>
        <v>1.6714666666666666E-2</v>
      </c>
      <c r="X8" s="5"/>
      <c r="Y8" s="6" t="s">
        <v>31</v>
      </c>
      <c r="Z8" s="6" t="s">
        <v>32</v>
      </c>
      <c r="AB8" s="5"/>
      <c r="AC8" s="6" t="s">
        <v>31</v>
      </c>
      <c r="AD8" s="6" t="s">
        <v>32</v>
      </c>
      <c r="AF8" s="5"/>
      <c r="AG8" s="6" t="s">
        <v>31</v>
      </c>
      <c r="AH8" s="6" t="s">
        <v>32</v>
      </c>
    </row>
    <row r="9" spans="1:35" x14ac:dyDescent="0.2">
      <c r="A9" s="2">
        <v>7</v>
      </c>
      <c r="B9" s="8" t="s">
        <v>6</v>
      </c>
      <c r="C9">
        <v>1</v>
      </c>
      <c r="D9">
        <v>253</v>
      </c>
      <c r="E9" s="12">
        <v>70</v>
      </c>
      <c r="F9" s="8">
        <f t="shared" si="0"/>
        <v>6.9999999999999994E-5</v>
      </c>
      <c r="G9" s="12">
        <f t="shared" si="1"/>
        <v>3.7333333333333332E-4</v>
      </c>
      <c r="I9" s="8" t="s">
        <v>6</v>
      </c>
      <c r="J9">
        <v>1</v>
      </c>
      <c r="K9">
        <v>253</v>
      </c>
      <c r="L9" s="12">
        <v>70</v>
      </c>
      <c r="M9" s="8">
        <f t="shared" si="2"/>
        <v>6.9999999999999994E-5</v>
      </c>
      <c r="N9" s="12">
        <f t="shared" si="3"/>
        <v>3.7333333333333332E-4</v>
      </c>
      <c r="P9" s="8" t="s">
        <v>6</v>
      </c>
      <c r="Q9">
        <v>1</v>
      </c>
      <c r="R9">
        <v>253</v>
      </c>
      <c r="S9" s="12">
        <v>70</v>
      </c>
      <c r="T9" s="8">
        <f t="shared" si="4"/>
        <v>6.9999999999999994E-5</v>
      </c>
      <c r="U9" s="12">
        <f t="shared" si="5"/>
        <v>3.7333333333333332E-4</v>
      </c>
      <c r="X9" s="6" t="s">
        <v>35</v>
      </c>
      <c r="Y9" s="5">
        <v>16884</v>
      </c>
      <c r="Z9" s="5">
        <v>8364416</v>
      </c>
      <c r="AB9" s="6" t="s">
        <v>34</v>
      </c>
      <c r="AC9" s="5">
        <v>22955</v>
      </c>
      <c r="AD9" s="5">
        <v>10713304</v>
      </c>
      <c r="AF9" s="6" t="s">
        <v>34</v>
      </c>
      <c r="AG9" s="5">
        <v>22955</v>
      </c>
      <c r="AH9" s="5">
        <v>10713304</v>
      </c>
    </row>
    <row r="10" spans="1:35" x14ac:dyDescent="0.2">
      <c r="A10" s="2">
        <v>8</v>
      </c>
      <c r="B10" s="8" t="s">
        <v>29</v>
      </c>
      <c r="C10">
        <v>100</v>
      </c>
      <c r="D10">
        <v>568</v>
      </c>
      <c r="E10" s="12">
        <v>31676</v>
      </c>
      <c r="F10" s="8">
        <f t="shared" si="0"/>
        <v>3.1676000000000003E-2</v>
      </c>
      <c r="G10" s="12">
        <f t="shared" si="1"/>
        <v>0.16893866666666668</v>
      </c>
      <c r="I10" s="8" t="s">
        <v>29</v>
      </c>
      <c r="J10">
        <v>100</v>
      </c>
      <c r="K10">
        <v>568</v>
      </c>
      <c r="L10" s="12">
        <v>31676</v>
      </c>
      <c r="M10" s="8">
        <f t="shared" si="2"/>
        <v>3.1676000000000003E-2</v>
      </c>
      <c r="N10" s="12">
        <f t="shared" si="3"/>
        <v>0.16893866666666668</v>
      </c>
      <c r="P10" s="8" t="s">
        <v>29</v>
      </c>
      <c r="Q10">
        <v>100</v>
      </c>
      <c r="R10">
        <v>568</v>
      </c>
      <c r="S10" s="12">
        <v>31676</v>
      </c>
      <c r="T10" s="8">
        <f t="shared" si="4"/>
        <v>3.1676000000000003E-2</v>
      </c>
      <c r="U10" s="12">
        <f t="shared" si="5"/>
        <v>0.16893866666666668</v>
      </c>
      <c r="X10" s="6" t="s">
        <v>0</v>
      </c>
      <c r="Y10" s="5">
        <v>14718</v>
      </c>
      <c r="Z10" s="5">
        <v>8361306</v>
      </c>
      <c r="AB10" s="6" t="s">
        <v>0</v>
      </c>
      <c r="AC10" s="5">
        <v>14718</v>
      </c>
      <c r="AD10" s="5">
        <v>8361306</v>
      </c>
      <c r="AF10" s="6" t="s">
        <v>35</v>
      </c>
      <c r="AG10" s="5">
        <v>16884</v>
      </c>
      <c r="AH10" s="5">
        <v>8364416</v>
      </c>
    </row>
    <row r="11" spans="1:35" x14ac:dyDescent="0.2">
      <c r="A11" s="2">
        <v>9</v>
      </c>
      <c r="B11" s="20" t="s">
        <v>39</v>
      </c>
      <c r="C11" s="21">
        <v>1</v>
      </c>
      <c r="D11" s="21">
        <v>352</v>
      </c>
      <c r="E11" s="22">
        <v>365</v>
      </c>
      <c r="F11" s="8">
        <f t="shared" si="0"/>
        <v>3.6499999999999998E-4</v>
      </c>
      <c r="G11" s="12">
        <f t="shared" si="1"/>
        <v>1.9466666666666666E-3</v>
      </c>
      <c r="I11" s="20" t="s">
        <v>39</v>
      </c>
      <c r="J11" s="21">
        <v>1</v>
      </c>
      <c r="K11" s="21">
        <v>535</v>
      </c>
      <c r="L11" s="22">
        <v>612</v>
      </c>
      <c r="M11" s="8">
        <f t="shared" si="2"/>
        <v>6.1200000000000002E-4</v>
      </c>
      <c r="N11" s="12">
        <f t="shared" si="3"/>
        <v>3.264E-3</v>
      </c>
      <c r="P11" s="20" t="s">
        <v>39</v>
      </c>
      <c r="Q11" s="21">
        <v>1</v>
      </c>
      <c r="R11" s="21">
        <v>535</v>
      </c>
      <c r="S11" s="22">
        <v>612</v>
      </c>
      <c r="T11" s="8">
        <f t="shared" si="4"/>
        <v>6.1200000000000002E-4</v>
      </c>
      <c r="U11" s="12">
        <f t="shared" si="5"/>
        <v>3.264E-3</v>
      </c>
      <c r="X11" s="5" t="s">
        <v>36</v>
      </c>
      <c r="Y11" s="27">
        <f>Y9-Y10</f>
        <v>2166</v>
      </c>
      <c r="Z11" s="27">
        <f>Z9-Z10</f>
        <v>3110</v>
      </c>
      <c r="AA11" t="s">
        <v>42</v>
      </c>
      <c r="AB11" s="5" t="s">
        <v>36</v>
      </c>
      <c r="AC11" s="27">
        <f>AC9-AC10</f>
        <v>8237</v>
      </c>
      <c r="AD11" s="27">
        <f>AD9-AD10</f>
        <v>2351998</v>
      </c>
      <c r="AE11" t="s">
        <v>42</v>
      </c>
      <c r="AF11" s="5" t="s">
        <v>36</v>
      </c>
      <c r="AG11" s="27">
        <f>AG9-AG10</f>
        <v>6071</v>
      </c>
      <c r="AH11" s="27">
        <f>AH9-AH10</f>
        <v>2348888</v>
      </c>
      <c r="AI11" t="s">
        <v>42</v>
      </c>
    </row>
    <row r="12" spans="1:35" ht="17" thickBot="1" x14ac:dyDescent="0.25">
      <c r="A12" s="2">
        <v>10</v>
      </c>
      <c r="B12" s="23" t="s">
        <v>30</v>
      </c>
      <c r="C12" s="24">
        <v>1</v>
      </c>
      <c r="D12" s="24">
        <v>352</v>
      </c>
      <c r="E12" s="25">
        <v>369</v>
      </c>
      <c r="F12" s="8">
        <f t="shared" si="0"/>
        <v>3.6900000000000002E-4</v>
      </c>
      <c r="G12" s="12">
        <f t="shared" si="1"/>
        <v>1.9680000000000001E-3</v>
      </c>
      <c r="H12" s="4"/>
      <c r="I12" s="23" t="s">
        <v>30</v>
      </c>
      <c r="J12" s="24">
        <v>1</v>
      </c>
      <c r="K12" s="24">
        <v>535</v>
      </c>
      <c r="L12" s="25">
        <v>624</v>
      </c>
      <c r="M12" s="8">
        <f t="shared" si="2"/>
        <v>6.2399999999999999E-4</v>
      </c>
      <c r="N12" s="12">
        <f t="shared" si="3"/>
        <v>3.3279999999999998E-3</v>
      </c>
      <c r="O12" s="4"/>
      <c r="P12" s="23" t="s">
        <v>30</v>
      </c>
      <c r="Q12" s="24">
        <v>1</v>
      </c>
      <c r="R12" s="24">
        <v>535</v>
      </c>
      <c r="S12" s="25">
        <v>624</v>
      </c>
      <c r="T12" s="8">
        <f t="shared" si="4"/>
        <v>6.2399999999999999E-4</v>
      </c>
      <c r="U12" s="12">
        <f t="shared" si="5"/>
        <v>3.3279999999999998E-3</v>
      </c>
      <c r="Y12">
        <v>2.166E-3</v>
      </c>
      <c r="Z12">
        <v>3.1099999999999999E-3</v>
      </c>
      <c r="AA12" t="s">
        <v>43</v>
      </c>
      <c r="AC12">
        <v>8.2369999999999995E-3</v>
      </c>
      <c r="AD12">
        <v>2.351998</v>
      </c>
      <c r="AE12" t="s">
        <v>43</v>
      </c>
      <c r="AG12">
        <v>6.071E-3</v>
      </c>
      <c r="AH12">
        <v>2.3488880000000001</v>
      </c>
      <c r="AI12" t="s">
        <v>43</v>
      </c>
    </row>
    <row r="13" spans="1:35" x14ac:dyDescent="0.2">
      <c r="A13" s="2">
        <v>11</v>
      </c>
      <c r="B13" s="8" t="s">
        <v>4</v>
      </c>
      <c r="C13">
        <v>1</v>
      </c>
      <c r="D13">
        <v>263</v>
      </c>
      <c r="E13" s="12">
        <v>73</v>
      </c>
      <c r="F13" s="8">
        <f t="shared" si="0"/>
        <v>7.2999999999999999E-5</v>
      </c>
      <c r="G13" s="12">
        <f t="shared" si="1"/>
        <v>3.8933333333333333E-4</v>
      </c>
      <c r="I13" s="8" t="s">
        <v>4</v>
      </c>
      <c r="J13">
        <v>1</v>
      </c>
      <c r="K13">
        <v>263</v>
      </c>
      <c r="L13" s="12">
        <v>73</v>
      </c>
      <c r="M13" s="8">
        <f t="shared" si="2"/>
        <v>7.2999999999999999E-5</v>
      </c>
      <c r="N13" s="12">
        <f t="shared" si="3"/>
        <v>3.8933333333333333E-4</v>
      </c>
      <c r="P13" s="8" t="s">
        <v>38</v>
      </c>
      <c r="Q13">
        <v>1</v>
      </c>
      <c r="R13">
        <v>253</v>
      </c>
      <c r="S13" s="12">
        <v>180</v>
      </c>
      <c r="T13" s="8">
        <f t="shared" si="4"/>
        <v>1.8000000000000001E-4</v>
      </c>
      <c r="U13" s="12">
        <f t="shared" si="5"/>
        <v>9.6000000000000002E-4</v>
      </c>
      <c r="AC13" t="s">
        <v>55</v>
      </c>
    </row>
    <row r="14" spans="1:35" x14ac:dyDescent="0.2">
      <c r="A14" s="2">
        <v>12</v>
      </c>
      <c r="B14" s="8" t="s">
        <v>25</v>
      </c>
      <c r="C14">
        <v>100</v>
      </c>
      <c r="D14">
        <v>875</v>
      </c>
      <c r="E14" s="12">
        <v>75040</v>
      </c>
      <c r="F14" s="8">
        <f t="shared" si="0"/>
        <v>7.5039999999999996E-2</v>
      </c>
      <c r="G14" s="12">
        <f t="shared" si="1"/>
        <v>0.40021333333333331</v>
      </c>
      <c r="I14" s="8" t="s">
        <v>25</v>
      </c>
      <c r="J14">
        <v>100</v>
      </c>
      <c r="K14">
        <v>875</v>
      </c>
      <c r="L14" s="12">
        <v>75040</v>
      </c>
      <c r="M14" s="8">
        <f t="shared" si="2"/>
        <v>7.5039999999999996E-2</v>
      </c>
      <c r="N14" s="12">
        <f t="shared" si="3"/>
        <v>0.40021333333333331</v>
      </c>
      <c r="P14" s="8" t="s">
        <v>4</v>
      </c>
      <c r="Q14">
        <v>1</v>
      </c>
      <c r="R14">
        <v>263</v>
      </c>
      <c r="S14" s="12">
        <v>73</v>
      </c>
      <c r="T14" s="8">
        <f t="shared" si="4"/>
        <v>7.2999999999999999E-5</v>
      </c>
      <c r="U14" s="12">
        <f t="shared" si="5"/>
        <v>3.8933333333333333E-4</v>
      </c>
      <c r="AD14">
        <f>1-(AD10/AD9)</f>
        <v>0.21953992904523201</v>
      </c>
    </row>
    <row r="15" spans="1:35" x14ac:dyDescent="0.2">
      <c r="A15" s="2">
        <v>13</v>
      </c>
      <c r="B15" s="8" t="s">
        <v>16</v>
      </c>
      <c r="C15">
        <v>3</v>
      </c>
      <c r="D15">
        <v>166</v>
      </c>
      <c r="E15" s="12">
        <v>260</v>
      </c>
      <c r="F15" s="8">
        <f t="shared" si="0"/>
        <v>2.5999999999999998E-4</v>
      </c>
      <c r="G15" s="12">
        <f t="shared" si="1"/>
        <v>1.3866666666666665E-3</v>
      </c>
      <c r="I15" s="8" t="s">
        <v>16</v>
      </c>
      <c r="J15">
        <v>3</v>
      </c>
      <c r="K15">
        <v>166</v>
      </c>
      <c r="L15" s="12">
        <v>260</v>
      </c>
      <c r="M15" s="8">
        <f t="shared" si="2"/>
        <v>2.5999999999999998E-4</v>
      </c>
      <c r="N15" s="12">
        <f t="shared" si="3"/>
        <v>1.3866666666666665E-3</v>
      </c>
      <c r="P15" s="8" t="s">
        <v>25</v>
      </c>
      <c r="Q15">
        <v>100</v>
      </c>
      <c r="R15">
        <v>875</v>
      </c>
      <c r="S15" s="12">
        <v>75040</v>
      </c>
      <c r="T15" s="8">
        <f t="shared" si="4"/>
        <v>7.5039999999999996E-2</v>
      </c>
      <c r="U15" s="12">
        <f t="shared" si="5"/>
        <v>0.40021333333333331</v>
      </c>
    </row>
    <row r="16" spans="1:35" x14ac:dyDescent="0.2">
      <c r="A16" s="2">
        <v>14</v>
      </c>
      <c r="B16" s="8" t="s">
        <v>17</v>
      </c>
      <c r="C16">
        <v>3</v>
      </c>
      <c r="D16">
        <v>160</v>
      </c>
      <c r="E16" s="12">
        <v>265</v>
      </c>
      <c r="F16" s="8">
        <f t="shared" si="0"/>
        <v>2.6499999999999999E-4</v>
      </c>
      <c r="G16" s="12">
        <f t="shared" si="1"/>
        <v>1.4133333333333333E-3</v>
      </c>
      <c r="I16" s="8" t="s">
        <v>17</v>
      </c>
      <c r="J16">
        <v>3</v>
      </c>
      <c r="K16">
        <v>160</v>
      </c>
      <c r="L16" s="12">
        <v>265</v>
      </c>
      <c r="M16" s="8">
        <f t="shared" si="2"/>
        <v>2.6499999999999999E-4</v>
      </c>
      <c r="N16" s="12">
        <f t="shared" si="3"/>
        <v>1.4133333333333333E-3</v>
      </c>
      <c r="P16" s="8" t="s">
        <v>16</v>
      </c>
      <c r="Q16">
        <v>3</v>
      </c>
      <c r="R16">
        <v>166</v>
      </c>
      <c r="S16" s="12">
        <v>260</v>
      </c>
      <c r="T16" s="8">
        <f t="shared" si="4"/>
        <v>2.5999999999999998E-4</v>
      </c>
      <c r="U16" s="12">
        <f t="shared" si="5"/>
        <v>1.3866666666666665E-3</v>
      </c>
    </row>
    <row r="17" spans="1:30" x14ac:dyDescent="0.2">
      <c r="A17" s="2">
        <v>15</v>
      </c>
      <c r="B17" s="8" t="s">
        <v>18</v>
      </c>
      <c r="C17">
        <v>10000</v>
      </c>
      <c r="D17">
        <v>137</v>
      </c>
      <c r="E17" s="12">
        <v>1389264</v>
      </c>
      <c r="F17" s="8">
        <f t="shared" si="0"/>
        <v>1.3892640000000001</v>
      </c>
      <c r="G17" s="12">
        <f t="shared" si="1"/>
        <v>7.409408</v>
      </c>
      <c r="I17" s="8" t="s">
        <v>18</v>
      </c>
      <c r="J17">
        <v>10000</v>
      </c>
      <c r="K17">
        <v>137</v>
      </c>
      <c r="L17" s="12">
        <v>1389264</v>
      </c>
      <c r="M17" s="8">
        <f t="shared" si="2"/>
        <v>1.3892640000000001</v>
      </c>
      <c r="N17" s="12">
        <f t="shared" si="3"/>
        <v>7.409408</v>
      </c>
      <c r="P17" s="8" t="s">
        <v>17</v>
      </c>
      <c r="Q17">
        <v>3</v>
      </c>
      <c r="R17">
        <v>160</v>
      </c>
      <c r="S17" s="12">
        <v>265</v>
      </c>
      <c r="T17" s="8">
        <f t="shared" si="4"/>
        <v>2.6499999999999999E-4</v>
      </c>
      <c r="U17" s="12">
        <f t="shared" si="5"/>
        <v>1.4133333333333333E-3</v>
      </c>
    </row>
    <row r="18" spans="1:30" x14ac:dyDescent="0.2">
      <c r="A18" s="2">
        <v>16</v>
      </c>
      <c r="B18" s="8" t="s">
        <v>19</v>
      </c>
      <c r="C18">
        <v>7</v>
      </c>
      <c r="D18">
        <v>186</v>
      </c>
      <c r="E18" s="12">
        <v>736</v>
      </c>
      <c r="F18" s="8">
        <f t="shared" si="0"/>
        <v>7.36E-4</v>
      </c>
      <c r="G18" s="12">
        <f t="shared" si="1"/>
        <v>3.9253333333333336E-3</v>
      </c>
      <c r="I18" s="8" t="s">
        <v>19</v>
      </c>
      <c r="J18">
        <v>7</v>
      </c>
      <c r="K18">
        <v>186</v>
      </c>
      <c r="L18" s="12">
        <v>736</v>
      </c>
      <c r="M18" s="8">
        <f t="shared" si="2"/>
        <v>7.36E-4</v>
      </c>
      <c r="N18" s="12">
        <f t="shared" si="3"/>
        <v>3.9253333333333336E-3</v>
      </c>
      <c r="P18" s="8" t="s">
        <v>18</v>
      </c>
      <c r="Q18">
        <v>10000</v>
      </c>
      <c r="R18">
        <v>137</v>
      </c>
      <c r="S18" s="12">
        <v>1389264</v>
      </c>
      <c r="T18" s="8">
        <f t="shared" si="4"/>
        <v>1.3892640000000001</v>
      </c>
      <c r="U18" s="12">
        <f t="shared" si="5"/>
        <v>7.409408</v>
      </c>
    </row>
    <row r="19" spans="1:30" x14ac:dyDescent="0.2">
      <c r="A19" s="2">
        <v>17</v>
      </c>
      <c r="B19" s="8" t="s">
        <v>20</v>
      </c>
      <c r="C19">
        <v>4</v>
      </c>
      <c r="D19">
        <v>137</v>
      </c>
      <c r="E19" s="12">
        <v>206</v>
      </c>
      <c r="F19" s="8">
        <f t="shared" si="0"/>
        <v>2.0599999999999999E-4</v>
      </c>
      <c r="G19" s="12">
        <f t="shared" si="1"/>
        <v>1.0986666666666666E-3</v>
      </c>
      <c r="I19" s="8" t="s">
        <v>20</v>
      </c>
      <c r="J19">
        <v>4</v>
      </c>
      <c r="K19">
        <v>137</v>
      </c>
      <c r="L19" s="12">
        <v>206</v>
      </c>
      <c r="M19" s="8">
        <f t="shared" si="2"/>
        <v>2.0599999999999999E-4</v>
      </c>
      <c r="N19" s="12">
        <f t="shared" si="3"/>
        <v>1.0986666666666666E-3</v>
      </c>
      <c r="P19" s="8" t="s">
        <v>19</v>
      </c>
      <c r="Q19">
        <v>7</v>
      </c>
      <c r="R19">
        <v>186</v>
      </c>
      <c r="S19" s="12">
        <v>736</v>
      </c>
      <c r="T19" s="8">
        <f t="shared" si="4"/>
        <v>7.36E-4</v>
      </c>
      <c r="U19" s="12">
        <f t="shared" si="5"/>
        <v>3.9253333333333336E-3</v>
      </c>
    </row>
    <row r="20" spans="1:30" x14ac:dyDescent="0.2">
      <c r="A20" s="2">
        <v>18</v>
      </c>
      <c r="B20" s="8" t="s">
        <v>4</v>
      </c>
      <c r="C20">
        <v>1</v>
      </c>
      <c r="D20">
        <v>263</v>
      </c>
      <c r="E20" s="12">
        <v>73</v>
      </c>
      <c r="F20" s="8">
        <f t="shared" si="0"/>
        <v>7.2999999999999999E-5</v>
      </c>
      <c r="G20" s="12">
        <f t="shared" si="1"/>
        <v>3.8933333333333333E-4</v>
      </c>
      <c r="I20" s="8" t="s">
        <v>4</v>
      </c>
      <c r="J20">
        <v>1</v>
      </c>
      <c r="K20">
        <v>263</v>
      </c>
      <c r="L20" s="12">
        <v>73</v>
      </c>
      <c r="M20" s="8">
        <f t="shared" si="2"/>
        <v>7.2999999999999999E-5</v>
      </c>
      <c r="N20" s="12">
        <f t="shared" si="3"/>
        <v>3.8933333333333333E-4</v>
      </c>
      <c r="P20" s="8" t="s">
        <v>20</v>
      </c>
      <c r="Q20">
        <v>4</v>
      </c>
      <c r="R20">
        <v>137</v>
      </c>
      <c r="S20" s="12">
        <v>206</v>
      </c>
      <c r="T20" s="8">
        <f t="shared" si="4"/>
        <v>2.0599999999999999E-4</v>
      </c>
      <c r="U20" s="12">
        <f t="shared" si="5"/>
        <v>1.0986666666666666E-3</v>
      </c>
      <c r="AD20" s="46">
        <v>3.7179999999999998E-4</v>
      </c>
    </row>
    <row r="21" spans="1:30" x14ac:dyDescent="0.2">
      <c r="A21" s="2">
        <v>19</v>
      </c>
      <c r="B21" s="8" t="s">
        <v>25</v>
      </c>
      <c r="C21">
        <v>100</v>
      </c>
      <c r="D21">
        <v>875</v>
      </c>
      <c r="E21" s="12">
        <v>74991</v>
      </c>
      <c r="F21" s="8">
        <f t="shared" si="0"/>
        <v>7.4991000000000002E-2</v>
      </c>
      <c r="G21" s="12">
        <f t="shared" si="1"/>
        <v>0.39995200000000003</v>
      </c>
      <c r="I21" s="8" t="s">
        <v>25</v>
      </c>
      <c r="J21">
        <v>100</v>
      </c>
      <c r="K21">
        <v>875</v>
      </c>
      <c r="L21" s="12">
        <v>74991</v>
      </c>
      <c r="M21" s="8">
        <f t="shared" si="2"/>
        <v>7.4991000000000002E-2</v>
      </c>
      <c r="N21" s="12">
        <f t="shared" si="3"/>
        <v>0.39995200000000003</v>
      </c>
      <c r="P21" s="8" t="s">
        <v>4</v>
      </c>
      <c r="Q21">
        <v>1</v>
      </c>
      <c r="R21">
        <v>263</v>
      </c>
      <c r="S21" s="12">
        <v>73</v>
      </c>
      <c r="T21" s="8">
        <f t="shared" si="4"/>
        <v>7.2999999999999999E-5</v>
      </c>
      <c r="U21" s="12">
        <f t="shared" si="5"/>
        <v>3.8933333333333333E-4</v>
      </c>
    </row>
    <row r="22" spans="1:30" x14ac:dyDescent="0.2">
      <c r="A22" s="2">
        <v>20</v>
      </c>
      <c r="B22" s="20" t="s">
        <v>26</v>
      </c>
      <c r="C22" s="21">
        <v>1</v>
      </c>
      <c r="D22" s="21">
        <v>823</v>
      </c>
      <c r="E22" s="22">
        <v>1824</v>
      </c>
      <c r="F22" s="8">
        <f t="shared" si="0"/>
        <v>1.8240000000000001E-3</v>
      </c>
      <c r="G22" s="12">
        <f t="shared" si="1"/>
        <v>9.7280000000000005E-3</v>
      </c>
      <c r="I22" s="20" t="s">
        <v>26</v>
      </c>
      <c r="J22" s="21">
        <v>1</v>
      </c>
      <c r="K22" s="26">
        <v>1267</v>
      </c>
      <c r="L22" s="26">
        <v>2444</v>
      </c>
      <c r="M22" s="8">
        <f t="shared" si="2"/>
        <v>2.444E-3</v>
      </c>
      <c r="N22" s="12">
        <f t="shared" si="3"/>
        <v>1.3034666666666667E-2</v>
      </c>
      <c r="P22" s="8" t="s">
        <v>25</v>
      </c>
      <c r="Q22">
        <v>100</v>
      </c>
      <c r="R22">
        <v>875</v>
      </c>
      <c r="S22" s="12">
        <v>74991</v>
      </c>
      <c r="T22" s="8">
        <f t="shared" si="4"/>
        <v>7.4991000000000002E-2</v>
      </c>
      <c r="U22" s="12">
        <f t="shared" si="5"/>
        <v>0.39995200000000003</v>
      </c>
    </row>
    <row r="23" spans="1:30" x14ac:dyDescent="0.2">
      <c r="A23" s="2">
        <v>21</v>
      </c>
      <c r="B23" s="20" t="s">
        <v>26</v>
      </c>
      <c r="C23" s="21">
        <v>1</v>
      </c>
      <c r="D23" s="21">
        <v>823</v>
      </c>
      <c r="E23" s="22">
        <v>2207</v>
      </c>
      <c r="F23" s="8">
        <f t="shared" si="0"/>
        <v>2.2070000000000002E-3</v>
      </c>
      <c r="G23" s="12">
        <f t="shared" si="1"/>
        <v>1.1770666666666667E-2</v>
      </c>
      <c r="I23" s="20" t="s">
        <v>26</v>
      </c>
      <c r="J23" s="21">
        <v>1</v>
      </c>
      <c r="K23" s="26">
        <v>1267</v>
      </c>
      <c r="L23" s="26">
        <v>2824</v>
      </c>
      <c r="M23" s="8">
        <f t="shared" si="2"/>
        <v>2.8240000000000001E-3</v>
      </c>
      <c r="N23" s="12">
        <f t="shared" si="3"/>
        <v>1.5061333333333335E-2</v>
      </c>
      <c r="P23" s="20" t="s">
        <v>26</v>
      </c>
      <c r="Q23" s="21">
        <v>1</v>
      </c>
      <c r="R23" s="21">
        <v>1267</v>
      </c>
      <c r="S23" s="22">
        <v>2444</v>
      </c>
      <c r="T23" s="8">
        <f t="shared" si="4"/>
        <v>2.444E-3</v>
      </c>
      <c r="U23" s="12">
        <f t="shared" si="5"/>
        <v>1.3034666666666667E-2</v>
      </c>
    </row>
    <row r="24" spans="1:30" x14ac:dyDescent="0.2">
      <c r="A24" s="2">
        <v>22</v>
      </c>
      <c r="B24" s="8" t="s">
        <v>5</v>
      </c>
      <c r="C24">
        <v>1</v>
      </c>
      <c r="D24">
        <v>266</v>
      </c>
      <c r="E24" s="12">
        <v>74</v>
      </c>
      <c r="F24" s="8">
        <f t="shared" si="0"/>
        <v>7.3999999999999996E-5</v>
      </c>
      <c r="G24" s="12">
        <f t="shared" si="1"/>
        <v>3.9466666666666665E-4</v>
      </c>
      <c r="I24" s="8" t="s">
        <v>5</v>
      </c>
      <c r="J24">
        <v>1</v>
      </c>
      <c r="K24">
        <v>266</v>
      </c>
      <c r="L24" s="12">
        <v>74</v>
      </c>
      <c r="M24" s="8">
        <f t="shared" si="2"/>
        <v>7.3999999999999996E-5</v>
      </c>
      <c r="N24" s="12">
        <f t="shared" si="3"/>
        <v>3.9466666666666665E-4</v>
      </c>
      <c r="P24" s="20" t="s">
        <v>26</v>
      </c>
      <c r="Q24" s="21">
        <v>1</v>
      </c>
      <c r="R24" s="21">
        <v>1267</v>
      </c>
      <c r="S24" s="22">
        <v>2824</v>
      </c>
      <c r="T24" s="8">
        <f t="shared" si="4"/>
        <v>2.8240000000000001E-3</v>
      </c>
      <c r="U24" s="12">
        <f t="shared" si="5"/>
        <v>1.5061333333333335E-2</v>
      </c>
    </row>
    <row r="25" spans="1:30" x14ac:dyDescent="0.2">
      <c r="A25" s="2">
        <v>23</v>
      </c>
      <c r="B25" s="8" t="s">
        <v>27</v>
      </c>
      <c r="C25">
        <v>100</v>
      </c>
      <c r="D25">
        <v>664</v>
      </c>
      <c r="E25" s="12">
        <v>52090</v>
      </c>
      <c r="F25" s="8">
        <f t="shared" si="0"/>
        <v>5.2089999999999997E-2</v>
      </c>
      <c r="G25" s="12">
        <f t="shared" si="1"/>
        <v>0.2778133333333333</v>
      </c>
      <c r="I25" s="8" t="s">
        <v>27</v>
      </c>
      <c r="J25">
        <v>100</v>
      </c>
      <c r="K25">
        <v>664</v>
      </c>
      <c r="L25" s="12">
        <v>52090</v>
      </c>
      <c r="M25" s="8">
        <f t="shared" si="2"/>
        <v>5.2089999999999997E-2</v>
      </c>
      <c r="N25" s="12">
        <f t="shared" si="3"/>
        <v>0.2778133333333333</v>
      </c>
      <c r="P25" s="8" t="s">
        <v>5</v>
      </c>
      <c r="Q25">
        <v>1</v>
      </c>
      <c r="R25">
        <v>266</v>
      </c>
      <c r="S25" s="12">
        <v>74</v>
      </c>
      <c r="T25" s="8">
        <f t="shared" si="4"/>
        <v>7.3999999999999996E-5</v>
      </c>
      <c r="U25" s="12">
        <f t="shared" si="5"/>
        <v>3.9466666666666665E-4</v>
      </c>
    </row>
    <row r="26" spans="1:30" x14ac:dyDescent="0.2">
      <c r="A26" s="2">
        <v>24</v>
      </c>
      <c r="B26" s="8" t="s">
        <v>5</v>
      </c>
      <c r="C26">
        <v>1</v>
      </c>
      <c r="D26">
        <v>266</v>
      </c>
      <c r="E26" s="12">
        <v>74</v>
      </c>
      <c r="F26" s="8">
        <f t="shared" si="0"/>
        <v>7.3999999999999996E-5</v>
      </c>
      <c r="G26" s="12">
        <f t="shared" si="1"/>
        <v>3.9466666666666665E-4</v>
      </c>
      <c r="I26" s="8" t="s">
        <v>5</v>
      </c>
      <c r="J26">
        <v>1</v>
      </c>
      <c r="K26">
        <v>266</v>
      </c>
      <c r="L26" s="12">
        <v>74</v>
      </c>
      <c r="M26" s="8">
        <f t="shared" si="2"/>
        <v>7.3999999999999996E-5</v>
      </c>
      <c r="N26" s="12">
        <f t="shared" si="3"/>
        <v>3.9466666666666665E-4</v>
      </c>
      <c r="P26" s="8" t="s">
        <v>27</v>
      </c>
      <c r="R26">
        <v>664</v>
      </c>
      <c r="S26" s="12">
        <v>52090</v>
      </c>
      <c r="T26" s="8">
        <f t="shared" si="4"/>
        <v>5.2089999999999997E-2</v>
      </c>
      <c r="U26" s="12">
        <f t="shared" si="5"/>
        <v>0.2778133333333333</v>
      </c>
    </row>
    <row r="27" spans="1:30" x14ac:dyDescent="0.2">
      <c r="A27" s="14">
        <v>25</v>
      </c>
      <c r="B27" t="s">
        <v>27</v>
      </c>
      <c r="C27">
        <v>100</v>
      </c>
      <c r="D27">
        <v>664</v>
      </c>
      <c r="E27" s="12">
        <v>51839</v>
      </c>
      <c r="F27" s="8">
        <f t="shared" si="0"/>
        <v>5.1839000000000003E-2</v>
      </c>
      <c r="G27" s="12">
        <f t="shared" si="1"/>
        <v>0.2764746666666667</v>
      </c>
      <c r="I27" s="8" t="s">
        <v>27</v>
      </c>
      <c r="J27">
        <v>100</v>
      </c>
      <c r="K27">
        <v>664</v>
      </c>
      <c r="L27">
        <v>51839</v>
      </c>
      <c r="M27" s="8">
        <f t="shared" si="2"/>
        <v>5.1839000000000003E-2</v>
      </c>
      <c r="N27" s="12">
        <f t="shared" si="3"/>
        <v>0.2764746666666667</v>
      </c>
      <c r="O27" s="10"/>
      <c r="P27" t="s">
        <v>5</v>
      </c>
      <c r="Q27">
        <v>1</v>
      </c>
      <c r="R27">
        <v>266</v>
      </c>
      <c r="S27" s="12">
        <v>74</v>
      </c>
      <c r="T27" s="8">
        <f t="shared" si="4"/>
        <v>7.3999999999999996E-5</v>
      </c>
      <c r="U27" s="12">
        <f t="shared" si="5"/>
        <v>3.9466666666666665E-4</v>
      </c>
    </row>
    <row r="28" spans="1:30" x14ac:dyDescent="0.2">
      <c r="A28" s="14">
        <v>26</v>
      </c>
      <c r="B28" s="21" t="s">
        <v>28</v>
      </c>
      <c r="C28" s="21">
        <v>1</v>
      </c>
      <c r="D28" s="21">
        <v>311</v>
      </c>
      <c r="E28" s="21">
        <v>280</v>
      </c>
      <c r="F28" s="8">
        <f t="shared" si="0"/>
        <v>2.7999999999999998E-4</v>
      </c>
      <c r="G28" s="12">
        <f t="shared" si="1"/>
        <v>1.4933333333333333E-3</v>
      </c>
      <c r="H28" s="10"/>
      <c r="I28" s="21" t="s">
        <v>28</v>
      </c>
      <c r="J28" s="21">
        <v>1</v>
      </c>
      <c r="K28" s="21">
        <v>540</v>
      </c>
      <c r="L28" s="21">
        <v>668</v>
      </c>
      <c r="M28" s="8">
        <f t="shared" si="2"/>
        <v>6.6799999999999997E-4</v>
      </c>
      <c r="N28" s="12">
        <f t="shared" si="3"/>
        <v>3.5626666666666667E-3</v>
      </c>
      <c r="O28" s="10"/>
      <c r="P28" t="s">
        <v>27</v>
      </c>
      <c r="R28">
        <v>664</v>
      </c>
      <c r="S28" s="12">
        <v>51839</v>
      </c>
      <c r="T28" s="8">
        <f t="shared" si="4"/>
        <v>5.1839000000000003E-2</v>
      </c>
      <c r="U28" s="12">
        <f t="shared" si="5"/>
        <v>0.2764746666666667</v>
      </c>
    </row>
    <row r="29" spans="1:30" x14ac:dyDescent="0.2">
      <c r="A29" s="14">
        <v>27</v>
      </c>
      <c r="B29" s="21" t="s">
        <v>28</v>
      </c>
      <c r="C29" s="21">
        <v>1</v>
      </c>
      <c r="D29" s="21">
        <v>311</v>
      </c>
      <c r="E29" s="21">
        <v>282</v>
      </c>
      <c r="F29" s="8">
        <f t="shared" si="0"/>
        <v>2.8200000000000002E-4</v>
      </c>
      <c r="G29" s="12">
        <f t="shared" si="1"/>
        <v>1.5040000000000001E-3</v>
      </c>
      <c r="H29" s="10"/>
      <c r="I29" s="21" t="s">
        <v>28</v>
      </c>
      <c r="J29" s="21">
        <v>1</v>
      </c>
      <c r="K29" s="21">
        <v>540</v>
      </c>
      <c r="L29" s="21">
        <v>678</v>
      </c>
      <c r="M29" s="8">
        <f t="shared" si="2"/>
        <v>6.78E-4</v>
      </c>
      <c r="N29" s="12">
        <f t="shared" si="3"/>
        <v>3.6159999999999999E-3</v>
      </c>
      <c r="O29" s="10"/>
      <c r="P29" s="21" t="s">
        <v>28</v>
      </c>
      <c r="Q29" s="21">
        <v>1</v>
      </c>
      <c r="R29" s="21">
        <v>540</v>
      </c>
      <c r="S29" s="21">
        <v>688</v>
      </c>
      <c r="T29" s="8">
        <f t="shared" si="4"/>
        <v>6.8800000000000003E-4</v>
      </c>
      <c r="U29" s="12">
        <f t="shared" si="5"/>
        <v>3.6693333333333335E-3</v>
      </c>
    </row>
    <row r="30" spans="1:30" ht="17" thickBot="1" x14ac:dyDescent="0.25">
      <c r="A30" s="34"/>
      <c r="B30" s="4"/>
      <c r="C30" s="4"/>
      <c r="D30" s="4"/>
      <c r="E30" s="4"/>
      <c r="F30" s="8">
        <f t="shared" si="0"/>
        <v>0</v>
      </c>
      <c r="G30" s="12">
        <f t="shared" si="1"/>
        <v>0</v>
      </c>
      <c r="H30" s="11"/>
      <c r="I30" s="4"/>
      <c r="J30" s="4"/>
      <c r="K30" s="4"/>
      <c r="L30" s="4"/>
      <c r="M30" s="8">
        <f t="shared" si="2"/>
        <v>0</v>
      </c>
      <c r="N30" s="12">
        <f t="shared" si="3"/>
        <v>0</v>
      </c>
      <c r="O30" s="11"/>
      <c r="P30" s="24" t="s">
        <v>28</v>
      </c>
      <c r="Q30" s="24">
        <v>1</v>
      </c>
      <c r="R30" s="24">
        <v>540</v>
      </c>
      <c r="S30" s="25">
        <v>678</v>
      </c>
      <c r="T30" s="8">
        <f t="shared" si="4"/>
        <v>6.78E-4</v>
      </c>
      <c r="U30" s="12">
        <f t="shared" si="5"/>
        <v>3.6159999999999999E-3</v>
      </c>
    </row>
    <row r="31" spans="1:30" x14ac:dyDescent="0.2">
      <c r="A31" s="14">
        <v>28</v>
      </c>
      <c r="B31" t="s">
        <v>3</v>
      </c>
      <c r="C31">
        <v>1</v>
      </c>
      <c r="D31">
        <v>272</v>
      </c>
      <c r="E31">
        <v>73</v>
      </c>
      <c r="F31" s="8">
        <f t="shared" si="0"/>
        <v>7.2999999999999999E-5</v>
      </c>
      <c r="G31" s="12">
        <f t="shared" si="1"/>
        <v>3.8933333333333333E-4</v>
      </c>
      <c r="H31" s="33"/>
      <c r="I31" t="s">
        <v>3</v>
      </c>
      <c r="J31">
        <v>1</v>
      </c>
      <c r="K31">
        <v>272</v>
      </c>
      <c r="L31">
        <v>73</v>
      </c>
      <c r="M31" s="8">
        <f t="shared" si="2"/>
        <v>7.2999999999999999E-5</v>
      </c>
      <c r="N31" s="12">
        <f t="shared" si="3"/>
        <v>3.8933333333333333E-4</v>
      </c>
      <c r="O31" s="10"/>
      <c r="P31" t="s">
        <v>38</v>
      </c>
      <c r="Q31">
        <v>1</v>
      </c>
      <c r="R31">
        <v>253</v>
      </c>
      <c r="S31" s="12">
        <v>180</v>
      </c>
      <c r="T31" s="8">
        <f t="shared" si="4"/>
        <v>1.8000000000000001E-4</v>
      </c>
      <c r="U31" s="12">
        <f t="shared" si="5"/>
        <v>9.6000000000000002E-4</v>
      </c>
    </row>
    <row r="32" spans="1:30" x14ac:dyDescent="0.2">
      <c r="A32" s="14">
        <v>29</v>
      </c>
      <c r="B32" t="s">
        <v>23</v>
      </c>
      <c r="C32">
        <v>100</v>
      </c>
      <c r="D32">
        <v>684</v>
      </c>
      <c r="E32">
        <v>41914</v>
      </c>
      <c r="F32" s="8">
        <f t="shared" si="0"/>
        <v>4.1914E-2</v>
      </c>
      <c r="G32" s="12">
        <f t="shared" si="1"/>
        <v>0.22354133333333334</v>
      </c>
      <c r="H32" s="10"/>
      <c r="I32" t="s">
        <v>23</v>
      </c>
      <c r="J32">
        <v>100</v>
      </c>
      <c r="K32">
        <v>684</v>
      </c>
      <c r="L32">
        <v>41914</v>
      </c>
      <c r="M32" s="8">
        <f t="shared" si="2"/>
        <v>4.1914E-2</v>
      </c>
      <c r="N32" s="12">
        <f t="shared" si="3"/>
        <v>0.22354133333333334</v>
      </c>
      <c r="O32" s="10"/>
      <c r="P32" t="s">
        <v>3</v>
      </c>
      <c r="Q32">
        <v>1</v>
      </c>
      <c r="R32">
        <v>272</v>
      </c>
      <c r="S32" s="12">
        <v>73</v>
      </c>
      <c r="T32" s="8">
        <f t="shared" si="4"/>
        <v>7.2999999999999999E-5</v>
      </c>
      <c r="U32" s="12">
        <f t="shared" si="5"/>
        <v>3.8933333333333333E-4</v>
      </c>
    </row>
    <row r="33" spans="1:21" x14ac:dyDescent="0.2">
      <c r="A33" s="14">
        <v>30</v>
      </c>
      <c r="B33" t="s">
        <v>3</v>
      </c>
      <c r="C33">
        <v>1</v>
      </c>
      <c r="D33">
        <v>272</v>
      </c>
      <c r="E33">
        <v>73</v>
      </c>
      <c r="F33" s="8">
        <f t="shared" si="0"/>
        <v>7.2999999999999999E-5</v>
      </c>
      <c r="G33" s="12">
        <f t="shared" si="1"/>
        <v>3.8933333333333333E-4</v>
      </c>
      <c r="H33" s="10"/>
      <c r="I33" t="s">
        <v>3</v>
      </c>
      <c r="J33">
        <v>1</v>
      </c>
      <c r="K33">
        <v>272</v>
      </c>
      <c r="L33" s="12">
        <v>73</v>
      </c>
      <c r="M33" s="8">
        <f t="shared" si="2"/>
        <v>7.2999999999999999E-5</v>
      </c>
      <c r="N33" s="12">
        <f t="shared" si="3"/>
        <v>3.8933333333333333E-4</v>
      </c>
      <c r="O33" s="10"/>
      <c r="P33" t="s">
        <v>23</v>
      </c>
      <c r="Q33">
        <v>100</v>
      </c>
      <c r="R33">
        <v>684</v>
      </c>
      <c r="S33" s="12">
        <v>41914</v>
      </c>
      <c r="T33" s="8">
        <f t="shared" si="4"/>
        <v>4.1914E-2</v>
      </c>
      <c r="U33" s="12">
        <f t="shared" si="5"/>
        <v>0.22354133333333334</v>
      </c>
    </row>
    <row r="34" spans="1:21" x14ac:dyDescent="0.2">
      <c r="A34" s="14">
        <v>31</v>
      </c>
      <c r="B34" t="s">
        <v>23</v>
      </c>
      <c r="C34">
        <v>100</v>
      </c>
      <c r="D34">
        <v>684</v>
      </c>
      <c r="E34">
        <v>42174</v>
      </c>
      <c r="F34" s="8">
        <f t="shared" si="0"/>
        <v>4.2174000000000003E-2</v>
      </c>
      <c r="G34" s="12">
        <f t="shared" si="1"/>
        <v>0.22492800000000002</v>
      </c>
      <c r="H34" s="10"/>
      <c r="I34" t="s">
        <v>23</v>
      </c>
      <c r="J34">
        <v>100</v>
      </c>
      <c r="K34">
        <v>684</v>
      </c>
      <c r="L34" s="12">
        <v>42174</v>
      </c>
      <c r="M34" s="8">
        <f t="shared" si="2"/>
        <v>4.2174000000000003E-2</v>
      </c>
      <c r="N34" s="12">
        <f t="shared" si="3"/>
        <v>0.22492800000000002</v>
      </c>
      <c r="P34" s="8" t="s">
        <v>15</v>
      </c>
      <c r="Q34">
        <v>10000</v>
      </c>
      <c r="R34">
        <v>128</v>
      </c>
      <c r="S34" s="12">
        <v>435655</v>
      </c>
      <c r="T34" s="8">
        <f t="shared" si="4"/>
        <v>0.43565500000000001</v>
      </c>
      <c r="U34" s="12">
        <f t="shared" si="5"/>
        <v>2.3234933333333334</v>
      </c>
    </row>
    <row r="35" spans="1:21" x14ac:dyDescent="0.2">
      <c r="A35" s="14">
        <v>32</v>
      </c>
      <c r="B35" s="21" t="s">
        <v>24</v>
      </c>
      <c r="C35" s="21">
        <v>1</v>
      </c>
      <c r="D35" s="21">
        <v>879</v>
      </c>
      <c r="E35" s="21">
        <v>1073</v>
      </c>
      <c r="F35" s="8">
        <f t="shared" si="0"/>
        <v>1.073E-3</v>
      </c>
      <c r="G35" s="12">
        <f t="shared" si="1"/>
        <v>5.7226666666666667E-3</v>
      </c>
      <c r="H35" s="10"/>
      <c r="I35" s="21" t="s">
        <v>24</v>
      </c>
      <c r="J35" s="21">
        <v>1</v>
      </c>
      <c r="K35" s="21">
        <v>1106</v>
      </c>
      <c r="L35" s="22">
        <v>1379</v>
      </c>
      <c r="M35" s="8">
        <f t="shared" si="2"/>
        <v>1.379E-3</v>
      </c>
      <c r="N35" s="12">
        <f t="shared" si="3"/>
        <v>7.3546666666666665E-3</v>
      </c>
      <c r="P35" s="8" t="s">
        <v>8</v>
      </c>
      <c r="Q35">
        <v>3</v>
      </c>
      <c r="R35">
        <v>134</v>
      </c>
      <c r="S35" s="12">
        <v>151</v>
      </c>
      <c r="T35" s="8">
        <f t="shared" si="4"/>
        <v>1.5100000000000001E-4</v>
      </c>
      <c r="U35" s="12">
        <f t="shared" si="5"/>
        <v>8.0533333333333336E-4</v>
      </c>
    </row>
    <row r="36" spans="1:21" x14ac:dyDescent="0.2">
      <c r="A36" s="14">
        <v>33</v>
      </c>
      <c r="B36" s="21" t="s">
        <v>24</v>
      </c>
      <c r="C36" s="21">
        <v>1</v>
      </c>
      <c r="D36" s="21">
        <v>879</v>
      </c>
      <c r="E36" s="21">
        <v>1095</v>
      </c>
      <c r="F36" s="8">
        <f t="shared" si="0"/>
        <v>1.0950000000000001E-3</v>
      </c>
      <c r="G36" s="12">
        <f t="shared" si="1"/>
        <v>5.8400000000000006E-3</v>
      </c>
      <c r="H36" s="10"/>
      <c r="I36" s="21" t="s">
        <v>24</v>
      </c>
      <c r="J36" s="21">
        <v>1</v>
      </c>
      <c r="K36" s="21">
        <v>1106</v>
      </c>
      <c r="L36" s="21">
        <v>1376</v>
      </c>
      <c r="M36" s="8">
        <f t="shared" si="2"/>
        <v>1.3760000000000001E-3</v>
      </c>
      <c r="N36" s="12">
        <f t="shared" si="3"/>
        <v>7.3386666666666669E-3</v>
      </c>
      <c r="O36" s="10"/>
      <c r="P36" s="8" t="s">
        <v>11</v>
      </c>
      <c r="Q36">
        <v>84</v>
      </c>
      <c r="R36">
        <v>119</v>
      </c>
      <c r="S36" s="12">
        <v>3134</v>
      </c>
      <c r="T36" s="8">
        <f t="shared" si="4"/>
        <v>3.1340000000000001E-3</v>
      </c>
      <c r="U36" s="12">
        <f t="shared" si="5"/>
        <v>1.6714666666666666E-2</v>
      </c>
    </row>
    <row r="37" spans="1:21" x14ac:dyDescent="0.2">
      <c r="A37" s="14"/>
      <c r="F37" s="8">
        <f t="shared" si="0"/>
        <v>0</v>
      </c>
      <c r="G37" s="12">
        <f t="shared" si="1"/>
        <v>0</v>
      </c>
      <c r="H37" s="10"/>
      <c r="M37" s="8">
        <f t="shared" si="2"/>
        <v>0</v>
      </c>
      <c r="N37" s="12">
        <f t="shared" si="3"/>
        <v>0</v>
      </c>
      <c r="O37" s="10"/>
      <c r="P37" s="8" t="s">
        <v>3</v>
      </c>
      <c r="Q37">
        <v>1</v>
      </c>
      <c r="R37">
        <v>272</v>
      </c>
      <c r="S37" s="12">
        <v>73</v>
      </c>
      <c r="T37" s="8">
        <f t="shared" si="4"/>
        <v>7.2999999999999999E-5</v>
      </c>
      <c r="U37" s="12">
        <f t="shared" si="5"/>
        <v>3.8933333333333333E-4</v>
      </c>
    </row>
    <row r="38" spans="1:21" x14ac:dyDescent="0.2">
      <c r="A38" s="12"/>
      <c r="F38" s="8">
        <f t="shared" si="0"/>
        <v>0</v>
      </c>
      <c r="G38" s="12">
        <f t="shared" si="1"/>
        <v>0</v>
      </c>
      <c r="H38" s="10"/>
      <c r="M38" s="8">
        <f t="shared" si="2"/>
        <v>0</v>
      </c>
      <c r="N38" s="12">
        <f t="shared" si="3"/>
        <v>0</v>
      </c>
      <c r="O38" s="10"/>
      <c r="P38" s="8" t="s">
        <v>23</v>
      </c>
      <c r="Q38">
        <v>100</v>
      </c>
      <c r="R38">
        <v>684</v>
      </c>
      <c r="S38" s="12">
        <v>42174</v>
      </c>
      <c r="T38" s="8">
        <f t="shared" si="4"/>
        <v>4.2174000000000003E-2</v>
      </c>
      <c r="U38" s="12">
        <f t="shared" si="5"/>
        <v>0.22492800000000002</v>
      </c>
    </row>
    <row r="39" spans="1:21" x14ac:dyDescent="0.2">
      <c r="A39" s="12"/>
      <c r="F39" s="8">
        <f t="shared" si="0"/>
        <v>0</v>
      </c>
      <c r="G39" s="12">
        <f t="shared" si="1"/>
        <v>0</v>
      </c>
      <c r="H39" s="10"/>
      <c r="M39" s="8">
        <f t="shared" si="2"/>
        <v>0</v>
      </c>
      <c r="N39" s="12">
        <f t="shared" si="3"/>
        <v>0</v>
      </c>
      <c r="O39" s="10"/>
      <c r="P39" s="20" t="s">
        <v>24</v>
      </c>
      <c r="Q39" s="21">
        <v>1</v>
      </c>
      <c r="R39" s="21">
        <v>1106</v>
      </c>
      <c r="S39" s="22">
        <v>1379</v>
      </c>
      <c r="T39" s="8">
        <f t="shared" si="4"/>
        <v>1.379E-3</v>
      </c>
      <c r="U39" s="12">
        <f t="shared" si="5"/>
        <v>7.3546666666666665E-3</v>
      </c>
    </row>
    <row r="40" spans="1:21" ht="17" thickBot="1" x14ac:dyDescent="0.25">
      <c r="A40" s="4"/>
      <c r="B40" s="9"/>
      <c r="C40" s="4"/>
      <c r="D40" s="4"/>
      <c r="E40" s="4"/>
      <c r="F40" s="8">
        <f t="shared" si="0"/>
        <v>0</v>
      </c>
      <c r="G40" s="12">
        <f t="shared" si="1"/>
        <v>0</v>
      </c>
      <c r="H40" s="11"/>
      <c r="I40" s="4"/>
      <c r="J40" s="4"/>
      <c r="K40" s="4"/>
      <c r="L40" s="13"/>
      <c r="M40" s="8">
        <f t="shared" si="2"/>
        <v>0</v>
      </c>
      <c r="N40" s="12">
        <f t="shared" si="3"/>
        <v>0</v>
      </c>
      <c r="O40" s="4"/>
      <c r="P40" s="23" t="s">
        <v>24</v>
      </c>
      <c r="Q40" s="24">
        <v>1</v>
      </c>
      <c r="R40" s="24">
        <v>1106</v>
      </c>
      <c r="S40" s="25">
        <v>1376</v>
      </c>
      <c r="T40" s="8">
        <f t="shared" si="4"/>
        <v>1.3760000000000001E-3</v>
      </c>
      <c r="U40" s="12">
        <f t="shared" si="5"/>
        <v>7.3386666666666669E-3</v>
      </c>
    </row>
    <row r="41" spans="1:21" x14ac:dyDescent="0.2">
      <c r="A41" s="2">
        <v>34</v>
      </c>
      <c r="B41" s="8" t="s">
        <v>10</v>
      </c>
      <c r="C41">
        <v>10000</v>
      </c>
      <c r="D41">
        <v>197</v>
      </c>
      <c r="E41" s="12">
        <v>1140187</v>
      </c>
      <c r="F41" s="8">
        <f t="shared" si="0"/>
        <v>1.1401870000000001</v>
      </c>
      <c r="G41" s="12">
        <f t="shared" si="1"/>
        <v>6.0809973333333334</v>
      </c>
      <c r="I41" s="8" t="s">
        <v>10</v>
      </c>
      <c r="J41">
        <v>10000</v>
      </c>
      <c r="K41">
        <v>197</v>
      </c>
      <c r="L41" s="12">
        <v>1140187</v>
      </c>
      <c r="M41" s="8">
        <f t="shared" si="2"/>
        <v>1.1401870000000001</v>
      </c>
      <c r="N41" s="12">
        <f t="shared" si="3"/>
        <v>6.0809973333333334</v>
      </c>
      <c r="P41" s="8" t="s">
        <v>38</v>
      </c>
      <c r="Q41">
        <v>1</v>
      </c>
      <c r="R41">
        <v>253</v>
      </c>
      <c r="S41" s="12">
        <v>180</v>
      </c>
      <c r="T41" s="8">
        <f t="shared" si="4"/>
        <v>1.8000000000000001E-4</v>
      </c>
      <c r="U41" s="12">
        <f t="shared" si="5"/>
        <v>9.6000000000000002E-4</v>
      </c>
    </row>
    <row r="42" spans="1:21" x14ac:dyDescent="0.2">
      <c r="A42" s="2">
        <v>35</v>
      </c>
      <c r="B42" s="8" t="s">
        <v>14</v>
      </c>
      <c r="C42">
        <v>10000</v>
      </c>
      <c r="D42" s="15">
        <v>315</v>
      </c>
      <c r="E42" s="16">
        <v>2779618</v>
      </c>
      <c r="F42" s="8">
        <f t="shared" si="0"/>
        <v>2.7796180000000001</v>
      </c>
      <c r="G42" s="12">
        <f t="shared" si="1"/>
        <v>14.824629333333334</v>
      </c>
      <c r="I42" s="8" t="s">
        <v>14</v>
      </c>
      <c r="J42">
        <v>10000</v>
      </c>
      <c r="K42" s="15">
        <v>315</v>
      </c>
      <c r="L42" s="16">
        <v>2779618</v>
      </c>
      <c r="M42" s="8">
        <f t="shared" si="2"/>
        <v>2.7796180000000001</v>
      </c>
      <c r="N42" s="12">
        <f t="shared" si="3"/>
        <v>14.824629333333334</v>
      </c>
      <c r="P42" s="8" t="s">
        <v>10</v>
      </c>
      <c r="Q42">
        <v>10000</v>
      </c>
      <c r="R42">
        <v>197</v>
      </c>
      <c r="S42" s="12">
        <v>1140187</v>
      </c>
      <c r="T42" s="8">
        <f t="shared" si="4"/>
        <v>1.1401870000000001</v>
      </c>
      <c r="U42" s="12">
        <f t="shared" si="5"/>
        <v>6.0809973333333334</v>
      </c>
    </row>
    <row r="43" spans="1:21" x14ac:dyDescent="0.2">
      <c r="A43" s="2">
        <v>36</v>
      </c>
      <c r="B43" s="8" t="s">
        <v>7</v>
      </c>
      <c r="C43">
        <v>3</v>
      </c>
      <c r="D43" s="15">
        <v>131</v>
      </c>
      <c r="E43" s="16">
        <v>151</v>
      </c>
      <c r="F43" s="8">
        <f t="shared" si="0"/>
        <v>1.5100000000000001E-4</v>
      </c>
      <c r="G43" s="12">
        <f t="shared" si="1"/>
        <v>8.0533333333333336E-4</v>
      </c>
      <c r="I43" s="8" t="s">
        <v>7</v>
      </c>
      <c r="J43">
        <v>3</v>
      </c>
      <c r="K43" s="15">
        <v>131</v>
      </c>
      <c r="L43" s="16">
        <v>151</v>
      </c>
      <c r="M43" s="8">
        <f t="shared" si="2"/>
        <v>1.5100000000000001E-4</v>
      </c>
      <c r="N43" s="12">
        <f t="shared" si="3"/>
        <v>8.0533333333333336E-4</v>
      </c>
      <c r="P43" s="8" t="s">
        <v>38</v>
      </c>
      <c r="Q43">
        <v>1</v>
      </c>
      <c r="R43">
        <v>253</v>
      </c>
      <c r="S43" s="12">
        <v>180</v>
      </c>
      <c r="T43" s="8">
        <f t="shared" si="4"/>
        <v>1.8000000000000001E-4</v>
      </c>
      <c r="U43" s="12">
        <f t="shared" si="5"/>
        <v>9.6000000000000002E-4</v>
      </c>
    </row>
    <row r="44" spans="1:21" x14ac:dyDescent="0.2">
      <c r="A44" s="2">
        <v>37</v>
      </c>
      <c r="B44" s="8" t="s">
        <v>22</v>
      </c>
      <c r="C44">
        <v>10000</v>
      </c>
      <c r="D44" s="15">
        <v>235</v>
      </c>
      <c r="E44" s="16">
        <v>2201900</v>
      </c>
      <c r="F44" s="8">
        <f t="shared" si="0"/>
        <v>2.2019000000000002</v>
      </c>
      <c r="G44" s="12">
        <f t="shared" si="1"/>
        <v>11.743466666666668</v>
      </c>
      <c r="I44" s="8" t="s">
        <v>22</v>
      </c>
      <c r="J44">
        <v>10000</v>
      </c>
      <c r="K44" s="15">
        <v>235</v>
      </c>
      <c r="L44" s="16">
        <v>2201900</v>
      </c>
      <c r="M44" s="8">
        <f t="shared" si="2"/>
        <v>2.2019000000000002</v>
      </c>
      <c r="N44" s="12">
        <f t="shared" si="3"/>
        <v>11.743466666666668</v>
      </c>
      <c r="P44" s="8" t="s">
        <v>21</v>
      </c>
      <c r="Q44">
        <v>100</v>
      </c>
      <c r="R44">
        <v>442</v>
      </c>
      <c r="S44" s="12">
        <v>13542</v>
      </c>
      <c r="T44" s="8">
        <f t="shared" si="4"/>
        <v>1.3542E-2</v>
      </c>
      <c r="U44" s="12">
        <f t="shared" si="5"/>
        <v>7.2223999999999997E-2</v>
      </c>
    </row>
    <row r="45" spans="1:21" x14ac:dyDescent="0.2">
      <c r="B45" s="8"/>
      <c r="E45" s="12"/>
      <c r="F45" s="8">
        <f t="shared" si="0"/>
        <v>0</v>
      </c>
      <c r="G45" s="12">
        <f t="shared" si="1"/>
        <v>0</v>
      </c>
      <c r="I45" s="8"/>
      <c r="L45" s="12"/>
      <c r="M45" s="8">
        <f t="shared" si="2"/>
        <v>0</v>
      </c>
      <c r="N45" s="12">
        <f t="shared" si="3"/>
        <v>0</v>
      </c>
      <c r="P45" s="8" t="s">
        <v>38</v>
      </c>
      <c r="Q45">
        <v>1</v>
      </c>
      <c r="R45">
        <v>253</v>
      </c>
      <c r="S45" s="12">
        <v>180</v>
      </c>
      <c r="T45" s="8">
        <f t="shared" si="4"/>
        <v>1.8000000000000001E-4</v>
      </c>
      <c r="U45" s="12">
        <f t="shared" si="5"/>
        <v>9.6000000000000002E-4</v>
      </c>
    </row>
    <row r="46" spans="1:21" x14ac:dyDescent="0.2">
      <c r="B46" s="8"/>
      <c r="E46" s="12"/>
      <c r="F46" s="8">
        <f t="shared" si="0"/>
        <v>0</v>
      </c>
      <c r="G46" s="12">
        <f t="shared" si="1"/>
        <v>0</v>
      </c>
      <c r="I46" s="8"/>
      <c r="L46" s="12"/>
      <c r="M46" s="8">
        <f t="shared" si="2"/>
        <v>0</v>
      </c>
      <c r="N46" s="12">
        <f t="shared" si="3"/>
        <v>0</v>
      </c>
      <c r="P46" s="8" t="s">
        <v>14</v>
      </c>
      <c r="Q46">
        <v>10000</v>
      </c>
      <c r="R46" s="15">
        <v>315</v>
      </c>
      <c r="S46" s="16">
        <v>2779618</v>
      </c>
      <c r="T46" s="8">
        <f t="shared" si="4"/>
        <v>2.7796180000000001</v>
      </c>
      <c r="U46" s="12">
        <f t="shared" si="5"/>
        <v>14.824629333333334</v>
      </c>
    </row>
    <row r="47" spans="1:21" x14ac:dyDescent="0.2">
      <c r="B47" s="8"/>
      <c r="E47" s="12"/>
      <c r="F47" s="8">
        <f t="shared" si="0"/>
        <v>0</v>
      </c>
      <c r="G47" s="12">
        <f t="shared" si="1"/>
        <v>0</v>
      </c>
      <c r="I47" s="8"/>
      <c r="L47" s="12"/>
      <c r="M47" s="8">
        <f t="shared" si="2"/>
        <v>0</v>
      </c>
      <c r="N47" s="12">
        <f t="shared" si="3"/>
        <v>0</v>
      </c>
      <c r="P47" s="8" t="s">
        <v>38</v>
      </c>
      <c r="Q47">
        <v>1</v>
      </c>
      <c r="R47">
        <v>253</v>
      </c>
      <c r="S47" s="12">
        <v>180</v>
      </c>
      <c r="T47" s="8">
        <f t="shared" si="4"/>
        <v>1.8000000000000001E-4</v>
      </c>
      <c r="U47" s="12">
        <f t="shared" si="5"/>
        <v>9.6000000000000002E-4</v>
      </c>
    </row>
    <row r="48" spans="1:21" x14ac:dyDescent="0.2">
      <c r="B48" s="8"/>
      <c r="E48" s="12"/>
      <c r="F48" s="8">
        <f t="shared" si="0"/>
        <v>0</v>
      </c>
      <c r="G48" s="12">
        <f t="shared" si="1"/>
        <v>0</v>
      </c>
      <c r="I48" s="8"/>
      <c r="L48" s="12"/>
      <c r="M48" s="8">
        <f t="shared" si="2"/>
        <v>0</v>
      </c>
      <c r="N48" s="12">
        <f t="shared" si="3"/>
        <v>0</v>
      </c>
      <c r="P48" s="8" t="s">
        <v>8</v>
      </c>
      <c r="Q48">
        <v>3</v>
      </c>
      <c r="R48" s="15">
        <v>134</v>
      </c>
      <c r="S48" s="16">
        <v>151</v>
      </c>
      <c r="T48" s="8">
        <f t="shared" si="4"/>
        <v>1.5100000000000001E-4</v>
      </c>
      <c r="U48" s="12">
        <f t="shared" si="5"/>
        <v>8.0533333333333336E-4</v>
      </c>
    </row>
    <row r="49" spans="1:21" x14ac:dyDescent="0.2">
      <c r="B49" s="8"/>
      <c r="E49" s="12"/>
      <c r="F49" s="8">
        <f t="shared" si="0"/>
        <v>0</v>
      </c>
      <c r="G49" s="12">
        <f t="shared" si="1"/>
        <v>0</v>
      </c>
      <c r="I49" s="8"/>
      <c r="L49" s="12"/>
      <c r="M49" s="8">
        <f t="shared" si="2"/>
        <v>0</v>
      </c>
      <c r="N49" s="12">
        <f t="shared" si="3"/>
        <v>0</v>
      </c>
      <c r="P49" s="8" t="s">
        <v>7</v>
      </c>
      <c r="Q49">
        <v>3</v>
      </c>
      <c r="R49" s="15">
        <v>131</v>
      </c>
      <c r="S49" s="16">
        <v>151</v>
      </c>
      <c r="T49" s="8">
        <f t="shared" si="4"/>
        <v>1.5100000000000001E-4</v>
      </c>
      <c r="U49" s="12">
        <f t="shared" si="5"/>
        <v>8.0533333333333336E-4</v>
      </c>
    </row>
    <row r="50" spans="1:21" x14ac:dyDescent="0.2">
      <c r="B50" s="8"/>
      <c r="E50" s="12"/>
      <c r="F50" s="8">
        <f t="shared" si="0"/>
        <v>0</v>
      </c>
      <c r="G50" s="12">
        <f t="shared" si="1"/>
        <v>0</v>
      </c>
      <c r="I50" s="8"/>
      <c r="L50" s="12"/>
      <c r="M50" s="8">
        <f t="shared" si="2"/>
        <v>0</v>
      </c>
      <c r="N50" s="12">
        <f t="shared" si="3"/>
        <v>0</v>
      </c>
      <c r="P50" s="8" t="s">
        <v>38</v>
      </c>
      <c r="Q50">
        <v>1</v>
      </c>
      <c r="R50">
        <v>253</v>
      </c>
      <c r="S50" s="12">
        <v>180</v>
      </c>
      <c r="T50" s="8">
        <f t="shared" si="4"/>
        <v>1.8000000000000001E-4</v>
      </c>
      <c r="U50" s="12">
        <f t="shared" si="5"/>
        <v>9.6000000000000002E-4</v>
      </c>
    </row>
    <row r="51" spans="1:21" x14ac:dyDescent="0.2">
      <c r="B51" s="8"/>
      <c r="E51" s="12"/>
      <c r="F51" s="8">
        <f t="shared" si="0"/>
        <v>0</v>
      </c>
      <c r="G51" s="12">
        <f t="shared" si="1"/>
        <v>0</v>
      </c>
      <c r="I51" s="8"/>
      <c r="L51" s="12"/>
      <c r="M51" s="8">
        <f t="shared" si="2"/>
        <v>0</v>
      </c>
      <c r="N51" s="12">
        <f t="shared" si="3"/>
        <v>0</v>
      </c>
      <c r="P51" s="8" t="s">
        <v>16</v>
      </c>
      <c r="Q51">
        <v>3</v>
      </c>
      <c r="R51">
        <v>166</v>
      </c>
      <c r="S51" s="12">
        <v>260</v>
      </c>
      <c r="T51" s="8">
        <f t="shared" si="4"/>
        <v>2.5999999999999998E-4</v>
      </c>
      <c r="U51" s="12">
        <f t="shared" si="5"/>
        <v>1.3866666666666665E-3</v>
      </c>
    </row>
    <row r="52" spans="1:21" x14ac:dyDescent="0.2">
      <c r="B52" s="8"/>
      <c r="E52" s="12"/>
      <c r="F52" s="8">
        <f t="shared" si="0"/>
        <v>0</v>
      </c>
      <c r="G52" s="12">
        <f t="shared" si="1"/>
        <v>0</v>
      </c>
      <c r="I52" s="8"/>
      <c r="L52" s="12"/>
      <c r="M52" s="8">
        <f t="shared" si="2"/>
        <v>0</v>
      </c>
      <c r="N52" s="12">
        <f t="shared" si="3"/>
        <v>0</v>
      </c>
      <c r="P52" s="8" t="s">
        <v>17</v>
      </c>
      <c r="Q52">
        <v>3</v>
      </c>
      <c r="R52">
        <v>160</v>
      </c>
      <c r="S52" s="12">
        <v>265</v>
      </c>
      <c r="T52" s="8">
        <f t="shared" si="4"/>
        <v>2.6499999999999999E-4</v>
      </c>
      <c r="U52" s="12">
        <f t="shared" si="5"/>
        <v>1.4133333333333333E-3</v>
      </c>
    </row>
    <row r="53" spans="1:21" x14ac:dyDescent="0.2">
      <c r="B53" s="8"/>
      <c r="E53" s="12"/>
      <c r="F53" s="8">
        <f t="shared" si="0"/>
        <v>0</v>
      </c>
      <c r="G53" s="12">
        <f t="shared" si="1"/>
        <v>0</v>
      </c>
      <c r="I53" s="8"/>
      <c r="L53" s="12"/>
      <c r="M53" s="8">
        <f t="shared" si="2"/>
        <v>0</v>
      </c>
      <c r="N53" s="12">
        <f t="shared" si="3"/>
        <v>0</v>
      </c>
      <c r="P53" s="8" t="s">
        <v>20</v>
      </c>
      <c r="Q53">
        <v>4</v>
      </c>
      <c r="R53">
        <v>137</v>
      </c>
      <c r="S53" s="12">
        <v>206</v>
      </c>
      <c r="T53" s="8">
        <f t="shared" si="4"/>
        <v>2.0599999999999999E-4</v>
      </c>
      <c r="U53" s="12">
        <f>T53/0.1875</f>
        <v>1.0986666666666666E-3</v>
      </c>
    </row>
    <row r="54" spans="1:21" x14ac:dyDescent="0.2">
      <c r="B54" s="8"/>
      <c r="E54" s="12"/>
      <c r="F54" s="8">
        <f t="shared" si="0"/>
        <v>0</v>
      </c>
      <c r="G54" s="12">
        <f t="shared" si="1"/>
        <v>0</v>
      </c>
      <c r="I54" s="8"/>
      <c r="L54" s="12"/>
      <c r="M54" s="8">
        <f t="shared" si="2"/>
        <v>0</v>
      </c>
      <c r="N54" s="12">
        <f t="shared" si="3"/>
        <v>0</v>
      </c>
      <c r="P54" s="8" t="s">
        <v>19</v>
      </c>
      <c r="Q54">
        <v>7</v>
      </c>
      <c r="R54">
        <v>186</v>
      </c>
      <c r="S54" s="12">
        <v>736</v>
      </c>
      <c r="T54" s="8">
        <f t="shared" si="4"/>
        <v>7.36E-4</v>
      </c>
      <c r="U54" s="12">
        <f t="shared" si="5"/>
        <v>3.9253333333333336E-3</v>
      </c>
    </row>
    <row r="55" spans="1:21" x14ac:dyDescent="0.2">
      <c r="B55" s="8"/>
      <c r="E55" s="12"/>
      <c r="F55" s="8">
        <f t="shared" si="0"/>
        <v>0</v>
      </c>
      <c r="G55" s="12">
        <f t="shared" si="1"/>
        <v>0</v>
      </c>
      <c r="I55" s="8"/>
      <c r="L55" s="12"/>
      <c r="M55" s="8">
        <f t="shared" si="2"/>
        <v>0</v>
      </c>
      <c r="N55" s="12">
        <f t="shared" si="3"/>
        <v>0</v>
      </c>
      <c r="P55" s="8" t="s">
        <v>18</v>
      </c>
      <c r="Q55">
        <v>10000</v>
      </c>
      <c r="R55">
        <v>137</v>
      </c>
      <c r="S55" s="12">
        <v>1389264</v>
      </c>
      <c r="T55" s="8">
        <f t="shared" si="4"/>
        <v>1.3892640000000001</v>
      </c>
      <c r="U55" s="12">
        <f t="shared" si="5"/>
        <v>7.409408</v>
      </c>
    </row>
    <row r="56" spans="1:21" x14ac:dyDescent="0.2">
      <c r="B56" s="8"/>
      <c r="E56" s="12"/>
      <c r="F56" s="8">
        <f t="shared" si="0"/>
        <v>0</v>
      </c>
      <c r="G56" s="12">
        <f t="shared" si="1"/>
        <v>0</v>
      </c>
      <c r="I56" s="8"/>
      <c r="L56" s="12"/>
      <c r="M56" s="8">
        <f t="shared" si="2"/>
        <v>0</v>
      </c>
      <c r="N56" s="12">
        <f t="shared" si="3"/>
        <v>0</v>
      </c>
      <c r="P56" s="8" t="s">
        <v>38</v>
      </c>
      <c r="Q56">
        <v>1</v>
      </c>
      <c r="R56">
        <v>253</v>
      </c>
      <c r="S56" s="12">
        <v>180</v>
      </c>
      <c r="T56" s="8">
        <f t="shared" si="4"/>
        <v>1.8000000000000001E-4</v>
      </c>
      <c r="U56" s="12">
        <f t="shared" si="5"/>
        <v>9.6000000000000002E-4</v>
      </c>
    </row>
    <row r="57" spans="1:21" x14ac:dyDescent="0.2">
      <c r="B57" s="8"/>
      <c r="E57" s="12"/>
      <c r="F57" s="8">
        <f t="shared" si="0"/>
        <v>0</v>
      </c>
      <c r="G57" s="12">
        <f t="shared" si="1"/>
        <v>0</v>
      </c>
      <c r="I57" s="8"/>
      <c r="L57" s="12"/>
      <c r="M57" s="8">
        <f t="shared" si="2"/>
        <v>0</v>
      </c>
      <c r="N57" s="12">
        <f t="shared" si="3"/>
        <v>0</v>
      </c>
      <c r="P57" s="8" t="s">
        <v>13</v>
      </c>
      <c r="Q57">
        <v>100</v>
      </c>
      <c r="R57" s="15">
        <v>476</v>
      </c>
      <c r="S57" s="16">
        <v>14742</v>
      </c>
      <c r="T57" s="8">
        <f t="shared" si="4"/>
        <v>1.4742E-2</v>
      </c>
      <c r="U57" s="12">
        <f t="shared" si="5"/>
        <v>7.8623999999999999E-2</v>
      </c>
    </row>
    <row r="58" spans="1:21" x14ac:dyDescent="0.2">
      <c r="B58" s="8"/>
      <c r="E58" s="12"/>
      <c r="F58" s="8">
        <f t="shared" si="0"/>
        <v>0</v>
      </c>
      <c r="G58" s="12">
        <f t="shared" si="1"/>
        <v>0</v>
      </c>
      <c r="I58" s="8"/>
      <c r="L58" s="12"/>
      <c r="M58" s="8">
        <f t="shared" si="2"/>
        <v>0</v>
      </c>
      <c r="N58" s="12">
        <f t="shared" si="3"/>
        <v>0</v>
      </c>
      <c r="P58" s="8" t="s">
        <v>38</v>
      </c>
      <c r="Q58">
        <v>1</v>
      </c>
      <c r="R58">
        <v>253</v>
      </c>
      <c r="S58" s="12">
        <v>180</v>
      </c>
      <c r="T58" s="8">
        <f t="shared" si="4"/>
        <v>1.8000000000000001E-4</v>
      </c>
      <c r="U58" s="12">
        <f t="shared" si="5"/>
        <v>9.6000000000000002E-4</v>
      </c>
    </row>
    <row r="59" spans="1:21" x14ac:dyDescent="0.2">
      <c r="B59" s="8"/>
      <c r="E59" s="12"/>
      <c r="F59" s="8">
        <f t="shared" si="0"/>
        <v>0</v>
      </c>
      <c r="G59" s="12">
        <f t="shared" si="1"/>
        <v>0</v>
      </c>
      <c r="I59" s="8"/>
      <c r="L59" s="12"/>
      <c r="M59" s="8">
        <f t="shared" si="2"/>
        <v>0</v>
      </c>
      <c r="N59" s="12">
        <f t="shared" si="3"/>
        <v>0</v>
      </c>
      <c r="P59" s="8" t="s">
        <v>9</v>
      </c>
      <c r="Q59">
        <v>100</v>
      </c>
      <c r="R59" s="15">
        <v>485</v>
      </c>
      <c r="S59" s="16">
        <v>15198</v>
      </c>
      <c r="T59" s="8">
        <f t="shared" si="4"/>
        <v>1.5198E-2</v>
      </c>
      <c r="U59" s="12">
        <f t="shared" si="5"/>
        <v>8.1056000000000003E-2</v>
      </c>
    </row>
    <row r="60" spans="1:21" x14ac:dyDescent="0.2">
      <c r="B60" s="8"/>
      <c r="E60" s="12"/>
      <c r="F60" s="8">
        <f t="shared" si="0"/>
        <v>0</v>
      </c>
      <c r="G60" s="12">
        <f t="shared" si="1"/>
        <v>0</v>
      </c>
      <c r="I60" s="8"/>
      <c r="L60" s="12"/>
      <c r="M60" s="8">
        <f t="shared" si="2"/>
        <v>0</v>
      </c>
      <c r="N60" s="12">
        <f t="shared" si="3"/>
        <v>0</v>
      </c>
      <c r="P60" s="8" t="s">
        <v>38</v>
      </c>
      <c r="Q60">
        <v>1</v>
      </c>
      <c r="R60">
        <v>253</v>
      </c>
      <c r="S60" s="12">
        <v>180</v>
      </c>
      <c r="T60" s="8">
        <f t="shared" si="4"/>
        <v>1.8000000000000001E-4</v>
      </c>
      <c r="U60" s="12">
        <f t="shared" si="5"/>
        <v>9.6000000000000002E-4</v>
      </c>
    </row>
    <row r="61" spans="1:21" x14ac:dyDescent="0.2">
      <c r="B61" s="8"/>
      <c r="E61" s="12"/>
      <c r="F61" s="8">
        <f t="shared" si="0"/>
        <v>0</v>
      </c>
      <c r="G61" s="12">
        <f t="shared" si="1"/>
        <v>0</v>
      </c>
      <c r="I61" s="8"/>
      <c r="L61" s="12"/>
      <c r="M61" s="8">
        <f t="shared" si="2"/>
        <v>0</v>
      </c>
      <c r="N61" s="12">
        <f t="shared" si="3"/>
        <v>0</v>
      </c>
      <c r="P61" s="8" t="s">
        <v>12</v>
      </c>
      <c r="Q61">
        <v>100</v>
      </c>
      <c r="R61" s="15">
        <v>590</v>
      </c>
      <c r="S61" s="16">
        <v>34975</v>
      </c>
      <c r="T61" s="8">
        <f t="shared" si="4"/>
        <v>3.4974999999999999E-2</v>
      </c>
      <c r="U61" s="12">
        <f t="shared" si="5"/>
        <v>0.18653333333333333</v>
      </c>
    </row>
    <row r="62" spans="1:21" x14ac:dyDescent="0.2">
      <c r="B62" s="8"/>
      <c r="E62" s="12"/>
      <c r="F62" s="8">
        <f t="shared" si="0"/>
        <v>0</v>
      </c>
      <c r="G62" s="12">
        <f t="shared" si="1"/>
        <v>0</v>
      </c>
      <c r="I62" s="8"/>
      <c r="L62" s="12"/>
      <c r="M62" s="8">
        <f t="shared" si="2"/>
        <v>0</v>
      </c>
      <c r="N62" s="12">
        <f t="shared" si="3"/>
        <v>0</v>
      </c>
      <c r="P62" s="8" t="s">
        <v>22</v>
      </c>
      <c r="Q62">
        <v>10000</v>
      </c>
      <c r="R62" s="15">
        <v>235</v>
      </c>
      <c r="S62" s="16">
        <v>2201900</v>
      </c>
      <c r="T62" s="8">
        <f t="shared" si="4"/>
        <v>2.2019000000000002</v>
      </c>
      <c r="U62" s="12">
        <f t="shared" si="5"/>
        <v>11.743466666666668</v>
      </c>
    </row>
    <row r="63" spans="1:21" x14ac:dyDescent="0.2">
      <c r="B63" s="8"/>
      <c r="E63" s="12"/>
      <c r="F63" s="8">
        <f t="shared" si="0"/>
        <v>0</v>
      </c>
      <c r="G63" s="12">
        <f t="shared" si="1"/>
        <v>0</v>
      </c>
      <c r="I63" s="8"/>
      <c r="L63" s="12"/>
      <c r="M63" s="8">
        <f t="shared" si="2"/>
        <v>0</v>
      </c>
      <c r="N63" s="12">
        <f t="shared" si="3"/>
        <v>0</v>
      </c>
      <c r="P63" s="8" t="s">
        <v>11</v>
      </c>
      <c r="Q63">
        <v>84</v>
      </c>
      <c r="R63">
        <v>119</v>
      </c>
      <c r="S63" s="12">
        <v>3134</v>
      </c>
      <c r="T63" s="8">
        <f t="shared" si="4"/>
        <v>3.1340000000000001E-3</v>
      </c>
      <c r="U63" s="12">
        <f t="shared" si="5"/>
        <v>1.6714666666666666E-2</v>
      </c>
    </row>
    <row r="64" spans="1:21" ht="17" thickBot="1" x14ac:dyDescent="0.25">
      <c r="A64" s="4"/>
      <c r="B64" s="9"/>
      <c r="C64" s="4"/>
      <c r="D64" s="4"/>
      <c r="E64" s="13"/>
      <c r="F64" s="9">
        <f t="shared" si="0"/>
        <v>0</v>
      </c>
      <c r="G64" s="13">
        <f t="shared" si="1"/>
        <v>0</v>
      </c>
      <c r="H64" s="4"/>
      <c r="I64" s="9"/>
      <c r="J64" s="4"/>
      <c r="K64" s="4"/>
      <c r="L64" s="13"/>
      <c r="M64" s="8">
        <f t="shared" si="2"/>
        <v>0</v>
      </c>
      <c r="N64" s="12">
        <f t="shared" si="3"/>
        <v>0</v>
      </c>
      <c r="O64" s="13"/>
      <c r="P64" s="9" t="s">
        <v>15</v>
      </c>
      <c r="Q64" s="4">
        <v>10000</v>
      </c>
      <c r="R64" s="4">
        <v>128</v>
      </c>
      <c r="S64" s="13">
        <v>435655</v>
      </c>
      <c r="T64" s="9">
        <f t="shared" si="4"/>
        <v>0.43565500000000001</v>
      </c>
      <c r="U64" s="13">
        <f t="shared" si="5"/>
        <v>2.3234933333333334</v>
      </c>
    </row>
    <row r="67" spans="2:21" x14ac:dyDescent="0.2">
      <c r="B67" t="s">
        <v>33</v>
      </c>
      <c r="C67">
        <f>SUM(C3:C66)</f>
        <v>50924</v>
      </c>
      <c r="D67">
        <f>SUM(D3:D66)</f>
        <v>14718</v>
      </c>
      <c r="E67">
        <f>SUM(E3:E66)</f>
        <v>8361306</v>
      </c>
      <c r="G67" s="59">
        <f>SUM(G3:G63)</f>
        <v>44.593632000000007</v>
      </c>
      <c r="I67" t="s">
        <v>33</v>
      </c>
      <c r="J67">
        <f>SUM(J3:J66)</f>
        <v>50924</v>
      </c>
      <c r="K67">
        <f>SUM(K3:K66)</f>
        <v>16884</v>
      </c>
      <c r="L67">
        <f>SUM(L3:L66)</f>
        <v>8364416</v>
      </c>
      <c r="N67" s="59">
        <f>SUM(N3:N64)</f>
        <v>44.610218666666668</v>
      </c>
      <c r="P67" t="s">
        <v>33</v>
      </c>
      <c r="Q67">
        <f>SUM(Q3:Q66)</f>
        <v>81325</v>
      </c>
      <c r="R67">
        <f>SUM(R3:R66)</f>
        <v>22955</v>
      </c>
      <c r="S67">
        <f>SUM(S3:S66)</f>
        <v>10713304</v>
      </c>
      <c r="T67" t="s">
        <v>42</v>
      </c>
      <c r="U67" s="59">
        <f>SUM(U3:U64)</f>
        <v>57.137621333333314</v>
      </c>
    </row>
    <row r="68" spans="2:21" x14ac:dyDescent="0.2">
      <c r="D68">
        <v>1.4718E-2</v>
      </c>
      <c r="E68">
        <v>8.3613060000000008</v>
      </c>
      <c r="K68">
        <v>1.6884E-2</v>
      </c>
      <c r="L68">
        <v>8.3644160000000003</v>
      </c>
      <c r="R68">
        <v>2.2449E-2</v>
      </c>
      <c r="S68">
        <v>10.712944</v>
      </c>
      <c r="T68" t="s">
        <v>43</v>
      </c>
    </row>
  </sheetData>
  <mergeCells count="3">
    <mergeCell ref="B1:E1"/>
    <mergeCell ref="I1:L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C750-B429-D641-A0A7-E566E08CC586}">
  <dimension ref="B1:O68"/>
  <sheetViews>
    <sheetView zoomScale="130" zoomScaleNormal="130" workbookViewId="0">
      <selection activeCell="K68" sqref="K68:N68"/>
    </sheetView>
  </sheetViews>
  <sheetFormatPr baseColWidth="10" defaultRowHeight="16" x14ac:dyDescent="0.2"/>
  <cols>
    <col min="1" max="1" width="3.33203125" customWidth="1"/>
    <col min="2" max="2" width="3.1640625" bestFit="1" customWidth="1"/>
    <col min="4" max="4" width="11.83203125" bestFit="1" customWidth="1"/>
    <col min="5" max="5" width="13" bestFit="1" customWidth="1"/>
    <col min="8" max="8" width="11.83203125" bestFit="1" customWidth="1"/>
    <col min="9" max="9" width="13" bestFit="1" customWidth="1"/>
    <col min="12" max="12" width="11.83203125" bestFit="1" customWidth="1"/>
    <col min="13" max="13" width="13.6640625" bestFit="1" customWidth="1"/>
    <col min="14" max="14" width="15" bestFit="1" customWidth="1"/>
    <col min="15" max="15" width="14.83203125" bestFit="1" customWidth="1"/>
  </cols>
  <sheetData>
    <row r="1" spans="2:15" x14ac:dyDescent="0.2">
      <c r="B1" s="5"/>
      <c r="C1" s="51" t="s">
        <v>0</v>
      </c>
      <c r="D1" s="51"/>
      <c r="E1" s="51"/>
      <c r="G1" s="51" t="s">
        <v>35</v>
      </c>
      <c r="H1" s="51"/>
      <c r="I1" s="51"/>
      <c r="K1" s="49" t="s">
        <v>36</v>
      </c>
      <c r="L1" s="48"/>
      <c r="M1" s="48"/>
      <c r="N1" s="48"/>
      <c r="O1" s="48"/>
    </row>
    <row r="2" spans="2:15" x14ac:dyDescent="0.2">
      <c r="B2" s="5"/>
      <c r="C2" s="6" t="s">
        <v>2</v>
      </c>
      <c r="D2" s="6" t="s">
        <v>31</v>
      </c>
      <c r="E2" s="6" t="s">
        <v>32</v>
      </c>
      <c r="G2" s="6" t="s">
        <v>2</v>
      </c>
      <c r="H2" s="6" t="s">
        <v>31</v>
      </c>
      <c r="I2" s="6" t="s">
        <v>32</v>
      </c>
      <c r="K2" s="6" t="s">
        <v>2</v>
      </c>
      <c r="L2" s="6" t="s">
        <v>51</v>
      </c>
      <c r="M2" s="6" t="s">
        <v>53</v>
      </c>
      <c r="N2" s="6" t="s">
        <v>52</v>
      </c>
      <c r="O2" s="6" t="s">
        <v>54</v>
      </c>
    </row>
    <row r="3" spans="2:15" x14ac:dyDescent="0.2">
      <c r="B3" s="5">
        <v>1</v>
      </c>
      <c r="C3" s="5" t="s">
        <v>23</v>
      </c>
      <c r="D3" s="5">
        <v>684</v>
      </c>
      <c r="E3" s="5">
        <v>41914</v>
      </c>
      <c r="G3" s="5" t="s">
        <v>23</v>
      </c>
      <c r="H3" s="5">
        <v>684</v>
      </c>
      <c r="I3" s="5">
        <v>41914</v>
      </c>
      <c r="K3" s="5" t="s">
        <v>23</v>
      </c>
      <c r="L3" s="5">
        <f>D3-H3</f>
        <v>0</v>
      </c>
      <c r="M3" s="5">
        <f>L3/H3</f>
        <v>0</v>
      </c>
      <c r="N3" s="5">
        <f t="shared" ref="N3:N13" si="0">I3-E3</f>
        <v>0</v>
      </c>
      <c r="O3" s="5">
        <f>N3/I3</f>
        <v>0</v>
      </c>
    </row>
    <row r="4" spans="2:15" x14ac:dyDescent="0.2">
      <c r="B4" s="5">
        <v>2</v>
      </c>
      <c r="C4" s="5" t="s">
        <v>24</v>
      </c>
      <c r="D4" s="5">
        <v>901</v>
      </c>
      <c r="E4" s="5">
        <v>1269</v>
      </c>
      <c r="G4" s="5" t="s">
        <v>24</v>
      </c>
      <c r="H4" s="5">
        <v>1106</v>
      </c>
      <c r="I4" s="5">
        <v>1539</v>
      </c>
      <c r="K4" s="5" t="s">
        <v>24</v>
      </c>
      <c r="L4" s="5">
        <f t="shared" ref="L4:L13" si="1">H4-D4</f>
        <v>205</v>
      </c>
      <c r="M4" s="39">
        <f>L4/H4</f>
        <v>0.18535262206148281</v>
      </c>
      <c r="N4" s="5">
        <f t="shared" si="0"/>
        <v>270</v>
      </c>
      <c r="O4" s="39">
        <f>N4/I4</f>
        <v>0.17543859649122806</v>
      </c>
    </row>
    <row r="5" spans="2:15" x14ac:dyDescent="0.2">
      <c r="B5" s="5">
        <v>3</v>
      </c>
      <c r="C5" s="5" t="s">
        <v>24</v>
      </c>
      <c r="D5" s="5">
        <v>901</v>
      </c>
      <c r="E5" s="5">
        <v>1112</v>
      </c>
      <c r="G5" s="5" t="s">
        <v>24</v>
      </c>
      <c r="H5" s="5">
        <v>1106</v>
      </c>
      <c r="I5" s="5">
        <v>1383</v>
      </c>
      <c r="K5" s="5" t="s">
        <v>24</v>
      </c>
      <c r="L5" s="5">
        <f t="shared" si="1"/>
        <v>205</v>
      </c>
      <c r="M5" s="39">
        <f t="shared" ref="M5:M13" si="2">L5/H5</f>
        <v>0.18535262206148281</v>
      </c>
      <c r="N5" s="5">
        <f t="shared" si="0"/>
        <v>271</v>
      </c>
      <c r="O5" s="39">
        <f t="shared" ref="O5:O13" si="3">N5/I5</f>
        <v>0.19595083152566883</v>
      </c>
    </row>
    <row r="6" spans="2:15" x14ac:dyDescent="0.2">
      <c r="B6" s="5">
        <v>4</v>
      </c>
      <c r="C6" s="5" t="s">
        <v>24</v>
      </c>
      <c r="D6" s="5">
        <v>901</v>
      </c>
      <c r="E6" s="5">
        <v>1295</v>
      </c>
      <c r="G6" s="5" t="s">
        <v>24</v>
      </c>
      <c r="H6" s="5">
        <v>1106</v>
      </c>
      <c r="I6" s="5">
        <v>1567</v>
      </c>
      <c r="K6" s="5" t="s">
        <v>24</v>
      </c>
      <c r="L6" s="5">
        <f t="shared" si="1"/>
        <v>205</v>
      </c>
      <c r="M6" s="39">
        <f t="shared" si="2"/>
        <v>0.18535262206148281</v>
      </c>
      <c r="N6" s="5">
        <f t="shared" si="0"/>
        <v>272</v>
      </c>
      <c r="O6" s="39">
        <f t="shared" si="3"/>
        <v>0.17358008934269303</v>
      </c>
    </row>
    <row r="7" spans="2:15" x14ac:dyDescent="0.2">
      <c r="B7" s="5">
        <v>5</v>
      </c>
      <c r="C7" s="5" t="s">
        <v>24</v>
      </c>
      <c r="D7" s="5">
        <v>901</v>
      </c>
      <c r="E7" s="5">
        <v>851</v>
      </c>
      <c r="G7" s="5" t="s">
        <v>24</v>
      </c>
      <c r="H7" s="5">
        <v>1106</v>
      </c>
      <c r="I7" s="5">
        <v>1113</v>
      </c>
      <c r="K7" s="5" t="s">
        <v>24</v>
      </c>
      <c r="L7" s="5">
        <f t="shared" si="1"/>
        <v>205</v>
      </c>
      <c r="M7" s="39">
        <f t="shared" si="2"/>
        <v>0.18535262206148281</v>
      </c>
      <c r="N7" s="5">
        <f t="shared" si="0"/>
        <v>262</v>
      </c>
      <c r="O7" s="39">
        <f t="shared" si="3"/>
        <v>0.23539982030548068</v>
      </c>
    </row>
    <row r="8" spans="2:15" x14ac:dyDescent="0.2">
      <c r="B8" s="5">
        <v>6</v>
      </c>
      <c r="C8" s="5" t="s">
        <v>24</v>
      </c>
      <c r="D8" s="5">
        <v>901</v>
      </c>
      <c r="E8" s="5">
        <v>870</v>
      </c>
      <c r="G8" s="5" t="s">
        <v>24</v>
      </c>
      <c r="H8" s="5">
        <v>1106</v>
      </c>
      <c r="I8" s="5">
        <v>1133</v>
      </c>
      <c r="K8" s="5" t="s">
        <v>24</v>
      </c>
      <c r="L8" s="5">
        <f t="shared" si="1"/>
        <v>205</v>
      </c>
      <c r="M8" s="39">
        <f t="shared" si="2"/>
        <v>0.18535262206148281</v>
      </c>
      <c r="N8" s="5">
        <f t="shared" si="0"/>
        <v>263</v>
      </c>
      <c r="O8" s="39">
        <f t="shared" si="3"/>
        <v>0.2321270962047661</v>
      </c>
    </row>
    <row r="9" spans="2:15" x14ac:dyDescent="0.2">
      <c r="B9" s="5">
        <v>7</v>
      </c>
      <c r="C9" s="5" t="s">
        <v>24</v>
      </c>
      <c r="D9" s="5">
        <v>901</v>
      </c>
      <c r="E9" s="5">
        <v>1548</v>
      </c>
      <c r="G9" s="5" t="s">
        <v>24</v>
      </c>
      <c r="H9" s="5">
        <v>1106</v>
      </c>
      <c r="I9" s="5">
        <v>1812</v>
      </c>
      <c r="K9" s="5" t="s">
        <v>24</v>
      </c>
      <c r="L9" s="5">
        <f t="shared" si="1"/>
        <v>205</v>
      </c>
      <c r="M9" s="39">
        <f t="shared" si="2"/>
        <v>0.18535262206148281</v>
      </c>
      <c r="N9" s="5">
        <f t="shared" si="0"/>
        <v>264</v>
      </c>
      <c r="O9" s="39">
        <f t="shared" si="3"/>
        <v>0.14569536423841059</v>
      </c>
    </row>
    <row r="10" spans="2:15" x14ac:dyDescent="0.2">
      <c r="B10" s="5">
        <v>8</v>
      </c>
      <c r="C10" s="5" t="s">
        <v>24</v>
      </c>
      <c r="D10" s="5">
        <v>901</v>
      </c>
      <c r="E10" s="5">
        <v>1076</v>
      </c>
      <c r="G10" s="5" t="s">
        <v>24</v>
      </c>
      <c r="H10" s="5">
        <v>1106</v>
      </c>
      <c r="I10" s="5">
        <v>1349</v>
      </c>
      <c r="K10" s="5" t="s">
        <v>24</v>
      </c>
      <c r="L10" s="5">
        <f t="shared" si="1"/>
        <v>205</v>
      </c>
      <c r="M10" s="39">
        <f t="shared" si="2"/>
        <v>0.18535262206148281</v>
      </c>
      <c r="N10" s="5">
        <f t="shared" si="0"/>
        <v>273</v>
      </c>
      <c r="O10" s="39">
        <f t="shared" si="3"/>
        <v>0.20237212750185324</v>
      </c>
    </row>
    <row r="11" spans="2:15" x14ac:dyDescent="0.2">
      <c r="B11" s="5">
        <v>9</v>
      </c>
      <c r="C11" s="5" t="s">
        <v>24</v>
      </c>
      <c r="D11" s="5">
        <v>901</v>
      </c>
      <c r="E11" s="5">
        <v>1705</v>
      </c>
      <c r="G11" s="5" t="s">
        <v>24</v>
      </c>
      <c r="H11" s="5">
        <v>1106</v>
      </c>
      <c r="I11" s="5">
        <v>1996</v>
      </c>
      <c r="K11" s="5" t="s">
        <v>24</v>
      </c>
      <c r="L11" s="5">
        <f t="shared" si="1"/>
        <v>205</v>
      </c>
      <c r="M11" s="39">
        <f t="shared" si="2"/>
        <v>0.18535262206148281</v>
      </c>
      <c r="N11" s="5">
        <f t="shared" si="0"/>
        <v>291</v>
      </c>
      <c r="O11" s="39">
        <f t="shared" si="3"/>
        <v>0.14579158316633267</v>
      </c>
    </row>
    <row r="12" spans="2:15" x14ac:dyDescent="0.2">
      <c r="B12" s="5">
        <v>10</v>
      </c>
      <c r="C12" s="5" t="s">
        <v>24</v>
      </c>
      <c r="D12" s="5">
        <v>901</v>
      </c>
      <c r="E12" s="5">
        <v>856</v>
      </c>
      <c r="G12" s="5" t="s">
        <v>24</v>
      </c>
      <c r="H12" s="5">
        <v>1106</v>
      </c>
      <c r="I12" s="5">
        <v>1144</v>
      </c>
      <c r="K12" s="5" t="s">
        <v>24</v>
      </c>
      <c r="L12" s="5">
        <f t="shared" si="1"/>
        <v>205</v>
      </c>
      <c r="M12" s="39">
        <f t="shared" si="2"/>
        <v>0.18535262206148281</v>
      </c>
      <c r="N12" s="5">
        <f t="shared" si="0"/>
        <v>288</v>
      </c>
      <c r="O12" s="39">
        <f t="shared" si="3"/>
        <v>0.25174825174825177</v>
      </c>
    </row>
    <row r="13" spans="2:15" ht="17" thickBot="1" x14ac:dyDescent="0.25">
      <c r="B13" s="5">
        <v>11</v>
      </c>
      <c r="C13" s="5" t="s">
        <v>24</v>
      </c>
      <c r="D13" s="5">
        <v>901</v>
      </c>
      <c r="E13" s="5">
        <v>851</v>
      </c>
      <c r="G13" s="5" t="s">
        <v>24</v>
      </c>
      <c r="H13" s="5">
        <v>1106</v>
      </c>
      <c r="I13" s="5">
        <v>1117</v>
      </c>
      <c r="K13" s="30" t="s">
        <v>24</v>
      </c>
      <c r="L13" s="30">
        <f t="shared" si="1"/>
        <v>205</v>
      </c>
      <c r="M13" s="41">
        <f t="shared" si="2"/>
        <v>0.18535262206148281</v>
      </c>
      <c r="N13" s="30">
        <f t="shared" si="0"/>
        <v>266</v>
      </c>
      <c r="O13" s="41">
        <f t="shared" si="3"/>
        <v>0.23813786929274844</v>
      </c>
    </row>
    <row r="14" spans="2:15" ht="17" thickBot="1" x14ac:dyDescent="0.25">
      <c r="B14" s="38"/>
      <c r="C14" s="38"/>
      <c r="D14" s="38"/>
      <c r="E14" s="38"/>
      <c r="K14" s="42" t="s">
        <v>50</v>
      </c>
      <c r="L14" s="42">
        <f>AVERAGE(L4:L12)</f>
        <v>205</v>
      </c>
      <c r="M14" s="45">
        <f>AVERAGE(M4:M12)</f>
        <v>0.18535262206148279</v>
      </c>
      <c r="N14" s="44">
        <f>AVERAGE(N4:N12)</f>
        <v>272.66666666666669</v>
      </c>
      <c r="O14" s="45">
        <f>AVERAGE(O4:O12)</f>
        <v>0.19534486228052053</v>
      </c>
    </row>
    <row r="15" spans="2:15" x14ac:dyDescent="0.2">
      <c r="B15" s="35"/>
      <c r="C15" s="35"/>
      <c r="D15" s="35"/>
      <c r="E15" s="35"/>
      <c r="K15" s="52" t="s">
        <v>46</v>
      </c>
      <c r="L15" s="52"/>
      <c r="M15" s="52"/>
      <c r="N15" s="52"/>
      <c r="O15" s="40">
        <f>12/43</f>
        <v>0.27906976744186046</v>
      </c>
    </row>
    <row r="19" spans="2:15" x14ac:dyDescent="0.2">
      <c r="B19" s="5"/>
      <c r="C19" s="51" t="s">
        <v>0</v>
      </c>
      <c r="D19" s="51"/>
      <c r="E19" s="51"/>
      <c r="G19" s="51" t="s">
        <v>35</v>
      </c>
      <c r="H19" s="51"/>
      <c r="I19" s="51"/>
      <c r="K19" s="51" t="s">
        <v>36</v>
      </c>
      <c r="L19" s="51"/>
      <c r="M19" s="51"/>
      <c r="N19" s="51"/>
      <c r="O19" s="51"/>
    </row>
    <row r="20" spans="2:15" x14ac:dyDescent="0.2">
      <c r="B20" s="5"/>
      <c r="C20" s="6" t="s">
        <v>2</v>
      </c>
      <c r="D20" s="6" t="s">
        <v>31</v>
      </c>
      <c r="E20" s="6" t="s">
        <v>32</v>
      </c>
      <c r="G20" s="6" t="s">
        <v>2</v>
      </c>
      <c r="H20" s="6" t="s">
        <v>31</v>
      </c>
      <c r="I20" s="6" t="s">
        <v>32</v>
      </c>
      <c r="K20" s="6" t="s">
        <v>2</v>
      </c>
      <c r="L20" s="6" t="s">
        <v>51</v>
      </c>
      <c r="M20" s="6" t="s">
        <v>53</v>
      </c>
      <c r="N20" s="6" t="s">
        <v>52</v>
      </c>
      <c r="O20" s="6" t="s">
        <v>54</v>
      </c>
    </row>
    <row r="21" spans="2:15" x14ac:dyDescent="0.2">
      <c r="B21" s="5">
        <v>1</v>
      </c>
      <c r="C21" s="5" t="s">
        <v>25</v>
      </c>
      <c r="D21" s="5">
        <v>875</v>
      </c>
      <c r="E21" s="5">
        <v>75040</v>
      </c>
      <c r="G21" s="5" t="s">
        <v>25</v>
      </c>
      <c r="H21" s="5">
        <v>875</v>
      </c>
      <c r="I21" s="5">
        <v>75040</v>
      </c>
      <c r="K21" s="5" t="s">
        <v>25</v>
      </c>
      <c r="L21" s="5">
        <f>D21-H21</f>
        <v>0</v>
      </c>
      <c r="M21" s="5">
        <f>L21/H21</f>
        <v>0</v>
      </c>
      <c r="N21" s="5">
        <f t="shared" ref="N21:N31" si="4">I21-E21</f>
        <v>0</v>
      </c>
      <c r="O21" s="5">
        <f>N21/I21</f>
        <v>0</v>
      </c>
    </row>
    <row r="22" spans="2:15" x14ac:dyDescent="0.2">
      <c r="B22" s="5">
        <v>2</v>
      </c>
      <c r="C22" s="5" t="s">
        <v>26</v>
      </c>
      <c r="D22" s="18">
        <v>845</v>
      </c>
      <c r="E22" s="5">
        <v>490</v>
      </c>
      <c r="G22" s="5" t="s">
        <v>26</v>
      </c>
      <c r="H22" s="18">
        <v>1267</v>
      </c>
      <c r="I22" s="5">
        <v>1115</v>
      </c>
      <c r="K22" s="5" t="s">
        <v>26</v>
      </c>
      <c r="L22" s="5">
        <f t="shared" ref="L22:L31" si="5">H22-D22</f>
        <v>422</v>
      </c>
      <c r="M22" s="39">
        <f>L22/H22</f>
        <v>0.33307024467245461</v>
      </c>
      <c r="N22" s="5">
        <f t="shared" si="4"/>
        <v>625</v>
      </c>
      <c r="O22" s="39">
        <f>N22/I22</f>
        <v>0.5605381165919282</v>
      </c>
    </row>
    <row r="23" spans="2:15" x14ac:dyDescent="0.2">
      <c r="B23" s="5">
        <v>3</v>
      </c>
      <c r="C23" s="5" t="s">
        <v>26</v>
      </c>
      <c r="D23" s="18">
        <v>845</v>
      </c>
      <c r="E23" s="5">
        <v>1642</v>
      </c>
      <c r="G23" s="5" t="s">
        <v>26</v>
      </c>
      <c r="H23" s="18">
        <v>1267</v>
      </c>
      <c r="I23" s="5">
        <v>2285</v>
      </c>
      <c r="K23" s="5" t="s">
        <v>26</v>
      </c>
      <c r="L23" s="5">
        <f t="shared" si="5"/>
        <v>422</v>
      </c>
      <c r="M23" s="39">
        <f t="shared" ref="M23:M31" si="6">L23/H23</f>
        <v>0.33307024467245461</v>
      </c>
      <c r="N23" s="5">
        <f t="shared" si="4"/>
        <v>643</v>
      </c>
      <c r="O23" s="39">
        <f t="shared" ref="O23:O31" si="7">N23/I23</f>
        <v>0.28140043763676148</v>
      </c>
    </row>
    <row r="24" spans="2:15" x14ac:dyDescent="0.2">
      <c r="B24" s="5">
        <v>4</v>
      </c>
      <c r="C24" s="5" t="s">
        <v>26</v>
      </c>
      <c r="D24" s="18">
        <v>845</v>
      </c>
      <c r="E24" s="5">
        <v>750</v>
      </c>
      <c r="G24" s="5" t="s">
        <v>26</v>
      </c>
      <c r="H24" s="18">
        <v>1267</v>
      </c>
      <c r="I24" s="5">
        <v>1383</v>
      </c>
      <c r="K24" s="5" t="s">
        <v>26</v>
      </c>
      <c r="L24" s="5">
        <f t="shared" si="5"/>
        <v>422</v>
      </c>
      <c r="M24" s="39">
        <f t="shared" si="6"/>
        <v>0.33307024467245461</v>
      </c>
      <c r="N24" s="5">
        <f t="shared" si="4"/>
        <v>633</v>
      </c>
      <c r="O24" s="39">
        <f t="shared" si="7"/>
        <v>0.45770065075921906</v>
      </c>
    </row>
    <row r="25" spans="2:15" x14ac:dyDescent="0.2">
      <c r="B25" s="5">
        <v>5</v>
      </c>
      <c r="C25" s="5" t="s">
        <v>26</v>
      </c>
      <c r="D25" s="18">
        <v>845</v>
      </c>
      <c r="E25" s="5">
        <v>1342</v>
      </c>
      <c r="G25" s="5" t="s">
        <v>26</v>
      </c>
      <c r="H25" s="18">
        <v>1267</v>
      </c>
      <c r="I25" s="5">
        <v>1966</v>
      </c>
      <c r="K25" s="5" t="s">
        <v>26</v>
      </c>
      <c r="L25" s="5">
        <f t="shared" si="5"/>
        <v>422</v>
      </c>
      <c r="M25" s="39">
        <f t="shared" si="6"/>
        <v>0.33307024467245461</v>
      </c>
      <c r="N25" s="5">
        <f t="shared" si="4"/>
        <v>624</v>
      </c>
      <c r="O25" s="39">
        <f t="shared" si="7"/>
        <v>0.31739572736520855</v>
      </c>
    </row>
    <row r="26" spans="2:15" x14ac:dyDescent="0.2">
      <c r="B26" s="5">
        <v>6</v>
      </c>
      <c r="C26" s="5" t="s">
        <v>26</v>
      </c>
      <c r="D26" s="18">
        <v>845</v>
      </c>
      <c r="E26" s="5">
        <v>1102</v>
      </c>
      <c r="G26" s="5" t="s">
        <v>26</v>
      </c>
      <c r="H26" s="18">
        <v>1267</v>
      </c>
      <c r="I26" s="5">
        <v>1743</v>
      </c>
      <c r="K26" s="5" t="s">
        <v>26</v>
      </c>
      <c r="L26" s="5">
        <f t="shared" si="5"/>
        <v>422</v>
      </c>
      <c r="M26" s="39">
        <f t="shared" si="6"/>
        <v>0.33307024467245461</v>
      </c>
      <c r="N26" s="5">
        <f t="shared" si="4"/>
        <v>641</v>
      </c>
      <c r="O26" s="39">
        <f t="shared" si="7"/>
        <v>0.36775674125071717</v>
      </c>
    </row>
    <row r="27" spans="2:15" x14ac:dyDescent="0.2">
      <c r="B27" s="5">
        <v>7</v>
      </c>
      <c r="C27" s="5" t="s">
        <v>26</v>
      </c>
      <c r="D27" s="18">
        <v>845</v>
      </c>
      <c r="E27" s="5">
        <v>1112</v>
      </c>
      <c r="G27" s="5" t="s">
        <v>26</v>
      </c>
      <c r="H27" s="18">
        <v>1267</v>
      </c>
      <c r="I27" s="5">
        <v>1739</v>
      </c>
      <c r="K27" s="5" t="s">
        <v>26</v>
      </c>
      <c r="L27" s="5">
        <f t="shared" si="5"/>
        <v>422</v>
      </c>
      <c r="M27" s="39">
        <f t="shared" si="6"/>
        <v>0.33307024467245461</v>
      </c>
      <c r="N27" s="5">
        <f t="shared" si="4"/>
        <v>627</v>
      </c>
      <c r="O27" s="39">
        <f t="shared" si="7"/>
        <v>0.36055204140310521</v>
      </c>
    </row>
    <row r="28" spans="2:15" x14ac:dyDescent="0.2">
      <c r="B28" s="5">
        <v>8</v>
      </c>
      <c r="C28" s="5" t="s">
        <v>26</v>
      </c>
      <c r="D28" s="18">
        <v>845</v>
      </c>
      <c r="E28" s="5">
        <v>271</v>
      </c>
      <c r="G28" s="5" t="s">
        <v>26</v>
      </c>
      <c r="H28" s="18">
        <v>1267</v>
      </c>
      <c r="I28" s="5">
        <v>884</v>
      </c>
      <c r="K28" s="5" t="s">
        <v>26</v>
      </c>
      <c r="L28" s="5">
        <f t="shared" si="5"/>
        <v>422</v>
      </c>
      <c r="M28" s="39">
        <f t="shared" si="6"/>
        <v>0.33307024467245461</v>
      </c>
      <c r="N28" s="5">
        <f t="shared" si="4"/>
        <v>613</v>
      </c>
      <c r="O28" s="39">
        <f>N28/I28</f>
        <v>0.6934389140271493</v>
      </c>
    </row>
    <row r="29" spans="2:15" x14ac:dyDescent="0.2">
      <c r="B29" s="5">
        <v>9</v>
      </c>
      <c r="C29" s="5" t="s">
        <v>26</v>
      </c>
      <c r="D29" s="18">
        <v>845</v>
      </c>
      <c r="E29" s="5">
        <v>1075</v>
      </c>
      <c r="G29" s="5" t="s">
        <v>26</v>
      </c>
      <c r="H29" s="18">
        <v>1267</v>
      </c>
      <c r="I29" s="5">
        <v>1697</v>
      </c>
      <c r="K29" s="5" t="s">
        <v>26</v>
      </c>
      <c r="L29" s="5">
        <f t="shared" si="5"/>
        <v>422</v>
      </c>
      <c r="M29" s="39">
        <f t="shared" si="6"/>
        <v>0.33307024467245461</v>
      </c>
      <c r="N29" s="5">
        <f t="shared" si="4"/>
        <v>622</v>
      </c>
      <c r="O29" s="39">
        <f t="shared" si="7"/>
        <v>0.36652916912197997</v>
      </c>
    </row>
    <row r="30" spans="2:15" x14ac:dyDescent="0.2">
      <c r="B30" s="5">
        <v>10</v>
      </c>
      <c r="C30" s="5" t="s">
        <v>26</v>
      </c>
      <c r="D30" s="18">
        <v>845</v>
      </c>
      <c r="E30" s="5">
        <v>460</v>
      </c>
      <c r="G30" s="5" t="s">
        <v>26</v>
      </c>
      <c r="H30" s="5">
        <v>1267</v>
      </c>
      <c r="I30" s="5">
        <v>1076</v>
      </c>
      <c r="K30" s="5" t="s">
        <v>26</v>
      </c>
      <c r="L30" s="5">
        <f t="shared" si="5"/>
        <v>422</v>
      </c>
      <c r="M30" s="39">
        <f t="shared" si="6"/>
        <v>0.33307024467245461</v>
      </c>
      <c r="N30" s="5">
        <f t="shared" si="4"/>
        <v>616</v>
      </c>
      <c r="O30" s="39">
        <f t="shared" si="7"/>
        <v>0.57249070631970256</v>
      </c>
    </row>
    <row r="31" spans="2:15" ht="17" thickBot="1" x14ac:dyDescent="0.25">
      <c r="B31" s="5">
        <v>11</v>
      </c>
      <c r="C31" s="5" t="s">
        <v>26</v>
      </c>
      <c r="D31" s="18">
        <v>845</v>
      </c>
      <c r="E31" s="5">
        <v>1181</v>
      </c>
      <c r="G31" s="5" t="s">
        <v>26</v>
      </c>
      <c r="H31" s="5">
        <v>1267</v>
      </c>
      <c r="I31" s="5">
        <v>1807</v>
      </c>
      <c r="K31" s="30" t="s">
        <v>26</v>
      </c>
      <c r="L31" s="30">
        <f t="shared" si="5"/>
        <v>422</v>
      </c>
      <c r="M31" s="41">
        <f t="shared" si="6"/>
        <v>0.33307024467245461</v>
      </c>
      <c r="N31" s="30">
        <f t="shared" si="4"/>
        <v>626</v>
      </c>
      <c r="O31" s="41">
        <f t="shared" si="7"/>
        <v>0.34643054786939681</v>
      </c>
    </row>
    <row r="32" spans="2:15" ht="17" thickBot="1" x14ac:dyDescent="0.25">
      <c r="D32" s="19"/>
      <c r="K32" s="42" t="s">
        <v>50</v>
      </c>
      <c r="L32" s="42">
        <f>AVERAGE(L22:L30)</f>
        <v>422</v>
      </c>
      <c r="M32" s="43">
        <f>AVERAGE(M22:M30)</f>
        <v>0.33307024467245455</v>
      </c>
      <c r="N32" s="44">
        <f>AVERAGE(N22:N30)</f>
        <v>627.11111111111109</v>
      </c>
      <c r="O32" s="43">
        <f>AVERAGE(O22:O30)</f>
        <v>0.4419780560528635</v>
      </c>
    </row>
    <row r="33" spans="2:15" x14ac:dyDescent="0.2">
      <c r="K33" s="52" t="s">
        <v>47</v>
      </c>
      <c r="L33" s="52"/>
      <c r="M33" s="52"/>
      <c r="N33" s="52"/>
      <c r="O33" s="40">
        <f>13/38</f>
        <v>0.34210526315789475</v>
      </c>
    </row>
    <row r="37" spans="2:15" x14ac:dyDescent="0.2">
      <c r="B37" s="5"/>
      <c r="C37" s="51" t="s">
        <v>0</v>
      </c>
      <c r="D37" s="51"/>
      <c r="E37" s="51"/>
      <c r="G37" s="51" t="s">
        <v>35</v>
      </c>
      <c r="H37" s="51"/>
      <c r="I37" s="51"/>
      <c r="K37" s="51" t="s">
        <v>36</v>
      </c>
      <c r="L37" s="51"/>
      <c r="M37" s="51"/>
      <c r="N37" s="51"/>
      <c r="O37" s="51"/>
    </row>
    <row r="38" spans="2:15" x14ac:dyDescent="0.2">
      <c r="B38" s="5"/>
      <c r="C38" s="6" t="s">
        <v>2</v>
      </c>
      <c r="D38" s="6" t="s">
        <v>31</v>
      </c>
      <c r="E38" s="6" t="s">
        <v>32</v>
      </c>
      <c r="G38" s="6" t="s">
        <v>2</v>
      </c>
      <c r="H38" s="6" t="s">
        <v>31</v>
      </c>
      <c r="I38" s="6" t="s">
        <v>32</v>
      </c>
      <c r="K38" s="37" t="s">
        <v>2</v>
      </c>
      <c r="L38" s="6" t="s">
        <v>51</v>
      </c>
      <c r="M38" s="6" t="s">
        <v>53</v>
      </c>
      <c r="N38" s="6" t="s">
        <v>52</v>
      </c>
      <c r="O38" s="6" t="s">
        <v>54</v>
      </c>
    </row>
    <row r="39" spans="2:15" x14ac:dyDescent="0.2">
      <c r="B39" s="5">
        <v>1</v>
      </c>
      <c r="C39" s="5" t="s">
        <v>27</v>
      </c>
      <c r="D39" s="5">
        <v>664</v>
      </c>
      <c r="E39" s="5">
        <v>52090</v>
      </c>
      <c r="G39" s="5" t="s">
        <v>27</v>
      </c>
      <c r="H39" s="5">
        <v>664</v>
      </c>
      <c r="I39" s="5">
        <v>52090</v>
      </c>
      <c r="K39" s="5" t="s">
        <v>27</v>
      </c>
      <c r="L39" s="5">
        <f>D39-H39</f>
        <v>0</v>
      </c>
      <c r="M39" s="5">
        <f>L39/H39</f>
        <v>0</v>
      </c>
      <c r="N39" s="5">
        <f t="shared" ref="N39:N49" si="8">I39-E39</f>
        <v>0</v>
      </c>
      <c r="O39" s="5">
        <f>N39/I39</f>
        <v>0</v>
      </c>
    </row>
    <row r="40" spans="2:15" x14ac:dyDescent="0.2">
      <c r="B40" s="5">
        <v>2</v>
      </c>
      <c r="C40" s="5" t="s">
        <v>28</v>
      </c>
      <c r="D40" s="5">
        <v>333</v>
      </c>
      <c r="E40" s="5">
        <v>283</v>
      </c>
      <c r="G40" s="5" t="s">
        <v>28</v>
      </c>
      <c r="H40" s="5">
        <v>540</v>
      </c>
      <c r="I40" s="5">
        <v>677</v>
      </c>
      <c r="K40" s="5" t="s">
        <v>28</v>
      </c>
      <c r="L40" s="5">
        <f t="shared" ref="L40:L49" si="9">H40-D40</f>
        <v>207</v>
      </c>
      <c r="M40" s="39">
        <f>L40/H40</f>
        <v>0.38333333333333336</v>
      </c>
      <c r="N40" s="5">
        <f t="shared" si="8"/>
        <v>394</v>
      </c>
      <c r="O40" s="39">
        <f>N40/I40</f>
        <v>0.58197932053175772</v>
      </c>
    </row>
    <row r="41" spans="2:15" x14ac:dyDescent="0.2">
      <c r="B41" s="5">
        <v>3</v>
      </c>
      <c r="C41" s="5" t="s">
        <v>28</v>
      </c>
      <c r="D41" s="5">
        <v>333</v>
      </c>
      <c r="E41" s="5">
        <v>279</v>
      </c>
      <c r="G41" s="5" t="s">
        <v>28</v>
      </c>
      <c r="H41" s="5">
        <v>540</v>
      </c>
      <c r="I41" s="5">
        <v>657</v>
      </c>
      <c r="K41" s="5" t="s">
        <v>28</v>
      </c>
      <c r="L41" s="5">
        <f t="shared" si="9"/>
        <v>207</v>
      </c>
      <c r="M41" s="39">
        <f t="shared" ref="M41:M49" si="10">L41/H41</f>
        <v>0.38333333333333336</v>
      </c>
      <c r="N41" s="5">
        <f t="shared" si="8"/>
        <v>378</v>
      </c>
      <c r="O41" s="39">
        <f t="shared" ref="O41:O49" si="11">N41/I41</f>
        <v>0.57534246575342463</v>
      </c>
    </row>
    <row r="42" spans="2:15" x14ac:dyDescent="0.2">
      <c r="B42" s="5">
        <v>4</v>
      </c>
      <c r="C42" s="5" t="s">
        <v>28</v>
      </c>
      <c r="D42" s="5">
        <v>333</v>
      </c>
      <c r="E42" s="5">
        <v>281</v>
      </c>
      <c r="G42" s="5" t="s">
        <v>28</v>
      </c>
      <c r="H42" s="5">
        <v>540</v>
      </c>
      <c r="I42" s="5">
        <v>684</v>
      </c>
      <c r="K42" s="5" t="s">
        <v>28</v>
      </c>
      <c r="L42" s="5">
        <f t="shared" si="9"/>
        <v>207</v>
      </c>
      <c r="M42" s="39">
        <f t="shared" si="10"/>
        <v>0.38333333333333336</v>
      </c>
      <c r="N42" s="5">
        <f t="shared" si="8"/>
        <v>403</v>
      </c>
      <c r="O42" s="39">
        <f t="shared" si="11"/>
        <v>0.58918128654970758</v>
      </c>
    </row>
    <row r="43" spans="2:15" x14ac:dyDescent="0.2">
      <c r="B43" s="5">
        <v>5</v>
      </c>
      <c r="C43" s="5" t="s">
        <v>28</v>
      </c>
      <c r="D43" s="5">
        <v>333</v>
      </c>
      <c r="E43" s="5">
        <v>277</v>
      </c>
      <c r="G43" s="5" t="s">
        <v>28</v>
      </c>
      <c r="H43" s="5">
        <v>540</v>
      </c>
      <c r="I43" s="5">
        <v>685</v>
      </c>
      <c r="K43" s="5" t="s">
        <v>28</v>
      </c>
      <c r="L43" s="5">
        <f t="shared" si="9"/>
        <v>207</v>
      </c>
      <c r="M43" s="39">
        <f t="shared" si="10"/>
        <v>0.38333333333333336</v>
      </c>
      <c r="N43" s="5">
        <f t="shared" si="8"/>
        <v>408</v>
      </c>
      <c r="O43" s="39">
        <f t="shared" si="11"/>
        <v>0.59562043795620434</v>
      </c>
    </row>
    <row r="44" spans="2:15" x14ac:dyDescent="0.2">
      <c r="B44" s="5">
        <v>6</v>
      </c>
      <c r="C44" s="5" t="s">
        <v>28</v>
      </c>
      <c r="D44" s="5">
        <v>333</v>
      </c>
      <c r="E44" s="5">
        <v>278</v>
      </c>
      <c r="G44" s="5" t="s">
        <v>28</v>
      </c>
      <c r="H44" s="5">
        <v>540</v>
      </c>
      <c r="I44" s="5">
        <v>687</v>
      </c>
      <c r="K44" s="5" t="s">
        <v>28</v>
      </c>
      <c r="L44" s="5">
        <f t="shared" si="9"/>
        <v>207</v>
      </c>
      <c r="M44" s="39">
        <f t="shared" si="10"/>
        <v>0.38333333333333336</v>
      </c>
      <c r="N44" s="5">
        <f t="shared" si="8"/>
        <v>409</v>
      </c>
      <c r="O44" s="39">
        <f t="shared" si="11"/>
        <v>0.59534206695778746</v>
      </c>
    </row>
    <row r="45" spans="2:15" x14ac:dyDescent="0.2">
      <c r="B45" s="5">
        <v>7</v>
      </c>
      <c r="C45" s="5" t="s">
        <v>28</v>
      </c>
      <c r="D45" s="5">
        <v>333</v>
      </c>
      <c r="E45" s="5">
        <v>282</v>
      </c>
      <c r="G45" s="5" t="s">
        <v>28</v>
      </c>
      <c r="H45" s="5">
        <v>540</v>
      </c>
      <c r="I45" s="5">
        <v>652</v>
      </c>
      <c r="K45" s="5" t="s">
        <v>28</v>
      </c>
      <c r="L45" s="5">
        <f t="shared" si="9"/>
        <v>207</v>
      </c>
      <c r="M45" s="39">
        <f t="shared" si="10"/>
        <v>0.38333333333333336</v>
      </c>
      <c r="N45" s="5">
        <f t="shared" si="8"/>
        <v>370</v>
      </c>
      <c r="O45" s="39">
        <f t="shared" si="11"/>
        <v>0.56748466257668717</v>
      </c>
    </row>
    <row r="46" spans="2:15" x14ac:dyDescent="0.2">
      <c r="B46" s="5">
        <v>8</v>
      </c>
      <c r="C46" s="5" t="s">
        <v>28</v>
      </c>
      <c r="D46" s="5">
        <v>333</v>
      </c>
      <c r="E46" s="5">
        <v>282</v>
      </c>
      <c r="G46" s="5" t="s">
        <v>28</v>
      </c>
      <c r="H46" s="5">
        <v>540</v>
      </c>
      <c r="I46" s="5">
        <v>675</v>
      </c>
      <c r="K46" s="5" t="s">
        <v>28</v>
      </c>
      <c r="L46" s="5">
        <f t="shared" si="9"/>
        <v>207</v>
      </c>
      <c r="M46" s="39">
        <f t="shared" si="10"/>
        <v>0.38333333333333336</v>
      </c>
      <c r="N46" s="5">
        <f t="shared" si="8"/>
        <v>393</v>
      </c>
      <c r="O46" s="39">
        <f t="shared" si="11"/>
        <v>0.5822222222222222</v>
      </c>
    </row>
    <row r="47" spans="2:15" x14ac:dyDescent="0.2">
      <c r="B47" s="5">
        <v>9</v>
      </c>
      <c r="C47" s="5" t="s">
        <v>28</v>
      </c>
      <c r="D47" s="5">
        <v>333</v>
      </c>
      <c r="E47" s="5">
        <v>291</v>
      </c>
      <c r="G47" s="5" t="s">
        <v>28</v>
      </c>
      <c r="H47" s="5">
        <v>540</v>
      </c>
      <c r="I47" s="5">
        <v>698</v>
      </c>
      <c r="K47" s="5" t="s">
        <v>28</v>
      </c>
      <c r="L47" s="5">
        <f t="shared" si="9"/>
        <v>207</v>
      </c>
      <c r="M47" s="39">
        <f t="shared" si="10"/>
        <v>0.38333333333333336</v>
      </c>
      <c r="N47" s="5">
        <f t="shared" si="8"/>
        <v>407</v>
      </c>
      <c r="O47" s="39">
        <f t="shared" si="11"/>
        <v>0.58309455587392545</v>
      </c>
    </row>
    <row r="48" spans="2:15" x14ac:dyDescent="0.2">
      <c r="B48" s="5">
        <v>10</v>
      </c>
      <c r="C48" s="5" t="s">
        <v>28</v>
      </c>
      <c r="D48" s="5">
        <v>333</v>
      </c>
      <c r="E48" s="5">
        <v>280</v>
      </c>
      <c r="G48" s="5" t="s">
        <v>28</v>
      </c>
      <c r="H48" s="5">
        <v>540</v>
      </c>
      <c r="I48" s="5">
        <v>680</v>
      </c>
      <c r="K48" s="5" t="s">
        <v>28</v>
      </c>
      <c r="L48" s="5">
        <f t="shared" si="9"/>
        <v>207</v>
      </c>
      <c r="M48" s="39">
        <f t="shared" si="10"/>
        <v>0.38333333333333336</v>
      </c>
      <c r="N48" s="5">
        <f t="shared" si="8"/>
        <v>400</v>
      </c>
      <c r="O48" s="39">
        <f t="shared" si="11"/>
        <v>0.58823529411764708</v>
      </c>
    </row>
    <row r="49" spans="2:15" ht="17" thickBot="1" x14ac:dyDescent="0.25">
      <c r="B49" s="5">
        <v>11</v>
      </c>
      <c r="C49" s="5" t="s">
        <v>28</v>
      </c>
      <c r="D49" s="5">
        <v>333</v>
      </c>
      <c r="E49" s="5">
        <v>287</v>
      </c>
      <c r="G49" s="5" t="s">
        <v>28</v>
      </c>
      <c r="H49" s="5">
        <v>540</v>
      </c>
      <c r="I49" s="5">
        <v>676</v>
      </c>
      <c r="K49" s="30" t="s">
        <v>28</v>
      </c>
      <c r="L49" s="30">
        <f t="shared" si="9"/>
        <v>207</v>
      </c>
      <c r="M49" s="41">
        <f t="shared" si="10"/>
        <v>0.38333333333333336</v>
      </c>
      <c r="N49" s="30">
        <f t="shared" si="8"/>
        <v>389</v>
      </c>
      <c r="O49" s="41">
        <f t="shared" si="11"/>
        <v>0.57544378698224852</v>
      </c>
    </row>
    <row r="50" spans="2:15" ht="17" thickBot="1" x14ac:dyDescent="0.25">
      <c r="K50" s="42" t="s">
        <v>50</v>
      </c>
      <c r="L50" s="42">
        <f>AVERAGE(L40:L49)</f>
        <v>207</v>
      </c>
      <c r="M50" s="43">
        <f>AVERAGE(M40:M49)</f>
        <v>0.38333333333333336</v>
      </c>
      <c r="N50" s="42">
        <f>AVERAGE(N40:N49)</f>
        <v>395.1</v>
      </c>
      <c r="O50" s="43">
        <f>AVERAGE(O40:O49)</f>
        <v>0.58339460995216119</v>
      </c>
    </row>
    <row r="51" spans="2:15" x14ac:dyDescent="0.2">
      <c r="K51" s="52" t="s">
        <v>48</v>
      </c>
      <c r="L51" s="52"/>
      <c r="M51" s="52"/>
      <c r="N51" s="52"/>
      <c r="O51" s="40">
        <f>10/17</f>
        <v>0.58823529411764708</v>
      </c>
    </row>
    <row r="54" spans="2:15" x14ac:dyDescent="0.2">
      <c r="B54" s="5"/>
      <c r="C54" s="51" t="s">
        <v>0</v>
      </c>
      <c r="D54" s="51"/>
      <c r="E54" s="51"/>
      <c r="G54" s="51" t="s">
        <v>35</v>
      </c>
      <c r="H54" s="51"/>
      <c r="I54" s="51"/>
      <c r="K54" s="53" t="s">
        <v>36</v>
      </c>
      <c r="L54" s="54"/>
      <c r="M54" s="54"/>
      <c r="N54" s="54"/>
      <c r="O54" s="55"/>
    </row>
    <row r="55" spans="2:15" x14ac:dyDescent="0.2">
      <c r="B55" s="5"/>
      <c r="C55" s="6" t="s">
        <v>2</v>
      </c>
      <c r="D55" s="6" t="s">
        <v>31</v>
      </c>
      <c r="E55" s="6" t="s">
        <v>32</v>
      </c>
      <c r="G55" s="6" t="s">
        <v>2</v>
      </c>
      <c r="H55" s="6" t="s">
        <v>31</v>
      </c>
      <c r="I55" s="6" t="s">
        <v>32</v>
      </c>
      <c r="K55" s="6" t="s">
        <v>2</v>
      </c>
      <c r="L55" s="6" t="s">
        <v>51</v>
      </c>
      <c r="M55" s="6" t="s">
        <v>53</v>
      </c>
      <c r="N55" s="6" t="s">
        <v>52</v>
      </c>
      <c r="O55" s="6" t="s">
        <v>54</v>
      </c>
    </row>
    <row r="56" spans="2:15" x14ac:dyDescent="0.2">
      <c r="B56" s="5">
        <v>1</v>
      </c>
      <c r="C56" s="5" t="s">
        <v>29</v>
      </c>
      <c r="D56" s="5">
        <v>568</v>
      </c>
      <c r="E56" s="5">
        <v>31803</v>
      </c>
      <c r="G56" s="5" t="s">
        <v>29</v>
      </c>
      <c r="H56" s="5">
        <v>568</v>
      </c>
      <c r="I56" s="5">
        <v>31803</v>
      </c>
      <c r="K56" s="5" t="s">
        <v>29</v>
      </c>
      <c r="L56" s="5">
        <f>D56-H56</f>
        <v>0</v>
      </c>
      <c r="M56" s="5">
        <f>L56/H56</f>
        <v>0</v>
      </c>
      <c r="N56" s="5">
        <f t="shared" ref="N56:N66" si="12">I56-E56</f>
        <v>0</v>
      </c>
      <c r="O56" s="5">
        <f>N56/I56</f>
        <v>0</v>
      </c>
    </row>
    <row r="57" spans="2:15" x14ac:dyDescent="0.2">
      <c r="B57" s="5">
        <v>2</v>
      </c>
      <c r="C57" s="5" t="s">
        <v>30</v>
      </c>
      <c r="D57" s="5">
        <v>374</v>
      </c>
      <c r="E57" s="5">
        <v>352</v>
      </c>
      <c r="G57" s="5" t="s">
        <v>30</v>
      </c>
      <c r="H57" s="5">
        <v>535</v>
      </c>
      <c r="I57" s="5">
        <v>609</v>
      </c>
      <c r="K57" s="5" t="s">
        <v>30</v>
      </c>
      <c r="L57" s="5">
        <f t="shared" ref="L57:L66" si="13">H57-D57</f>
        <v>161</v>
      </c>
      <c r="M57" s="39">
        <f>L57/H57</f>
        <v>0.30093457943925234</v>
      </c>
      <c r="N57" s="5">
        <f t="shared" si="12"/>
        <v>257</v>
      </c>
      <c r="O57" s="39">
        <f>N57/I57</f>
        <v>0.42200328407224957</v>
      </c>
    </row>
    <row r="58" spans="2:15" x14ac:dyDescent="0.2">
      <c r="B58" s="5">
        <v>3</v>
      </c>
      <c r="C58" s="5" t="s">
        <v>30</v>
      </c>
      <c r="D58" s="5">
        <v>374</v>
      </c>
      <c r="E58" s="36">
        <v>352</v>
      </c>
      <c r="G58" s="5" t="s">
        <v>30</v>
      </c>
      <c r="H58" s="5">
        <v>535</v>
      </c>
      <c r="I58" s="5">
        <v>609</v>
      </c>
      <c r="K58" s="5" t="s">
        <v>30</v>
      </c>
      <c r="L58" s="5">
        <f t="shared" si="13"/>
        <v>161</v>
      </c>
      <c r="M58" s="39">
        <f t="shared" ref="M58:M65" si="14">L58/H58</f>
        <v>0.30093457943925234</v>
      </c>
      <c r="N58" s="5">
        <f t="shared" si="12"/>
        <v>257</v>
      </c>
      <c r="O58" s="39">
        <f t="shared" ref="O58:O66" si="15">N58/I58</f>
        <v>0.42200328407224957</v>
      </c>
    </row>
    <row r="59" spans="2:15" x14ac:dyDescent="0.2">
      <c r="B59" s="5">
        <v>4</v>
      </c>
      <c r="C59" s="5" t="s">
        <v>30</v>
      </c>
      <c r="D59" s="5">
        <v>374</v>
      </c>
      <c r="E59" s="36">
        <v>370</v>
      </c>
      <c r="G59" s="5" t="s">
        <v>30</v>
      </c>
      <c r="H59" s="5">
        <v>535</v>
      </c>
      <c r="I59" s="5">
        <v>627</v>
      </c>
      <c r="K59" s="5" t="s">
        <v>30</v>
      </c>
      <c r="L59" s="5">
        <f t="shared" si="13"/>
        <v>161</v>
      </c>
      <c r="M59" s="39">
        <f t="shared" si="14"/>
        <v>0.30093457943925234</v>
      </c>
      <c r="N59" s="5">
        <f t="shared" si="12"/>
        <v>257</v>
      </c>
      <c r="O59" s="39">
        <f t="shared" si="15"/>
        <v>0.4098883572567783</v>
      </c>
    </row>
    <row r="60" spans="2:15" x14ac:dyDescent="0.2">
      <c r="B60" s="5">
        <v>5</v>
      </c>
      <c r="C60" s="5" t="s">
        <v>30</v>
      </c>
      <c r="D60" s="5">
        <v>374</v>
      </c>
      <c r="E60" s="5">
        <v>354</v>
      </c>
      <c r="G60" s="5" t="s">
        <v>30</v>
      </c>
      <c r="H60" s="5">
        <v>535</v>
      </c>
      <c r="I60" s="5">
        <v>598</v>
      </c>
      <c r="K60" s="5" t="s">
        <v>30</v>
      </c>
      <c r="L60" s="5">
        <f t="shared" si="13"/>
        <v>161</v>
      </c>
      <c r="M60" s="39">
        <f t="shared" si="14"/>
        <v>0.30093457943925234</v>
      </c>
      <c r="N60" s="5">
        <f t="shared" si="12"/>
        <v>244</v>
      </c>
      <c r="O60" s="39">
        <f t="shared" si="15"/>
        <v>0.40802675585284282</v>
      </c>
    </row>
    <row r="61" spans="2:15" x14ac:dyDescent="0.2">
      <c r="B61" s="5">
        <v>6</v>
      </c>
      <c r="C61" s="5" t="s">
        <v>30</v>
      </c>
      <c r="D61" s="5">
        <v>374</v>
      </c>
      <c r="E61" s="5">
        <v>350</v>
      </c>
      <c r="G61" s="5" t="s">
        <v>30</v>
      </c>
      <c r="H61" s="5">
        <v>535</v>
      </c>
      <c r="I61" s="5">
        <v>601</v>
      </c>
      <c r="K61" s="5" t="s">
        <v>30</v>
      </c>
      <c r="L61" s="5">
        <f t="shared" si="13"/>
        <v>161</v>
      </c>
      <c r="M61" s="39">
        <f t="shared" si="14"/>
        <v>0.30093457943925234</v>
      </c>
      <c r="N61" s="5">
        <f t="shared" si="12"/>
        <v>251</v>
      </c>
      <c r="O61" s="39">
        <f t="shared" si="15"/>
        <v>0.41763727121464228</v>
      </c>
    </row>
    <row r="62" spans="2:15" x14ac:dyDescent="0.2">
      <c r="B62" s="5">
        <v>7</v>
      </c>
      <c r="C62" s="5" t="s">
        <v>30</v>
      </c>
      <c r="D62" s="5">
        <v>374</v>
      </c>
      <c r="E62" s="5">
        <v>357</v>
      </c>
      <c r="G62" s="5" t="s">
        <v>30</v>
      </c>
      <c r="H62" s="5">
        <v>535</v>
      </c>
      <c r="I62" s="5">
        <v>628</v>
      </c>
      <c r="K62" s="5" t="s">
        <v>30</v>
      </c>
      <c r="L62" s="5">
        <f t="shared" si="13"/>
        <v>161</v>
      </c>
      <c r="M62" s="39">
        <f t="shared" si="14"/>
        <v>0.30093457943925234</v>
      </c>
      <c r="N62" s="5">
        <f t="shared" si="12"/>
        <v>271</v>
      </c>
      <c r="O62" s="39">
        <f t="shared" si="15"/>
        <v>0.43152866242038218</v>
      </c>
    </row>
    <row r="63" spans="2:15" x14ac:dyDescent="0.2">
      <c r="B63" s="5">
        <v>8</v>
      </c>
      <c r="C63" s="5" t="s">
        <v>30</v>
      </c>
      <c r="D63" s="5">
        <v>374</v>
      </c>
      <c r="E63" s="5">
        <v>347</v>
      </c>
      <c r="G63" s="5" t="s">
        <v>30</v>
      </c>
      <c r="H63" s="5">
        <v>535</v>
      </c>
      <c r="I63" s="5">
        <v>596</v>
      </c>
      <c r="K63" s="5" t="s">
        <v>30</v>
      </c>
      <c r="L63" s="5">
        <f t="shared" si="13"/>
        <v>161</v>
      </c>
      <c r="M63" s="39">
        <f t="shared" si="14"/>
        <v>0.30093457943925234</v>
      </c>
      <c r="N63" s="5">
        <f t="shared" si="12"/>
        <v>249</v>
      </c>
      <c r="O63" s="39">
        <f t="shared" si="15"/>
        <v>0.41778523489932884</v>
      </c>
    </row>
    <row r="64" spans="2:15" x14ac:dyDescent="0.2">
      <c r="B64" s="5">
        <v>9</v>
      </c>
      <c r="C64" s="5" t="s">
        <v>30</v>
      </c>
      <c r="D64" s="5">
        <v>374</v>
      </c>
      <c r="E64" s="5">
        <v>357</v>
      </c>
      <c r="G64" s="5" t="s">
        <v>30</v>
      </c>
      <c r="H64" s="5">
        <v>535</v>
      </c>
      <c r="I64" s="5">
        <v>620</v>
      </c>
      <c r="K64" s="5" t="s">
        <v>30</v>
      </c>
      <c r="L64" s="5">
        <f t="shared" si="13"/>
        <v>161</v>
      </c>
      <c r="M64" s="39">
        <f t="shared" si="14"/>
        <v>0.30093457943925234</v>
      </c>
      <c r="N64" s="5">
        <f t="shared" si="12"/>
        <v>263</v>
      </c>
      <c r="O64" s="39">
        <f t="shared" si="15"/>
        <v>0.42419354838709677</v>
      </c>
    </row>
    <row r="65" spans="2:15" x14ac:dyDescent="0.2">
      <c r="B65" s="5">
        <v>10</v>
      </c>
      <c r="C65" s="5" t="s">
        <v>30</v>
      </c>
      <c r="D65" s="5">
        <v>374</v>
      </c>
      <c r="E65" s="5">
        <v>351</v>
      </c>
      <c r="G65" s="5" t="s">
        <v>30</v>
      </c>
      <c r="H65" s="5">
        <v>535</v>
      </c>
      <c r="I65" s="5">
        <v>599</v>
      </c>
      <c r="K65" s="5" t="s">
        <v>30</v>
      </c>
      <c r="L65" s="5">
        <f t="shared" si="13"/>
        <v>161</v>
      </c>
      <c r="M65" s="39">
        <f t="shared" si="14"/>
        <v>0.30093457943925234</v>
      </c>
      <c r="N65" s="5">
        <f t="shared" si="12"/>
        <v>248</v>
      </c>
      <c r="O65" s="39">
        <f t="shared" si="15"/>
        <v>0.41402337228714525</v>
      </c>
    </row>
    <row r="66" spans="2:15" ht="17" thickBot="1" x14ac:dyDescent="0.25">
      <c r="B66" s="5">
        <v>11</v>
      </c>
      <c r="C66" s="5" t="s">
        <v>30</v>
      </c>
      <c r="D66" s="5">
        <v>374</v>
      </c>
      <c r="E66" s="5">
        <v>358</v>
      </c>
      <c r="G66" s="5" t="s">
        <v>30</v>
      </c>
      <c r="H66" s="5">
        <v>535</v>
      </c>
      <c r="I66" s="5">
        <v>610</v>
      </c>
      <c r="K66" s="30" t="s">
        <v>30</v>
      </c>
      <c r="L66" s="30">
        <f t="shared" si="13"/>
        <v>161</v>
      </c>
      <c r="M66" s="41">
        <f>L66/H66</f>
        <v>0.30093457943925234</v>
      </c>
      <c r="N66" s="30">
        <f t="shared" si="12"/>
        <v>252</v>
      </c>
      <c r="O66" s="41">
        <f t="shared" si="15"/>
        <v>0.41311475409836068</v>
      </c>
    </row>
    <row r="67" spans="2:15" ht="17" thickBot="1" x14ac:dyDescent="0.25">
      <c r="K67" s="42" t="s">
        <v>50</v>
      </c>
      <c r="L67" s="42">
        <f t="shared" ref="L67:M67" si="16">AVERAGE(L57:L66)</f>
        <v>161</v>
      </c>
      <c r="M67" s="43">
        <f t="shared" si="16"/>
        <v>0.30093457943925234</v>
      </c>
      <c r="N67" s="42">
        <f>AVERAGE(N57:N66)</f>
        <v>254.9</v>
      </c>
      <c r="O67" s="43">
        <f>AVERAGE(O57:O66)</f>
        <v>0.41802045245610764</v>
      </c>
    </row>
    <row r="68" spans="2:15" x14ac:dyDescent="0.2">
      <c r="K68" s="52" t="s">
        <v>49</v>
      </c>
      <c r="L68" s="52"/>
      <c r="M68" s="52"/>
      <c r="N68" s="52"/>
      <c r="O68" s="40">
        <f>8/16</f>
        <v>0.5</v>
      </c>
    </row>
  </sheetData>
  <mergeCells count="16">
    <mergeCell ref="K68:N68"/>
    <mergeCell ref="K19:O19"/>
    <mergeCell ref="K1:O1"/>
    <mergeCell ref="K37:O37"/>
    <mergeCell ref="K54:O54"/>
    <mergeCell ref="K15:N15"/>
    <mergeCell ref="K33:N33"/>
    <mergeCell ref="K51:N51"/>
    <mergeCell ref="C54:E54"/>
    <mergeCell ref="G54:I54"/>
    <mergeCell ref="C1:E1"/>
    <mergeCell ref="G1:I1"/>
    <mergeCell ref="G19:I19"/>
    <mergeCell ref="G37:I37"/>
    <mergeCell ref="C19:E19"/>
    <mergeCell ref="C37:E3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118B-79AE-7947-9D7E-F2022B2BDDA8}">
  <dimension ref="A1:H48"/>
  <sheetViews>
    <sheetView workbookViewId="0">
      <selection activeCell="A2" sqref="A1:H2"/>
    </sheetView>
  </sheetViews>
  <sheetFormatPr baseColWidth="10" defaultRowHeight="16" x14ac:dyDescent="0.2"/>
  <cols>
    <col min="1" max="1" width="30.6640625" bestFit="1" customWidth="1"/>
    <col min="4" max="4" width="31" bestFit="1" customWidth="1"/>
    <col min="5" max="5" width="18.83203125" customWidth="1"/>
    <col min="7" max="7" width="30.6640625" bestFit="1" customWidth="1"/>
  </cols>
  <sheetData>
    <row r="1" spans="1:8" x14ac:dyDescent="0.2">
      <c r="A1" s="58" t="s">
        <v>93</v>
      </c>
      <c r="B1" s="58"/>
      <c r="D1" s="58" t="s">
        <v>96</v>
      </c>
      <c r="E1" s="58"/>
      <c r="G1" s="58" t="s">
        <v>97</v>
      </c>
      <c r="H1" s="58"/>
    </row>
    <row r="2" spans="1:8" x14ac:dyDescent="0.2">
      <c r="A2" s="1" t="s">
        <v>94</v>
      </c>
      <c r="B2" s="1" t="s">
        <v>95</v>
      </c>
      <c r="D2" s="1" t="s">
        <v>94</v>
      </c>
      <c r="E2" s="1" t="s">
        <v>95</v>
      </c>
      <c r="G2" s="1" t="s">
        <v>94</v>
      </c>
      <c r="H2" s="1" t="s">
        <v>95</v>
      </c>
    </row>
    <row r="3" spans="1:8" x14ac:dyDescent="0.2">
      <c r="A3" s="56" t="s">
        <v>56</v>
      </c>
      <c r="B3" s="56" t="s">
        <v>74</v>
      </c>
      <c r="D3" s="56" t="s">
        <v>56</v>
      </c>
      <c r="E3" s="56" t="s">
        <v>133</v>
      </c>
      <c r="G3" s="56" t="s">
        <v>56</v>
      </c>
      <c r="H3" s="56" t="s">
        <v>133</v>
      </c>
    </row>
    <row r="4" spans="1:8" x14ac:dyDescent="0.2">
      <c r="A4" s="56" t="s">
        <v>56</v>
      </c>
      <c r="B4" s="56" t="s">
        <v>75</v>
      </c>
      <c r="D4" s="56" t="s">
        <v>56</v>
      </c>
      <c r="E4" s="56" t="s">
        <v>76</v>
      </c>
      <c r="G4" s="56" t="s">
        <v>56</v>
      </c>
      <c r="H4" s="56" t="s">
        <v>76</v>
      </c>
    </row>
    <row r="5" spans="1:8" x14ac:dyDescent="0.2">
      <c r="A5" s="56" t="s">
        <v>56</v>
      </c>
      <c r="B5" s="56" t="s">
        <v>76</v>
      </c>
      <c r="D5" s="56" t="s">
        <v>56</v>
      </c>
      <c r="E5" s="56" t="s">
        <v>76</v>
      </c>
      <c r="G5" s="56" t="s">
        <v>56</v>
      </c>
      <c r="H5" s="56" t="s">
        <v>76</v>
      </c>
    </row>
    <row r="6" spans="1:8" x14ac:dyDescent="0.2">
      <c r="A6" s="56" t="s">
        <v>56</v>
      </c>
      <c r="B6" s="56" t="s">
        <v>77</v>
      </c>
      <c r="D6" s="56" t="s">
        <v>56</v>
      </c>
      <c r="E6" s="56" t="s">
        <v>98</v>
      </c>
      <c r="G6" s="56" t="s">
        <v>56</v>
      </c>
      <c r="H6" s="56" t="s">
        <v>98</v>
      </c>
    </row>
    <row r="7" spans="1:8" x14ac:dyDescent="0.2">
      <c r="A7" s="56" t="s">
        <v>56</v>
      </c>
      <c r="B7" s="56" t="s">
        <v>78</v>
      </c>
      <c r="D7" s="56" t="s">
        <v>56</v>
      </c>
      <c r="E7" s="56" t="s">
        <v>99</v>
      </c>
      <c r="G7" s="56" t="s">
        <v>56</v>
      </c>
      <c r="H7" s="56" t="s">
        <v>99</v>
      </c>
    </row>
    <row r="8" spans="1:8" x14ac:dyDescent="0.2">
      <c r="A8" s="56" t="s">
        <v>56</v>
      </c>
      <c r="B8" s="56" t="s">
        <v>79</v>
      </c>
      <c r="D8" s="56" t="s">
        <v>56</v>
      </c>
      <c r="E8" s="56" t="s">
        <v>99</v>
      </c>
      <c r="G8" s="56" t="s">
        <v>56</v>
      </c>
      <c r="H8" s="56" t="s">
        <v>99</v>
      </c>
    </row>
    <row r="9" spans="1:8" x14ac:dyDescent="0.2">
      <c r="A9" s="56" t="s">
        <v>56</v>
      </c>
      <c r="B9" s="56" t="s">
        <v>57</v>
      </c>
      <c r="D9" s="56" t="s">
        <v>56</v>
      </c>
      <c r="E9" s="56" t="s">
        <v>78</v>
      </c>
      <c r="G9" s="56" t="s">
        <v>56</v>
      </c>
      <c r="H9" s="56" t="s">
        <v>78</v>
      </c>
    </row>
    <row r="10" spans="1:8" x14ac:dyDescent="0.2">
      <c r="A10" s="56" t="s">
        <v>56</v>
      </c>
      <c r="B10" s="56" t="s">
        <v>58</v>
      </c>
      <c r="D10" s="56" t="s">
        <v>56</v>
      </c>
      <c r="E10" s="56" t="s">
        <v>100</v>
      </c>
      <c r="G10" s="56" t="s">
        <v>56</v>
      </c>
      <c r="H10" s="56" t="s">
        <v>135</v>
      </c>
    </row>
    <row r="11" spans="1:8" x14ac:dyDescent="0.2">
      <c r="A11" s="56" t="s">
        <v>56</v>
      </c>
      <c r="B11" s="56" t="s">
        <v>59</v>
      </c>
      <c r="D11" s="56" t="s">
        <v>56</v>
      </c>
      <c r="E11" s="56" t="s">
        <v>101</v>
      </c>
      <c r="G11" s="56" t="s">
        <v>56</v>
      </c>
      <c r="H11" s="56" t="s">
        <v>101</v>
      </c>
    </row>
    <row r="12" spans="1:8" x14ac:dyDescent="0.2">
      <c r="A12" s="56" t="s">
        <v>56</v>
      </c>
      <c r="B12" s="56" t="s">
        <v>60</v>
      </c>
      <c r="D12" s="56" t="s">
        <v>56</v>
      </c>
      <c r="E12" s="56" t="s">
        <v>131</v>
      </c>
      <c r="G12" s="56" t="s">
        <v>56</v>
      </c>
      <c r="H12" s="56" t="s">
        <v>102</v>
      </c>
    </row>
    <row r="13" spans="1:8" x14ac:dyDescent="0.2">
      <c r="A13" s="56" t="s">
        <v>56</v>
      </c>
      <c r="B13" s="56" t="s">
        <v>61</v>
      </c>
      <c r="D13" s="56" t="s">
        <v>56</v>
      </c>
      <c r="E13" s="56" t="s">
        <v>103</v>
      </c>
      <c r="G13" s="56" t="s">
        <v>56</v>
      </c>
      <c r="H13" s="56" t="s">
        <v>131</v>
      </c>
    </row>
    <row r="14" spans="1:8" x14ac:dyDescent="0.2">
      <c r="A14" s="56" t="s">
        <v>56</v>
      </c>
      <c r="B14" s="56" t="s">
        <v>62</v>
      </c>
      <c r="D14" s="56" t="s">
        <v>56</v>
      </c>
      <c r="E14" s="56" t="s">
        <v>104</v>
      </c>
      <c r="G14" s="56" t="s">
        <v>56</v>
      </c>
      <c r="H14" s="56" t="s">
        <v>136</v>
      </c>
    </row>
    <row r="15" spans="1:8" x14ac:dyDescent="0.2">
      <c r="A15" s="56" t="s">
        <v>56</v>
      </c>
      <c r="B15" s="56" t="s">
        <v>63</v>
      </c>
      <c r="D15" s="56" t="s">
        <v>56</v>
      </c>
      <c r="E15" s="56" t="s">
        <v>132</v>
      </c>
      <c r="G15" s="56" t="s">
        <v>56</v>
      </c>
      <c r="H15" s="56" t="s">
        <v>132</v>
      </c>
    </row>
    <row r="16" spans="1:8" x14ac:dyDescent="0.2">
      <c r="A16" s="56" t="s">
        <v>56</v>
      </c>
      <c r="B16" s="56" t="s">
        <v>64</v>
      </c>
      <c r="D16" s="56" t="s">
        <v>56</v>
      </c>
      <c r="E16" s="56" t="s">
        <v>139</v>
      </c>
      <c r="G16" s="56" t="s">
        <v>56</v>
      </c>
      <c r="H16" s="56" t="s">
        <v>105</v>
      </c>
    </row>
    <row r="17" spans="1:8" x14ac:dyDescent="0.2">
      <c r="A17" s="56" t="s">
        <v>56</v>
      </c>
      <c r="B17" s="56" t="s">
        <v>65</v>
      </c>
      <c r="D17" s="56" t="s">
        <v>56</v>
      </c>
      <c r="E17" s="56" t="s">
        <v>105</v>
      </c>
      <c r="G17" s="56" t="s">
        <v>56</v>
      </c>
      <c r="H17" s="56" t="s">
        <v>128</v>
      </c>
    </row>
    <row r="18" spans="1:8" x14ac:dyDescent="0.2">
      <c r="A18" s="56" t="s">
        <v>56</v>
      </c>
      <c r="B18" s="56" t="s">
        <v>66</v>
      </c>
      <c r="D18" s="56" t="s">
        <v>56</v>
      </c>
      <c r="E18" s="56" t="s">
        <v>128</v>
      </c>
      <c r="G18" s="56" t="s">
        <v>56</v>
      </c>
      <c r="H18" s="56" t="s">
        <v>128</v>
      </c>
    </row>
    <row r="19" spans="1:8" x14ac:dyDescent="0.2">
      <c r="A19" s="56" t="s">
        <v>56</v>
      </c>
      <c r="B19" s="56" t="s">
        <v>67</v>
      </c>
      <c r="D19" s="56" t="s">
        <v>56</v>
      </c>
      <c r="E19" s="56" t="s">
        <v>106</v>
      </c>
      <c r="G19" s="56" t="s">
        <v>56</v>
      </c>
      <c r="H19" s="56" t="s">
        <v>124</v>
      </c>
    </row>
    <row r="20" spans="1:8" x14ac:dyDescent="0.2">
      <c r="A20" s="56" t="s">
        <v>56</v>
      </c>
      <c r="B20" s="56" t="s">
        <v>68</v>
      </c>
      <c r="D20" s="56" t="s">
        <v>56</v>
      </c>
      <c r="E20" s="56" t="s">
        <v>107</v>
      </c>
      <c r="G20" s="56" t="s">
        <v>56</v>
      </c>
      <c r="H20" s="56" t="s">
        <v>107</v>
      </c>
    </row>
    <row r="21" spans="1:8" x14ac:dyDescent="0.2">
      <c r="A21" s="56" t="s">
        <v>56</v>
      </c>
      <c r="B21" s="56" t="s">
        <v>69</v>
      </c>
      <c r="D21" s="56" t="s">
        <v>56</v>
      </c>
      <c r="E21" s="56" t="s">
        <v>108</v>
      </c>
      <c r="G21" s="56" t="s">
        <v>56</v>
      </c>
      <c r="H21" s="56" t="s">
        <v>130</v>
      </c>
    </row>
    <row r="22" spans="1:8" x14ac:dyDescent="0.2">
      <c r="A22" s="56" t="s">
        <v>56</v>
      </c>
      <c r="B22" s="56" t="s">
        <v>70</v>
      </c>
      <c r="D22" s="56" t="s">
        <v>56</v>
      </c>
      <c r="E22" s="56" t="s">
        <v>109</v>
      </c>
      <c r="G22" s="56" t="s">
        <v>56</v>
      </c>
      <c r="H22" s="56" t="s">
        <v>137</v>
      </c>
    </row>
    <row r="23" spans="1:8" x14ac:dyDescent="0.2">
      <c r="A23" s="56" t="s">
        <v>56</v>
      </c>
      <c r="B23" s="56" t="s">
        <v>71</v>
      </c>
      <c r="D23" s="56" t="s">
        <v>56</v>
      </c>
      <c r="E23" s="56" t="s">
        <v>110</v>
      </c>
      <c r="G23" s="56" t="s">
        <v>56</v>
      </c>
      <c r="H23" s="56" t="s">
        <v>134</v>
      </c>
    </row>
    <row r="24" spans="1:8" x14ac:dyDescent="0.2">
      <c r="A24" s="56" t="s">
        <v>56</v>
      </c>
      <c r="B24" s="56" t="s">
        <v>72</v>
      </c>
      <c r="D24" s="56" t="s">
        <v>56</v>
      </c>
      <c r="E24" s="56" t="s">
        <v>111</v>
      </c>
      <c r="G24" s="56" t="s">
        <v>56</v>
      </c>
      <c r="H24" s="56" t="s">
        <v>123</v>
      </c>
    </row>
    <row r="25" spans="1:8" x14ac:dyDescent="0.2">
      <c r="A25" s="56" t="s">
        <v>56</v>
      </c>
      <c r="B25" s="56" t="s">
        <v>73</v>
      </c>
      <c r="D25" s="56" t="s">
        <v>56</v>
      </c>
      <c r="E25" s="56" t="s">
        <v>112</v>
      </c>
      <c r="G25" s="56" t="s">
        <v>56</v>
      </c>
      <c r="H25" s="56" t="s">
        <v>125</v>
      </c>
    </row>
    <row r="26" spans="1:8" x14ac:dyDescent="0.2">
      <c r="A26" s="57" t="s">
        <v>56</v>
      </c>
      <c r="B26" s="57" t="s">
        <v>80</v>
      </c>
      <c r="D26" s="56" t="s">
        <v>56</v>
      </c>
      <c r="E26" s="56" t="s">
        <v>113</v>
      </c>
      <c r="G26" s="56" t="s">
        <v>56</v>
      </c>
      <c r="H26" s="56" t="s">
        <v>82</v>
      </c>
    </row>
    <row r="27" spans="1:8" x14ac:dyDescent="0.2">
      <c r="A27" s="57" t="s">
        <v>56</v>
      </c>
      <c r="B27" s="57" t="s">
        <v>81</v>
      </c>
      <c r="D27" s="56" t="s">
        <v>56</v>
      </c>
      <c r="E27" s="56" t="s">
        <v>114</v>
      </c>
      <c r="G27" s="56" t="s">
        <v>56</v>
      </c>
      <c r="H27" s="56" t="s">
        <v>126</v>
      </c>
    </row>
    <row r="28" spans="1:8" x14ac:dyDescent="0.2">
      <c r="A28" s="57" t="s">
        <v>56</v>
      </c>
      <c r="B28" s="57" t="s">
        <v>82</v>
      </c>
      <c r="D28" s="56" t="s">
        <v>56</v>
      </c>
      <c r="E28" s="56" t="s">
        <v>115</v>
      </c>
      <c r="G28" s="56" t="s">
        <v>56</v>
      </c>
      <c r="H28" s="56" t="s">
        <v>114</v>
      </c>
    </row>
    <row r="29" spans="1:8" x14ac:dyDescent="0.2">
      <c r="A29" s="57" t="s">
        <v>56</v>
      </c>
      <c r="B29" s="57" t="s">
        <v>83</v>
      </c>
      <c r="D29" s="56" t="s">
        <v>56</v>
      </c>
      <c r="E29" s="56" t="s">
        <v>116</v>
      </c>
      <c r="G29" s="56" t="s">
        <v>56</v>
      </c>
      <c r="H29" s="56" t="s">
        <v>129</v>
      </c>
    </row>
    <row r="30" spans="1:8" x14ac:dyDescent="0.2">
      <c r="A30" s="57" t="s">
        <v>56</v>
      </c>
      <c r="B30" s="57" t="s">
        <v>84</v>
      </c>
      <c r="D30" s="56" t="s">
        <v>56</v>
      </c>
      <c r="E30" s="57" t="s">
        <v>117</v>
      </c>
      <c r="G30" s="56" t="s">
        <v>56</v>
      </c>
      <c r="H30" s="56" t="s">
        <v>127</v>
      </c>
    </row>
    <row r="31" spans="1:8" x14ac:dyDescent="0.2">
      <c r="A31" s="57" t="s">
        <v>56</v>
      </c>
      <c r="B31" s="57" t="s">
        <v>85</v>
      </c>
      <c r="D31" s="57" t="s">
        <v>56</v>
      </c>
      <c r="E31" s="57" t="s">
        <v>118</v>
      </c>
      <c r="G31" s="56" t="s">
        <v>56</v>
      </c>
      <c r="H31" s="56" t="s">
        <v>91</v>
      </c>
    </row>
    <row r="32" spans="1:8" x14ac:dyDescent="0.2">
      <c r="A32" s="57" t="s">
        <v>56</v>
      </c>
      <c r="B32" s="57" t="s">
        <v>86</v>
      </c>
      <c r="D32" s="57" t="s">
        <v>56</v>
      </c>
      <c r="E32" s="57" t="s">
        <v>119</v>
      </c>
      <c r="G32" s="56" t="s">
        <v>56</v>
      </c>
      <c r="H32" s="56" t="s">
        <v>121</v>
      </c>
    </row>
    <row r="33" spans="1:8" x14ac:dyDescent="0.2">
      <c r="A33" s="57" t="s">
        <v>56</v>
      </c>
      <c r="B33" s="57" t="s">
        <v>87</v>
      </c>
      <c r="D33" s="57" t="s">
        <v>56</v>
      </c>
      <c r="E33" s="57" t="s">
        <v>120</v>
      </c>
      <c r="G33" s="56" t="s">
        <v>56</v>
      </c>
      <c r="H33" s="56" t="s">
        <v>122</v>
      </c>
    </row>
    <row r="34" spans="1:8" x14ac:dyDescent="0.2">
      <c r="A34" s="57" t="s">
        <v>56</v>
      </c>
      <c r="B34" s="57" t="s">
        <v>88</v>
      </c>
    </row>
    <row r="35" spans="1:8" x14ac:dyDescent="0.2">
      <c r="A35" s="57" t="s">
        <v>56</v>
      </c>
      <c r="B35" s="57" t="s">
        <v>89</v>
      </c>
    </row>
    <row r="36" spans="1:8" x14ac:dyDescent="0.2">
      <c r="A36" s="57" t="s">
        <v>56</v>
      </c>
      <c r="B36" s="57" t="s">
        <v>89</v>
      </c>
    </row>
    <row r="37" spans="1:8" x14ac:dyDescent="0.2">
      <c r="A37" s="57" t="s">
        <v>56</v>
      </c>
      <c r="B37" s="57" t="s">
        <v>90</v>
      </c>
    </row>
    <row r="38" spans="1:8" x14ac:dyDescent="0.2">
      <c r="A38" s="57" t="s">
        <v>56</v>
      </c>
      <c r="B38" s="57" t="s">
        <v>91</v>
      </c>
      <c r="G38" s="56"/>
      <c r="H38" s="56"/>
    </row>
    <row r="39" spans="1:8" x14ac:dyDescent="0.2">
      <c r="A39" s="57" t="s">
        <v>56</v>
      </c>
      <c r="B39" s="57" t="s">
        <v>92</v>
      </c>
      <c r="G39" s="56"/>
      <c r="H39" s="56"/>
    </row>
    <row r="40" spans="1:8" x14ac:dyDescent="0.2">
      <c r="A40" s="57"/>
      <c r="B40" s="57" t="s">
        <v>138</v>
      </c>
      <c r="G40" s="56"/>
      <c r="H40" s="56"/>
    </row>
    <row r="41" spans="1:8" x14ac:dyDescent="0.2">
      <c r="A41" s="57"/>
      <c r="B41" s="57"/>
      <c r="G41" s="56"/>
      <c r="H41" s="56"/>
    </row>
    <row r="42" spans="1:8" x14ac:dyDescent="0.2">
      <c r="A42" s="57"/>
      <c r="B42" s="57"/>
      <c r="G42" s="56"/>
      <c r="H42" s="56"/>
    </row>
    <row r="43" spans="1:8" x14ac:dyDescent="0.2">
      <c r="A43" s="56"/>
      <c r="G43" s="56"/>
      <c r="H43" s="56"/>
    </row>
    <row r="44" spans="1:8" x14ac:dyDescent="0.2">
      <c r="G44" s="56"/>
      <c r="H44" s="56"/>
    </row>
    <row r="45" spans="1:8" x14ac:dyDescent="0.2">
      <c r="G45" s="56"/>
      <c r="H45" s="56"/>
    </row>
    <row r="46" spans="1:8" x14ac:dyDescent="0.2">
      <c r="G46" s="56"/>
      <c r="H46" s="56"/>
    </row>
    <row r="47" spans="1:8" x14ac:dyDescent="0.2">
      <c r="G47" s="56"/>
      <c r="H47" s="56"/>
    </row>
    <row r="48" spans="1:8" x14ac:dyDescent="0.2">
      <c r="G48" s="56"/>
      <c r="H48" s="56"/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1241-494D-624D-9D00-3B88E1AFDDD4}">
  <dimension ref="A1:H16"/>
  <sheetViews>
    <sheetView workbookViewId="0">
      <selection activeCell="B17" sqref="B17"/>
    </sheetView>
  </sheetViews>
  <sheetFormatPr baseColWidth="10" defaultRowHeight="16" x14ac:dyDescent="0.2"/>
  <cols>
    <col min="1" max="1" width="28.83203125" customWidth="1"/>
  </cols>
  <sheetData>
    <row r="1" spans="1:8" x14ac:dyDescent="0.2">
      <c r="A1" s="58" t="s">
        <v>93</v>
      </c>
      <c r="B1" s="58"/>
      <c r="D1" s="58" t="s">
        <v>96</v>
      </c>
      <c r="E1" s="58"/>
      <c r="G1" s="58" t="s">
        <v>97</v>
      </c>
      <c r="H1" s="58"/>
    </row>
    <row r="2" spans="1:8" x14ac:dyDescent="0.2">
      <c r="A2" s="1" t="s">
        <v>94</v>
      </c>
      <c r="B2" s="1" t="s">
        <v>95</v>
      </c>
      <c r="D2" s="1" t="s">
        <v>94</v>
      </c>
      <c r="E2" s="1" t="s">
        <v>95</v>
      </c>
      <c r="G2" s="1" t="s">
        <v>94</v>
      </c>
      <c r="H2" s="1" t="s">
        <v>95</v>
      </c>
    </row>
    <row r="3" spans="1:8" x14ac:dyDescent="0.2">
      <c r="A3" t="s">
        <v>56</v>
      </c>
      <c r="B3" s="59">
        <v>11.4</v>
      </c>
    </row>
    <row r="4" spans="1:8" x14ac:dyDescent="0.2">
      <c r="A4" t="s">
        <v>56</v>
      </c>
      <c r="B4" s="59">
        <v>1.39</v>
      </c>
    </row>
    <row r="5" spans="1:8" x14ac:dyDescent="0.2">
      <c r="A5" t="s">
        <v>56</v>
      </c>
      <c r="B5" s="59">
        <v>14.04</v>
      </c>
    </row>
    <row r="6" spans="1:8" x14ac:dyDescent="0.2">
      <c r="A6" t="s">
        <v>56</v>
      </c>
      <c r="B6" s="59">
        <v>4.09</v>
      </c>
    </row>
    <row r="7" spans="1:8" x14ac:dyDescent="0.2">
      <c r="A7" t="s">
        <v>56</v>
      </c>
      <c r="B7" s="59">
        <v>14.61</v>
      </c>
    </row>
    <row r="8" spans="1:8" x14ac:dyDescent="0.2">
      <c r="A8" t="s">
        <v>56</v>
      </c>
      <c r="B8" s="59">
        <v>4.3</v>
      </c>
    </row>
    <row r="9" spans="1:8" x14ac:dyDescent="0.2">
      <c r="A9" t="s">
        <v>56</v>
      </c>
      <c r="B9" s="59">
        <v>4.95</v>
      </c>
    </row>
    <row r="10" spans="1:8" x14ac:dyDescent="0.2">
      <c r="A10" t="s">
        <v>56</v>
      </c>
      <c r="B10" s="59">
        <v>11.3</v>
      </c>
    </row>
    <row r="11" spans="1:8" x14ac:dyDescent="0.2">
      <c r="A11" t="s">
        <v>56</v>
      </c>
      <c r="B11" s="59">
        <v>6.55</v>
      </c>
    </row>
    <row r="12" spans="1:8" x14ac:dyDescent="0.2">
      <c r="A12" t="s">
        <v>56</v>
      </c>
      <c r="B12" s="59">
        <v>6.55</v>
      </c>
    </row>
    <row r="13" spans="1:8" x14ac:dyDescent="0.2">
      <c r="A13" t="s">
        <v>56</v>
      </c>
      <c r="B13" s="59">
        <v>6.55</v>
      </c>
    </row>
    <row r="14" spans="1:8" x14ac:dyDescent="0.2">
      <c r="A14" t="s">
        <v>56</v>
      </c>
      <c r="B14" s="59">
        <v>6.55</v>
      </c>
    </row>
    <row r="15" spans="1:8" x14ac:dyDescent="0.2">
      <c r="A15" t="s">
        <v>56</v>
      </c>
      <c r="B15" s="59">
        <v>6.55</v>
      </c>
    </row>
    <row r="16" spans="1:8" x14ac:dyDescent="0.2">
      <c r="A16" t="s">
        <v>56</v>
      </c>
      <c r="B16" s="59">
        <v>6.55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Path</vt:lpstr>
      <vt:lpstr>Second Path</vt:lpstr>
      <vt:lpstr>Reduce Comparison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2023-01-03T16:59:33Z</dcterms:created>
  <dcterms:modified xsi:type="dcterms:W3CDTF">2023-04-22T08:55:19Z</dcterms:modified>
</cp:coreProperties>
</file>